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D0EB3C6-A0DA-4405-A54E-0B1F011CC8E5}" xr6:coauthVersionLast="47" xr6:coauthVersionMax="47" xr10:uidLastSave="{00000000-0000-0000-0000-000000000000}"/>
  <bookViews>
    <workbookView xWindow="-220" yWindow="0" windowWidth="19420" windowHeight="10300" tabRatio="564" xr2:uid="{00000000-000D-0000-FFFF-FFFF00000000}"/>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計画自動車!$B$15:$U$1015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実績自動車!$AK$16:$AK$1015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計画事業場!$A$1:$CZ$30</definedName>
    <definedName name="_xlnm.Print_Area" localSheetId="2">計画自動車!$A$1:$V$3023</definedName>
    <definedName name="_xlnm.Print_Area" localSheetId="1">計画表紙!$A$1:$X$29</definedName>
    <definedName name="_xlnm.Print_Area" localSheetId="12">産業分類表!$A$2:$E$53</definedName>
    <definedName name="_xlnm.Print_Area" localSheetId="10">実績事業場!$A$1:$CZ$30</definedName>
    <definedName name="_xlnm.Print_Area" localSheetId="7">実績自動車!$A$1:$W$1016</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計画自動車!$BZ$17:$BZ$22</definedName>
    <definedName name="バス">計画自動車!$CC$17:$CC$18</definedName>
    <definedName name="車種重量">計画自動車!$AH$16:$AH$1015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7" l="1"/>
  <c r="I24" i="4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G25" i="34"/>
  <c r="AA16" i="34"/>
  <c r="AC16" i="34"/>
  <c r="AD16" i="34"/>
  <c r="AG16" i="34" s="1"/>
  <c r="AF16" i="34"/>
  <c r="AI16" i="34"/>
  <c r="AK16" i="34"/>
  <c r="AU16" i="34"/>
  <c r="AW16" i="34"/>
  <c r="AX16" i="34"/>
  <c r="AZ16" i="34"/>
  <c r="AA17" i="34"/>
  <c r="AB17" i="34"/>
  <c r="AC17" i="34"/>
  <c r="AD17" i="34"/>
  <c r="AE17" i="34"/>
  <c r="AF17" i="34"/>
  <c r="AI17" i="34"/>
  <c r="AM17" i="34" s="1"/>
  <c r="AK17" i="34"/>
  <c r="AU17" i="34"/>
  <c r="AW17" i="34"/>
  <c r="AX17" i="34"/>
  <c r="AY17" i="34" s="1"/>
  <c r="AZ17" i="34"/>
  <c r="AA18" i="34"/>
  <c r="AB18" i="34"/>
  <c r="AC18" i="34"/>
  <c r="AD18" i="34"/>
  <c r="AE18" i="34"/>
  <c r="AF18" i="34"/>
  <c r="AI18" i="34"/>
  <c r="AK18" i="34"/>
  <c r="AU18" i="34"/>
  <c r="AW18" i="34"/>
  <c r="AX18" i="34"/>
  <c r="AZ18" i="34"/>
  <c r="AA19" i="34"/>
  <c r="AB19" i="34"/>
  <c r="AC19" i="34"/>
  <c r="AD19" i="34"/>
  <c r="AE19" i="34"/>
  <c r="AF19" i="34"/>
  <c r="AK19" i="34"/>
  <c r="AU19" i="34"/>
  <c r="AW19" i="34"/>
  <c r="AX19" i="34"/>
  <c r="AZ19" i="34"/>
  <c r="AA20" i="34"/>
  <c r="AB20" i="34"/>
  <c r="AC20" i="34"/>
  <c r="AD20" i="34"/>
  <c r="AE20" i="34"/>
  <c r="AF20" i="34"/>
  <c r="AM20" i="34"/>
  <c r="AK20" i="34"/>
  <c r="AU20" i="34"/>
  <c r="AW20" i="34"/>
  <c r="AX20" i="34"/>
  <c r="AZ20" i="34"/>
  <c r="AA21" i="34"/>
  <c r="AB21" i="34"/>
  <c r="AC21" i="34"/>
  <c r="AD21" i="34"/>
  <c r="AE21" i="34"/>
  <c r="AF21" i="34"/>
  <c r="AK21" i="34"/>
  <c r="AU21" i="34"/>
  <c r="AW21" i="34"/>
  <c r="AY21" i="34" s="1"/>
  <c r="AX21" i="34"/>
  <c r="AZ21" i="34"/>
  <c r="AA22" i="34"/>
  <c r="AB22" i="34"/>
  <c r="AC22" i="34"/>
  <c r="AD22" i="34"/>
  <c r="AE22" i="34"/>
  <c r="AF22" i="34"/>
  <c r="AM22" i="34"/>
  <c r="AK22" i="34"/>
  <c r="AU22" i="34"/>
  <c r="AW22" i="34"/>
  <c r="AX22" i="34"/>
  <c r="AZ22" i="34"/>
  <c r="AA23" i="34"/>
  <c r="AB23" i="34"/>
  <c r="AC23" i="34"/>
  <c r="AD23" i="34"/>
  <c r="AH23" i="34" s="1"/>
  <c r="AE23" i="34"/>
  <c r="AF23" i="34"/>
  <c r="AK23" i="34"/>
  <c r="AU23" i="34"/>
  <c r="AW23" i="34"/>
  <c r="AX23" i="34"/>
  <c r="AZ23" i="34"/>
  <c r="AA24" i="34"/>
  <c r="AB24" i="34"/>
  <c r="AC24" i="34"/>
  <c r="AD24" i="34"/>
  <c r="AE24" i="34"/>
  <c r="AF24" i="34"/>
  <c r="AK24" i="34"/>
  <c r="AU24" i="34"/>
  <c r="AW24" i="34"/>
  <c r="AX24" i="34"/>
  <c r="AZ24" i="34"/>
  <c r="AA25" i="34"/>
  <c r="AB25" i="34"/>
  <c r="AC25" i="34"/>
  <c r="AD25" i="34"/>
  <c r="AH25" i="34" s="1"/>
  <c r="AT25" i="34" s="1"/>
  <c r="AE25" i="34"/>
  <c r="AF25" i="34"/>
  <c r="AK25" i="34"/>
  <c r="AU25" i="34"/>
  <c r="AW25" i="34"/>
  <c r="AX25" i="34"/>
  <c r="AZ25" i="34"/>
  <c r="AA26" i="34"/>
  <c r="AB26" i="34"/>
  <c r="AC26" i="34"/>
  <c r="AD26" i="34"/>
  <c r="AE26" i="34"/>
  <c r="AF26" i="34"/>
  <c r="AK26" i="34"/>
  <c r="AU26" i="34"/>
  <c r="AW26" i="34"/>
  <c r="AX26" i="34"/>
  <c r="AZ26" i="34"/>
  <c r="AA27" i="34"/>
  <c r="AB27" i="34"/>
  <c r="AC27" i="34"/>
  <c r="AD27" i="34"/>
  <c r="AE27" i="34"/>
  <c r="AF27" i="34"/>
  <c r="AP27" i="34"/>
  <c r="AK27" i="34"/>
  <c r="AU27" i="34"/>
  <c r="AW27" i="34"/>
  <c r="AY27" i="34" s="1"/>
  <c r="AX27" i="34"/>
  <c r="AZ27" i="34"/>
  <c r="AA28" i="34"/>
  <c r="AB28" i="34"/>
  <c r="AC28" i="34"/>
  <c r="AD28" i="34"/>
  <c r="AG28" i="34" s="1"/>
  <c r="AE28" i="34"/>
  <c r="AF28" i="34"/>
  <c r="AK28" i="34"/>
  <c r="AU28" i="34"/>
  <c r="AW28" i="34"/>
  <c r="AX28" i="34"/>
  <c r="AZ28" i="34"/>
  <c r="AA29" i="34"/>
  <c r="AB29" i="34"/>
  <c r="AC29" i="34"/>
  <c r="AD29" i="34"/>
  <c r="AE29" i="34"/>
  <c r="AF29" i="34"/>
  <c r="AK29" i="34"/>
  <c r="AU29" i="34"/>
  <c r="AW29" i="34"/>
  <c r="AX29" i="34"/>
  <c r="AZ29" i="34"/>
  <c r="AA30" i="34"/>
  <c r="AB30" i="34"/>
  <c r="AC30" i="34"/>
  <c r="AD30" i="34"/>
  <c r="AE30" i="34"/>
  <c r="AF30" i="34"/>
  <c r="AK30" i="34"/>
  <c r="AU30" i="34"/>
  <c r="AW30" i="34"/>
  <c r="AX30" i="34"/>
  <c r="AZ30" i="34"/>
  <c r="AA31" i="34"/>
  <c r="AB31" i="34"/>
  <c r="AC31" i="34"/>
  <c r="AD31" i="34"/>
  <c r="AE31" i="34"/>
  <c r="AF31" i="34"/>
  <c r="AK31" i="34"/>
  <c r="AU31" i="34"/>
  <c r="AW31" i="34"/>
  <c r="AX31" i="34"/>
  <c r="AZ31" i="34"/>
  <c r="AA32" i="34"/>
  <c r="AB32" i="34"/>
  <c r="AC32" i="34"/>
  <c r="AD32" i="34"/>
  <c r="AE32" i="34"/>
  <c r="AF32" i="34"/>
  <c r="AK32" i="34"/>
  <c r="AU32" i="34"/>
  <c r="AW32" i="34"/>
  <c r="AX32" i="34"/>
  <c r="AZ32" i="34"/>
  <c r="AA33" i="34"/>
  <c r="AB33" i="34"/>
  <c r="AC33" i="34"/>
  <c r="AD33" i="34"/>
  <c r="AG33" i="34" s="1"/>
  <c r="AE33" i="34"/>
  <c r="AF33" i="34"/>
  <c r="AK33" i="34"/>
  <c r="AU33" i="34"/>
  <c r="AW33" i="34"/>
  <c r="AX33" i="34"/>
  <c r="AZ33" i="34"/>
  <c r="AA34" i="34"/>
  <c r="AB34" i="34"/>
  <c r="AC34" i="34"/>
  <c r="AD34" i="34"/>
  <c r="AE34" i="34"/>
  <c r="AF34" i="34"/>
  <c r="AK34" i="34"/>
  <c r="AU34" i="34"/>
  <c r="AW34" i="34"/>
  <c r="AX34" i="34"/>
  <c r="AZ34" i="34"/>
  <c r="AA35" i="34"/>
  <c r="AB35" i="34"/>
  <c r="AC35" i="34"/>
  <c r="AD35" i="34"/>
  <c r="AE35" i="34"/>
  <c r="AF35" i="34"/>
  <c r="AK35" i="34"/>
  <c r="AU35" i="34"/>
  <c r="AW35" i="34"/>
  <c r="AX35" i="34"/>
  <c r="AZ35" i="34"/>
  <c r="AA36" i="34"/>
  <c r="AB36" i="34"/>
  <c r="AC36" i="34"/>
  <c r="AD36" i="34"/>
  <c r="AE36" i="34"/>
  <c r="AF36" i="34"/>
  <c r="AK36" i="34"/>
  <c r="AU36" i="34"/>
  <c r="AW36" i="34"/>
  <c r="AX36" i="34"/>
  <c r="AZ36" i="34"/>
  <c r="AA37" i="34"/>
  <c r="AB37" i="34"/>
  <c r="AC37" i="34"/>
  <c r="AD37" i="34"/>
  <c r="AE37" i="34"/>
  <c r="AF37" i="34"/>
  <c r="AP37" i="34"/>
  <c r="AK37" i="34"/>
  <c r="AU37" i="34"/>
  <c r="AW37" i="34"/>
  <c r="AX37" i="34"/>
  <c r="AY37" i="34" s="1"/>
  <c r="AZ37" i="34"/>
  <c r="AA38" i="34"/>
  <c r="AB38" i="34"/>
  <c r="AC38" i="34"/>
  <c r="AD38" i="34"/>
  <c r="AG38" i="34" s="1"/>
  <c r="AE38" i="34"/>
  <c r="AF38" i="34"/>
  <c r="AM38" i="34"/>
  <c r="AK38" i="34"/>
  <c r="AU38" i="34"/>
  <c r="AW38" i="34"/>
  <c r="AX38" i="34"/>
  <c r="AZ38" i="34"/>
  <c r="AA39" i="34"/>
  <c r="AB39" i="34"/>
  <c r="AC39" i="34"/>
  <c r="AD39" i="34"/>
  <c r="AE39" i="34"/>
  <c r="AF39" i="34"/>
  <c r="AK39" i="34"/>
  <c r="AM39" i="34"/>
  <c r="AP39" i="34"/>
  <c r="AU39" i="34"/>
  <c r="AW39" i="34"/>
  <c r="AY39" i="34" s="1"/>
  <c r="AX39" i="34"/>
  <c r="AZ39" i="34"/>
  <c r="AA40" i="34"/>
  <c r="AB40" i="34"/>
  <c r="AC40" i="34"/>
  <c r="AD40" i="34"/>
  <c r="AG40" i="34" s="1"/>
  <c r="AE40" i="34"/>
  <c r="AF40" i="34"/>
  <c r="AM40" i="34"/>
  <c r="AK40" i="34"/>
  <c r="AU40" i="34"/>
  <c r="AW40" i="34"/>
  <c r="AY40" i="34" s="1"/>
  <c r="AX40" i="34"/>
  <c r="AZ40" i="34"/>
  <c r="AA41" i="34"/>
  <c r="AB41" i="34"/>
  <c r="AC41" i="34"/>
  <c r="AD41" i="34"/>
  <c r="AE41" i="34"/>
  <c r="AF41" i="34"/>
  <c r="AK41" i="34"/>
  <c r="AU41" i="34"/>
  <c r="AW41" i="34"/>
  <c r="AX41" i="34"/>
  <c r="AY41" i="34" s="1"/>
  <c r="AZ41" i="34"/>
  <c r="AA42" i="34"/>
  <c r="AB42" i="34"/>
  <c r="AC42" i="34"/>
  <c r="AD42" i="34"/>
  <c r="AE42" i="34"/>
  <c r="AF42" i="34"/>
  <c r="AK42" i="34"/>
  <c r="AU42" i="34"/>
  <c r="AW42" i="34"/>
  <c r="AX42" i="34"/>
  <c r="AZ42" i="34"/>
  <c r="AA43" i="34"/>
  <c r="AB43" i="34"/>
  <c r="AC43" i="34"/>
  <c r="AD43" i="34"/>
  <c r="AE43" i="34"/>
  <c r="AF43" i="34"/>
  <c r="AK43" i="34"/>
  <c r="AU43" i="34"/>
  <c r="AW43" i="34"/>
  <c r="AX43" i="34"/>
  <c r="AY43" i="34" s="1"/>
  <c r="AZ43" i="34"/>
  <c r="AA44" i="34"/>
  <c r="AB44" i="34"/>
  <c r="AC44" i="34"/>
  <c r="AD44" i="34"/>
  <c r="AE44" i="34"/>
  <c r="AF44" i="34"/>
  <c r="AK44" i="34"/>
  <c r="AU44" i="34"/>
  <c r="AW44" i="34"/>
  <c r="AY44" i="34" s="1"/>
  <c r="AX44" i="34"/>
  <c r="AZ44" i="34"/>
  <c r="AA45" i="34"/>
  <c r="AB45" i="34"/>
  <c r="AC45" i="34"/>
  <c r="AD45" i="34"/>
  <c r="AH45" i="34" s="1"/>
  <c r="AE45" i="34"/>
  <c r="AF45" i="34"/>
  <c r="AM45" i="34"/>
  <c r="AK45" i="34"/>
  <c r="AU45" i="34"/>
  <c r="AW45" i="34"/>
  <c r="AX45" i="34"/>
  <c r="AZ45" i="34"/>
  <c r="AA46" i="34"/>
  <c r="AB46" i="34"/>
  <c r="AC46" i="34"/>
  <c r="AD46" i="34"/>
  <c r="AE46" i="34"/>
  <c r="AF46" i="34"/>
  <c r="AK46" i="34"/>
  <c r="AU46" i="34"/>
  <c r="AW46" i="34"/>
  <c r="AX46" i="34"/>
  <c r="AY46" i="34" s="1"/>
  <c r="AZ46" i="34"/>
  <c r="AA47" i="34"/>
  <c r="AB47" i="34"/>
  <c r="AC47" i="34"/>
  <c r="AD47" i="34"/>
  <c r="AE47" i="34"/>
  <c r="AF47" i="34"/>
  <c r="AM47" i="34"/>
  <c r="AK47" i="34"/>
  <c r="AU47" i="34"/>
  <c r="AW47" i="34"/>
  <c r="AX47" i="34"/>
  <c r="AZ47" i="34"/>
  <c r="AA48" i="34"/>
  <c r="AB48" i="34"/>
  <c r="AC48" i="34"/>
  <c r="AD48" i="34"/>
  <c r="AE48" i="34"/>
  <c r="AF48" i="34"/>
  <c r="AP48" i="34"/>
  <c r="AK48" i="34"/>
  <c r="AU48" i="34"/>
  <c r="AW48" i="34"/>
  <c r="AX48" i="34"/>
  <c r="AY48" i="34" s="1"/>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Y53" i="34" s="1"/>
  <c r="AZ53" i="34"/>
  <c r="AA54" i="34"/>
  <c r="AB54" i="34"/>
  <c r="AC54" i="34"/>
  <c r="AD54" i="34"/>
  <c r="AE54" i="34"/>
  <c r="AF54" i="34"/>
  <c r="AP54" i="34"/>
  <c r="AK54" i="34"/>
  <c r="AU54" i="34"/>
  <c r="AW54" i="34"/>
  <c r="AY54" i="34" s="1"/>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Y58" i="34" s="1"/>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Y63" i="34" s="1"/>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Y68" i="34" s="1"/>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Y73" i="34" s="1"/>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Y76" i="34" s="1"/>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X85" i="34"/>
  <c r="AZ85" i="34"/>
  <c r="AA86" i="34"/>
  <c r="AB86" i="34"/>
  <c r="AC86" i="34"/>
  <c r="AD86" i="34"/>
  <c r="AE86" i="34"/>
  <c r="AF86" i="34"/>
  <c r="AK86" i="34"/>
  <c r="AU86" i="34"/>
  <c r="AW86" i="34"/>
  <c r="AY86" i="34" s="1"/>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Y91" i="34" s="1"/>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Y100" i="34" s="1"/>
  <c r="AX100" i="34"/>
  <c r="AZ100" i="34"/>
  <c r="AA101" i="34"/>
  <c r="AB101" i="34"/>
  <c r="AC101" i="34"/>
  <c r="AD101" i="34"/>
  <c r="AE101" i="34"/>
  <c r="AF101" i="34"/>
  <c r="AM101" i="34"/>
  <c r="AK101" i="34"/>
  <c r="AU101" i="34"/>
  <c r="AW101" i="34"/>
  <c r="AY101" i="34" s="1"/>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Y103" i="34" s="1"/>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s="1"/>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Y109" i="34" s="1"/>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Y113" i="34" s="1"/>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Y118" i="34" s="1"/>
  <c r="AZ118" i="34"/>
  <c r="AA119" i="34"/>
  <c r="AB119" i="34"/>
  <c r="AC119" i="34"/>
  <c r="AD119" i="34"/>
  <c r="AE119" i="34"/>
  <c r="AF119" i="34"/>
  <c r="AM119" i="34"/>
  <c r="AK119" i="34"/>
  <c r="AU119" i="34"/>
  <c r="AW119" i="34"/>
  <c r="AX119" i="34"/>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X128" i="34"/>
  <c r="AZ128" i="34"/>
  <c r="AA129" i="34"/>
  <c r="AB129" i="34"/>
  <c r="AC129" i="34"/>
  <c r="AD129" i="34"/>
  <c r="AH129" i="34" s="1"/>
  <c r="AE129" i="34"/>
  <c r="AL129" i="34" s="1"/>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Y132" i="34" s="1"/>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Y137" i="34" s="1"/>
  <c r="AZ137" i="34"/>
  <c r="AA138" i="34"/>
  <c r="AB138" i="34"/>
  <c r="AC138" i="34"/>
  <c r="AD138" i="34"/>
  <c r="AE138" i="34"/>
  <c r="AF138" i="34"/>
  <c r="AK138" i="34"/>
  <c r="AU138" i="34"/>
  <c r="AW138" i="34"/>
  <c r="AX138" i="34"/>
  <c r="AZ138" i="34"/>
  <c r="AA139" i="34"/>
  <c r="AB139" i="34"/>
  <c r="AC139" i="34"/>
  <c r="AD139" i="34"/>
  <c r="AE139" i="34"/>
  <c r="AF139" i="34"/>
  <c r="AK139" i="34"/>
  <c r="AU139" i="34"/>
  <c r="AW139" i="34"/>
  <c r="AX139" i="34"/>
  <c r="AZ139" i="34"/>
  <c r="AA140" i="34"/>
  <c r="AB140" i="34"/>
  <c r="AC140" i="34"/>
  <c r="AD140" i="34"/>
  <c r="AE140" i="34"/>
  <c r="AF140" i="34"/>
  <c r="AK140" i="34"/>
  <c r="AU140" i="34"/>
  <c r="AW140" i="34"/>
  <c r="AY140" i="34" s="1"/>
  <c r="AX140" i="34"/>
  <c r="AZ140" i="34"/>
  <c r="AA141" i="34"/>
  <c r="AB141" i="34"/>
  <c r="AC141" i="34"/>
  <c r="AD141" i="34"/>
  <c r="AE141" i="34"/>
  <c r="AF141" i="34"/>
  <c r="AP141" i="34"/>
  <c r="AK141" i="34"/>
  <c r="AU141" i="34"/>
  <c r="AW141" i="34"/>
  <c r="AX141" i="34"/>
  <c r="AZ141" i="34"/>
  <c r="AA142" i="34"/>
  <c r="AB142" i="34"/>
  <c r="AL142" i="34" s="1"/>
  <c r="AC142" i="34"/>
  <c r="AD142" i="34"/>
  <c r="AH142" i="34" s="1"/>
  <c r="AE142" i="34"/>
  <c r="AF142" i="34"/>
  <c r="AK142" i="34"/>
  <c r="AU142" i="34"/>
  <c r="AW142" i="34"/>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Y148" i="34" s="1"/>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X156" i="34"/>
  <c r="AZ156" i="34"/>
  <c r="AA157" i="34"/>
  <c r="AB157" i="34"/>
  <c r="AC157" i="34"/>
  <c r="AD157" i="34"/>
  <c r="AE157" i="34"/>
  <c r="AF157" i="34"/>
  <c r="AK157" i="34"/>
  <c r="AU157" i="34"/>
  <c r="AW157" i="34"/>
  <c r="AY157" i="34" s="1"/>
  <c r="AX157" i="34"/>
  <c r="AZ157" i="34"/>
  <c r="AA158" i="34"/>
  <c r="AB158" i="34"/>
  <c r="AC158" i="34"/>
  <c r="AD158" i="34"/>
  <c r="AE158" i="34"/>
  <c r="AF158" i="34"/>
  <c r="AK158" i="34"/>
  <c r="AU158" i="34"/>
  <c r="AW158" i="34"/>
  <c r="AY158" i="34" s="1"/>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X179" i="34"/>
  <c r="AZ179" i="34"/>
  <c r="AA180" i="34"/>
  <c r="AB180" i="34"/>
  <c r="AC180" i="34"/>
  <c r="AD180" i="34"/>
  <c r="AE180" i="34"/>
  <c r="AF180" i="34"/>
  <c r="AK180" i="34"/>
  <c r="AU180" i="34"/>
  <c r="AW180" i="34"/>
  <c r="AY180" i="34" s="1"/>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Y182" i="34" s="1"/>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L189" i="34" s="1"/>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Y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s="1"/>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Y204" i="34" s="1"/>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Y206" i="34" s="1"/>
  <c r="AZ206" i="34"/>
  <c r="AA207" i="34"/>
  <c r="AB207" i="34"/>
  <c r="AC207" i="34"/>
  <c r="AD207" i="34"/>
  <c r="AE207" i="34"/>
  <c r="AF207" i="34"/>
  <c r="AK207" i="34"/>
  <c r="AU207" i="34"/>
  <c r="AW207" i="34"/>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Y213" i="34"/>
  <c r="AX213" i="34"/>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Y217" i="34" s="1"/>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Y232" i="34" s="1"/>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s="1"/>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Y238" i="34" s="1"/>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Y248" i="34" s="1"/>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Y252" i="34" s="1"/>
  <c r="AZ252" i="34"/>
  <c r="AA253" i="34"/>
  <c r="AB253" i="34"/>
  <c r="AC253" i="34"/>
  <c r="AD253" i="34"/>
  <c r="AE253" i="34"/>
  <c r="AF253" i="34"/>
  <c r="AK253" i="34"/>
  <c r="AU253" i="34"/>
  <c r="AW253" i="34"/>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Y255" i="34" s="1"/>
  <c r="AX255" i="34"/>
  <c r="AZ255" i="34"/>
  <c r="AA256" i="34"/>
  <c r="AB256" i="34"/>
  <c r="AC256" i="34"/>
  <c r="AD256" i="34"/>
  <c r="AE256" i="34"/>
  <c r="AF256" i="34"/>
  <c r="AK256" i="34"/>
  <c r="AU256" i="34"/>
  <c r="AW256" i="34"/>
  <c r="AX256" i="34"/>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Y264" i="34" s="1"/>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Y266" i="34" s="1"/>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Y271" i="34" s="1"/>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Y274" i="34" s="1"/>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Y276" i="34" s="1"/>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Y290" i="34" s="1"/>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X299" i="34"/>
  <c r="AY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Y301" i="34" s="1"/>
  <c r="AX301" i="34"/>
  <c r="AZ301" i="34"/>
  <c r="AA302" i="34"/>
  <c r="AB302" i="34"/>
  <c r="AC302" i="34"/>
  <c r="AD302" i="34"/>
  <c r="AE302" i="34"/>
  <c r="AF302" i="34"/>
  <c r="AM302" i="34"/>
  <c r="AK302" i="34"/>
  <c r="AU302" i="34"/>
  <c r="AW302" i="34"/>
  <c r="AX302" i="34"/>
  <c r="AY302" i="34" s="1"/>
  <c r="AZ302" i="34"/>
  <c r="AA303" i="34"/>
  <c r="AB303" i="34"/>
  <c r="AC303" i="34"/>
  <c r="AD303" i="34"/>
  <c r="AG303" i="34" s="1"/>
  <c r="AE303" i="34"/>
  <c r="AF303" i="34"/>
  <c r="AK303" i="34"/>
  <c r="AU303" i="34"/>
  <c r="AW303" i="34"/>
  <c r="AX303" i="34"/>
  <c r="AZ303" i="34"/>
  <c r="AA304" i="34"/>
  <c r="AB304" i="34"/>
  <c r="AC304" i="34"/>
  <c r="AD304" i="34"/>
  <c r="AE304" i="34"/>
  <c r="AF304" i="34"/>
  <c r="AM304" i="34"/>
  <c r="AK304" i="34"/>
  <c r="AU304" i="34"/>
  <c r="AW304" i="34"/>
  <c r="AY304" i="34" s="1"/>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Y309" i="34" s="1"/>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X311" i="34"/>
  <c r="AZ311" i="34"/>
  <c r="AA312" i="34"/>
  <c r="AB312" i="34"/>
  <c r="AC312" i="34"/>
  <c r="AD312" i="34"/>
  <c r="AE312" i="34"/>
  <c r="AF312" i="34"/>
  <c r="AP312" i="34"/>
  <c r="AK312" i="34"/>
  <c r="AU312" i="34"/>
  <c r="AW312" i="34"/>
  <c r="AY312" i="34" s="1"/>
  <c r="AX312" i="34"/>
  <c r="AZ312" i="34"/>
  <c r="AA313" i="34"/>
  <c r="AB313" i="34"/>
  <c r="AC313" i="34"/>
  <c r="AD313" i="34"/>
  <c r="AH313" i="34" s="1"/>
  <c r="AE313" i="34"/>
  <c r="AF313" i="34"/>
  <c r="AK313" i="34"/>
  <c r="AU313" i="34"/>
  <c r="AW313" i="34"/>
  <c r="AY313" i="34" s="1"/>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Y315" i="34" s="1"/>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s="1"/>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s="1"/>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Y330" i="34" s="1"/>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X335" i="34"/>
  <c r="AZ335" i="34"/>
  <c r="AA336" i="34"/>
  <c r="AB336" i="34"/>
  <c r="AC336" i="34"/>
  <c r="AD336" i="34"/>
  <c r="AE336" i="34"/>
  <c r="AF336" i="34"/>
  <c r="AK336" i="34"/>
  <c r="AU336" i="34"/>
  <c r="AW336" i="34"/>
  <c r="AX336" i="34"/>
  <c r="AZ336" i="34"/>
  <c r="AA337" i="34"/>
  <c r="AB337" i="34"/>
  <c r="AC337" i="34"/>
  <c r="AD337" i="34"/>
  <c r="AH337" i="34" s="1"/>
  <c r="AE337" i="34"/>
  <c r="AF337" i="34"/>
  <c r="AK337" i="34"/>
  <c r="AU337" i="34"/>
  <c r="AW337" i="34"/>
  <c r="AX337" i="34"/>
  <c r="AZ337" i="34"/>
  <c r="AA338" i="34"/>
  <c r="AB338" i="34"/>
  <c r="AC338" i="34"/>
  <c r="AD338" i="34"/>
  <c r="AG338" i="34" s="1"/>
  <c r="AE338" i="34"/>
  <c r="AF338" i="34"/>
  <c r="AK338" i="34"/>
  <c r="AU338" i="34"/>
  <c r="AW338" i="34"/>
  <c r="AY338" i="34" s="1"/>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X342" i="34"/>
  <c r="AZ342" i="34"/>
  <c r="AA343" i="34"/>
  <c r="AB343" i="34"/>
  <c r="AC343" i="34"/>
  <c r="AD343" i="34"/>
  <c r="AE343" i="34"/>
  <c r="AF343" i="34"/>
  <c r="AK343" i="34"/>
  <c r="AU343" i="34"/>
  <c r="AW343" i="34"/>
  <c r="AX343" i="34"/>
  <c r="AY343" i="34" s="1"/>
  <c r="AZ343" i="34"/>
  <c r="AA344" i="34"/>
  <c r="AB344" i="34"/>
  <c r="AC344" i="34"/>
  <c r="AD344" i="34"/>
  <c r="AE344" i="34"/>
  <c r="AF344" i="34"/>
  <c r="AK344" i="34"/>
  <c r="AU344" i="34"/>
  <c r="AW344" i="34"/>
  <c r="AX344" i="34"/>
  <c r="AZ344" i="34"/>
  <c r="AA345" i="34"/>
  <c r="AB345" i="34"/>
  <c r="AC345" i="34"/>
  <c r="AD345" i="34"/>
  <c r="AG345" i="34" s="1"/>
  <c r="AE345" i="34"/>
  <c r="AF345" i="34"/>
  <c r="AK345" i="34"/>
  <c r="AU345" i="34"/>
  <c r="AW345" i="34"/>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X347" i="34"/>
  <c r="AZ347" i="34"/>
  <c r="AA348" i="34"/>
  <c r="AB348" i="34"/>
  <c r="AC348" i="34"/>
  <c r="AD348" i="34"/>
  <c r="AH348" i="34" s="1"/>
  <c r="AE348" i="34"/>
  <c r="AF348" i="34"/>
  <c r="AK348" i="34"/>
  <c r="AU348" i="34"/>
  <c r="AW348" i="34"/>
  <c r="AY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Y350" i="34" s="1"/>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X355" i="34"/>
  <c r="AZ355" i="34"/>
  <c r="AA356" i="34"/>
  <c r="AB356" i="34"/>
  <c r="AC356" i="34"/>
  <c r="AD356" i="34"/>
  <c r="AE356" i="34"/>
  <c r="AF356" i="34"/>
  <c r="AK356" i="34"/>
  <c r="AU356" i="34"/>
  <c r="AW356" i="34"/>
  <c r="AX356" i="34"/>
  <c r="AZ356" i="34"/>
  <c r="AA357" i="34"/>
  <c r="AB357" i="34"/>
  <c r="AC357" i="34"/>
  <c r="AD357" i="34"/>
  <c r="AG357" i="34" s="1"/>
  <c r="AE357" i="34"/>
  <c r="AF357" i="34"/>
  <c r="AP357" i="34"/>
  <c r="AK357" i="34"/>
  <c r="AM357" i="34"/>
  <c r="AU357" i="34"/>
  <c r="AW357" i="34"/>
  <c r="AX357" i="34"/>
  <c r="AY357" i="34" s="1"/>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Y359" i="34" s="1"/>
  <c r="AX359" i="34"/>
  <c r="AZ359" i="34"/>
  <c r="AA360" i="34"/>
  <c r="AB360" i="34"/>
  <c r="AC360" i="34"/>
  <c r="AD360" i="34"/>
  <c r="AE360" i="34"/>
  <c r="AF360" i="34"/>
  <c r="AK360" i="34"/>
  <c r="AU360" i="34"/>
  <c r="AW360" i="34"/>
  <c r="AY360" i="34" s="1"/>
  <c r="AX360" i="34"/>
  <c r="AZ360" i="34"/>
  <c r="AA361" i="34"/>
  <c r="AB361" i="34"/>
  <c r="AC361" i="34"/>
  <c r="AD361" i="34"/>
  <c r="AE361" i="34"/>
  <c r="AF361" i="34"/>
  <c r="AK361" i="34"/>
  <c r="AU361" i="34"/>
  <c r="AW361" i="34"/>
  <c r="AY361" i="34" s="1"/>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Y364" i="34" s="1"/>
  <c r="AX364" i="34"/>
  <c r="AZ364" i="34"/>
  <c r="AA365" i="34"/>
  <c r="AB365" i="34"/>
  <c r="AC365" i="34"/>
  <c r="AD365" i="34"/>
  <c r="AE365" i="34"/>
  <c r="AF365" i="34"/>
  <c r="AK365" i="34"/>
  <c r="AU365" i="34"/>
  <c r="AW365" i="34"/>
  <c r="AY365" i="34" s="1"/>
  <c r="AX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Y371" i="34" s="1"/>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X378" i="34"/>
  <c r="AZ378" i="34"/>
  <c r="AA379" i="34"/>
  <c r="AB379" i="34"/>
  <c r="AC379" i="34"/>
  <c r="AD379" i="34"/>
  <c r="AH379" i="34" s="1"/>
  <c r="AO379" i="34" s="1"/>
  <c r="AE379" i="34"/>
  <c r="AF379" i="34"/>
  <c r="AK379" i="34"/>
  <c r="AT379" i="34"/>
  <c r="AU379" i="34"/>
  <c r="AW379" i="34"/>
  <c r="AX379" i="34"/>
  <c r="AZ379" i="34"/>
  <c r="AA380" i="34"/>
  <c r="AB380" i="34"/>
  <c r="AC380" i="34"/>
  <c r="AD380" i="34"/>
  <c r="AG380" i="34" s="1"/>
  <c r="AE380" i="34"/>
  <c r="AF380" i="34"/>
  <c r="AK380" i="34"/>
  <c r="AU380" i="34"/>
  <c r="AW380" i="34"/>
  <c r="AY380" i="34" s="1"/>
  <c r="AX380" i="34"/>
  <c r="AZ380" i="34"/>
  <c r="AA381" i="34"/>
  <c r="AB381" i="34"/>
  <c r="AC381" i="34"/>
  <c r="AD381" i="34"/>
  <c r="AE381" i="34"/>
  <c r="AF381" i="34"/>
  <c r="AK381" i="34"/>
  <c r="AU381" i="34"/>
  <c r="AW381" i="34"/>
  <c r="AY381" i="34" s="1"/>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L387" i="34" s="1"/>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T389" i="34" s="1"/>
  <c r="AE389" i="34"/>
  <c r="AF389" i="34"/>
  <c r="AP389" i="34"/>
  <c r="AK389" i="34"/>
  <c r="AM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Y391" i="34" s="1"/>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Y396" i="34"/>
  <c r="AX396" i="34"/>
  <c r="AZ396" i="34"/>
  <c r="AA397" i="34"/>
  <c r="AB397" i="34"/>
  <c r="AC397" i="34"/>
  <c r="AD397" i="34"/>
  <c r="AE397" i="34"/>
  <c r="AF397" i="34"/>
  <c r="AK397" i="34"/>
  <c r="AU397" i="34"/>
  <c r="AW397" i="34"/>
  <c r="AY397" i="34" s="1"/>
  <c r="AX397" i="34"/>
  <c r="AZ397" i="34"/>
  <c r="AA398" i="34"/>
  <c r="AB398" i="34"/>
  <c r="AC398" i="34"/>
  <c r="AD398" i="34"/>
  <c r="AH398" i="34" s="1"/>
  <c r="AE398" i="34"/>
  <c r="AF398" i="34"/>
  <c r="AM398" i="34"/>
  <c r="AK398" i="34"/>
  <c r="AU398" i="34"/>
  <c r="AW398" i="34"/>
  <c r="AX398" i="34"/>
  <c r="AY398" i="34" s="1"/>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Y404" i="34" s="1"/>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Y409" i="34" s="1"/>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Y413" i="34"/>
  <c r="AX413" i="34"/>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O423" i="34" s="1"/>
  <c r="AE423" i="34"/>
  <c r="AF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Y426" i="34" s="1"/>
  <c r="AX426" i="34"/>
  <c r="AZ426" i="34"/>
  <c r="AA427" i="34"/>
  <c r="AB427" i="34"/>
  <c r="AC427" i="34"/>
  <c r="AD427" i="34"/>
  <c r="AE427" i="34"/>
  <c r="AF427" i="34"/>
  <c r="AP427" i="34"/>
  <c r="AK427" i="34"/>
  <c r="AM427" i="34"/>
  <c r="AU427" i="34"/>
  <c r="AW427" i="34"/>
  <c r="AY427" i="34" s="1"/>
  <c r="AX427" i="34"/>
  <c r="AZ427" i="34"/>
  <c r="AA428" i="34"/>
  <c r="AB428" i="34"/>
  <c r="AC428" i="34"/>
  <c r="AD428" i="34"/>
  <c r="AH428" i="34" s="1"/>
  <c r="AE428" i="34"/>
  <c r="AL428" i="34" s="1"/>
  <c r="AF428" i="34"/>
  <c r="AK428" i="34"/>
  <c r="AU428" i="34"/>
  <c r="AW428" i="34"/>
  <c r="AX428" i="34"/>
  <c r="AZ428" i="34"/>
  <c r="AA429" i="34"/>
  <c r="AB429" i="34"/>
  <c r="AC429" i="34"/>
  <c r="AD429" i="34"/>
  <c r="AE429" i="34"/>
  <c r="AF429" i="34"/>
  <c r="AK429" i="34"/>
  <c r="AU429" i="34"/>
  <c r="AW429" i="34"/>
  <c r="AY429" i="34" s="1"/>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Y431" i="34" s="1"/>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Y435" i="34" s="1"/>
  <c r="AX435" i="34"/>
  <c r="AZ435" i="34"/>
  <c r="AA436" i="34"/>
  <c r="AB436" i="34"/>
  <c r="AC436" i="34"/>
  <c r="AD436" i="34"/>
  <c r="AE436" i="34"/>
  <c r="AF436" i="34"/>
  <c r="AM436" i="34"/>
  <c r="AK436" i="34"/>
  <c r="AU436" i="34"/>
  <c r="AW436" i="34"/>
  <c r="AX436" i="34"/>
  <c r="AY436" i="34" s="1"/>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Y439" i="34" s="1"/>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X442" i="34"/>
  <c r="AY442" i="34" s="1"/>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Y444" i="34" s="1"/>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Y449" i="34" s="1"/>
  <c r="AX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X455" i="34"/>
  <c r="AZ455" i="34"/>
  <c r="AA456" i="34"/>
  <c r="AB456" i="34"/>
  <c r="AC456" i="34"/>
  <c r="AD456" i="34"/>
  <c r="AE456" i="34"/>
  <c r="AF456" i="34"/>
  <c r="AK456" i="34"/>
  <c r="AU456" i="34"/>
  <c r="AW456" i="34"/>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Y461" i="34" s="1"/>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Y464" i="34" s="1"/>
  <c r="AZ464" i="34"/>
  <c r="AA465" i="34"/>
  <c r="AB465" i="34"/>
  <c r="AC465" i="34"/>
  <c r="AD465" i="34"/>
  <c r="AE465" i="34"/>
  <c r="AF465" i="34"/>
  <c r="AK465" i="34"/>
  <c r="AU465" i="34"/>
  <c r="AW465" i="34"/>
  <c r="AX465" i="34"/>
  <c r="AZ465" i="34"/>
  <c r="AA466" i="34"/>
  <c r="AB466" i="34"/>
  <c r="AC466" i="34"/>
  <c r="AD466" i="34"/>
  <c r="AE466" i="34"/>
  <c r="AF466" i="34"/>
  <c r="AK466" i="34"/>
  <c r="AU466" i="34"/>
  <c r="AW466" i="34"/>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Y468" i="34" s="1"/>
  <c r="AX468" i="34"/>
  <c r="AZ468" i="34"/>
  <c r="AA469" i="34"/>
  <c r="AB469" i="34"/>
  <c r="AC469" i="34"/>
  <c r="AD469" i="34"/>
  <c r="AE469" i="34"/>
  <c r="AF469" i="34"/>
  <c r="AP469" i="34"/>
  <c r="AK469" i="34"/>
  <c r="AU469" i="34"/>
  <c r="AW469" i="34"/>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X473" i="34"/>
  <c r="AY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Y476" i="34" s="1"/>
  <c r="AX476" i="34"/>
  <c r="AZ476" i="34"/>
  <c r="AA477" i="34"/>
  <c r="AB477" i="34"/>
  <c r="AC477" i="34"/>
  <c r="AD477" i="34"/>
  <c r="AE477" i="34"/>
  <c r="AF477" i="34"/>
  <c r="AK477" i="34"/>
  <c r="AU477" i="34"/>
  <c r="AW477" i="34"/>
  <c r="AY477" i="34" s="1"/>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Y480" i="34" s="1"/>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Y483" i="34" s="1"/>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E487" i="34"/>
  <c r="AF487" i="34"/>
  <c r="AK487" i="34"/>
  <c r="AU487" i="34"/>
  <c r="AW487" i="34"/>
  <c r="AX487" i="34"/>
  <c r="AY487" i="34" s="1"/>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Y489" i="34" s="1"/>
  <c r="AX489" i="34"/>
  <c r="AZ489" i="34"/>
  <c r="AA490" i="34"/>
  <c r="AB490" i="34"/>
  <c r="AC490" i="34"/>
  <c r="AD490" i="34"/>
  <c r="AE490" i="34"/>
  <c r="AF490" i="34"/>
  <c r="AM490" i="34"/>
  <c r="AK490" i="34"/>
  <c r="AP490" i="34"/>
  <c r="AU490" i="34"/>
  <c r="AW490" i="34"/>
  <c r="AY490" i="34" s="1"/>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Y493" i="34" s="1"/>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X497" i="34"/>
  <c r="AZ497" i="34"/>
  <c r="AA498" i="34"/>
  <c r="AB498" i="34"/>
  <c r="AC498" i="34"/>
  <c r="AD498" i="34"/>
  <c r="AG498" i="34" s="1"/>
  <c r="AE498" i="34"/>
  <c r="AF498" i="34"/>
  <c r="AM498" i="34"/>
  <c r="AK498" i="34"/>
  <c r="AU498" i="34"/>
  <c r="AW498" i="34"/>
  <c r="AY498" i="34" s="1"/>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s="1"/>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Y506" i="34" s="1"/>
  <c r="AX506" i="34"/>
  <c r="AZ506" i="34"/>
  <c r="AA507" i="34"/>
  <c r="AB507" i="34"/>
  <c r="AC507" i="34"/>
  <c r="AD507" i="34"/>
  <c r="AE507" i="34"/>
  <c r="AF507" i="34"/>
  <c r="AK507" i="34"/>
  <c r="AU507" i="34"/>
  <c r="AW507" i="34"/>
  <c r="AX507" i="34"/>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Y521" i="34" s="1"/>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s="1"/>
  <c r="AX523" i="34"/>
  <c r="AZ523" i="34"/>
  <c r="AA524" i="34"/>
  <c r="AB524" i="34"/>
  <c r="AC524" i="34"/>
  <c r="AD524" i="34"/>
  <c r="AE524" i="34"/>
  <c r="AF524" i="34"/>
  <c r="AK524" i="34"/>
  <c r="AU524" i="34"/>
  <c r="AW524" i="34"/>
  <c r="AX524" i="34"/>
  <c r="AZ524" i="34"/>
  <c r="AA525" i="34"/>
  <c r="AB525" i="34"/>
  <c r="AC525" i="34"/>
  <c r="AD525" i="34"/>
  <c r="AE525" i="34"/>
  <c r="AF525" i="34"/>
  <c r="AK525" i="34"/>
  <c r="AU525" i="34"/>
  <c r="AW525" i="34"/>
  <c r="AY525" i="34" s="1"/>
  <c r="AX525" i="34"/>
  <c r="AZ525" i="34"/>
  <c r="AA526" i="34"/>
  <c r="AB526" i="34"/>
  <c r="AC526" i="34"/>
  <c r="AD526" i="34"/>
  <c r="AH526" i="34" s="1"/>
  <c r="AE526" i="34"/>
  <c r="AF526" i="34"/>
  <c r="AM526" i="34"/>
  <c r="AK526" i="34"/>
  <c r="AU526" i="34"/>
  <c r="AW526" i="34"/>
  <c r="AY526" i="34" s="1"/>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Y528" i="34" s="1"/>
  <c r="AX528" i="34"/>
  <c r="AZ528" i="34"/>
  <c r="AA529" i="34"/>
  <c r="AB529" i="34"/>
  <c r="AC529" i="34"/>
  <c r="AD529" i="34"/>
  <c r="AE529" i="34"/>
  <c r="AF529" i="34"/>
  <c r="AK529" i="34"/>
  <c r="AU529" i="34"/>
  <c r="AW529" i="34"/>
  <c r="AY529" i="34" s="1"/>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Y534" i="34" s="1"/>
  <c r="AX534" i="34"/>
  <c r="AZ534" i="34"/>
  <c r="AA535" i="34"/>
  <c r="AB535" i="34"/>
  <c r="AC535" i="34"/>
  <c r="AD535" i="34"/>
  <c r="AH535" i="34" s="1"/>
  <c r="AR535" i="34" s="1"/>
  <c r="AE535" i="34"/>
  <c r="AF535" i="34"/>
  <c r="AK535" i="34"/>
  <c r="AU535" i="34"/>
  <c r="AW535" i="34"/>
  <c r="AY535" i="34" s="1"/>
  <c r="AX535" i="34"/>
  <c r="AZ535" i="34"/>
  <c r="AA536" i="34"/>
  <c r="AB536" i="34"/>
  <c r="AC536" i="34"/>
  <c r="AD536" i="34"/>
  <c r="AG536" i="34" s="1"/>
  <c r="AE536" i="34"/>
  <c r="AF536" i="34"/>
  <c r="AK536" i="34"/>
  <c r="AU536" i="34"/>
  <c r="AW536" i="34"/>
  <c r="AX536" i="34"/>
  <c r="AY536" i="34" s="1"/>
  <c r="AZ536" i="34"/>
  <c r="AA537" i="34"/>
  <c r="AB537" i="34"/>
  <c r="AC537" i="34"/>
  <c r="AD537" i="34"/>
  <c r="AE537" i="34"/>
  <c r="AF537" i="34"/>
  <c r="AK537" i="34"/>
  <c r="AU537" i="34"/>
  <c r="AW537" i="34"/>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X539" i="34"/>
  <c r="AZ539" i="34"/>
  <c r="AA540" i="34"/>
  <c r="AB540" i="34"/>
  <c r="AC540" i="34"/>
  <c r="AD540" i="34"/>
  <c r="AG540" i="34" s="1"/>
  <c r="AE540" i="34"/>
  <c r="AF540" i="34"/>
  <c r="AK540" i="34"/>
  <c r="AU540" i="34"/>
  <c r="AW540" i="34"/>
  <c r="AX540" i="34"/>
  <c r="AZ540" i="34"/>
  <c r="AA541" i="34"/>
  <c r="AB541" i="34"/>
  <c r="AC541" i="34"/>
  <c r="AD541" i="34"/>
  <c r="AE541" i="34"/>
  <c r="AF541" i="34"/>
  <c r="AM541" i="34"/>
  <c r="AK541" i="34"/>
  <c r="AU541" i="34"/>
  <c r="AW541" i="34"/>
  <c r="AY541" i="34" s="1"/>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Y544" i="34" s="1"/>
  <c r="AZ544" i="34"/>
  <c r="AA545" i="34"/>
  <c r="AB545" i="34"/>
  <c r="AC545" i="34"/>
  <c r="AD545" i="34"/>
  <c r="AH545" i="34" s="1"/>
  <c r="AO545" i="34" s="1"/>
  <c r="AE545" i="34"/>
  <c r="AL545" i="34" s="1"/>
  <c r="AQ545" i="34" s="1"/>
  <c r="AF545" i="34"/>
  <c r="AK545" i="34"/>
  <c r="AU545" i="34"/>
  <c r="AW545" i="34"/>
  <c r="AX545" i="34"/>
  <c r="AZ545" i="34"/>
  <c r="AA546" i="34"/>
  <c r="AB546" i="34"/>
  <c r="AC546" i="34"/>
  <c r="AD546" i="34"/>
  <c r="AG546" i="34" s="1"/>
  <c r="AE546" i="34"/>
  <c r="AF546" i="34"/>
  <c r="AK546" i="34"/>
  <c r="AU546" i="34"/>
  <c r="AW546" i="34"/>
  <c r="AX546" i="34"/>
  <c r="AY546" i="34" s="1"/>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Y549" i="34" s="1"/>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X555" i="34"/>
  <c r="AZ555" i="34"/>
  <c r="AA556" i="34"/>
  <c r="AB556" i="34"/>
  <c r="AC556" i="34"/>
  <c r="AD556" i="34"/>
  <c r="AE556" i="34"/>
  <c r="AF556" i="34"/>
  <c r="AK556" i="34"/>
  <c r="AU556" i="34"/>
  <c r="AW556" i="34"/>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Y558" i="34" s="1"/>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X569" i="34"/>
  <c r="AZ569" i="34"/>
  <c r="AA570" i="34"/>
  <c r="AB570" i="34"/>
  <c r="AC570" i="34"/>
  <c r="AD570" i="34"/>
  <c r="AE570" i="34"/>
  <c r="AF570" i="34"/>
  <c r="AM570" i="34"/>
  <c r="AK570" i="34"/>
  <c r="AU570" i="34"/>
  <c r="AW570" i="34"/>
  <c r="AY570" i="34" s="1"/>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X572" i="34"/>
  <c r="AZ572" i="34"/>
  <c r="AA573" i="34"/>
  <c r="AB573" i="34"/>
  <c r="AC573" i="34"/>
  <c r="AD573" i="34"/>
  <c r="AE573" i="34"/>
  <c r="AF573" i="34"/>
  <c r="AP573" i="34"/>
  <c r="AK573" i="34"/>
  <c r="AU573" i="34"/>
  <c r="AW573" i="34"/>
  <c r="AY573" i="34" s="1"/>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Y575" i="34" s="1"/>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Y580" i="34" s="1"/>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Y582" i="34" s="1"/>
  <c r="AZ582" i="34"/>
  <c r="AA583" i="34"/>
  <c r="AB583" i="34"/>
  <c r="AC583" i="34"/>
  <c r="AD583" i="34"/>
  <c r="AH583" i="34" s="1"/>
  <c r="AE583" i="34"/>
  <c r="AF583" i="34"/>
  <c r="AK583" i="34"/>
  <c r="AU583" i="34"/>
  <c r="AW583" i="34"/>
  <c r="AY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Y590" i="34" s="1"/>
  <c r="AX590" i="34"/>
  <c r="AZ590" i="34"/>
  <c r="AA591" i="34"/>
  <c r="AB591" i="34"/>
  <c r="AC591" i="34"/>
  <c r="AD591" i="34"/>
  <c r="AH591" i="34" s="1"/>
  <c r="AE591" i="34"/>
  <c r="AF591" i="34"/>
  <c r="AK591" i="34"/>
  <c r="AU591" i="34"/>
  <c r="AW591" i="34"/>
  <c r="AY591" i="34" s="1"/>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Y597" i="34" s="1"/>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Z601" i="34"/>
  <c r="AA602" i="34"/>
  <c r="AB602" i="34"/>
  <c r="AC602" i="34"/>
  <c r="AD602" i="34"/>
  <c r="AE602" i="34"/>
  <c r="AF602" i="34"/>
  <c r="AM602" i="34"/>
  <c r="AK602" i="34"/>
  <c r="AU602" i="34"/>
  <c r="AW602" i="34"/>
  <c r="AY602" i="34" s="1"/>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Y610" i="34" s="1"/>
  <c r="AX610" i="34"/>
  <c r="AZ610" i="34"/>
  <c r="AA611" i="34"/>
  <c r="AB611" i="34"/>
  <c r="AC611" i="34"/>
  <c r="AD611" i="34"/>
  <c r="AH611" i="34" s="1"/>
  <c r="AE611" i="34"/>
  <c r="AF611" i="34"/>
  <c r="AK611" i="34"/>
  <c r="AU611" i="34"/>
  <c r="AW611" i="34"/>
  <c r="AY611" i="34" s="1"/>
  <c r="AX611" i="34"/>
  <c r="AZ611" i="34"/>
  <c r="AA612" i="34"/>
  <c r="AB612" i="34"/>
  <c r="AC612" i="34"/>
  <c r="AD612" i="34"/>
  <c r="AE612" i="34"/>
  <c r="AF612" i="34"/>
  <c r="AK612" i="34"/>
  <c r="AU612" i="34"/>
  <c r="AW612" i="34"/>
  <c r="AY612" i="34" s="1"/>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Y616" i="34" s="1"/>
  <c r="AX616" i="34"/>
  <c r="AZ616" i="34"/>
  <c r="AA617" i="34"/>
  <c r="AB617" i="34"/>
  <c r="AC617" i="34"/>
  <c r="AD617" i="34"/>
  <c r="AH617" i="34" s="1"/>
  <c r="AE617" i="34"/>
  <c r="AF617" i="34"/>
  <c r="AM617" i="34"/>
  <c r="AK617" i="34"/>
  <c r="AU617" i="34"/>
  <c r="AW617" i="34"/>
  <c r="AX617" i="34"/>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Y619" i="34" s="1"/>
  <c r="AZ619" i="34"/>
  <c r="AA620" i="34"/>
  <c r="AB620" i="34"/>
  <c r="AC620" i="34"/>
  <c r="AD620" i="34"/>
  <c r="AH620" i="34" s="1"/>
  <c r="AE620" i="34"/>
  <c r="AF620" i="34"/>
  <c r="AK620" i="34"/>
  <c r="AU620" i="34"/>
  <c r="AW620" i="34"/>
  <c r="AY620" i="34" s="1"/>
  <c r="AX620" i="34"/>
  <c r="AZ620" i="34"/>
  <c r="AA621" i="34"/>
  <c r="AB621" i="34"/>
  <c r="AC621" i="34"/>
  <c r="AD621" i="34"/>
  <c r="AH621" i="34" s="1"/>
  <c r="AE621" i="34"/>
  <c r="AF621" i="34"/>
  <c r="AK621" i="34"/>
  <c r="AU621" i="34"/>
  <c r="AW621" i="34"/>
  <c r="AX621" i="34"/>
  <c r="AZ621" i="34"/>
  <c r="AA622" i="34"/>
  <c r="AB622" i="34"/>
  <c r="AC622" i="34"/>
  <c r="AD622" i="34"/>
  <c r="AE622" i="34"/>
  <c r="AF622" i="34"/>
  <c r="AP622" i="34"/>
  <c r="AK622" i="34"/>
  <c r="AU622" i="34"/>
  <c r="AW622" i="34"/>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Y626" i="34" s="1"/>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L633" i="34" s="1"/>
  <c r="AC633" i="34"/>
  <c r="AD633" i="34"/>
  <c r="AH633" i="34" s="1"/>
  <c r="AO633" i="34" s="1"/>
  <c r="AE633" i="34"/>
  <c r="AF633" i="34"/>
  <c r="AK633" i="34"/>
  <c r="AU633" i="34"/>
  <c r="AW633" i="34"/>
  <c r="AX633" i="34"/>
  <c r="AY633" i="34" s="1"/>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Y635" i="34" s="1"/>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Y637" i="34" s="1"/>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E641" i="34"/>
  <c r="AF641" i="34"/>
  <c r="AK641" i="34"/>
  <c r="AU641" i="34"/>
  <c r="AW641" i="34"/>
  <c r="AX641" i="34"/>
  <c r="AZ641" i="34"/>
  <c r="AA642" i="34"/>
  <c r="AB642" i="34"/>
  <c r="AC642" i="34"/>
  <c r="AD642" i="34"/>
  <c r="AE642" i="34"/>
  <c r="AF642" i="34"/>
  <c r="AK642" i="34"/>
  <c r="AU642" i="34"/>
  <c r="AW642" i="34"/>
  <c r="AY642" i="34" s="1"/>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Y646" i="34" s="1"/>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Y652" i="34" s="1"/>
  <c r="AZ652" i="34"/>
  <c r="AA653" i="34"/>
  <c r="AB653" i="34"/>
  <c r="AC653" i="34"/>
  <c r="AD653" i="34"/>
  <c r="AE653" i="34"/>
  <c r="AF653" i="34"/>
  <c r="AK653" i="34"/>
  <c r="AU653" i="34"/>
  <c r="AW653" i="34"/>
  <c r="AY653" i="34" s="1"/>
  <c r="AX653" i="34"/>
  <c r="AZ653" i="34"/>
  <c r="AA654" i="34"/>
  <c r="AB654" i="34"/>
  <c r="AC654" i="34"/>
  <c r="AD654" i="34"/>
  <c r="AE654" i="34"/>
  <c r="AF654" i="34"/>
  <c r="AP654" i="34"/>
  <c r="AK654" i="34"/>
  <c r="AU654" i="34"/>
  <c r="AW654" i="34"/>
  <c r="AX654" i="34"/>
  <c r="AY654" i="34"/>
  <c r="AZ654" i="34"/>
  <c r="AA655" i="34"/>
  <c r="AB655" i="34"/>
  <c r="AC655" i="34"/>
  <c r="AD655" i="34"/>
  <c r="AE655" i="34"/>
  <c r="AF655" i="34"/>
  <c r="AK655" i="34"/>
  <c r="AU655" i="34"/>
  <c r="AW655" i="34"/>
  <c r="AY655" i="34" s="1"/>
  <c r="AX655" i="34"/>
  <c r="AZ655" i="34"/>
  <c r="AA656" i="34"/>
  <c r="AB656" i="34"/>
  <c r="AC656" i="34"/>
  <c r="AD656" i="34"/>
  <c r="AH656" i="34" s="1"/>
  <c r="AE656" i="34"/>
  <c r="AF656" i="34"/>
  <c r="AP656" i="34"/>
  <c r="AK656" i="34"/>
  <c r="AU656" i="34"/>
  <c r="AW656" i="34"/>
  <c r="AX656" i="34"/>
  <c r="AY656" i="34" s="1"/>
  <c r="AZ656" i="34"/>
  <c r="AA657" i="34"/>
  <c r="AB657" i="34"/>
  <c r="AC657" i="34"/>
  <c r="AD657" i="34"/>
  <c r="AE657" i="34"/>
  <c r="AF657" i="34"/>
  <c r="AP657" i="34"/>
  <c r="AK657" i="34"/>
  <c r="AU657" i="34"/>
  <c r="AW657" i="34"/>
  <c r="AY657" i="34" s="1"/>
  <c r="AX657" i="34"/>
  <c r="AZ657" i="34"/>
  <c r="AA658" i="34"/>
  <c r="AB658" i="34"/>
  <c r="AC658" i="34"/>
  <c r="AD658" i="34"/>
  <c r="AH658" i="34" s="1"/>
  <c r="AE658" i="34"/>
  <c r="AF658" i="34"/>
  <c r="AP658" i="34"/>
  <c r="AK658" i="34"/>
  <c r="AU658" i="34"/>
  <c r="AW658" i="34"/>
  <c r="AX658" i="34"/>
  <c r="AY658" i="34" s="1"/>
  <c r="AZ658" i="34"/>
  <c r="AA659" i="34"/>
  <c r="AB659" i="34"/>
  <c r="AC659" i="34"/>
  <c r="AD659" i="34"/>
  <c r="AE659" i="34"/>
  <c r="AF659" i="34"/>
  <c r="AK659" i="34"/>
  <c r="AU659" i="34"/>
  <c r="AW659" i="34"/>
  <c r="AX659" i="34"/>
  <c r="AY659" i="34" s="1"/>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Y666" i="34" s="1"/>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L682" i="34" s="1"/>
  <c r="AF682" i="34"/>
  <c r="AK682" i="34"/>
  <c r="AU682" i="34"/>
  <c r="AW682" i="34"/>
  <c r="AX682" i="34"/>
  <c r="AZ682" i="34"/>
  <c r="AA683" i="34"/>
  <c r="AB683" i="34"/>
  <c r="AC683" i="34"/>
  <c r="AD683" i="34"/>
  <c r="AE683" i="34"/>
  <c r="AF683" i="34"/>
  <c r="AK683" i="34"/>
  <c r="AU683" i="34"/>
  <c r="AW683" i="34"/>
  <c r="AX683" i="34"/>
  <c r="AY683" i="34" s="1"/>
  <c r="AZ683" i="34"/>
  <c r="AA684" i="34"/>
  <c r="AB684" i="34"/>
  <c r="AC684" i="34"/>
  <c r="AD684" i="34"/>
  <c r="AE684" i="34"/>
  <c r="AF684" i="34"/>
  <c r="AK684" i="34"/>
  <c r="AU684" i="34"/>
  <c r="AW684" i="34"/>
  <c r="AY684" i="34" s="1"/>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X686" i="34"/>
  <c r="AZ686" i="34"/>
  <c r="AA687" i="34"/>
  <c r="AB687" i="34"/>
  <c r="AC687" i="34"/>
  <c r="AD687" i="34"/>
  <c r="AE687" i="34"/>
  <c r="AF687" i="34"/>
  <c r="AK687" i="34"/>
  <c r="AU687" i="34"/>
  <c r="AW687" i="34"/>
  <c r="AX687" i="34"/>
  <c r="AZ687" i="34"/>
  <c r="AA688" i="34"/>
  <c r="AB688" i="34"/>
  <c r="AC688" i="34"/>
  <c r="AD688" i="34"/>
  <c r="AH688" i="34" s="1"/>
  <c r="AR688" i="34" s="1"/>
  <c r="AE688" i="34"/>
  <c r="AF688" i="34"/>
  <c r="AP688" i="34"/>
  <c r="AK688" i="34"/>
  <c r="AU688" i="34"/>
  <c r="AW688" i="34"/>
  <c r="AY688" i="34" s="1"/>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X694" i="34"/>
  <c r="AZ694" i="34"/>
  <c r="AA695" i="34"/>
  <c r="AB695" i="34"/>
  <c r="AC695" i="34"/>
  <c r="AD695" i="34"/>
  <c r="AE695" i="34"/>
  <c r="AF695" i="34"/>
  <c r="AP695" i="34"/>
  <c r="AK695" i="34"/>
  <c r="AU695" i="34"/>
  <c r="AW695" i="34"/>
  <c r="AY695" i="34" s="1"/>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Y697" i="34" s="1"/>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Y699" i="34" s="1"/>
  <c r="AZ699" i="34"/>
  <c r="AA700" i="34"/>
  <c r="AB700" i="34"/>
  <c r="AC700" i="34"/>
  <c r="AD700" i="34"/>
  <c r="AE700" i="34"/>
  <c r="AF700" i="34"/>
  <c r="AK700" i="34"/>
  <c r="AU700" i="34"/>
  <c r="AW700" i="34"/>
  <c r="AY700" i="34" s="1"/>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Y704" i="34" s="1"/>
  <c r="AX704" i="34"/>
  <c r="AZ704" i="34"/>
  <c r="AA705" i="34"/>
  <c r="AB705" i="34"/>
  <c r="AC705" i="34"/>
  <c r="AD705" i="34"/>
  <c r="AE705" i="34"/>
  <c r="AF705" i="34"/>
  <c r="AM705" i="34"/>
  <c r="AK705" i="34"/>
  <c r="AU705" i="34"/>
  <c r="AW705" i="34"/>
  <c r="AX705" i="34"/>
  <c r="AZ705" i="34"/>
  <c r="AA706" i="34"/>
  <c r="AB706" i="34"/>
  <c r="AL706" i="34" s="1"/>
  <c r="AN706" i="34" s="1"/>
  <c r="AC706" i="34"/>
  <c r="AD706" i="34"/>
  <c r="AH706" i="34" s="1"/>
  <c r="AE706" i="34"/>
  <c r="AF706" i="34"/>
  <c r="AK706" i="34"/>
  <c r="AU706" i="34"/>
  <c r="AW706" i="34"/>
  <c r="AX706" i="34"/>
  <c r="AY706" i="34" s="1"/>
  <c r="AZ706" i="34"/>
  <c r="AA707" i="34"/>
  <c r="AB707" i="34"/>
  <c r="AC707" i="34"/>
  <c r="AD707" i="34"/>
  <c r="AG707" i="34" s="1"/>
  <c r="AE707" i="34"/>
  <c r="AF707" i="34"/>
  <c r="AK707" i="34"/>
  <c r="AU707" i="34"/>
  <c r="AW707" i="34"/>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Y709" i="34" s="1"/>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Y711" i="34" s="1"/>
  <c r="AZ711" i="34"/>
  <c r="AA712" i="34"/>
  <c r="AB712" i="34"/>
  <c r="AC712" i="34"/>
  <c r="AD712" i="34"/>
  <c r="AE712" i="34"/>
  <c r="AF712" i="34"/>
  <c r="AP712" i="34"/>
  <c r="AK712" i="34"/>
  <c r="AU712" i="34"/>
  <c r="AW712" i="34"/>
  <c r="AX712" i="34"/>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Y718" i="34" s="1"/>
  <c r="AX718" i="34"/>
  <c r="AZ718" i="34"/>
  <c r="AA719" i="34"/>
  <c r="AB719" i="34"/>
  <c r="AC719" i="34"/>
  <c r="AD719" i="34"/>
  <c r="AH719" i="34" s="1"/>
  <c r="AR719" i="34" s="1"/>
  <c r="AE719" i="34"/>
  <c r="AL719" i="34" s="1"/>
  <c r="AV719" i="34" s="1"/>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Y725" i="34" s="1"/>
  <c r="AX725" i="34"/>
  <c r="AZ725" i="34"/>
  <c r="AA726" i="34"/>
  <c r="AB726" i="34"/>
  <c r="AC726" i="34"/>
  <c r="AD726" i="34"/>
  <c r="AE726" i="34"/>
  <c r="AF726" i="34"/>
  <c r="AP726" i="34"/>
  <c r="AK726" i="34"/>
  <c r="AU726" i="34"/>
  <c r="AW726" i="34"/>
  <c r="AY726" i="34" s="1"/>
  <c r="AX726" i="34"/>
  <c r="AZ726" i="34"/>
  <c r="AA727" i="34"/>
  <c r="AB727" i="34"/>
  <c r="AC727" i="34"/>
  <c r="AD727" i="34"/>
  <c r="AH727" i="34" s="1"/>
  <c r="AE727" i="34"/>
  <c r="AF727" i="34"/>
  <c r="AK727" i="34"/>
  <c r="AU727" i="34"/>
  <c r="AW727" i="34"/>
  <c r="AX727" i="34"/>
  <c r="AY727" i="34" s="1"/>
  <c r="AZ727" i="34"/>
  <c r="AA728" i="34"/>
  <c r="AB728" i="34"/>
  <c r="AC728" i="34"/>
  <c r="AD728" i="34"/>
  <c r="AH728" i="34" s="1"/>
  <c r="AS728" i="34" s="1"/>
  <c r="AE728" i="34"/>
  <c r="AF728" i="34"/>
  <c r="AP728" i="34"/>
  <c r="AK728" i="34"/>
  <c r="AU728" i="34"/>
  <c r="AW728" i="34"/>
  <c r="AY728" i="34" s="1"/>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X732" i="34"/>
  <c r="AY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Y734" i="34" s="1"/>
  <c r="AZ734" i="34"/>
  <c r="AA735" i="34"/>
  <c r="AB735" i="34"/>
  <c r="AC735" i="34"/>
  <c r="AD735" i="34"/>
  <c r="AH735" i="34" s="1"/>
  <c r="AE735" i="34"/>
  <c r="AF735" i="34"/>
  <c r="AK735" i="34"/>
  <c r="AU735" i="34"/>
  <c r="AW735" i="34"/>
  <c r="AX735" i="34"/>
  <c r="AZ735" i="34"/>
  <c r="AA736" i="34"/>
  <c r="AB736" i="34"/>
  <c r="AC736" i="34"/>
  <c r="AD736" i="34"/>
  <c r="AH736" i="34" s="1"/>
  <c r="AL736" i="34" s="1"/>
  <c r="AJ736" i="34" s="1"/>
  <c r="AE736" i="34"/>
  <c r="AF736" i="34"/>
  <c r="AP736" i="34"/>
  <c r="AK736" i="34"/>
  <c r="AU736" i="34"/>
  <c r="AW736" i="34"/>
  <c r="AX736" i="34"/>
  <c r="AY736" i="34" s="1"/>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Y742" i="34" s="1"/>
  <c r="AZ742" i="34"/>
  <c r="AA743" i="34"/>
  <c r="AB743" i="34"/>
  <c r="AC743" i="34"/>
  <c r="AD743" i="34"/>
  <c r="AH743" i="34" s="1"/>
  <c r="AE743" i="34"/>
  <c r="AF743" i="34"/>
  <c r="AK743" i="34"/>
  <c r="AU743" i="34"/>
  <c r="AW743" i="34"/>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T746" i="34" s="1"/>
  <c r="AE746" i="34"/>
  <c r="AF746" i="34"/>
  <c r="AK746" i="34"/>
  <c r="AU746" i="34"/>
  <c r="AW746" i="34"/>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E749" i="34"/>
  <c r="AF749" i="34"/>
  <c r="AP749" i="34"/>
  <c r="AK749" i="34"/>
  <c r="AM749" i="34"/>
  <c r="AU749" i="34"/>
  <c r="AW749" i="34"/>
  <c r="AX749" i="34"/>
  <c r="AZ749" i="34"/>
  <c r="AA750" i="34"/>
  <c r="AB750" i="34"/>
  <c r="AC750" i="34"/>
  <c r="AD750" i="34"/>
  <c r="AH750" i="34" s="1"/>
  <c r="AS750" i="34" s="1"/>
  <c r="AE750" i="34"/>
  <c r="AF750" i="34"/>
  <c r="AP750" i="34"/>
  <c r="AK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X752" i="34"/>
  <c r="AY752" i="34" s="1"/>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X756" i="34"/>
  <c r="AY756" i="34" s="1"/>
  <c r="AZ756" i="34"/>
  <c r="AA757" i="34"/>
  <c r="AB757" i="34"/>
  <c r="AC757" i="34"/>
  <c r="AD757" i="34"/>
  <c r="AE757" i="34"/>
  <c r="AF757" i="34"/>
  <c r="AM757" i="34"/>
  <c r="AK757" i="34"/>
  <c r="AU757" i="34"/>
  <c r="AW757" i="34"/>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Y760" i="34" s="1"/>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Y762" i="34" s="1"/>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Y766" i="34" s="1"/>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L772" i="34" s="1"/>
  <c r="AN772" i="34" s="1"/>
  <c r="AF772" i="34"/>
  <c r="AP772" i="34"/>
  <c r="AK772" i="34"/>
  <c r="AU772" i="34"/>
  <c r="AW772" i="34"/>
  <c r="AX772" i="34"/>
  <c r="AZ772" i="34"/>
  <c r="AA773" i="34"/>
  <c r="AB773" i="34"/>
  <c r="AC773" i="34"/>
  <c r="AD773" i="34"/>
  <c r="AG773" i="34" s="1"/>
  <c r="AE773" i="34"/>
  <c r="AF773" i="34"/>
  <c r="AK773" i="34"/>
  <c r="AU773" i="34"/>
  <c r="AW773" i="34"/>
  <c r="AY773" i="34" s="1"/>
  <c r="AX773" i="34"/>
  <c r="AZ773" i="34"/>
  <c r="AA774" i="34"/>
  <c r="AB774" i="34"/>
  <c r="AC774" i="34"/>
  <c r="AD774" i="34"/>
  <c r="AE774" i="34"/>
  <c r="AF774" i="34"/>
  <c r="AK774" i="34"/>
  <c r="AU774" i="34"/>
  <c r="AW774" i="34"/>
  <c r="AY774" i="34" s="1"/>
  <c r="AX774" i="34"/>
  <c r="AZ774" i="34"/>
  <c r="AA775" i="34"/>
  <c r="AB775" i="34"/>
  <c r="AC775" i="34"/>
  <c r="AD775" i="34"/>
  <c r="AH775" i="34" s="1"/>
  <c r="AS775" i="34" s="1"/>
  <c r="AE775" i="34"/>
  <c r="AF775" i="34"/>
  <c r="AP775" i="34"/>
  <c r="AK775" i="34"/>
  <c r="AM775" i="34"/>
  <c r="AO775" i="34"/>
  <c r="AU775" i="34"/>
  <c r="AW775" i="34"/>
  <c r="AX775" i="34"/>
  <c r="AZ775" i="34"/>
  <c r="AA776" i="34"/>
  <c r="AB776" i="34"/>
  <c r="AC776" i="34"/>
  <c r="AD776" i="34"/>
  <c r="AH776" i="34" s="1"/>
  <c r="AE776" i="34"/>
  <c r="AF776" i="34"/>
  <c r="AP776" i="34"/>
  <c r="AK776" i="34"/>
  <c r="AU776" i="34"/>
  <c r="AW776" i="34"/>
  <c r="AX776" i="34"/>
  <c r="AZ776" i="34"/>
  <c r="AA777" i="34"/>
  <c r="AB777" i="34"/>
  <c r="AC777" i="34"/>
  <c r="AD777" i="34"/>
  <c r="AG777" i="34" s="1"/>
  <c r="AE777" i="34"/>
  <c r="AF777" i="34"/>
  <c r="AM777" i="34"/>
  <c r="AK777" i="34"/>
  <c r="AU777" i="34"/>
  <c r="AW777" i="34"/>
  <c r="AX777" i="34"/>
  <c r="AZ777" i="34"/>
  <c r="AA778" i="34"/>
  <c r="AB778" i="34"/>
  <c r="AC778" i="34"/>
  <c r="AD778" i="34"/>
  <c r="AH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Y782" i="34" s="1"/>
  <c r="AX782" i="34"/>
  <c r="AZ782" i="34"/>
  <c r="AA783" i="34"/>
  <c r="AB783" i="34"/>
  <c r="AL783" i="34" s="1"/>
  <c r="AV783" i="34" s="1"/>
  <c r="AC783" i="34"/>
  <c r="AD783" i="34"/>
  <c r="AH783" i="34" s="1"/>
  <c r="AO783" i="34" s="1"/>
  <c r="AE783" i="34"/>
  <c r="AF783" i="34"/>
  <c r="AK783" i="34"/>
  <c r="AU783" i="34"/>
  <c r="AW783" i="34"/>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L789" i="34" s="1"/>
  <c r="AV789" i="34" s="1"/>
  <c r="AF789" i="34"/>
  <c r="AK789" i="34"/>
  <c r="AU789" i="34"/>
  <c r="AW789" i="34"/>
  <c r="AX789" i="34"/>
  <c r="AZ789" i="34"/>
  <c r="AA790" i="34"/>
  <c r="AB790" i="34"/>
  <c r="AL790" i="34" s="1"/>
  <c r="AC790" i="34"/>
  <c r="AD790" i="34"/>
  <c r="AH790" i="34" s="1"/>
  <c r="AE790" i="34"/>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Y793" i="34" s="1"/>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X796" i="34"/>
  <c r="AZ796" i="34"/>
  <c r="AA797" i="34"/>
  <c r="AB797" i="34"/>
  <c r="AC797" i="34"/>
  <c r="AD797" i="34"/>
  <c r="AH797" i="34" s="1"/>
  <c r="AT797" i="34" s="1"/>
  <c r="AE797" i="34"/>
  <c r="AF797" i="34"/>
  <c r="AK797" i="34"/>
  <c r="AU797" i="34"/>
  <c r="AW797" i="34"/>
  <c r="AY797" i="34" s="1"/>
  <c r="AX797" i="34"/>
  <c r="AZ797" i="34"/>
  <c r="AA798" i="34"/>
  <c r="AB798" i="34"/>
  <c r="AC798" i="34"/>
  <c r="AD798" i="34"/>
  <c r="AG798" i="34" s="1"/>
  <c r="AE798" i="34"/>
  <c r="AF798" i="34"/>
  <c r="AK798" i="34"/>
  <c r="AU798" i="34"/>
  <c r="AW798" i="34"/>
  <c r="AY798" i="34" s="1"/>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Y800" i="34" s="1"/>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Y802" i="34"/>
  <c r="AX802" i="34"/>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Y806" i="34" s="1"/>
  <c r="AZ806" i="34"/>
  <c r="AA807" i="34"/>
  <c r="AB807" i="34"/>
  <c r="AC807" i="34"/>
  <c r="AD807" i="34"/>
  <c r="AH807" i="34" s="1"/>
  <c r="AS807" i="34" s="1"/>
  <c r="AE807" i="34"/>
  <c r="AF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L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X812" i="34"/>
  <c r="AZ812" i="34"/>
  <c r="AA813" i="34"/>
  <c r="AB813" i="34"/>
  <c r="AC813" i="34"/>
  <c r="AD813" i="34"/>
  <c r="AG813" i="34" s="1"/>
  <c r="AE813" i="34"/>
  <c r="AF813" i="34"/>
  <c r="AM813" i="34"/>
  <c r="AK813" i="34"/>
  <c r="AU813" i="34"/>
  <c r="AW813" i="34"/>
  <c r="AX813" i="34"/>
  <c r="AZ813" i="34"/>
  <c r="AA814" i="34"/>
  <c r="AB814" i="34"/>
  <c r="AC814" i="34"/>
  <c r="AD814" i="34"/>
  <c r="AG814" i="34" s="1"/>
  <c r="AE814" i="34"/>
  <c r="AF814" i="34"/>
  <c r="AK814" i="34"/>
  <c r="AU814" i="34"/>
  <c r="AW814" i="34"/>
  <c r="AY814" i="34" s="1"/>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Y820" i="34" s="1"/>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Y823" i="34" s="1"/>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X831" i="34"/>
  <c r="AZ831" i="34"/>
  <c r="AA832" i="34"/>
  <c r="AB832" i="34"/>
  <c r="AC832" i="34"/>
  <c r="AD832" i="34"/>
  <c r="AG832" i="34" s="1"/>
  <c r="AE832" i="34"/>
  <c r="AF832" i="34"/>
  <c r="AP832" i="34"/>
  <c r="AK832" i="34"/>
  <c r="AU832" i="34"/>
  <c r="AW832" i="34"/>
  <c r="AX832" i="34"/>
  <c r="AY832" i="34" s="1"/>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L836" i="34" s="1"/>
  <c r="AC836" i="34"/>
  <c r="AD836" i="34"/>
  <c r="AH836" i="34" s="1"/>
  <c r="AO836" i="34" s="1"/>
  <c r="AE836" i="34"/>
  <c r="AF836" i="34"/>
  <c r="AP836" i="34"/>
  <c r="AK836" i="34"/>
  <c r="AU836" i="34"/>
  <c r="AW836" i="34"/>
  <c r="AY836" i="34" s="1"/>
  <c r="AX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Z840" i="34"/>
  <c r="AA841" i="34"/>
  <c r="AB841" i="34"/>
  <c r="AC841" i="34"/>
  <c r="AD841" i="34"/>
  <c r="AE841" i="34"/>
  <c r="AF841" i="34"/>
  <c r="AM841" i="34"/>
  <c r="AK841" i="34"/>
  <c r="AU841" i="34"/>
  <c r="AW841" i="34"/>
  <c r="AY841" i="34" s="1"/>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Y846" i="34" s="1"/>
  <c r="AX846" i="34"/>
  <c r="AZ846" i="34"/>
  <c r="AA847" i="34"/>
  <c r="AB847" i="34"/>
  <c r="AC847" i="34"/>
  <c r="AD847" i="34"/>
  <c r="AE847" i="34"/>
  <c r="AF847" i="34"/>
  <c r="AP847" i="34"/>
  <c r="AK847" i="34"/>
  <c r="AU847" i="34"/>
  <c r="AW847" i="34"/>
  <c r="AX847" i="34"/>
  <c r="AZ847" i="34"/>
  <c r="AA848" i="34"/>
  <c r="AB848" i="34"/>
  <c r="AC848" i="34"/>
  <c r="AD848" i="34"/>
  <c r="AE848" i="34"/>
  <c r="AF848" i="34"/>
  <c r="AP848" i="34"/>
  <c r="AK848" i="34"/>
  <c r="AU848" i="34"/>
  <c r="AW848" i="34"/>
  <c r="AX848" i="34"/>
  <c r="AZ848" i="34"/>
  <c r="AA849" i="34"/>
  <c r="AB849" i="34"/>
  <c r="AC849" i="34"/>
  <c r="AD849" i="34"/>
  <c r="AE849" i="34"/>
  <c r="AF849" i="34"/>
  <c r="AM849" i="34"/>
  <c r="AK849" i="34"/>
  <c r="AU849" i="34"/>
  <c r="AW849" i="34"/>
  <c r="AX849" i="34"/>
  <c r="AZ849" i="34"/>
  <c r="AA850" i="34"/>
  <c r="AB850" i="34"/>
  <c r="AC850" i="34"/>
  <c r="AD850" i="34"/>
  <c r="AH850" i="34" s="1"/>
  <c r="AE850" i="34"/>
  <c r="AF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X853" i="34"/>
  <c r="AZ853" i="34"/>
  <c r="AA854" i="34"/>
  <c r="AB854" i="34"/>
  <c r="AC854" i="34"/>
  <c r="AD854" i="34"/>
  <c r="AE854" i="34"/>
  <c r="AF854" i="34"/>
  <c r="AK854" i="34"/>
  <c r="AU854" i="34"/>
  <c r="AW854" i="34"/>
  <c r="AY854" i="34" s="1"/>
  <c r="AX854" i="34"/>
  <c r="AZ854" i="34"/>
  <c r="AA855" i="34"/>
  <c r="AB855" i="34"/>
  <c r="AC855" i="34"/>
  <c r="AD855" i="34"/>
  <c r="AE855" i="34"/>
  <c r="AF855" i="34"/>
  <c r="AK855" i="34"/>
  <c r="AU855" i="34"/>
  <c r="AW855" i="34"/>
  <c r="AX855" i="34"/>
  <c r="AZ855" i="34"/>
  <c r="AA856" i="34"/>
  <c r="AB856" i="34"/>
  <c r="AC856" i="34"/>
  <c r="AD856" i="34"/>
  <c r="AH856" i="34" s="1"/>
  <c r="AS856" i="34" s="1"/>
  <c r="AE856" i="34"/>
  <c r="AF856" i="34"/>
  <c r="AP856" i="34"/>
  <c r="AK856" i="34"/>
  <c r="AU856" i="34"/>
  <c r="AW856" i="34"/>
  <c r="AY856" i="34" s="1"/>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L866" i="34" s="1"/>
  <c r="AF866" i="34"/>
  <c r="AM866" i="34"/>
  <c r="AK866" i="34"/>
  <c r="AU866" i="34"/>
  <c r="AW866" i="34"/>
  <c r="AY866" i="34"/>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Y869" i="34" s="1"/>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C876" i="34"/>
  <c r="AD876" i="34"/>
  <c r="AH876" i="34" s="1"/>
  <c r="AO876" i="34" s="1"/>
  <c r="AE876" i="34"/>
  <c r="AF876" i="34"/>
  <c r="AM876" i="34"/>
  <c r="AK876" i="34"/>
  <c r="AU876" i="34"/>
  <c r="AW876" i="34"/>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X879" i="34"/>
  <c r="AZ879" i="34"/>
  <c r="AA880" i="34"/>
  <c r="AB880" i="34"/>
  <c r="AC880" i="34"/>
  <c r="AD880" i="34"/>
  <c r="AE880" i="34"/>
  <c r="AF880" i="34"/>
  <c r="AK880" i="34"/>
  <c r="AU880" i="34"/>
  <c r="AW880" i="34"/>
  <c r="AX880" i="34"/>
  <c r="AZ880" i="34"/>
  <c r="AA881" i="34"/>
  <c r="AB881" i="34"/>
  <c r="AC881" i="34"/>
  <c r="AD881" i="34"/>
  <c r="AH881" i="34" s="1"/>
  <c r="AE881" i="34"/>
  <c r="AF881" i="34"/>
  <c r="AK881" i="34"/>
  <c r="AU881" i="34"/>
  <c r="AW881" i="34"/>
  <c r="AY881" i="34" s="1"/>
  <c r="AX881" i="34"/>
  <c r="AZ881" i="34"/>
  <c r="AA882" i="34"/>
  <c r="AB882" i="34"/>
  <c r="AC882" i="34"/>
  <c r="AD882" i="34"/>
  <c r="AH882" i="34" s="1"/>
  <c r="AL882" i="34" s="1"/>
  <c r="AQ882" i="34" s="1"/>
  <c r="AE882" i="34"/>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Y885" i="34" s="1"/>
  <c r="AX885" i="34"/>
  <c r="AZ885" i="34"/>
  <c r="AA886" i="34"/>
  <c r="AB886" i="34"/>
  <c r="AC886" i="34"/>
  <c r="AD886" i="34"/>
  <c r="AH886" i="34" s="1"/>
  <c r="AE886" i="34"/>
  <c r="AF886" i="34"/>
  <c r="AK886" i="34"/>
  <c r="AU886" i="34"/>
  <c r="AW886" i="34"/>
  <c r="AX886" i="34"/>
  <c r="AZ886" i="34"/>
  <c r="AA887" i="34"/>
  <c r="AB887" i="34"/>
  <c r="AC887" i="34"/>
  <c r="AD887" i="34"/>
  <c r="AH887" i="34" s="1"/>
  <c r="AE887" i="34"/>
  <c r="AF887" i="34"/>
  <c r="AK887" i="34"/>
  <c r="AU887" i="34"/>
  <c r="AW887" i="34"/>
  <c r="AX887" i="34"/>
  <c r="AZ887" i="34"/>
  <c r="AA888" i="34"/>
  <c r="AB888" i="34"/>
  <c r="AL888" i="34" s="1"/>
  <c r="AC888" i="34"/>
  <c r="AD888" i="34"/>
  <c r="AH888" i="34" s="1"/>
  <c r="AE888" i="34"/>
  <c r="AF888" i="34"/>
  <c r="AK888" i="34"/>
  <c r="AU888" i="34"/>
  <c r="AW888" i="34"/>
  <c r="AX888" i="34"/>
  <c r="AY888" i="34" s="1"/>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Y890" i="34" s="1"/>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Y892" i="34" s="1"/>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X896" i="34"/>
  <c r="AZ896" i="34"/>
  <c r="AA897" i="34"/>
  <c r="AB897" i="34"/>
  <c r="AC897" i="34"/>
  <c r="AD897" i="34"/>
  <c r="AH897" i="34" s="1"/>
  <c r="AO897" i="34" s="1"/>
  <c r="AE897" i="34"/>
  <c r="AF897" i="34"/>
  <c r="AM897" i="34"/>
  <c r="AK897" i="34"/>
  <c r="AU897" i="34"/>
  <c r="AW897" i="34"/>
  <c r="AX897" i="34"/>
  <c r="AZ897" i="34"/>
  <c r="AA898" i="34"/>
  <c r="AB898" i="34"/>
  <c r="AC898" i="34"/>
  <c r="AD898" i="34"/>
  <c r="AE898" i="34"/>
  <c r="AF898" i="34"/>
  <c r="AK898" i="34"/>
  <c r="AU898" i="34"/>
  <c r="AW898" i="34"/>
  <c r="AY898" i="34" s="1"/>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Y905" i="34" s="1"/>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X908" i="34"/>
  <c r="AZ908" i="34"/>
  <c r="AA909" i="34"/>
  <c r="AB909" i="34"/>
  <c r="AC909" i="34"/>
  <c r="AD909" i="34"/>
  <c r="AE909" i="34"/>
  <c r="AF909" i="34"/>
  <c r="AM909" i="34"/>
  <c r="AK909" i="34"/>
  <c r="AU909" i="34"/>
  <c r="AW909" i="34"/>
  <c r="AY909" i="34" s="1"/>
  <c r="AX909" i="34"/>
  <c r="AZ909" i="34"/>
  <c r="AA910" i="34"/>
  <c r="AB910" i="34"/>
  <c r="AC910" i="34"/>
  <c r="AD910" i="34"/>
  <c r="AG910" i="34" s="1"/>
  <c r="AE910" i="34"/>
  <c r="AF910" i="34"/>
  <c r="AK910" i="34"/>
  <c r="AU910" i="34"/>
  <c r="AW910" i="34"/>
  <c r="AY910" i="34" s="1"/>
  <c r="AX910" i="34"/>
  <c r="AZ910" i="34"/>
  <c r="AA911" i="34"/>
  <c r="AB911" i="34"/>
  <c r="AC911" i="34"/>
  <c r="AD911" i="34"/>
  <c r="AE911" i="34"/>
  <c r="AF911" i="34"/>
  <c r="AK911" i="34"/>
  <c r="AU911" i="34"/>
  <c r="AW911" i="34"/>
  <c r="AX911" i="34"/>
  <c r="AZ911" i="34"/>
  <c r="AA912" i="34"/>
  <c r="AB912" i="34"/>
  <c r="AC912" i="34"/>
  <c r="AD912" i="34"/>
  <c r="AH912" i="34" s="1"/>
  <c r="AE912" i="34"/>
  <c r="AF912" i="34"/>
  <c r="AK912" i="34"/>
  <c r="AO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X914" i="34"/>
  <c r="AZ914" i="34"/>
  <c r="AA915" i="34"/>
  <c r="AB915" i="34"/>
  <c r="AC915" i="34"/>
  <c r="AD915" i="34"/>
  <c r="AE915" i="34"/>
  <c r="AF915" i="34"/>
  <c r="AP915" i="34"/>
  <c r="AK915" i="34"/>
  <c r="AU915" i="34"/>
  <c r="AW915" i="34"/>
  <c r="AX915" i="34"/>
  <c r="AZ915" i="34"/>
  <c r="AA916" i="34"/>
  <c r="AB916" i="34"/>
  <c r="AC916" i="34"/>
  <c r="AD916" i="34"/>
  <c r="AE916" i="34"/>
  <c r="AF916" i="34"/>
  <c r="AK916" i="34"/>
  <c r="AU916" i="34"/>
  <c r="AW916" i="34"/>
  <c r="AY916" i="34" s="1"/>
  <c r="AX916" i="34"/>
  <c r="AZ916" i="34"/>
  <c r="AA917" i="34"/>
  <c r="AB917" i="34"/>
  <c r="AC917" i="34"/>
  <c r="AD917" i="34"/>
  <c r="AG917" i="34" s="1"/>
  <c r="AE917" i="34"/>
  <c r="AF917" i="34"/>
  <c r="AM917" i="34"/>
  <c r="AK917" i="34"/>
  <c r="AU917" i="34"/>
  <c r="AW917" i="34"/>
  <c r="AY917" i="34" s="1"/>
  <c r="AX917" i="34"/>
  <c r="AZ917" i="34"/>
  <c r="AA918" i="34"/>
  <c r="AB918" i="34"/>
  <c r="AC918" i="34"/>
  <c r="AD918" i="34"/>
  <c r="AG918" i="34" s="1"/>
  <c r="AE918" i="34"/>
  <c r="AF918" i="34"/>
  <c r="AP918" i="34"/>
  <c r="AK918" i="34"/>
  <c r="AU918" i="34"/>
  <c r="AW918" i="34"/>
  <c r="AY918" i="34" s="1"/>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Y920" i="34"/>
  <c r="AX920" i="34"/>
  <c r="AZ920" i="34"/>
  <c r="AA921" i="34"/>
  <c r="AB921" i="34"/>
  <c r="AC921" i="34"/>
  <c r="AD921" i="34"/>
  <c r="AE921" i="34"/>
  <c r="AF921" i="34"/>
  <c r="AM921" i="34"/>
  <c r="AK921" i="34"/>
  <c r="AP921" i="34"/>
  <c r="AU921" i="34"/>
  <c r="AW921" i="34"/>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Y924" i="34" s="1"/>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R929" i="34" s="1"/>
  <c r="AE929" i="34"/>
  <c r="AF929" i="34"/>
  <c r="AK929" i="34"/>
  <c r="AU929" i="34"/>
  <c r="AW929" i="34"/>
  <c r="AY929" i="34" s="1"/>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Z932" i="34"/>
  <c r="AA933" i="34"/>
  <c r="AB933" i="34"/>
  <c r="AC933" i="34"/>
  <c r="AD933" i="34"/>
  <c r="AG933" i="34" s="1"/>
  <c r="AE933" i="34"/>
  <c r="AF933" i="34"/>
  <c r="AK933" i="34"/>
  <c r="AU933" i="34"/>
  <c r="AW933" i="34"/>
  <c r="AX933" i="34"/>
  <c r="AY933" i="34" s="1"/>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Y940" i="34" s="1"/>
  <c r="AZ940" i="34"/>
  <c r="AA941" i="34"/>
  <c r="AB941" i="34"/>
  <c r="AC941" i="34"/>
  <c r="AD941" i="34"/>
  <c r="AE941" i="34"/>
  <c r="AF941" i="34"/>
  <c r="AM941" i="34"/>
  <c r="AK941" i="34"/>
  <c r="AU941" i="34"/>
  <c r="AW941" i="34"/>
  <c r="AX941" i="34"/>
  <c r="AY941" i="34" s="1"/>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Y943" i="34" s="1"/>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Y947" i="34" s="1"/>
  <c r="AX947" i="34"/>
  <c r="AZ947" i="34"/>
  <c r="AA948" i="34"/>
  <c r="AB948" i="34"/>
  <c r="AC948" i="34"/>
  <c r="AD948" i="34"/>
  <c r="AH948" i="34" s="1"/>
  <c r="AR948" i="34" s="1"/>
  <c r="AE948" i="34"/>
  <c r="AF948" i="34"/>
  <c r="AK948" i="34"/>
  <c r="AU948" i="34"/>
  <c r="AW948" i="34"/>
  <c r="AY948" i="34"/>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Y951" i="34" s="1"/>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Y953" i="34" s="1"/>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Z963" i="34"/>
  <c r="AA964" i="34"/>
  <c r="AB964" i="34"/>
  <c r="AC964" i="34"/>
  <c r="AD964" i="34"/>
  <c r="AH964" i="34" s="1"/>
  <c r="AE964" i="34"/>
  <c r="AF964" i="34"/>
  <c r="AP964" i="34"/>
  <c r="AK964" i="34"/>
  <c r="AU964" i="34"/>
  <c r="AW964" i="34"/>
  <c r="AX964" i="34"/>
  <c r="AZ964" i="34"/>
  <c r="AA965" i="34"/>
  <c r="AB965" i="34"/>
  <c r="AC965" i="34"/>
  <c r="AD965" i="34"/>
  <c r="AE965" i="34"/>
  <c r="AF965" i="34"/>
  <c r="AK965" i="34"/>
  <c r="AU965" i="34"/>
  <c r="AW965" i="34"/>
  <c r="AX965" i="34"/>
  <c r="AY965" i="34" s="1"/>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Y970" i="34" s="1"/>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Y972" i="34" s="1"/>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Z975" i="34"/>
  <c r="AA976" i="34"/>
  <c r="AB976" i="34"/>
  <c r="AC976" i="34"/>
  <c r="AD976" i="34"/>
  <c r="AE976" i="34"/>
  <c r="AF976" i="34"/>
  <c r="AM976" i="34"/>
  <c r="AK976" i="34"/>
  <c r="AU976" i="34"/>
  <c r="AW976" i="34"/>
  <c r="AX976" i="34"/>
  <c r="AZ976" i="34"/>
  <c r="AA977" i="34"/>
  <c r="AB977" i="34"/>
  <c r="AC977" i="34"/>
  <c r="AD977" i="34"/>
  <c r="AE977" i="34"/>
  <c r="AF977" i="34"/>
  <c r="AM977" i="34"/>
  <c r="AK977" i="34"/>
  <c r="AU977" i="34"/>
  <c r="AW977" i="34"/>
  <c r="AY977" i="34" s="1"/>
  <c r="AX977" i="34"/>
  <c r="AZ977" i="34"/>
  <c r="AA978" i="34"/>
  <c r="AB978" i="34"/>
  <c r="AC978" i="34"/>
  <c r="AD978" i="34"/>
  <c r="AE978" i="34"/>
  <c r="AF978" i="34"/>
  <c r="AK978" i="34"/>
  <c r="AU978" i="34"/>
  <c r="AW978" i="34"/>
  <c r="AX978" i="34"/>
  <c r="AZ978" i="34"/>
  <c r="AA979" i="34"/>
  <c r="AB979" i="34"/>
  <c r="AC979" i="34"/>
  <c r="AD979" i="34"/>
  <c r="AG979" i="34" s="1"/>
  <c r="AE979" i="34"/>
  <c r="AF979" i="34"/>
  <c r="AM979" i="34"/>
  <c r="AK979" i="34"/>
  <c r="AU979" i="34"/>
  <c r="AW979" i="34"/>
  <c r="AX979" i="34"/>
  <c r="AY979" i="34" s="1"/>
  <c r="AZ979" i="34"/>
  <c r="AA980" i="34"/>
  <c r="AB980" i="34"/>
  <c r="AC980" i="34"/>
  <c r="AD980" i="34"/>
  <c r="AE980" i="34"/>
  <c r="AF980" i="34"/>
  <c r="AK980" i="34"/>
  <c r="AU980" i="34"/>
  <c r="AW980" i="34"/>
  <c r="AY980" i="34" s="1"/>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Z982" i="34"/>
  <c r="AA983" i="34"/>
  <c r="AB983" i="34"/>
  <c r="AC983" i="34"/>
  <c r="AD983" i="34"/>
  <c r="AE983" i="34"/>
  <c r="AF983" i="34"/>
  <c r="AK983" i="34"/>
  <c r="AU983" i="34"/>
  <c r="AW983" i="34"/>
  <c r="AX983" i="34"/>
  <c r="AZ983" i="34"/>
  <c r="AA984" i="34"/>
  <c r="AB984" i="34"/>
  <c r="AC984" i="34"/>
  <c r="AD984" i="34"/>
  <c r="AG984" i="34" s="1"/>
  <c r="AE984" i="34"/>
  <c r="AF984" i="34"/>
  <c r="AK984" i="34"/>
  <c r="AU984" i="34"/>
  <c r="AW984" i="34"/>
  <c r="AY984" i="34" s="1"/>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Y986" i="34" s="1"/>
  <c r="AZ986" i="34"/>
  <c r="AA987" i="34"/>
  <c r="AB987" i="34"/>
  <c r="AC987" i="34"/>
  <c r="AD987" i="34"/>
  <c r="AE987" i="34"/>
  <c r="AF987" i="34"/>
  <c r="AK987" i="34"/>
  <c r="AU987" i="34"/>
  <c r="AW987" i="34"/>
  <c r="AX987" i="34"/>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Z993" i="34"/>
  <c r="AA994" i="34"/>
  <c r="AB994" i="34"/>
  <c r="AC994" i="34"/>
  <c r="AD994" i="34"/>
  <c r="AE994" i="34"/>
  <c r="AF994" i="34"/>
  <c r="AP994" i="34"/>
  <c r="AK994" i="34"/>
  <c r="AM994" i="34"/>
  <c r="AU994" i="34"/>
  <c r="AW994" i="34"/>
  <c r="AX994" i="34"/>
  <c r="AZ994" i="34"/>
  <c r="AA995" i="34"/>
  <c r="AB995" i="34"/>
  <c r="AC995" i="34"/>
  <c r="AD995" i="34"/>
  <c r="AH995" i="34" s="1"/>
  <c r="AE995" i="34"/>
  <c r="AF995" i="34"/>
  <c r="AK995" i="34"/>
  <c r="AU995" i="34"/>
  <c r="AW995" i="34"/>
  <c r="AX995" i="34"/>
  <c r="AZ995" i="34"/>
  <c r="AA996" i="34"/>
  <c r="AB996" i="34"/>
  <c r="AC996" i="34"/>
  <c r="AD996" i="34"/>
  <c r="AE996" i="34"/>
  <c r="AF996" i="34"/>
  <c r="AK996" i="34"/>
  <c r="AU996" i="34"/>
  <c r="AW996" i="34"/>
  <c r="AY996" i="34" s="1"/>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AA1014" i="34"/>
  <c r="AB1014" i="34"/>
  <c r="AC1014" i="34"/>
  <c r="AD1014" i="34"/>
  <c r="AE1014" i="34"/>
  <c r="AF1014" i="34"/>
  <c r="AK1014" i="34"/>
  <c r="AM1014" i="34"/>
  <c r="AU1014" i="34"/>
  <c r="AW1014" i="34"/>
  <c r="AX1014" i="34"/>
  <c r="AZ1014" i="34"/>
  <c r="AA1015" i="34"/>
  <c r="AB1015" i="34"/>
  <c r="AC1015" i="34"/>
  <c r="AD1015" i="34"/>
  <c r="AE1015" i="34"/>
  <c r="AF1015" i="34"/>
  <c r="AK1015" i="34"/>
  <c r="AU1015" i="34"/>
  <c r="AW1015" i="34"/>
  <c r="AX1015" i="34"/>
  <c r="AZ1015" i="34"/>
  <c r="Y16" i="34"/>
  <c r="Z16" i="34"/>
  <c r="Y17" i="34"/>
  <c r="Z17" i="34"/>
  <c r="Y18" i="34"/>
  <c r="Z18" i="34"/>
  <c r="Y19" i="34"/>
  <c r="Z19" i="34"/>
  <c r="T19" i="34" s="1"/>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T47" i="34" s="1"/>
  <c r="Y48" i="34"/>
  <c r="Z48" i="34"/>
  <c r="Y49" i="34"/>
  <c r="Z49" i="34"/>
  <c r="Y50" i="34"/>
  <c r="Z50" i="34"/>
  <c r="Y51" i="34"/>
  <c r="Z51" i="34"/>
  <c r="T51" i="34" s="1"/>
  <c r="Y52" i="34"/>
  <c r="Z52" i="34"/>
  <c r="Y53" i="34"/>
  <c r="Z53" i="34"/>
  <c r="Y54" i="34"/>
  <c r="Z54" i="34"/>
  <c r="Y55" i="34"/>
  <c r="Z55" i="34"/>
  <c r="Y56" i="34"/>
  <c r="Z56" i="34"/>
  <c r="Y57" i="34"/>
  <c r="Z57" i="34"/>
  <c r="Y58" i="34"/>
  <c r="Z58" i="34"/>
  <c r="Y59" i="34"/>
  <c r="Z59" i="34"/>
  <c r="T59" i="34" s="1"/>
  <c r="Y60" i="34"/>
  <c r="Z60" i="34"/>
  <c r="Y61" i="34"/>
  <c r="Z61" i="34"/>
  <c r="Y62" i="34"/>
  <c r="Z62" i="34"/>
  <c r="Y63" i="34"/>
  <c r="Z63" i="34"/>
  <c r="Y64" i="34"/>
  <c r="Z64" i="34"/>
  <c r="Y65" i="34"/>
  <c r="Z65" i="34"/>
  <c r="Y66" i="34"/>
  <c r="Z66" i="34"/>
  <c r="Y67" i="34"/>
  <c r="Z67" i="34"/>
  <c r="Y68" i="34"/>
  <c r="Z68" i="34"/>
  <c r="Y69" i="34"/>
  <c r="Z69" i="34"/>
  <c r="Y70" i="34"/>
  <c r="Z70" i="34"/>
  <c r="Y71" i="34"/>
  <c r="Z71" i="34"/>
  <c r="T71" i="34" s="1"/>
  <c r="Y72" i="34"/>
  <c r="Z72" i="34"/>
  <c r="Y73" i="34"/>
  <c r="Z73" i="34"/>
  <c r="Y74" i="34"/>
  <c r="Z74" i="34"/>
  <c r="Y75" i="34"/>
  <c r="Z75" i="34"/>
  <c r="Y76" i="34"/>
  <c r="Z76" i="34"/>
  <c r="Y77" i="34"/>
  <c r="Z77" i="34"/>
  <c r="Y78" i="34"/>
  <c r="Z78" i="34"/>
  <c r="Y79" i="34"/>
  <c r="Z79" i="34"/>
  <c r="Y80" i="34"/>
  <c r="Z80" i="34"/>
  <c r="Y81" i="34"/>
  <c r="Z81" i="34"/>
  <c r="Y82" i="34"/>
  <c r="Z82" i="34"/>
  <c r="Y83" i="34"/>
  <c r="Z83" i="34"/>
  <c r="T83" i="34" s="1"/>
  <c r="Y84" i="34"/>
  <c r="Z84" i="34"/>
  <c r="Y85" i="34"/>
  <c r="Z85" i="34"/>
  <c r="Y86" i="34"/>
  <c r="Z86" i="34"/>
  <c r="Y87" i="34"/>
  <c r="Z87" i="34"/>
  <c r="T87" i="34" s="1"/>
  <c r="Y88" i="34"/>
  <c r="Z88" i="34"/>
  <c r="Y89" i="34"/>
  <c r="Z89" i="34"/>
  <c r="Y90" i="34"/>
  <c r="Z90" i="34"/>
  <c r="Y91" i="34"/>
  <c r="Z91" i="34"/>
  <c r="Y92" i="34"/>
  <c r="Z92" i="34"/>
  <c r="Y93" i="34"/>
  <c r="Z93" i="34"/>
  <c r="Y94" i="34"/>
  <c r="Z94" i="34"/>
  <c r="Y95" i="34"/>
  <c r="Z95" i="34"/>
  <c r="Y96" i="34"/>
  <c r="Z96" i="34"/>
  <c r="Y97" i="34"/>
  <c r="Z97" i="34"/>
  <c r="Y98" i="34"/>
  <c r="Z98" i="34"/>
  <c r="Y99" i="34"/>
  <c r="Z99" i="34"/>
  <c r="T99" i="34" s="1"/>
  <c r="Y100" i="34"/>
  <c r="Z100" i="34"/>
  <c r="Y101" i="34"/>
  <c r="Z101" i="34"/>
  <c r="Y102" i="34"/>
  <c r="Z102" i="34"/>
  <c r="Y103" i="34"/>
  <c r="Z103" i="34"/>
  <c r="T103" i="34" s="1"/>
  <c r="Y104" i="34"/>
  <c r="Z104" i="34"/>
  <c r="Y105" i="34"/>
  <c r="Z105" i="34"/>
  <c r="Y106" i="34"/>
  <c r="Z106" i="34"/>
  <c r="Y107" i="34"/>
  <c r="Z107" i="34"/>
  <c r="T107" i="34" s="1"/>
  <c r="Y108" i="34"/>
  <c r="Z108" i="34"/>
  <c r="Y109" i="34"/>
  <c r="Z109" i="34"/>
  <c r="Y110" i="34"/>
  <c r="Z110" i="34"/>
  <c r="Y111" i="34"/>
  <c r="Z111" i="34"/>
  <c r="Y112" i="34"/>
  <c r="Z112" i="34"/>
  <c r="Y113" i="34"/>
  <c r="Z113" i="34"/>
  <c r="Y114" i="34"/>
  <c r="Z114" i="34"/>
  <c r="Y115" i="34"/>
  <c r="Z115" i="34"/>
  <c r="T115" i="34" s="1"/>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T131" i="34" s="1"/>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T147" i="34" s="1"/>
  <c r="Y148" i="34"/>
  <c r="Z148" i="34"/>
  <c r="Y149" i="34"/>
  <c r="Z149" i="34"/>
  <c r="Y150" i="34"/>
  <c r="Z150" i="34"/>
  <c r="Y151" i="34"/>
  <c r="Z151" i="34"/>
  <c r="Y152" i="34"/>
  <c r="Z152" i="34"/>
  <c r="Y153" i="34"/>
  <c r="Z153" i="34"/>
  <c r="Y154" i="34"/>
  <c r="Z154" i="34"/>
  <c r="Y155" i="34"/>
  <c r="Z155" i="34"/>
  <c r="Y156" i="34"/>
  <c r="Z156" i="34"/>
  <c r="Y157" i="34"/>
  <c r="Z157" i="34"/>
  <c r="Y158" i="34"/>
  <c r="Z158" i="34"/>
  <c r="Y159" i="34"/>
  <c r="Z159" i="34"/>
  <c r="Y160" i="34"/>
  <c r="Z160" i="34"/>
  <c r="Y161" i="34"/>
  <c r="Z161" i="34"/>
  <c r="Y162" i="34"/>
  <c r="Z162" i="34"/>
  <c r="Y163" i="34"/>
  <c r="Z163" i="34"/>
  <c r="T163" i="34" s="1"/>
  <c r="Y164" i="34"/>
  <c r="Z164" i="34"/>
  <c r="Y165" i="34"/>
  <c r="Z165" i="34"/>
  <c r="Y166" i="34"/>
  <c r="Z166" i="34"/>
  <c r="Y167" i="34"/>
  <c r="Z167" i="34"/>
  <c r="T167" i="34" s="1"/>
  <c r="Y168" i="34"/>
  <c r="Z168" i="34"/>
  <c r="Y169" i="34"/>
  <c r="Z169" i="34"/>
  <c r="Y170" i="34"/>
  <c r="Z170" i="34"/>
  <c r="Y171" i="34"/>
  <c r="Z171" i="34"/>
  <c r="T171" i="34" s="1"/>
  <c r="Y172" i="34"/>
  <c r="Z172" i="34"/>
  <c r="Y173" i="34"/>
  <c r="Z173" i="34"/>
  <c r="Y174" i="34"/>
  <c r="Z174" i="34"/>
  <c r="Y175" i="34"/>
  <c r="Z175" i="34"/>
  <c r="Y176" i="34"/>
  <c r="Z176" i="34"/>
  <c r="Y177" i="34"/>
  <c r="Z177" i="34"/>
  <c r="Y178" i="34"/>
  <c r="Z178" i="34"/>
  <c r="Y179" i="34"/>
  <c r="Z179" i="34"/>
  <c r="Y180" i="34"/>
  <c r="Z180" i="34"/>
  <c r="Y181" i="34"/>
  <c r="Z181" i="34"/>
  <c r="Y182" i="34"/>
  <c r="Z182" i="34"/>
  <c r="Y183" i="34"/>
  <c r="Z183" i="34"/>
  <c r="T183" i="34" s="1"/>
  <c r="Y184" i="34"/>
  <c r="Z184" i="34"/>
  <c r="Y185" i="34"/>
  <c r="Z185" i="34"/>
  <c r="Y186" i="34"/>
  <c r="Z186" i="34"/>
  <c r="Y187" i="34"/>
  <c r="Z187" i="34"/>
  <c r="Y188" i="34"/>
  <c r="Z188" i="34"/>
  <c r="Y189" i="34"/>
  <c r="Z189" i="34"/>
  <c r="Y190" i="34"/>
  <c r="Z190" i="34"/>
  <c r="Y191" i="34"/>
  <c r="Z191" i="34"/>
  <c r="T191" i="34" s="1"/>
  <c r="Y192" i="34"/>
  <c r="Z192" i="34"/>
  <c r="Y193" i="34"/>
  <c r="Z193" i="34"/>
  <c r="Y194" i="34"/>
  <c r="Z194" i="34"/>
  <c r="Y195" i="34"/>
  <c r="Z195" i="34"/>
  <c r="Y196" i="34"/>
  <c r="Z196" i="34"/>
  <c r="Y197" i="34"/>
  <c r="Z197" i="34"/>
  <c r="Y198" i="34"/>
  <c r="Z198" i="34"/>
  <c r="Y199" i="34"/>
  <c r="Z199" i="34"/>
  <c r="Y200" i="34"/>
  <c r="Z200" i="34"/>
  <c r="Y201" i="34"/>
  <c r="Z201" i="34"/>
  <c r="Y202" i="34"/>
  <c r="Z202" i="34"/>
  <c r="Y203" i="34"/>
  <c r="Z203" i="34"/>
  <c r="T203" i="34" s="1"/>
  <c r="Y204" i="34"/>
  <c r="Z204" i="34"/>
  <c r="Y205" i="34"/>
  <c r="Z205" i="34"/>
  <c r="Y206" i="34"/>
  <c r="Z206" i="34"/>
  <c r="Y207" i="34"/>
  <c r="Z207" i="34"/>
  <c r="T207" i="34" s="1"/>
  <c r="Y208" i="34"/>
  <c r="Z208" i="34"/>
  <c r="Y209" i="34"/>
  <c r="Z209" i="34"/>
  <c r="Y210" i="34"/>
  <c r="Z210" i="34"/>
  <c r="Y211" i="34"/>
  <c r="Z211" i="34"/>
  <c r="Y212" i="34"/>
  <c r="Z212" i="34"/>
  <c r="Y213" i="34"/>
  <c r="Z213" i="34"/>
  <c r="Y214" i="34"/>
  <c r="Z214" i="34"/>
  <c r="Y215" i="34"/>
  <c r="Z215" i="34"/>
  <c r="T215" i="34" s="1"/>
  <c r="Y216" i="34"/>
  <c r="Z216" i="34"/>
  <c r="Y217" i="34"/>
  <c r="Z217" i="34"/>
  <c r="Y218" i="34"/>
  <c r="Z218" i="34"/>
  <c r="Y219" i="34"/>
  <c r="Z219" i="34"/>
  <c r="T219" i="34" s="1"/>
  <c r="Y220" i="34"/>
  <c r="Z220" i="34"/>
  <c r="Y221" i="34"/>
  <c r="Z221" i="34"/>
  <c r="Y222" i="34"/>
  <c r="Z222" i="34"/>
  <c r="Y223" i="34"/>
  <c r="Z223" i="34"/>
  <c r="T223" i="34" s="1"/>
  <c r="Y224" i="34"/>
  <c r="Z224" i="34"/>
  <c r="Y225" i="34"/>
  <c r="Z225" i="34"/>
  <c r="Y226" i="34"/>
  <c r="Z226" i="34"/>
  <c r="Y227" i="34"/>
  <c r="Z227" i="34"/>
  <c r="T227" i="34" s="1"/>
  <c r="Y228" i="34"/>
  <c r="Z228" i="34"/>
  <c r="Y229" i="34"/>
  <c r="Z229" i="34"/>
  <c r="Y230" i="34"/>
  <c r="Z230" i="34"/>
  <c r="Y231" i="34"/>
  <c r="Z231" i="34"/>
  <c r="T231" i="34" s="1"/>
  <c r="Y232" i="34"/>
  <c r="Z232" i="34"/>
  <c r="Y233" i="34"/>
  <c r="Z233" i="34"/>
  <c r="Y234" i="34"/>
  <c r="Z234" i="34"/>
  <c r="Y235" i="34"/>
  <c r="Z235" i="34"/>
  <c r="T235" i="34" s="1"/>
  <c r="Y236" i="34"/>
  <c r="Z236" i="34"/>
  <c r="Y237" i="34"/>
  <c r="Z237" i="34"/>
  <c r="Y238" i="34"/>
  <c r="Z238" i="34"/>
  <c r="Y239" i="34"/>
  <c r="Z239" i="34"/>
  <c r="Y240" i="34"/>
  <c r="Z240" i="34"/>
  <c r="Y241" i="34"/>
  <c r="Z241" i="34"/>
  <c r="Y242" i="34"/>
  <c r="Z242" i="34"/>
  <c r="Y243" i="34"/>
  <c r="Z243" i="34"/>
  <c r="Y244" i="34"/>
  <c r="Z244" i="34"/>
  <c r="Y245" i="34"/>
  <c r="Z245" i="34"/>
  <c r="Y246" i="34"/>
  <c r="Z246" i="34"/>
  <c r="Y247" i="34"/>
  <c r="Z247" i="34"/>
  <c r="T247" i="34" s="1"/>
  <c r="Y248" i="34"/>
  <c r="Z248" i="34"/>
  <c r="Y249" i="34"/>
  <c r="Z249" i="34"/>
  <c r="Y250" i="34"/>
  <c r="Z250" i="34"/>
  <c r="Y251" i="34"/>
  <c r="Z251" i="34"/>
  <c r="Y252" i="34"/>
  <c r="Z252" i="34"/>
  <c r="Y253" i="34"/>
  <c r="Z253" i="34"/>
  <c r="Y254" i="34"/>
  <c r="Z254" i="34"/>
  <c r="Y255" i="34"/>
  <c r="Z255" i="34"/>
  <c r="T255" i="34" s="1"/>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T267" i="34" s="1"/>
  <c r="Y268" i="34"/>
  <c r="Z268" i="34"/>
  <c r="Y269" i="34"/>
  <c r="Z269" i="34"/>
  <c r="Y270" i="34"/>
  <c r="Z270" i="34"/>
  <c r="Y271" i="34"/>
  <c r="Z271" i="34"/>
  <c r="T271" i="34" s="1"/>
  <c r="Y272" i="34"/>
  <c r="Z272" i="34"/>
  <c r="Y273" i="34"/>
  <c r="Z273" i="34"/>
  <c r="Y274" i="34"/>
  <c r="Z274" i="34"/>
  <c r="Y275" i="34"/>
  <c r="Z275" i="34"/>
  <c r="Y276" i="34"/>
  <c r="Z276" i="34"/>
  <c r="Y277" i="34"/>
  <c r="Z277" i="34"/>
  <c r="Y278" i="34"/>
  <c r="Z278" i="34"/>
  <c r="Y279" i="34"/>
  <c r="Z279" i="34"/>
  <c r="T279" i="34" s="1"/>
  <c r="Y280" i="34"/>
  <c r="Z280" i="34"/>
  <c r="Y281" i="34"/>
  <c r="Z281" i="34"/>
  <c r="Y282" i="34"/>
  <c r="Z282" i="34"/>
  <c r="Y283" i="34"/>
  <c r="Z283" i="34"/>
  <c r="T283" i="34" s="1"/>
  <c r="Y284" i="34"/>
  <c r="Z284" i="34"/>
  <c r="Y285" i="34"/>
  <c r="Z285" i="34"/>
  <c r="Y286" i="34"/>
  <c r="Z286" i="34"/>
  <c r="Y287" i="34"/>
  <c r="Z287" i="34"/>
  <c r="T287" i="34" s="1"/>
  <c r="Y288" i="34"/>
  <c r="Z288" i="34"/>
  <c r="Y289" i="34"/>
  <c r="Z289" i="34"/>
  <c r="Y290" i="34"/>
  <c r="Z290" i="34"/>
  <c r="Y291" i="34"/>
  <c r="Z291" i="34"/>
  <c r="T291" i="34" s="1"/>
  <c r="Y292" i="34"/>
  <c r="Z292" i="34"/>
  <c r="Y293" i="34"/>
  <c r="Z293" i="34"/>
  <c r="Y294" i="34"/>
  <c r="Z294" i="34"/>
  <c r="Y295" i="34"/>
  <c r="Z295" i="34"/>
  <c r="T295" i="34" s="1"/>
  <c r="Y296" i="34"/>
  <c r="Z296" i="34"/>
  <c r="Y297" i="34"/>
  <c r="Z297" i="34"/>
  <c r="Y298" i="34"/>
  <c r="Z298" i="34"/>
  <c r="Y299" i="34"/>
  <c r="Z299" i="34"/>
  <c r="Y300" i="34"/>
  <c r="Z300" i="34"/>
  <c r="Y301" i="34"/>
  <c r="Z301" i="34"/>
  <c r="Y302" i="34"/>
  <c r="Z302" i="34"/>
  <c r="Y303" i="34"/>
  <c r="Z303" i="34"/>
  <c r="Y304" i="34"/>
  <c r="Z304" i="34"/>
  <c r="Y305" i="34"/>
  <c r="Z305" i="34"/>
  <c r="Y306" i="34"/>
  <c r="Z306" i="34"/>
  <c r="Y307" i="34"/>
  <c r="Z307" i="34"/>
  <c r="T307" i="34" s="1"/>
  <c r="Y308" i="34"/>
  <c r="Z308" i="34"/>
  <c r="Y309" i="34"/>
  <c r="Z309" i="34"/>
  <c r="Y310" i="34"/>
  <c r="Z310" i="34"/>
  <c r="Y311" i="34"/>
  <c r="Z311" i="34"/>
  <c r="Y312" i="34"/>
  <c r="Z312" i="34"/>
  <c r="Y313" i="34"/>
  <c r="Z313" i="34"/>
  <c r="Y314" i="34"/>
  <c r="Z314" i="34"/>
  <c r="Y315" i="34"/>
  <c r="Z315" i="34"/>
  <c r="Y316" i="34"/>
  <c r="Z316" i="34"/>
  <c r="Y317" i="34"/>
  <c r="Z317" i="34"/>
  <c r="Y318" i="34"/>
  <c r="Z318" i="34"/>
  <c r="Y319" i="34"/>
  <c r="Z319" i="34"/>
  <c r="T319" i="34" s="1"/>
  <c r="Y320" i="34"/>
  <c r="Z320" i="34"/>
  <c r="Y321" i="34"/>
  <c r="Z321" i="34"/>
  <c r="Y322" i="34"/>
  <c r="Z322" i="34"/>
  <c r="Y323" i="34"/>
  <c r="Z323" i="34"/>
  <c r="Y324" i="34"/>
  <c r="Z324" i="34"/>
  <c r="Y325" i="34"/>
  <c r="Z325" i="34"/>
  <c r="Y326" i="34"/>
  <c r="Z326" i="34"/>
  <c r="Y327" i="34"/>
  <c r="Z327" i="34"/>
  <c r="T327" i="34" s="1"/>
  <c r="Y328" i="34"/>
  <c r="Z328" i="34"/>
  <c r="Y329" i="34"/>
  <c r="Z329" i="34"/>
  <c r="Y330" i="34"/>
  <c r="Z330" i="34"/>
  <c r="Y331" i="34"/>
  <c r="Z331" i="34"/>
  <c r="T331" i="34" s="1"/>
  <c r="Y332" i="34"/>
  <c r="Z332" i="34"/>
  <c r="Y333" i="34"/>
  <c r="Z333" i="34"/>
  <c r="Y334" i="34"/>
  <c r="Z334" i="34"/>
  <c r="Y335" i="34"/>
  <c r="Z335" i="34"/>
  <c r="T335" i="34" s="1"/>
  <c r="Y336" i="34"/>
  <c r="Z336" i="34"/>
  <c r="Y337" i="34"/>
  <c r="Z337" i="34"/>
  <c r="Y338" i="34"/>
  <c r="Z338" i="34"/>
  <c r="Y339" i="34"/>
  <c r="Z339" i="34"/>
  <c r="Y340" i="34"/>
  <c r="Z340" i="34"/>
  <c r="Y341" i="34"/>
  <c r="Z341" i="34"/>
  <c r="Y342" i="34"/>
  <c r="Z342" i="34"/>
  <c r="Y343" i="34"/>
  <c r="Z343" i="34"/>
  <c r="T343" i="34" s="1"/>
  <c r="Y344" i="34"/>
  <c r="Z344" i="34"/>
  <c r="Y345" i="34"/>
  <c r="Z345" i="34"/>
  <c r="Y346" i="34"/>
  <c r="Z346" i="34"/>
  <c r="Y347" i="34"/>
  <c r="Z347" i="34"/>
  <c r="T347" i="34" s="1"/>
  <c r="Y348" i="34"/>
  <c r="Z348" i="34"/>
  <c r="Y349" i="34"/>
  <c r="Z349" i="34"/>
  <c r="Y350" i="34"/>
  <c r="Z350" i="34"/>
  <c r="Y351" i="34"/>
  <c r="Z351" i="34"/>
  <c r="T351" i="34" s="1"/>
  <c r="Y352" i="34"/>
  <c r="Z352" i="34"/>
  <c r="Y353" i="34"/>
  <c r="Z353" i="34"/>
  <c r="Y354" i="34"/>
  <c r="Z354" i="34"/>
  <c r="Y355" i="34"/>
  <c r="Z355" i="34"/>
  <c r="Y356" i="34"/>
  <c r="Z356" i="34"/>
  <c r="Y357" i="34"/>
  <c r="Z357" i="34"/>
  <c r="Y358" i="34"/>
  <c r="Z358" i="34"/>
  <c r="Y359" i="34"/>
  <c r="Z359" i="34"/>
  <c r="Y360" i="34"/>
  <c r="Z360" i="34"/>
  <c r="Y361" i="34"/>
  <c r="Z361" i="34"/>
  <c r="Y362" i="34"/>
  <c r="Z362" i="34"/>
  <c r="Y363" i="34"/>
  <c r="Z363" i="34"/>
  <c r="Y364" i="34"/>
  <c r="Z364" i="34"/>
  <c r="Y365" i="34"/>
  <c r="Z365" i="34"/>
  <c r="Y366" i="34"/>
  <c r="Z366" i="34"/>
  <c r="Y367" i="34"/>
  <c r="Z367" i="34"/>
  <c r="T367" i="34" s="1"/>
  <c r="Y368" i="34"/>
  <c r="Z368" i="34"/>
  <c r="Y369" i="34"/>
  <c r="Z369" i="34"/>
  <c r="Y370" i="34"/>
  <c r="Z370" i="34"/>
  <c r="Y371" i="34"/>
  <c r="Z371" i="34"/>
  <c r="T371" i="34" s="1"/>
  <c r="Y372" i="34"/>
  <c r="Z372" i="34"/>
  <c r="Y373" i="34"/>
  <c r="Z373" i="34"/>
  <c r="Y374" i="34"/>
  <c r="Z374" i="34"/>
  <c r="Y375" i="34"/>
  <c r="Z375" i="34"/>
  <c r="T375" i="34" s="1"/>
  <c r="Y376" i="34"/>
  <c r="Z376" i="34"/>
  <c r="Y377" i="34"/>
  <c r="Z377" i="34"/>
  <c r="Y378" i="34"/>
  <c r="Z378" i="34"/>
  <c r="Y379" i="34"/>
  <c r="Z379" i="34"/>
  <c r="T379" i="34" s="1"/>
  <c r="Y380" i="34"/>
  <c r="Z380" i="34"/>
  <c r="Y381" i="34"/>
  <c r="Z381" i="34"/>
  <c r="Y382" i="34"/>
  <c r="Z382" i="34"/>
  <c r="Y383" i="34"/>
  <c r="Z383" i="34"/>
  <c r="T383" i="34" s="1"/>
  <c r="Y384" i="34"/>
  <c r="Z384" i="34"/>
  <c r="Y385" i="34"/>
  <c r="Z385" i="34"/>
  <c r="Y386" i="34"/>
  <c r="Z386" i="34"/>
  <c r="Y387" i="34"/>
  <c r="Z387" i="34"/>
  <c r="Y388" i="34"/>
  <c r="Z388" i="34"/>
  <c r="Y389" i="34"/>
  <c r="Z389" i="34"/>
  <c r="Y390" i="34"/>
  <c r="Z390" i="34"/>
  <c r="Y391" i="34"/>
  <c r="Z391" i="34"/>
  <c r="Y392" i="34"/>
  <c r="Z392" i="34"/>
  <c r="Y393" i="34"/>
  <c r="Z393" i="34"/>
  <c r="Y394" i="34"/>
  <c r="Z394" i="34"/>
  <c r="Y395" i="34"/>
  <c r="Z395" i="34"/>
  <c r="T395" i="34" s="1"/>
  <c r="Y396" i="34"/>
  <c r="Z396" i="34"/>
  <c r="Y397" i="34"/>
  <c r="Z397" i="34"/>
  <c r="Y398" i="34"/>
  <c r="Z398" i="34"/>
  <c r="Y399" i="34"/>
  <c r="Z399" i="34"/>
  <c r="T399" i="34" s="1"/>
  <c r="Y400" i="34"/>
  <c r="Z400" i="34"/>
  <c r="Y401" i="34"/>
  <c r="Z401" i="34"/>
  <c r="Y402" i="34"/>
  <c r="Z402" i="34"/>
  <c r="Y403" i="34"/>
  <c r="Z403" i="34"/>
  <c r="Y404" i="34"/>
  <c r="Z404" i="34"/>
  <c r="Y405" i="34"/>
  <c r="Z405" i="34"/>
  <c r="Y406" i="34"/>
  <c r="Z406" i="34"/>
  <c r="Y407" i="34"/>
  <c r="Z407" i="34"/>
  <c r="T407" i="34" s="1"/>
  <c r="Y408" i="34"/>
  <c r="Z408" i="34"/>
  <c r="Y409" i="34"/>
  <c r="Z409" i="34"/>
  <c r="Y410" i="34"/>
  <c r="Z410" i="34"/>
  <c r="Y411" i="34"/>
  <c r="Z411" i="34"/>
  <c r="T411" i="34" s="1"/>
  <c r="Y412" i="34"/>
  <c r="Z412" i="34"/>
  <c r="Y413" i="34"/>
  <c r="Z413" i="34"/>
  <c r="Y414" i="34"/>
  <c r="Z414" i="34"/>
  <c r="Y415" i="34"/>
  <c r="Z415" i="34"/>
  <c r="T415" i="34" s="1"/>
  <c r="Y416" i="34"/>
  <c r="Z416" i="34"/>
  <c r="Y417" i="34"/>
  <c r="Z417" i="34"/>
  <c r="Y418" i="34"/>
  <c r="Z418" i="34"/>
  <c r="Y419" i="34"/>
  <c r="Z419" i="34"/>
  <c r="Y420" i="34"/>
  <c r="Z420" i="34"/>
  <c r="Y421" i="34"/>
  <c r="Z421" i="34"/>
  <c r="Y422" i="34"/>
  <c r="Z422" i="34"/>
  <c r="Y423" i="34"/>
  <c r="Z423" i="34"/>
  <c r="Y424" i="34"/>
  <c r="Z424" i="34"/>
  <c r="Y425" i="34"/>
  <c r="Z425" i="34"/>
  <c r="Y426" i="34"/>
  <c r="Z426" i="34"/>
  <c r="Y427" i="34"/>
  <c r="Z427" i="34"/>
  <c r="T427" i="34" s="1"/>
  <c r="Y428" i="34"/>
  <c r="Z428" i="34"/>
  <c r="Y429" i="34"/>
  <c r="Z429" i="34"/>
  <c r="Y430" i="34"/>
  <c r="Z430" i="34"/>
  <c r="Y431" i="34"/>
  <c r="Z431" i="34"/>
  <c r="Y432" i="34"/>
  <c r="Z432" i="34"/>
  <c r="Y433" i="34"/>
  <c r="Z433" i="34"/>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Y446" i="34"/>
  <c r="Z446" i="34"/>
  <c r="Y447" i="34"/>
  <c r="Z447" i="34"/>
  <c r="T447" i="34" s="1"/>
  <c r="Y448" i="34"/>
  <c r="Z448" i="34"/>
  <c r="Y449" i="34"/>
  <c r="Z449" i="34"/>
  <c r="Y450" i="34"/>
  <c r="Z450" i="34"/>
  <c r="Y451" i="34"/>
  <c r="Z451" i="34"/>
  <c r="T451" i="34" s="1"/>
  <c r="Y452" i="34"/>
  <c r="Z452" i="34"/>
  <c r="Y453" i="34"/>
  <c r="Z453" i="34"/>
  <c r="Y454" i="34"/>
  <c r="Z454" i="34"/>
  <c r="Y455" i="34"/>
  <c r="Z455" i="34"/>
  <c r="Y456" i="34"/>
  <c r="Z456" i="34"/>
  <c r="Y457" i="34"/>
  <c r="Z457" i="34"/>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Y474" i="34"/>
  <c r="Z474" i="34"/>
  <c r="Y475" i="34"/>
  <c r="Z475" i="34"/>
  <c r="Y476" i="34"/>
  <c r="Z476" i="34"/>
  <c r="Y477" i="34"/>
  <c r="Z477" i="34"/>
  <c r="Y478" i="34"/>
  <c r="Z478" i="34"/>
  <c r="Y479" i="34"/>
  <c r="Z479" i="34"/>
  <c r="Y480" i="34"/>
  <c r="Z480" i="34"/>
  <c r="Y481" i="34"/>
  <c r="Z481" i="34"/>
  <c r="Y482" i="34"/>
  <c r="Z482" i="34"/>
  <c r="Y483" i="34"/>
  <c r="Z483" i="34"/>
  <c r="Y484" i="34"/>
  <c r="Z484" i="34"/>
  <c r="Y485" i="34"/>
  <c r="Z485" i="34"/>
  <c r="Y486" i="34"/>
  <c r="Z486" i="34"/>
  <c r="Y487" i="34"/>
  <c r="Z487" i="34"/>
  <c r="Y488" i="34"/>
  <c r="Z488" i="34"/>
  <c r="Y489" i="34"/>
  <c r="Z489" i="34"/>
  <c r="Y490" i="34"/>
  <c r="Z490" i="34"/>
  <c r="Y491" i="34"/>
  <c r="Z491" i="34"/>
  <c r="Y492" i="34"/>
  <c r="Z492" i="34"/>
  <c r="Y493" i="34"/>
  <c r="Z493" i="34"/>
  <c r="Y494" i="34"/>
  <c r="Z494" i="34"/>
  <c r="Y495" i="34"/>
  <c r="Z495" i="34"/>
  <c r="T495" i="34" s="1"/>
  <c r="Y496" i="34"/>
  <c r="Z496" i="34"/>
  <c r="Y497" i="34"/>
  <c r="Z497" i="34"/>
  <c r="Y498" i="34"/>
  <c r="Z498" i="34"/>
  <c r="Y499" i="34"/>
  <c r="Z499" i="34"/>
  <c r="T499" i="34" s="1"/>
  <c r="Y500" i="34"/>
  <c r="Z500" i="34"/>
  <c r="Y501" i="34"/>
  <c r="Z501" i="34"/>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Y530" i="34"/>
  <c r="Z530" i="34"/>
  <c r="Y531" i="34"/>
  <c r="Z531" i="34"/>
  <c r="Y532" i="34"/>
  <c r="Z532" i="34"/>
  <c r="Y533" i="34"/>
  <c r="Z533" i="34"/>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Y574" i="34"/>
  <c r="Z574" i="34"/>
  <c r="Y575" i="34"/>
  <c r="Z575" i="34"/>
  <c r="T575" i="34" s="1"/>
  <c r="Y576" i="34"/>
  <c r="Z576" i="34"/>
  <c r="Y577" i="34"/>
  <c r="Z577" i="34"/>
  <c r="Y578" i="34"/>
  <c r="Z578" i="34"/>
  <c r="Y579" i="34"/>
  <c r="Z579" i="34"/>
  <c r="Y580" i="34"/>
  <c r="Z580" i="34"/>
  <c r="Y581" i="34"/>
  <c r="Z581" i="34"/>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Y614" i="34"/>
  <c r="Z614" i="34"/>
  <c r="Y615" i="34"/>
  <c r="Z615" i="34"/>
  <c r="Y616" i="34"/>
  <c r="Z616" i="34"/>
  <c r="Y617" i="34"/>
  <c r="Z617" i="34"/>
  <c r="Y618" i="34"/>
  <c r="Z618" i="34"/>
  <c r="Y619" i="34"/>
  <c r="Z619" i="34"/>
  <c r="Y620" i="34"/>
  <c r="Z620" i="34"/>
  <c r="Y621" i="34"/>
  <c r="Z621" i="34"/>
  <c r="Y622" i="34"/>
  <c r="Z622" i="34"/>
  <c r="Y623" i="34"/>
  <c r="Z623" i="34"/>
  <c r="T623" i="34" s="1"/>
  <c r="Y624" i="34"/>
  <c r="Z624" i="34"/>
  <c r="Y625" i="34"/>
  <c r="Z625" i="34"/>
  <c r="Y626" i="34"/>
  <c r="Z626" i="34"/>
  <c r="Y627" i="34"/>
  <c r="Z627" i="34"/>
  <c r="T627" i="34" s="1"/>
  <c r="Y628" i="34"/>
  <c r="Z628" i="34"/>
  <c r="Y629" i="34"/>
  <c r="Z629" i="34"/>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Y658" i="34"/>
  <c r="Z658" i="34"/>
  <c r="Y659" i="34"/>
  <c r="Z659" i="34"/>
  <c r="Y660" i="34"/>
  <c r="Z660" i="34"/>
  <c r="Y661" i="34"/>
  <c r="Z661" i="34"/>
  <c r="Y662" i="34"/>
  <c r="Z662" i="34"/>
  <c r="Y663" i="34"/>
  <c r="Z663" i="34"/>
  <c r="T663" i="34" s="1"/>
  <c r="Y664" i="34"/>
  <c r="Z664" i="34"/>
  <c r="Y665" i="34"/>
  <c r="Z665" i="34"/>
  <c r="Y666" i="34"/>
  <c r="Z666" i="34"/>
  <c r="Y667" i="34"/>
  <c r="Z667" i="34"/>
  <c r="Y668" i="34"/>
  <c r="Z668" i="34"/>
  <c r="Y669" i="34"/>
  <c r="Z669" i="34"/>
  <c r="Y670" i="34"/>
  <c r="Z670" i="34"/>
  <c r="Y671" i="34"/>
  <c r="Z671" i="34"/>
  <c r="Y672" i="34"/>
  <c r="Z672" i="34"/>
  <c r="Y673" i="34"/>
  <c r="Z673" i="34"/>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Y690" i="34"/>
  <c r="Z690" i="34"/>
  <c r="Y691" i="34"/>
  <c r="Z691" i="34"/>
  <c r="T691" i="34" s="1"/>
  <c r="Y692" i="34"/>
  <c r="Z692" i="34"/>
  <c r="Y693" i="34"/>
  <c r="Z693" i="34"/>
  <c r="Y694" i="34"/>
  <c r="Z694" i="34"/>
  <c r="Y695" i="34"/>
  <c r="Z695" i="34"/>
  <c r="Y696" i="34"/>
  <c r="Z696" i="34"/>
  <c r="Y697" i="34"/>
  <c r="Z697" i="34"/>
  <c r="Y698" i="34"/>
  <c r="Z698" i="34"/>
  <c r="Y699" i="34"/>
  <c r="Z699" i="34"/>
  <c r="Y700" i="34"/>
  <c r="Z700" i="34"/>
  <c r="Y701" i="34"/>
  <c r="Z701" i="34"/>
  <c r="Y702" i="34"/>
  <c r="Z702" i="34"/>
  <c r="Y703" i="34"/>
  <c r="Z703" i="34"/>
  <c r="T703" i="34" s="1"/>
  <c r="Y704" i="34"/>
  <c r="Z704" i="34"/>
  <c r="Y705" i="34"/>
  <c r="Z705" i="34"/>
  <c r="Y706" i="34"/>
  <c r="Z706" i="34"/>
  <c r="Y707" i="34"/>
  <c r="Z707" i="34"/>
  <c r="Y708" i="34"/>
  <c r="Z708" i="34"/>
  <c r="Y709" i="34"/>
  <c r="Z709" i="34"/>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Y730" i="34"/>
  <c r="Z730" i="34"/>
  <c r="Y731" i="34"/>
  <c r="Z731" i="34"/>
  <c r="Y732" i="34"/>
  <c r="Z732" i="34"/>
  <c r="Y733" i="34"/>
  <c r="Z733" i="34"/>
  <c r="Y734" i="34"/>
  <c r="Z734" i="34"/>
  <c r="Y735" i="34"/>
  <c r="Z735" i="34"/>
  <c r="Y736" i="34"/>
  <c r="Z736" i="34"/>
  <c r="Y737" i="34"/>
  <c r="Z737" i="34"/>
  <c r="Y738" i="34"/>
  <c r="Z738" i="34"/>
  <c r="Y739" i="34"/>
  <c r="Z739" i="34"/>
  <c r="Y740" i="34"/>
  <c r="Z740" i="34"/>
  <c r="Y741" i="34"/>
  <c r="Z741" i="34"/>
  <c r="Y742" i="34"/>
  <c r="Z742" i="34"/>
  <c r="Y743" i="34"/>
  <c r="Z743" i="34"/>
  <c r="Y744" i="34"/>
  <c r="Z744" i="34"/>
  <c r="Y745" i="34"/>
  <c r="Z745" i="34"/>
  <c r="Y746" i="34"/>
  <c r="Z746" i="34"/>
  <c r="Y747" i="34"/>
  <c r="Z747" i="34"/>
  <c r="Y748" i="34"/>
  <c r="Z748" i="34"/>
  <c r="Y749" i="34"/>
  <c r="Z749" i="34"/>
  <c r="Y750" i="34"/>
  <c r="Z750" i="34"/>
  <c r="Y751" i="34"/>
  <c r="Z751" i="34"/>
  <c r="T751" i="34" s="1"/>
  <c r="Y752" i="34"/>
  <c r="Z752" i="34"/>
  <c r="Y753" i="34"/>
  <c r="Z753" i="34"/>
  <c r="Y754" i="34"/>
  <c r="Z754" i="34"/>
  <c r="Y755" i="34"/>
  <c r="Z755" i="34"/>
  <c r="T755" i="34" s="1"/>
  <c r="Y756" i="34"/>
  <c r="Z756" i="34"/>
  <c r="Y757" i="34"/>
  <c r="Z757" i="34"/>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Y786" i="34"/>
  <c r="Z786" i="34"/>
  <c r="Y787" i="34"/>
  <c r="Z787" i="34"/>
  <c r="Y788" i="34"/>
  <c r="Z788" i="34"/>
  <c r="Y789" i="34"/>
  <c r="Z789" i="34"/>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Y814" i="34"/>
  <c r="Z814" i="34"/>
  <c r="Y815" i="34"/>
  <c r="Z815" i="34"/>
  <c r="Y816" i="34"/>
  <c r="Z816" i="34"/>
  <c r="Y817" i="34"/>
  <c r="Z817" i="34"/>
  <c r="Y818" i="34"/>
  <c r="Z818" i="34"/>
  <c r="Y819" i="34"/>
  <c r="Z819" i="34"/>
  <c r="T819" i="34" s="1"/>
  <c r="Y820" i="34"/>
  <c r="Z820" i="34"/>
  <c r="Y821" i="34"/>
  <c r="Z821" i="34"/>
  <c r="Y822" i="34"/>
  <c r="Z822" i="34"/>
  <c r="Y823" i="34"/>
  <c r="Z823" i="34"/>
  <c r="Y824" i="34"/>
  <c r="Z824" i="34"/>
  <c r="Y825" i="34"/>
  <c r="Z825" i="34"/>
  <c r="Y826" i="34"/>
  <c r="Z826" i="34"/>
  <c r="Y827" i="34"/>
  <c r="Z827" i="34"/>
  <c r="Y828" i="34"/>
  <c r="Z828" i="34"/>
  <c r="Y829" i="34"/>
  <c r="Z829" i="34"/>
  <c r="Y830" i="34"/>
  <c r="Z830" i="34"/>
  <c r="Y831" i="34"/>
  <c r="Z831" i="34"/>
  <c r="T831" i="34" s="1"/>
  <c r="Y832" i="34"/>
  <c r="Z832" i="34"/>
  <c r="Y833" i="34"/>
  <c r="Z833" i="34"/>
  <c r="Y834" i="34"/>
  <c r="Z834" i="34"/>
  <c r="Y835" i="34"/>
  <c r="Z835" i="34"/>
  <c r="Y836" i="34"/>
  <c r="Z836" i="34"/>
  <c r="Y837" i="34"/>
  <c r="Z837" i="34"/>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Y866" i="34"/>
  <c r="Z866" i="34"/>
  <c r="Y867" i="34"/>
  <c r="Z867" i="34"/>
  <c r="T867" i="34" s="1"/>
  <c r="Y868" i="34"/>
  <c r="Z868" i="34"/>
  <c r="Y869" i="34"/>
  <c r="Z869" i="34"/>
  <c r="Y870" i="34"/>
  <c r="Z870" i="34"/>
  <c r="Y871" i="34"/>
  <c r="Z871" i="34"/>
  <c r="Y872" i="34"/>
  <c r="Z872" i="34"/>
  <c r="Y873" i="34"/>
  <c r="Z873" i="34"/>
  <c r="Y874" i="34"/>
  <c r="Z874" i="34"/>
  <c r="Y875" i="34"/>
  <c r="Z875" i="34"/>
  <c r="Y876" i="34"/>
  <c r="Z876" i="34"/>
  <c r="Y877" i="34"/>
  <c r="Z877" i="34"/>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Y914" i="34"/>
  <c r="Z914" i="34"/>
  <c r="Y915" i="34"/>
  <c r="Z915" i="34"/>
  <c r="Y916" i="34"/>
  <c r="Z916" i="34"/>
  <c r="Y917" i="34"/>
  <c r="Z917" i="34"/>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Y930" i="34"/>
  <c r="Z930" i="34"/>
  <c r="Y931" i="34"/>
  <c r="Z931" i="34"/>
  <c r="Y932" i="34"/>
  <c r="Z932" i="34"/>
  <c r="Y933" i="34"/>
  <c r="Z933" i="34"/>
  <c r="Y934" i="34"/>
  <c r="Z934" i="34"/>
  <c r="Y935" i="34"/>
  <c r="Z935" i="34"/>
  <c r="Y936" i="34"/>
  <c r="Z936" i="34"/>
  <c r="Y937" i="34"/>
  <c r="Z937" i="34"/>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Y950" i="34"/>
  <c r="Z950" i="34"/>
  <c r="Y951" i="34"/>
  <c r="Z951" i="34"/>
  <c r="T951" i="34" s="1"/>
  <c r="Y952" i="34"/>
  <c r="Z952" i="34"/>
  <c r="Y953" i="34"/>
  <c r="Z953" i="34"/>
  <c r="Y954" i="34"/>
  <c r="Z954" i="34"/>
  <c r="Y955" i="34"/>
  <c r="Z955" i="34"/>
  <c r="T955" i="34" s="1"/>
  <c r="Y956" i="34"/>
  <c r="Z956" i="34"/>
  <c r="Y957" i="34"/>
  <c r="Z957" i="34"/>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Y974" i="34"/>
  <c r="Z974" i="34"/>
  <c r="Y975" i="34"/>
  <c r="Z975" i="34"/>
  <c r="Y976" i="34"/>
  <c r="Z976" i="34"/>
  <c r="Y977" i="34"/>
  <c r="Z977" i="34"/>
  <c r="Y978" i="34"/>
  <c r="Z978" i="34"/>
  <c r="Y979" i="34"/>
  <c r="Z979" i="34"/>
  <c r="Y980" i="34"/>
  <c r="Z980" i="34"/>
  <c r="Y981" i="34"/>
  <c r="Z981" i="34"/>
  <c r="Y982" i="34"/>
  <c r="Z982" i="34"/>
  <c r="Y983" i="34"/>
  <c r="Z983" i="34"/>
  <c r="T983" i="34" s="1"/>
  <c r="Y984" i="34"/>
  <c r="Z984" i="34"/>
  <c r="Y985" i="34"/>
  <c r="Z985" i="34"/>
  <c r="Y986" i="34"/>
  <c r="Z986" i="34"/>
  <c r="Y987" i="34"/>
  <c r="Z987" i="34"/>
  <c r="T987" i="34" s="1"/>
  <c r="Y988" i="34"/>
  <c r="Z988" i="34"/>
  <c r="Y989" i="34"/>
  <c r="Z989" i="34"/>
  <c r="Y990" i="34"/>
  <c r="Z990" i="34"/>
  <c r="Y991" i="34"/>
  <c r="Z991" i="34"/>
  <c r="Y992" i="34"/>
  <c r="Z992" i="34"/>
  <c r="Y993" i="34"/>
  <c r="Z993" i="34"/>
  <c r="Y994" i="34"/>
  <c r="Z994" i="34"/>
  <c r="Y995" i="34"/>
  <c r="Z995" i="34"/>
  <c r="T995" i="34" s="1"/>
  <c r="Y996" i="34"/>
  <c r="Z996" i="34"/>
  <c r="Y997" i="34"/>
  <c r="Z997" i="34"/>
  <c r="Y998" i="34"/>
  <c r="Z998" i="34"/>
  <c r="Y999" i="34"/>
  <c r="Z999" i="34"/>
  <c r="T999" i="34" s="1"/>
  <c r="Y1000" i="34"/>
  <c r="Z1000" i="34"/>
  <c r="Y1001" i="34"/>
  <c r="Z1001" i="34"/>
  <c r="Y1002" i="34"/>
  <c r="Z1002" i="34"/>
  <c r="Y1003" i="34"/>
  <c r="Z1003" i="34"/>
  <c r="Y1004" i="34"/>
  <c r="Z1004" i="34"/>
  <c r="Y1005" i="34"/>
  <c r="Z1005" i="34"/>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T912" i="34"/>
  <c r="AO888" i="34"/>
  <c r="AO872" i="34"/>
  <c r="AO826" i="34"/>
  <c r="AS688" i="34"/>
  <c r="AO688" i="34"/>
  <c r="AL458" i="34"/>
  <c r="AR876" i="34"/>
  <c r="AT750" i="34"/>
  <c r="AT682" i="34"/>
  <c r="AS486" i="34"/>
  <c r="AT50" i="34"/>
  <c r="AR50" i="34"/>
  <c r="AR785" i="34"/>
  <c r="AT749" i="34"/>
  <c r="AR479"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45" i="34"/>
  <c r="AP17"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P38" i="34"/>
  <c r="AP22"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J912" i="34" s="1"/>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M37" i="34"/>
  <c r="AM25" i="34"/>
  <c r="AP25" i="34"/>
  <c r="AT995" i="34"/>
  <c r="AS995" i="34"/>
  <c r="AR995" i="34"/>
  <c r="AO995" i="34"/>
  <c r="AM641" i="34"/>
  <c r="AP641" i="34"/>
  <c r="AS616" i="34"/>
  <c r="AO616" i="34"/>
  <c r="AR616" i="34"/>
  <c r="AT616" i="34"/>
  <c r="AM480" i="34"/>
  <c r="AM945" i="34"/>
  <c r="AP945" i="34"/>
  <c r="AP711" i="34"/>
  <c r="AM711" i="34"/>
  <c r="AM625" i="34"/>
  <c r="AP625" i="34"/>
  <c r="AY993" i="34"/>
  <c r="AP953" i="34"/>
  <c r="AY944"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P738" i="34"/>
  <c r="AM738" i="34"/>
  <c r="AP716" i="34"/>
  <c r="AY696" i="34"/>
  <c r="AM685" i="34"/>
  <c r="AP685" i="34"/>
  <c r="AM683" i="34"/>
  <c r="AP683" i="34"/>
  <c r="AP485" i="34"/>
  <c r="AM485" i="34"/>
  <c r="AP391" i="34"/>
  <c r="AY1008" i="34"/>
  <c r="AY1003" i="34"/>
  <c r="AM991" i="34"/>
  <c r="AY985" i="34"/>
  <c r="AY927" i="34"/>
  <c r="AY925" i="34"/>
  <c r="AY913" i="34"/>
  <c r="AP905" i="34"/>
  <c r="AP866" i="34"/>
  <c r="AP841" i="34"/>
  <c r="AM834" i="34"/>
  <c r="AP813" i="34"/>
  <c r="AY808" i="34"/>
  <c r="AR801" i="34"/>
  <c r="AO793" i="34"/>
  <c r="AM785" i="34"/>
  <c r="AP781" i="34"/>
  <c r="AP769" i="34"/>
  <c r="AY730"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47" i="34"/>
  <c r="AP40"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Y777" i="34"/>
  <c r="AM759" i="34"/>
  <c r="AP759" i="34"/>
  <c r="AM699" i="34"/>
  <c r="AP699" i="34"/>
  <c r="AP698" i="34"/>
  <c r="AP693"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07" i="34"/>
  <c r="AY882" i="34"/>
  <c r="AY878" i="34"/>
  <c r="AY877" i="34"/>
  <c r="AY852" i="34"/>
  <c r="AY821" i="34"/>
  <c r="AY794" i="34"/>
  <c r="AS790" i="34"/>
  <c r="AY786" i="34"/>
  <c r="AY769" i="34"/>
  <c r="AY767" i="34"/>
  <c r="AY764" i="34"/>
  <c r="AY758" i="34"/>
  <c r="AY754" i="34"/>
  <c r="AY744" i="34"/>
  <c r="AY714" i="34"/>
  <c r="AY710" i="34"/>
  <c r="AY690" i="34"/>
  <c r="AY676" i="34"/>
  <c r="AY670" i="34"/>
  <c r="AY650" i="34"/>
  <c r="AY640" i="34"/>
  <c r="AP561" i="34"/>
  <c r="AM561" i="34"/>
  <c r="AP553" i="34"/>
  <c r="AM553" i="34"/>
  <c r="AP549" i="34"/>
  <c r="AM549" i="34"/>
  <c r="AY519" i="34"/>
  <c r="AP509" i="34"/>
  <c r="AM509" i="34"/>
  <c r="AY505" i="34"/>
  <c r="AM486" i="34"/>
  <c r="AP486" i="34"/>
  <c r="AP342" i="34"/>
  <c r="AM342" i="34"/>
  <c r="AY863" i="34"/>
  <c r="AY843" i="34"/>
  <c r="AY784" i="34"/>
  <c r="AY748" i="34"/>
  <c r="AY672" i="34"/>
  <c r="AY589" i="34"/>
  <c r="AY588" i="34"/>
  <c r="AP581" i="34"/>
  <c r="AM581" i="34"/>
  <c r="AP565" i="34"/>
  <c r="AM565" i="34"/>
  <c r="AP535" i="34"/>
  <c r="AM535" i="34"/>
  <c r="AM466" i="34"/>
  <c r="AP466" i="34"/>
  <c r="AP455" i="34"/>
  <c r="AP423" i="34"/>
  <c r="AM423" i="34"/>
  <c r="AM402" i="34"/>
  <c r="AP402" i="34"/>
  <c r="AP350" i="34"/>
  <c r="AM350" i="34"/>
  <c r="AY608" i="34"/>
  <c r="AY606" i="34"/>
  <c r="AY557" i="34"/>
  <c r="AY547" i="34"/>
  <c r="AY479" i="34"/>
  <c r="AY471" i="34"/>
  <c r="AY446" i="34"/>
  <c r="AY445" i="34"/>
  <c r="AY438" i="34"/>
  <c r="AP431" i="34"/>
  <c r="AM431" i="34"/>
  <c r="AM428" i="34"/>
  <c r="AP428" i="34"/>
  <c r="AY415" i="34"/>
  <c r="AP401" i="34"/>
  <c r="AM401" i="34"/>
  <c r="AP381" i="34"/>
  <c r="AM381" i="34"/>
  <c r="AP374" i="34"/>
  <c r="AM374" i="34"/>
  <c r="AP370" i="34"/>
  <c r="AM370"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P42" i="34"/>
  <c r="AM42" i="34"/>
  <c r="AM32" i="34"/>
  <c r="AP32" i="34"/>
  <c r="AM30" i="34"/>
  <c r="AP30"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L423" i="34"/>
  <c r="AJ423" i="34" s="1"/>
  <c r="AY411" i="34"/>
  <c r="AY388" i="34"/>
  <c r="AS371" i="34"/>
  <c r="AM363" i="34"/>
  <c r="AY328" i="34"/>
  <c r="AY321" i="34"/>
  <c r="AY277" i="34"/>
  <c r="AY267" i="34"/>
  <c r="AY247" i="34"/>
  <c r="AY240" i="34"/>
  <c r="AM228" i="34"/>
  <c r="AP228" i="34"/>
  <c r="AP191" i="34"/>
  <c r="AM191" i="34"/>
  <c r="AP186" i="34"/>
  <c r="AM186" i="34"/>
  <c r="AY184" i="34"/>
  <c r="AP184" i="34"/>
  <c r="AM184" i="34"/>
  <c r="AP112" i="34"/>
  <c r="AM112" i="34"/>
  <c r="AP104" i="34"/>
  <c r="AM82" i="34"/>
  <c r="AP82" i="34"/>
  <c r="AP36" i="34"/>
  <c r="AM36" i="34"/>
  <c r="AM34" i="34"/>
  <c r="AP34" i="34"/>
  <c r="AM24" i="34"/>
  <c r="AP24" i="34"/>
  <c r="AY382" i="34"/>
  <c r="AY369" i="34"/>
  <c r="AY349" i="34"/>
  <c r="AY333" i="34"/>
  <c r="AY317" i="34"/>
  <c r="AY316" i="34"/>
  <c r="AY298" i="34"/>
  <c r="AP237" i="34"/>
  <c r="AM237" i="34"/>
  <c r="AP175" i="34"/>
  <c r="AM175" i="34"/>
  <c r="AM86" i="34"/>
  <c r="AP86" i="34"/>
  <c r="AM85" i="34"/>
  <c r="AP85" i="34"/>
  <c r="AP43" i="34"/>
  <c r="AM43" i="34"/>
  <c r="AM26" i="34"/>
  <c r="AP26" i="34"/>
  <c r="AY275" i="34"/>
  <c r="AY257" i="34"/>
  <c r="AY225" i="34"/>
  <c r="AY224" i="34"/>
  <c r="AY222" i="34"/>
  <c r="AY216" i="34"/>
  <c r="AY196" i="34"/>
  <c r="AY190" i="34"/>
  <c r="AY186" i="34"/>
  <c r="AY177" i="34"/>
  <c r="AY145" i="34"/>
  <c r="AP137" i="34"/>
  <c r="AM137" i="34"/>
  <c r="AY124" i="34"/>
  <c r="AY123" i="34"/>
  <c r="AP72" i="34"/>
  <c r="AM72" i="34"/>
  <c r="AY38" i="34"/>
  <c r="AY208" i="34"/>
  <c r="AY161" i="34"/>
  <c r="AY155" i="34"/>
  <c r="AL155" i="34"/>
  <c r="AN155" i="34" s="1"/>
  <c r="AY134" i="34"/>
  <c r="AM132" i="34"/>
  <c r="AP132" i="34"/>
  <c r="AM126" i="34"/>
  <c r="AP126" i="34"/>
  <c r="AY116" i="34"/>
  <c r="AY114" i="34"/>
  <c r="AY87" i="34"/>
  <c r="AP83" i="34"/>
  <c r="AM83" i="34"/>
  <c r="AY61" i="34"/>
  <c r="AY60" i="34"/>
  <c r="AY59" i="34"/>
  <c r="AP52" i="34"/>
  <c r="AM52" i="34"/>
  <c r="AY47" i="34"/>
  <c r="AP46" i="34"/>
  <c r="AM46" i="34"/>
  <c r="AP18" i="34"/>
  <c r="AM18" i="34"/>
  <c r="AY126" i="34"/>
  <c r="AY117" i="34"/>
  <c r="AY93" i="34"/>
  <c r="AY90" i="34"/>
  <c r="AY74" i="34"/>
  <c r="AY72" i="34"/>
  <c r="AY28" i="34"/>
  <c r="AP20"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M984" i="34"/>
  <c r="AP980" i="34"/>
  <c r="AM980" i="34"/>
  <c r="AR891" i="34"/>
  <c r="AT891" i="34"/>
  <c r="AS876" i="34"/>
  <c r="AT876" i="34"/>
  <c r="AY867"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S896" i="34"/>
  <c r="AR893" i="34"/>
  <c r="AY891" i="34"/>
  <c r="AY874" i="34"/>
  <c r="AY868" i="34"/>
  <c r="AP861" i="34"/>
  <c r="AP859" i="34"/>
  <c r="AM859" i="34"/>
  <c r="AR858" i="34"/>
  <c r="AS858" i="34"/>
  <c r="AP843" i="34"/>
  <c r="AM843" i="34"/>
  <c r="AP826" i="34"/>
  <c r="AM826" i="34"/>
  <c r="AY810" i="34"/>
  <c r="AP809" i="34"/>
  <c r="AP807" i="34"/>
  <c r="AM807" i="34"/>
  <c r="AY788" i="34"/>
  <c r="AP782" i="34"/>
  <c r="AM782"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P909" i="34"/>
  <c r="AY901" i="34"/>
  <c r="AY1015" i="34"/>
  <c r="AY1006" i="34"/>
  <c r="AP1005" i="34"/>
  <c r="AM1005" i="34"/>
  <c r="AP1002" i="34"/>
  <c r="AM1002" i="34"/>
  <c r="AY995" i="34"/>
  <c r="AY974" i="34"/>
  <c r="AP971"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Y839" i="34"/>
  <c r="AT836" i="34"/>
  <c r="AT834" i="34"/>
  <c r="AS826" i="34"/>
  <c r="AT826" i="34"/>
  <c r="AP814" i="34"/>
  <c r="AM814" i="34"/>
  <c r="AS812" i="34"/>
  <c r="AY803" i="34"/>
  <c r="AP803" i="34"/>
  <c r="AM803" i="34"/>
  <c r="AS797" i="34"/>
  <c r="AP794" i="34"/>
  <c r="AM794" i="34"/>
  <c r="AP779" i="34"/>
  <c r="AM779" i="34"/>
  <c r="AY775"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Y981" i="34"/>
  <c r="AY976" i="34"/>
  <c r="AY960" i="34"/>
  <c r="AY950" i="34"/>
  <c r="AY930" i="34"/>
  <c r="AY923" i="34"/>
  <c r="AY912" i="34"/>
  <c r="AY903" i="34"/>
  <c r="AY889" i="34"/>
  <c r="AS881" i="34"/>
  <c r="AL876" i="34"/>
  <c r="AY870" i="34"/>
  <c r="AY865" i="34"/>
  <c r="AY857" i="34"/>
  <c r="AY849" i="34"/>
  <c r="AY842" i="34"/>
  <c r="AY833" i="34"/>
  <c r="AY830" i="34"/>
  <c r="AY817" i="34"/>
  <c r="AY811" i="34"/>
  <c r="AY795" i="34"/>
  <c r="AY785" i="34"/>
  <c r="AY779" i="34"/>
  <c r="AY778" i="34"/>
  <c r="AY771" i="34"/>
  <c r="AY770" i="34"/>
  <c r="AP730" i="34"/>
  <c r="AM730" i="34"/>
  <c r="AP714" i="34"/>
  <c r="AM714" i="34"/>
  <c r="AY708" i="34"/>
  <c r="AR706"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1" i="34"/>
  <c r="AY850" i="34"/>
  <c r="AY845" i="34"/>
  <c r="AY837" i="34"/>
  <c r="AY834" i="34"/>
  <c r="AY819" i="34"/>
  <c r="AY818" i="34"/>
  <c r="AY807" i="34"/>
  <c r="AY791" i="34"/>
  <c r="AM727" i="34"/>
  <c r="AP727" i="34"/>
  <c r="AP724" i="34"/>
  <c r="AM724" i="34"/>
  <c r="AM713" i="34"/>
  <c r="AP713" i="34"/>
  <c r="AP668" i="34"/>
  <c r="AM668" i="34"/>
  <c r="AT664" i="34"/>
  <c r="AP650" i="34"/>
  <c r="AM650" i="34"/>
  <c r="AM627" i="34"/>
  <c r="AP617" i="34"/>
  <c r="AY592" i="34"/>
  <c r="AP585" i="34"/>
  <c r="AM585" i="34"/>
  <c r="AS583" i="34"/>
  <c r="AT583" i="34"/>
  <c r="AP577" i="34"/>
  <c r="AM577" i="34"/>
  <c r="AP566" i="34"/>
  <c r="AM533" i="34"/>
  <c r="AP507" i="34"/>
  <c r="AM507" i="34"/>
  <c r="AM501" i="34"/>
  <c r="AM470" i="34"/>
  <c r="AP470" i="34"/>
  <c r="AM444" i="34"/>
  <c r="AP444" i="34"/>
  <c r="AP435" i="34"/>
  <c r="AM435" i="34"/>
  <c r="AL420" i="34"/>
  <c r="AP419" i="34"/>
  <c r="AM419" i="34"/>
  <c r="AP415" i="34"/>
  <c r="AM415" i="34"/>
  <c r="AP379" i="34"/>
  <c r="AM379" i="34"/>
  <c r="AP365" i="34"/>
  <c r="AM365" i="34"/>
  <c r="AP361" i="34"/>
  <c r="AM361" i="34"/>
  <c r="AP279" i="34"/>
  <c r="AM279" i="34"/>
  <c r="AY604" i="34"/>
  <c r="AY596" i="34"/>
  <c r="AY586" i="34"/>
  <c r="AY542" i="34"/>
  <c r="AL535" i="34"/>
  <c r="AN535" i="34" s="1"/>
  <c r="AY491" i="34"/>
  <c r="AR450" i="34"/>
  <c r="AS450" i="34"/>
  <c r="AY448" i="34"/>
  <c r="AY440" i="34"/>
  <c r="AY437" i="34"/>
  <c r="AY401" i="34"/>
  <c r="AM394" i="34"/>
  <c r="AP394" i="34"/>
  <c r="AY390" i="34"/>
  <c r="AO387" i="34"/>
  <c r="AR387" i="34"/>
  <c r="AY385" i="34"/>
  <c r="AM378" i="34"/>
  <c r="AP378" i="34"/>
  <c r="AP377" i="34"/>
  <c r="AM377" i="34"/>
  <c r="AM364" i="34"/>
  <c r="AP364" i="34"/>
  <c r="AP317" i="34"/>
  <c r="AM317" i="34"/>
  <c r="AP272" i="34"/>
  <c r="AM272" i="34"/>
  <c r="AP248" i="34"/>
  <c r="AM248" i="34"/>
  <c r="AY598" i="34"/>
  <c r="AO588" i="34"/>
  <c r="AY584" i="34"/>
  <c r="AY571" i="34"/>
  <c r="AY568" i="34"/>
  <c r="AY550" i="34"/>
  <c r="AY512" i="34"/>
  <c r="AY504" i="34"/>
  <c r="AP481" i="34"/>
  <c r="AM481" i="34"/>
  <c r="AY475" i="34"/>
  <c r="AY472" i="34"/>
  <c r="AY447" i="34"/>
  <c r="AY443" i="34"/>
  <c r="AP409" i="34"/>
  <c r="AM409" i="34"/>
  <c r="AY403" i="34"/>
  <c r="AY387" i="34"/>
  <c r="AY372" i="34"/>
  <c r="AY362" i="34"/>
  <c r="AM348" i="34"/>
  <c r="AP348" i="34"/>
  <c r="AY346" i="34"/>
  <c r="AP343" i="34"/>
  <c r="AM343" i="34"/>
  <c r="AM292" i="34"/>
  <c r="AP292" i="34"/>
  <c r="AP277" i="34"/>
  <c r="AM277" i="34"/>
  <c r="AY432" i="34"/>
  <c r="AY428" i="34"/>
  <c r="AY424" i="34"/>
  <c r="AY421" i="34"/>
  <c r="AY416" i="34"/>
  <c r="AY410" i="34"/>
  <c r="AY407" i="34"/>
  <c r="AY402"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M44" i="34"/>
  <c r="AP44" i="34"/>
  <c r="AP35" i="34"/>
  <c r="AM35" i="34"/>
  <c r="AM31" i="34"/>
  <c r="AP31"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M123" i="34"/>
  <c r="AP123" i="34"/>
  <c r="AM102" i="34"/>
  <c r="AP68" i="34"/>
  <c r="AM68" i="34"/>
  <c r="AP59" i="34"/>
  <c r="AM59" i="34"/>
  <c r="AY50" i="34"/>
  <c r="AM41" i="34"/>
  <c r="AP41"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M23" i="34"/>
  <c r="AP23" i="34"/>
  <c r="AY306" i="34"/>
  <c r="AY296" i="34"/>
  <c r="AY288" i="34"/>
  <c r="AY281" i="34"/>
  <c r="AY272" i="34"/>
  <c r="AY265" i="34"/>
  <c r="AY231" i="34"/>
  <c r="AY193" i="34"/>
  <c r="AY169" i="34"/>
  <c r="AM166" i="34"/>
  <c r="AP166" i="34"/>
  <c r="AY153" i="34"/>
  <c r="AM111" i="34"/>
  <c r="AP111" i="34"/>
  <c r="AM99" i="34"/>
  <c r="AP99" i="34"/>
  <c r="AY75" i="34"/>
  <c r="AP55" i="34"/>
  <c r="AM55" i="34"/>
  <c r="AY289" i="34"/>
  <c r="AY273" i="34"/>
  <c r="AY249" i="34"/>
  <c r="AY239" i="34"/>
  <c r="AY214" i="34"/>
  <c r="AY200" i="34"/>
  <c r="AY197" i="34"/>
  <c r="AM164" i="34"/>
  <c r="AP164" i="34"/>
  <c r="AY162" i="34"/>
  <c r="AP119" i="34"/>
  <c r="AY115" i="34"/>
  <c r="AP107" i="34"/>
  <c r="AM93" i="34"/>
  <c r="AP93" i="34"/>
  <c r="AY187" i="34"/>
  <c r="AY168" i="34"/>
  <c r="AY164" i="34"/>
  <c r="AY152" i="34"/>
  <c r="AY147" i="34"/>
  <c r="AY136" i="34"/>
  <c r="AY131" i="34"/>
  <c r="AY106" i="34"/>
  <c r="AY55" i="34"/>
  <c r="AY176" i="34"/>
  <c r="AY170" i="34"/>
  <c r="AY160" i="34"/>
  <c r="AY154" i="34"/>
  <c r="AY146" i="34"/>
  <c r="AY144" i="34"/>
  <c r="AY138" i="34"/>
  <c r="AY130" i="34"/>
  <c r="AM98" i="34"/>
  <c r="AP98" i="34"/>
  <c r="AP56" i="34"/>
  <c r="AM56" i="34"/>
  <c r="AL50" i="34"/>
  <c r="AY33" i="34"/>
  <c r="AP19" i="34"/>
  <c r="AM19" i="34"/>
  <c r="AY98" i="34"/>
  <c r="AY97" i="34"/>
  <c r="AY92" i="34"/>
  <c r="AY77" i="34"/>
  <c r="AY66" i="34"/>
  <c r="AY57" i="34"/>
  <c r="AY45" i="34"/>
  <c r="AL23" i="34"/>
  <c r="AN23" i="34" s="1"/>
  <c r="AY22" i="34"/>
  <c r="AY89" i="34"/>
  <c r="AY81" i="34"/>
  <c r="AY52" i="34"/>
  <c r="AY31" i="34"/>
  <c r="AY29" i="34"/>
  <c r="AY24" i="34"/>
  <c r="AY20" i="34"/>
  <c r="AY19"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N912" i="34"/>
  <c r="AM906" i="34"/>
  <c r="AP900" i="34"/>
  <c r="AM900" i="34"/>
  <c r="AM890" i="34"/>
  <c r="AP884" i="34"/>
  <c r="AM884" i="34"/>
  <c r="AM874" i="34"/>
  <c r="AS783" i="34"/>
  <c r="AM760" i="34"/>
  <c r="AM752" i="34"/>
  <c r="AR749" i="34"/>
  <c r="AL749" i="34"/>
  <c r="AV749" i="34" s="1"/>
  <c r="AM744" i="34"/>
  <c r="AM736" i="34"/>
  <c r="AM728" i="34"/>
  <c r="AM720" i="34"/>
  <c r="AM712" i="34"/>
  <c r="AM704" i="34"/>
  <c r="AM696" i="34"/>
  <c r="AM688" i="34"/>
  <c r="AM680" i="34"/>
  <c r="AM672" i="34"/>
  <c r="AM664" i="34"/>
  <c r="AM656" i="34"/>
  <c r="AM648" i="34"/>
  <c r="AM640" i="34"/>
  <c r="AM632" i="34"/>
  <c r="AM624"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43" i="34"/>
  <c r="AS727" i="34"/>
  <c r="AR588" i="34"/>
  <c r="AL588" i="34"/>
  <c r="AQ588" i="34" s="1"/>
  <c r="AT588" i="34"/>
  <c r="AP442" i="34"/>
  <c r="AP441" i="34"/>
  <c r="AM441" i="34"/>
  <c r="AP421" i="34"/>
  <c r="AM421" i="34"/>
  <c r="AP345" i="34"/>
  <c r="AM345" i="34"/>
  <c r="AP1010" i="34"/>
  <c r="AP1000" i="34"/>
  <c r="AP998" i="34"/>
  <c r="AP992" i="34"/>
  <c r="AP984" i="34"/>
  <c r="AM931" i="34"/>
  <c r="AP924" i="34"/>
  <c r="AM924" i="34"/>
  <c r="AP908" i="34"/>
  <c r="AM908" i="34"/>
  <c r="AM899" i="34"/>
  <c r="AP892" i="34"/>
  <c r="AM892" i="34"/>
  <c r="AP920" i="34"/>
  <c r="AM920" i="34"/>
  <c r="AP888" i="34"/>
  <c r="AM888" i="34"/>
  <c r="AP872" i="34"/>
  <c r="AM872" i="34"/>
  <c r="AO807" i="34"/>
  <c r="AR783" i="34"/>
  <c r="AR775" i="34"/>
  <c r="AL775" i="34"/>
  <c r="AO743" i="34"/>
  <c r="AR679" i="34"/>
  <c r="AL679" i="34"/>
  <c r="AR604" i="34"/>
  <c r="AL604" i="34"/>
  <c r="AV604" i="34" s="1"/>
  <c r="AS588" i="34"/>
  <c r="AP430" i="34"/>
  <c r="AM430" i="34"/>
  <c r="AP1014" i="34"/>
  <c r="AP1006" i="34"/>
  <c r="AP1004" i="34"/>
  <c r="AY971" i="34"/>
  <c r="AM947" i="34"/>
  <c r="AP940" i="34"/>
  <c r="AM940" i="34"/>
  <c r="AM915"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10" i="34"/>
  <c r="AY494" i="34"/>
  <c r="AY486" i="34"/>
  <c r="AY462" i="34"/>
  <c r="AP426" i="34"/>
  <c r="AM426" i="34"/>
  <c r="AP425" i="34"/>
  <c r="AM425" i="34"/>
  <c r="AP414" i="34"/>
  <c r="AM414" i="34"/>
  <c r="AR970" i="34"/>
  <c r="AT964" i="34"/>
  <c r="AY957" i="34"/>
  <c r="AS947" i="34"/>
  <c r="AP944" i="34"/>
  <c r="AM944" i="34"/>
  <c r="AM934" i="34"/>
  <c r="AP928" i="34"/>
  <c r="AM928" i="34"/>
  <c r="AM919" i="34"/>
  <c r="AM918" i="34"/>
  <c r="AP912" i="34"/>
  <c r="AM912" i="34"/>
  <c r="AO907" i="34"/>
  <c r="AM903" i="34"/>
  <c r="AM902" i="34"/>
  <c r="AO891" i="34"/>
  <c r="AL881" i="34"/>
  <c r="AJ881" i="34" s="1"/>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M868" i="34"/>
  <c r="AM860" i="34"/>
  <c r="AM856" i="34"/>
  <c r="AM852" i="34"/>
  <c r="AM848" i="34"/>
  <c r="AM844" i="34"/>
  <c r="AM840" i="34"/>
  <c r="AM836" i="34"/>
  <c r="AL834" i="34"/>
  <c r="AV834" i="34" s="1"/>
  <c r="AM832" i="34"/>
  <c r="AM828" i="34"/>
  <c r="AL826" i="34"/>
  <c r="AJ826" i="34" s="1"/>
  <c r="AM824" i="34"/>
  <c r="AM820" i="34"/>
  <c r="AM816" i="34"/>
  <c r="AM812" i="34"/>
  <c r="AM808" i="34"/>
  <c r="AM804" i="34"/>
  <c r="AM800" i="34"/>
  <c r="AM796" i="34"/>
  <c r="AM788" i="34"/>
  <c r="AL786" i="34"/>
  <c r="AJ786" i="34" s="1"/>
  <c r="AM784" i="34"/>
  <c r="AM780" i="34"/>
  <c r="AL778" i="34"/>
  <c r="AJ778" i="34" s="1"/>
  <c r="AM776" i="34"/>
  <c r="AM772" i="34"/>
  <c r="AM768" i="34"/>
  <c r="AY765" i="34"/>
  <c r="AL764" i="34"/>
  <c r="AY763" i="34"/>
  <c r="AY761" i="34"/>
  <c r="AY759" i="34"/>
  <c r="AY757" i="34"/>
  <c r="AL756" i="34"/>
  <c r="AV756" i="34" s="1"/>
  <c r="AY755" i="34"/>
  <c r="AY753" i="34"/>
  <c r="AY751" i="34"/>
  <c r="AL750" i="34"/>
  <c r="AN750" i="34" s="1"/>
  <c r="AY749" i="34"/>
  <c r="AY747" i="34"/>
  <c r="AY745" i="34"/>
  <c r="AY743" i="34"/>
  <c r="AY741" i="34"/>
  <c r="AY739" i="34"/>
  <c r="AY737" i="34"/>
  <c r="AY735" i="34"/>
  <c r="AY733" i="34"/>
  <c r="AY731" i="34"/>
  <c r="AY729" i="34"/>
  <c r="AL728" i="34"/>
  <c r="AQ728" i="34" s="1"/>
  <c r="AY723" i="34"/>
  <c r="AY721" i="34"/>
  <c r="AL720" i="34"/>
  <c r="AN720" i="34" s="1"/>
  <c r="AY719" i="34"/>
  <c r="AY717" i="34"/>
  <c r="AL716" i="34"/>
  <c r="AN716" i="34" s="1"/>
  <c r="AY715" i="34"/>
  <c r="AY713" i="34"/>
  <c r="AY707" i="34"/>
  <c r="AY705" i="34"/>
  <c r="AY703" i="34"/>
  <c r="AY701" i="34"/>
  <c r="AY693" i="34"/>
  <c r="AY691" i="34"/>
  <c r="AL690" i="34"/>
  <c r="AQ690" i="34" s="1"/>
  <c r="AY689" i="34"/>
  <c r="AY687" i="34"/>
  <c r="AY685" i="34"/>
  <c r="AY681" i="34"/>
  <c r="AY679" i="34"/>
  <c r="AY677" i="34"/>
  <c r="AY675" i="34"/>
  <c r="AY673" i="34"/>
  <c r="AY671" i="34"/>
  <c r="AY669" i="34"/>
  <c r="AY667" i="34"/>
  <c r="AY665" i="34"/>
  <c r="AY663" i="34"/>
  <c r="AY661" i="34"/>
  <c r="AY651" i="34"/>
  <c r="AY649" i="34"/>
  <c r="AL648" i="34"/>
  <c r="AV648" i="34" s="1"/>
  <c r="AY647" i="34"/>
  <c r="AY645" i="34"/>
  <c r="AY643" i="34"/>
  <c r="AY641" i="34"/>
  <c r="AY639" i="34"/>
  <c r="AY631" i="34"/>
  <c r="AY629" i="34"/>
  <c r="AY627" i="34"/>
  <c r="AY625" i="34"/>
  <c r="AY623" i="34"/>
  <c r="AL620" i="34"/>
  <c r="AL616" i="34"/>
  <c r="AY615" i="34"/>
  <c r="AY613" i="34"/>
  <c r="AY530" i="34"/>
  <c r="AY522"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82" i="34"/>
  <c r="AY258" i="34"/>
  <c r="AY250" i="34"/>
  <c r="AY242" i="34"/>
  <c r="AY234" i="34"/>
  <c r="AP203" i="34"/>
  <c r="AM203" i="34"/>
  <c r="AP29" i="34"/>
  <c r="AM29" i="34"/>
  <c r="AL337" i="34"/>
  <c r="AQ337" i="34" s="1"/>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0" i="34"/>
  <c r="AY226" i="34"/>
  <c r="AM225" i="34"/>
  <c r="AY218" i="34"/>
  <c r="AM217" i="34"/>
  <c r="AS216" i="34"/>
  <c r="AL216" i="34"/>
  <c r="AJ216" i="34" s="1"/>
  <c r="AY210" i="34"/>
  <c r="AM209" i="34"/>
  <c r="AY202" i="34"/>
  <c r="AY189" i="34"/>
  <c r="AY173" i="34"/>
  <c r="AY141" i="34"/>
  <c r="AP124" i="34"/>
  <c r="AM124" i="34"/>
  <c r="AP89" i="34"/>
  <c r="AM89" i="34"/>
  <c r="AY292" i="34"/>
  <c r="AY284" i="34"/>
  <c r="AY268" i="34"/>
  <c r="AY260" i="34"/>
  <c r="AY244" i="34"/>
  <c r="AY236" i="34"/>
  <c r="AY228" i="34"/>
  <c r="AY220" i="34"/>
  <c r="AY212" i="34"/>
  <c r="AP192" i="34"/>
  <c r="AM192" i="34"/>
  <c r="AP176" i="34"/>
  <c r="AM176" i="34"/>
  <c r="AS174" i="34"/>
  <c r="AP160" i="34"/>
  <c r="AM160"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08" i="34"/>
  <c r="AM103" i="34"/>
  <c r="AP81" i="34"/>
  <c r="AM81" i="34"/>
  <c r="AY110" i="34"/>
  <c r="AM78" i="34"/>
  <c r="AP51" i="34"/>
  <c r="AM51" i="34"/>
  <c r="AP64" i="34"/>
  <c r="AM64" i="34"/>
  <c r="AP60" i="34"/>
  <c r="AM60" i="34"/>
  <c r="AY102" i="34"/>
  <c r="AY94" i="34"/>
  <c r="AP73" i="34"/>
  <c r="AM73" i="34"/>
  <c r="AY112" i="34"/>
  <c r="AY104" i="34"/>
  <c r="AY96" i="34"/>
  <c r="AY88" i="34"/>
  <c r="AY80" i="34"/>
  <c r="AP77" i="34"/>
  <c r="AM77" i="34"/>
  <c r="AP67" i="34"/>
  <c r="AM67" i="34"/>
  <c r="AP65" i="34"/>
  <c r="AM65" i="34"/>
  <c r="AM62" i="34"/>
  <c r="AM58" i="34"/>
  <c r="AM27"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F1014" i="46"/>
  <c r="AM1014" i="46" s="1"/>
  <c r="AB1014"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s="1"/>
  <c r="AB1008" i="46"/>
  <c r="Y1007" i="46"/>
  <c r="AA1007" i="46"/>
  <c r="AF1007" i="46"/>
  <c r="AM1007" i="46"/>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B991" i="46"/>
  <c r="Y990" i="46"/>
  <c r="AA990" i="46"/>
  <c r="AF990" i="46"/>
  <c r="AJ990" i="46" s="1"/>
  <c r="AB990" i="46"/>
  <c r="Y989" i="46"/>
  <c r="AA989" i="46"/>
  <c r="AF989" i="46"/>
  <c r="AB989" i="46"/>
  <c r="Y988" i="46"/>
  <c r="AA988" i="46"/>
  <c r="AF988" i="46"/>
  <c r="AM988" i="46" s="1"/>
  <c r="AB988" i="46"/>
  <c r="Y987" i="46"/>
  <c r="AA987" i="46"/>
  <c r="AF987" i="46"/>
  <c r="AB987" i="46"/>
  <c r="Y986" i="46"/>
  <c r="AA986" i="46"/>
  <c r="AF986" i="46"/>
  <c r="AB986" i="46"/>
  <c r="Y985" i="46"/>
  <c r="AA985" i="46"/>
  <c r="AF985" i="46"/>
  <c r="AJ985" i="46" s="1"/>
  <c r="AB985" i="46"/>
  <c r="Y984" i="46"/>
  <c r="AA984" i="46"/>
  <c r="AF984" i="46"/>
  <c r="AM984" i="46" s="1"/>
  <c r="AB984" i="46"/>
  <c r="Y983" i="46"/>
  <c r="AA983" i="46"/>
  <c r="AF983" i="46"/>
  <c r="AM983" i="46" s="1"/>
  <c r="AB983" i="46"/>
  <c r="Y982" i="46"/>
  <c r="AA982" i="46"/>
  <c r="AF982" i="46"/>
  <c r="AM982" i="46" s="1"/>
  <c r="AB982" i="46"/>
  <c r="Y981" i="46"/>
  <c r="AA981" i="46"/>
  <c r="AF981" i="46"/>
  <c r="AJ981" i="46" s="1"/>
  <c r="AB981" i="46"/>
  <c r="Y980" i="46"/>
  <c r="AA980" i="46"/>
  <c r="AF980" i="46"/>
  <c r="AB980" i="46"/>
  <c r="Y979" i="46"/>
  <c r="AA979" i="46"/>
  <c r="AF979" i="46"/>
  <c r="AJ979" i="46" s="1"/>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c r="AB967" i="46"/>
  <c r="Y966" i="46"/>
  <c r="AA966" i="46"/>
  <c r="AF966" i="46"/>
  <c r="AM966" i="46"/>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c r="AB942" i="46"/>
  <c r="Y941" i="46"/>
  <c r="AA941" i="46"/>
  <c r="AF941" i="46"/>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s="1"/>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s="1"/>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F896" i="46"/>
  <c r="AM896" i="46"/>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s="1"/>
  <c r="AB863" i="46"/>
  <c r="Y862" i="46"/>
  <c r="AA862" i="46"/>
  <c r="AF862" i="46"/>
  <c r="AB862" i="46"/>
  <c r="Y861" i="46"/>
  <c r="AA861" i="46"/>
  <c r="AF861" i="46"/>
  <c r="AM861" i="46"/>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s="1"/>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s="1"/>
  <c r="AB813" i="46"/>
  <c r="Y812" i="46"/>
  <c r="AA812" i="46"/>
  <c r="AF812" i="46"/>
  <c r="AJ812" i="46" s="1"/>
  <c r="AB812" i="46"/>
  <c r="Y811" i="46"/>
  <c r="AA811" i="46"/>
  <c r="AF811" i="46"/>
  <c r="AJ811" i="46" s="1"/>
  <c r="AB811" i="46"/>
  <c r="Y810" i="46"/>
  <c r="AA810" i="46"/>
  <c r="AF810" i="46"/>
  <c r="AM810" i="46" s="1"/>
  <c r="AB810" i="46"/>
  <c r="Y809" i="46"/>
  <c r="AA809" i="46"/>
  <c r="AF809" i="46"/>
  <c r="AJ809" i="46" s="1"/>
  <c r="AB809" i="46"/>
  <c r="Y808" i="46"/>
  <c r="AA808" i="46"/>
  <c r="AF808" i="46"/>
  <c r="AJ808" i="46" s="1"/>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M800" i="46" s="1"/>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s="1"/>
  <c r="AB783" i="46"/>
  <c r="Y782" i="46"/>
  <c r="AA782" i="46"/>
  <c r="AF782" i="46"/>
  <c r="AJ782" i="46" s="1"/>
  <c r="AB782" i="46"/>
  <c r="Y781" i="46"/>
  <c r="AA781" i="46"/>
  <c r="AF781" i="46"/>
  <c r="AJ781" i="46"/>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E772" i="46" s="1"/>
  <c r="AF772" i="46"/>
  <c r="AM772" i="46" s="1"/>
  <c r="AB772" i="46"/>
  <c r="Y771" i="46"/>
  <c r="AA771" i="46"/>
  <c r="AF771" i="46"/>
  <c r="AM771" i="46"/>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s="1"/>
  <c r="AB762" i="46"/>
  <c r="Y761" i="46"/>
  <c r="AA761" i="46"/>
  <c r="AF761" i="46"/>
  <c r="AB761" i="46"/>
  <c r="Y760" i="46"/>
  <c r="AA760" i="46"/>
  <c r="AF760" i="46"/>
  <c r="AJ760" i="46" s="1"/>
  <c r="AB760" i="46"/>
  <c r="Y759" i="46"/>
  <c r="AA759" i="46"/>
  <c r="AF759" i="46"/>
  <c r="AJ759" i="46" s="1"/>
  <c r="AB759" i="46"/>
  <c r="Y758" i="46"/>
  <c r="AA758" i="46"/>
  <c r="AF758" i="46"/>
  <c r="AB758" i="46"/>
  <c r="Y757" i="46"/>
  <c r="AA757" i="46"/>
  <c r="AF757" i="46"/>
  <c r="AM757" i="46" s="1"/>
  <c r="AB757" i="46"/>
  <c r="Y756" i="46"/>
  <c r="AA756" i="46"/>
  <c r="AF756" i="46"/>
  <c r="AB756" i="46"/>
  <c r="Y755" i="46"/>
  <c r="AA755" i="46"/>
  <c r="AF755" i="46"/>
  <c r="AB755" i="46"/>
  <c r="Y754" i="46"/>
  <c r="AA754" i="46"/>
  <c r="AF754" i="46"/>
  <c r="AB754" i="46"/>
  <c r="Y753" i="46"/>
  <c r="AA753" i="46"/>
  <c r="AF753" i="46"/>
  <c r="AB753" i="46"/>
  <c r="Y752" i="46"/>
  <c r="AA752" i="46"/>
  <c r="AF752" i="46"/>
  <c r="AB752" i="46"/>
  <c r="Y751" i="46"/>
  <c r="AA751" i="46"/>
  <c r="AF751" i="46"/>
  <c r="AB751" i="46"/>
  <c r="Y750" i="46"/>
  <c r="AA750" i="46"/>
  <c r="AF750" i="46"/>
  <c r="AB750" i="46"/>
  <c r="Y749" i="46"/>
  <c r="AA749" i="46"/>
  <c r="AF749" i="46"/>
  <c r="AB749" i="46"/>
  <c r="Y748" i="46"/>
  <c r="AA748" i="46"/>
  <c r="AF748" i="46"/>
  <c r="AB748" i="46"/>
  <c r="Y747" i="46"/>
  <c r="AA747" i="46"/>
  <c r="AF747" i="46"/>
  <c r="AB747" i="46"/>
  <c r="Y746" i="46"/>
  <c r="AA746" i="46"/>
  <c r="AF746" i="46"/>
  <c r="AB746" i="46"/>
  <c r="Y745" i="46"/>
  <c r="AA745" i="46"/>
  <c r="AF745" i="46"/>
  <c r="AB745" i="46"/>
  <c r="Y744" i="46"/>
  <c r="AA744" i="46"/>
  <c r="AF744" i="46"/>
  <c r="AJ744" i="46" s="1"/>
  <c r="AB744" i="46"/>
  <c r="Y743" i="46"/>
  <c r="AA743" i="46"/>
  <c r="AF743" i="46"/>
  <c r="AM743" i="46" s="1"/>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M737" i="46" s="1"/>
  <c r="AB737" i="46"/>
  <c r="Y736" i="46"/>
  <c r="AA736" i="46"/>
  <c r="AE736" i="46" s="1"/>
  <c r="AF736" i="46"/>
  <c r="AB736" i="46"/>
  <c r="Y735" i="46"/>
  <c r="AA735" i="46"/>
  <c r="AE735" i="46" s="1"/>
  <c r="AF735" i="46"/>
  <c r="AB735" i="46"/>
  <c r="Y734" i="46"/>
  <c r="AA734" i="46"/>
  <c r="AF734" i="46"/>
  <c r="AB734" i="46"/>
  <c r="Y733" i="46"/>
  <c r="AA733" i="46"/>
  <c r="AF733" i="46"/>
  <c r="AJ733" i="46" s="1"/>
  <c r="AB733" i="46"/>
  <c r="Y732" i="46"/>
  <c r="AA732" i="46"/>
  <c r="AF732" i="46"/>
  <c r="AB732" i="46"/>
  <c r="Y731" i="46"/>
  <c r="AA731" i="46"/>
  <c r="AE731" i="46" s="1"/>
  <c r="AP731" i="46" s="1"/>
  <c r="AF731" i="46"/>
  <c r="AM731" i="46"/>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s="1"/>
  <c r="AB719" i="46"/>
  <c r="Y718" i="46"/>
  <c r="AA718" i="46"/>
  <c r="AF718" i="46"/>
  <c r="AJ718" i="46" s="1"/>
  <c r="AB718" i="46"/>
  <c r="Y717" i="46"/>
  <c r="AA717" i="46"/>
  <c r="AF717" i="46"/>
  <c r="AM717" i="46" s="1"/>
  <c r="AB717" i="46"/>
  <c r="Y716" i="46"/>
  <c r="AA716" i="46"/>
  <c r="AF716" i="46"/>
  <c r="AM716" i="46" s="1"/>
  <c r="AB716" i="46"/>
  <c r="Y715" i="46"/>
  <c r="AA715" i="46"/>
  <c r="AF715" i="46"/>
  <c r="AM715" i="46" s="1"/>
  <c r="AB715" i="46"/>
  <c r="Y714" i="46"/>
  <c r="AA714" i="46"/>
  <c r="AD714" i="46" s="1"/>
  <c r="AF714" i="46"/>
  <c r="AJ714" i="46" s="1"/>
  <c r="AB714" i="46"/>
  <c r="Y713" i="46"/>
  <c r="AA713" i="46"/>
  <c r="AF713" i="46"/>
  <c r="AM713" i="46" s="1"/>
  <c r="AB713" i="46"/>
  <c r="Y712" i="46"/>
  <c r="AA712" i="46"/>
  <c r="AE712" i="46" s="1"/>
  <c r="AP712" i="46" s="1"/>
  <c r="AF712" i="46"/>
  <c r="AB712" i="46"/>
  <c r="Y711" i="46"/>
  <c r="AA711" i="46"/>
  <c r="AF711" i="46"/>
  <c r="AM711" i="46" s="1"/>
  <c r="AB711" i="46"/>
  <c r="Y710" i="46"/>
  <c r="AA710" i="46"/>
  <c r="AF710" i="46"/>
  <c r="AJ710" i="46" s="1"/>
  <c r="AB710" i="46"/>
  <c r="Y709" i="46"/>
  <c r="AA709" i="46"/>
  <c r="AF709" i="46"/>
  <c r="AJ709" i="46"/>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s="1"/>
  <c r="AB702" i="46"/>
  <c r="Y701" i="46"/>
  <c r="AA701" i="46"/>
  <c r="AF701" i="46"/>
  <c r="AM701" i="46" s="1"/>
  <c r="AB701" i="46"/>
  <c r="Y700" i="46"/>
  <c r="AA700" i="46"/>
  <c r="AF700" i="46"/>
  <c r="AM700" i="46" s="1"/>
  <c r="AB700" i="46"/>
  <c r="Y699" i="46"/>
  <c r="AA699" i="46"/>
  <c r="AF699" i="46"/>
  <c r="AM699" i="46" s="1"/>
  <c r="AB699" i="46"/>
  <c r="Y698" i="46"/>
  <c r="AA698" i="46"/>
  <c r="AF698" i="46"/>
  <c r="AJ698" i="46" s="1"/>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s="1"/>
  <c r="AB692" i="46"/>
  <c r="Y691" i="46"/>
  <c r="AA691" i="46"/>
  <c r="AF691" i="46"/>
  <c r="AJ691" i="46" s="1"/>
  <c r="AB691" i="46"/>
  <c r="Y690" i="46"/>
  <c r="AA690" i="46"/>
  <c r="AF690" i="46"/>
  <c r="AB690" i="46"/>
  <c r="Y689" i="46"/>
  <c r="AA689" i="46"/>
  <c r="AE689" i="46" s="1"/>
  <c r="AF689" i="46"/>
  <c r="AB689" i="46"/>
  <c r="Y688" i="46"/>
  <c r="AA688" i="46"/>
  <c r="AF688" i="46"/>
  <c r="AJ688" i="46" s="1"/>
  <c r="AB688" i="46"/>
  <c r="Y687" i="46"/>
  <c r="AA687" i="46"/>
  <c r="AE687" i="46" s="1"/>
  <c r="AF687" i="46"/>
  <c r="AB687" i="46"/>
  <c r="Y686" i="46"/>
  <c r="AA686" i="46"/>
  <c r="AE686" i="46" s="1"/>
  <c r="AF686" i="46"/>
  <c r="AM686" i="46" s="1"/>
  <c r="AB686" i="46"/>
  <c r="Y685" i="46"/>
  <c r="AA685" i="46"/>
  <c r="AF685" i="46"/>
  <c r="AJ685" i="46" s="1"/>
  <c r="AB685" i="46"/>
  <c r="Y684" i="46"/>
  <c r="AA684" i="46"/>
  <c r="AF684" i="46"/>
  <c r="AJ684" i="46" s="1"/>
  <c r="AB684" i="46"/>
  <c r="Y683" i="46"/>
  <c r="AA683" i="46"/>
  <c r="AF683" i="46"/>
  <c r="AB683" i="46"/>
  <c r="Y682" i="46"/>
  <c r="AA682" i="46"/>
  <c r="AF682" i="46"/>
  <c r="AM682" i="46" s="1"/>
  <c r="AB682" i="46"/>
  <c r="Y681" i="46"/>
  <c r="AA681" i="46"/>
  <c r="AF681" i="46"/>
  <c r="AM681" i="46" s="1"/>
  <c r="AB681" i="46"/>
  <c r="Y680" i="46"/>
  <c r="AA680" i="46"/>
  <c r="AF680" i="46"/>
  <c r="AB680" i="46"/>
  <c r="Y679" i="46"/>
  <c r="AA679" i="46"/>
  <c r="AF679" i="46"/>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c r="AB674" i="46"/>
  <c r="Y673" i="46"/>
  <c r="AA673" i="46"/>
  <c r="AF673" i="46"/>
  <c r="AB673" i="46"/>
  <c r="Y672" i="46"/>
  <c r="AA672" i="46"/>
  <c r="AF672" i="46"/>
  <c r="AM672" i="46" s="1"/>
  <c r="AB672" i="46"/>
  <c r="Y671" i="46"/>
  <c r="AA671" i="46"/>
  <c r="AD671" i="46" s="1"/>
  <c r="AF671" i="46"/>
  <c r="AJ671" i="46" s="1"/>
  <c r="AB671" i="46"/>
  <c r="Y670" i="46"/>
  <c r="AA670" i="46"/>
  <c r="AF670" i="46"/>
  <c r="AJ670" i="46" s="1"/>
  <c r="AB670" i="46"/>
  <c r="Y669" i="46"/>
  <c r="AA669" i="46"/>
  <c r="AE669" i="46" s="1"/>
  <c r="AF669" i="46"/>
  <c r="AM669" i="46" s="1"/>
  <c r="AB669" i="46"/>
  <c r="Y668" i="46"/>
  <c r="AA668" i="46"/>
  <c r="AF668" i="46"/>
  <c r="AJ668" i="46" s="1"/>
  <c r="AB668" i="46"/>
  <c r="Y667" i="46"/>
  <c r="AA667" i="46"/>
  <c r="AF667" i="46"/>
  <c r="AJ667" i="46" s="1"/>
  <c r="AB667" i="46"/>
  <c r="Y666" i="46"/>
  <c r="AA666" i="46"/>
  <c r="AF666" i="46"/>
  <c r="AJ666" i="46" s="1"/>
  <c r="AB666" i="46"/>
  <c r="Y665" i="46"/>
  <c r="AA665" i="46"/>
  <c r="AD665" i="46" s="1"/>
  <c r="AF665" i="46"/>
  <c r="AM665" i="46" s="1"/>
  <c r="AB665" i="46"/>
  <c r="Y664" i="46"/>
  <c r="AA664" i="46"/>
  <c r="AF664" i="46"/>
  <c r="AM664" i="46" s="1"/>
  <c r="AB664" i="46"/>
  <c r="Y663" i="46"/>
  <c r="AA663" i="46"/>
  <c r="AF663" i="46"/>
  <c r="AJ663" i="46" s="1"/>
  <c r="AB663" i="46"/>
  <c r="Y662" i="46"/>
  <c r="AA662" i="46"/>
  <c r="AF662" i="46"/>
  <c r="AB662" i="46"/>
  <c r="Y661" i="46"/>
  <c r="AA661" i="46"/>
  <c r="AD661" i="46" s="1"/>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s="1"/>
  <c r="AB651" i="46"/>
  <c r="Y650" i="46"/>
  <c r="AA650" i="46"/>
  <c r="AF650" i="46"/>
  <c r="AB650" i="46"/>
  <c r="Y649" i="46"/>
  <c r="AA649" i="46"/>
  <c r="AF649" i="46"/>
  <c r="AB649" i="46"/>
  <c r="Y648" i="46"/>
  <c r="AA648" i="46"/>
  <c r="AF648" i="46"/>
  <c r="AM648" i="46" s="1"/>
  <c r="AB648" i="46"/>
  <c r="Y647" i="46"/>
  <c r="AA647" i="46"/>
  <c r="AF647" i="46"/>
  <c r="AB647" i="46"/>
  <c r="Y646" i="46"/>
  <c r="AA646" i="46"/>
  <c r="AF646" i="46"/>
  <c r="AJ646" i="46" s="1"/>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s="1"/>
  <c r="AB642" i="46"/>
  <c r="Y641" i="46"/>
  <c r="AA641" i="46"/>
  <c r="AF641" i="46"/>
  <c r="AJ641" i="46" s="1"/>
  <c r="AB641" i="46"/>
  <c r="Y640" i="46"/>
  <c r="AA640" i="46"/>
  <c r="AD640" i="46" s="1"/>
  <c r="AF640" i="46"/>
  <c r="AJ640" i="46" s="1"/>
  <c r="AB640" i="46"/>
  <c r="Y639" i="46"/>
  <c r="AA639" i="46"/>
  <c r="AF639" i="46"/>
  <c r="AM639" i="46" s="1"/>
  <c r="AB639" i="46"/>
  <c r="Y638" i="46"/>
  <c r="AA638" i="46"/>
  <c r="AF638" i="46"/>
  <c r="AM638" i="46"/>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s="1"/>
  <c r="AB618" i="46"/>
  <c r="Y617" i="46"/>
  <c r="AA617" i="46"/>
  <c r="AF617" i="46"/>
  <c r="AM617" i="46" s="1"/>
  <c r="AB617" i="46"/>
  <c r="Y616" i="46"/>
  <c r="AA616" i="46"/>
  <c r="AF616" i="46"/>
  <c r="AB616" i="46"/>
  <c r="Y615" i="46"/>
  <c r="AA615" i="46"/>
  <c r="AF615" i="46"/>
  <c r="AB615" i="46"/>
  <c r="Y614" i="46"/>
  <c r="AA614" i="46"/>
  <c r="AF614" i="46"/>
  <c r="AB614" i="46"/>
  <c r="Y613" i="46"/>
  <c r="AA613" i="46"/>
  <c r="AF613" i="46"/>
  <c r="AM613" i="46" s="1"/>
  <c r="AB613" i="46"/>
  <c r="Y612" i="46"/>
  <c r="AA612" i="46"/>
  <c r="AF612" i="46"/>
  <c r="AB612" i="46"/>
  <c r="Y611" i="46"/>
  <c r="AA611" i="46"/>
  <c r="AF611" i="46"/>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s="1"/>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s="1"/>
  <c r="AB596" i="46"/>
  <c r="Y595" i="46"/>
  <c r="AA595" i="46"/>
  <c r="AF595" i="46"/>
  <c r="AJ595" i="46" s="1"/>
  <c r="AB595" i="46"/>
  <c r="Y594" i="46"/>
  <c r="AA594" i="46"/>
  <c r="AF594" i="46"/>
  <c r="AM594" i="46"/>
  <c r="AB594" i="46"/>
  <c r="Y593" i="46"/>
  <c r="AA593" i="46"/>
  <c r="AF593" i="46"/>
  <c r="AB593" i="46"/>
  <c r="Y592" i="46"/>
  <c r="AA592" i="46"/>
  <c r="AF592" i="46"/>
  <c r="AJ592" i="46" s="1"/>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M586" i="46" s="1"/>
  <c r="AB586" i="46"/>
  <c r="Y585" i="46"/>
  <c r="AA585" i="46"/>
  <c r="AF585" i="46"/>
  <c r="AM585" i="46"/>
  <c r="AB585" i="46"/>
  <c r="Y584" i="46"/>
  <c r="AA584" i="46"/>
  <c r="AE584" i="46" s="1"/>
  <c r="AO584" i="46" s="1"/>
  <c r="AF584" i="46"/>
  <c r="AJ584" i="46" s="1"/>
  <c r="AB584" i="46"/>
  <c r="Y583" i="46"/>
  <c r="AA583" i="46"/>
  <c r="AF583" i="46"/>
  <c r="AB583" i="46"/>
  <c r="Y582" i="46"/>
  <c r="AA582" i="46"/>
  <c r="AF582" i="46"/>
  <c r="AB582" i="46"/>
  <c r="Y581" i="46"/>
  <c r="AA581" i="46"/>
  <c r="AF581" i="46"/>
  <c r="AJ581" i="46" s="1"/>
  <c r="AB581" i="46"/>
  <c r="Y580" i="46"/>
  <c r="AA580" i="46"/>
  <c r="AD580" i="46" s="1"/>
  <c r="AF580" i="46"/>
  <c r="AB580" i="46"/>
  <c r="Y579" i="46"/>
  <c r="AA579" i="46"/>
  <c r="AF579" i="46"/>
  <c r="AJ579" i="46" s="1"/>
  <c r="AB579" i="46"/>
  <c r="Y578" i="46"/>
  <c r="AA578" i="46"/>
  <c r="AF578" i="46"/>
  <c r="AM578" i="46"/>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c r="AB571" i="46"/>
  <c r="Y570" i="46"/>
  <c r="AA570" i="46"/>
  <c r="AF570" i="46"/>
  <c r="AM570" i="46" s="1"/>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F563" i="46"/>
  <c r="AB563" i="46"/>
  <c r="Y562" i="46"/>
  <c r="AA562" i="46"/>
  <c r="AD562" i="46" s="1"/>
  <c r="AF562" i="46"/>
  <c r="AJ562" i="46" s="1"/>
  <c r="AB562" i="46"/>
  <c r="Y561" i="46"/>
  <c r="AA561" i="46"/>
  <c r="AE561" i="46" s="1"/>
  <c r="AF561" i="46"/>
  <c r="AB561" i="46"/>
  <c r="Y560" i="46"/>
  <c r="AA560" i="46"/>
  <c r="AF560" i="46"/>
  <c r="AB560" i="46"/>
  <c r="Y559" i="46"/>
  <c r="AA559" i="46"/>
  <c r="AF559" i="46"/>
  <c r="AB559" i="46"/>
  <c r="Y558" i="46"/>
  <c r="AA558" i="46"/>
  <c r="AF558" i="46"/>
  <c r="AJ558" i="46"/>
  <c r="AB558" i="46"/>
  <c r="Y557" i="46"/>
  <c r="AA557" i="46"/>
  <c r="AD557" i="46" s="1"/>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c r="AB532" i="46"/>
  <c r="Y531" i="46"/>
  <c r="AA531" i="46"/>
  <c r="AF531" i="46"/>
  <c r="AB531" i="46"/>
  <c r="Y530" i="46"/>
  <c r="AA530" i="46"/>
  <c r="AF530" i="46"/>
  <c r="AB530" i="46"/>
  <c r="Y529" i="46"/>
  <c r="AA529" i="46"/>
  <c r="AF529" i="46"/>
  <c r="AB529" i="46"/>
  <c r="Y528" i="46"/>
  <c r="AA528" i="46"/>
  <c r="AF528" i="46"/>
  <c r="AM528" i="46" s="1"/>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J520" i="46" s="1"/>
  <c r="AB520" i="46"/>
  <c r="Y519" i="46"/>
  <c r="AA519" i="46"/>
  <c r="AF519" i="46"/>
  <c r="AB519" i="46"/>
  <c r="Y518" i="46"/>
  <c r="AA518" i="46"/>
  <c r="AF518" i="46"/>
  <c r="AB518" i="46"/>
  <c r="Y517" i="46"/>
  <c r="AA517" i="46"/>
  <c r="AF517" i="46"/>
  <c r="AJ517" i="46"/>
  <c r="AB517" i="46"/>
  <c r="Y516" i="46"/>
  <c r="AA516" i="46"/>
  <c r="AF516" i="46"/>
  <c r="AB516" i="46"/>
  <c r="Y515" i="46"/>
  <c r="AA515" i="46"/>
  <c r="AF515" i="46"/>
  <c r="AM515" i="46" s="1"/>
  <c r="AB515" i="46"/>
  <c r="Y514" i="46"/>
  <c r="AA514" i="46"/>
  <c r="AE514" i="46" s="1"/>
  <c r="AI514" i="46" s="1"/>
  <c r="AG514" i="46" s="1"/>
  <c r="AF514" i="46"/>
  <c r="AM514" i="46" s="1"/>
  <c r="AB514" i="46"/>
  <c r="Y513" i="46"/>
  <c r="AA513" i="46"/>
  <c r="AF513" i="46"/>
  <c r="AB513" i="46"/>
  <c r="Y512" i="46"/>
  <c r="AA512" i="46"/>
  <c r="AF512" i="46"/>
  <c r="AB512" i="46"/>
  <c r="Y511" i="46"/>
  <c r="AA511" i="46"/>
  <c r="AF511" i="46"/>
  <c r="AM511" i="46" s="1"/>
  <c r="AB511" i="46"/>
  <c r="Y510" i="46"/>
  <c r="AA510" i="46"/>
  <c r="AD510" i="46" s="1"/>
  <c r="AF510" i="46"/>
  <c r="AB510" i="46"/>
  <c r="Y509" i="46"/>
  <c r="AA509" i="46"/>
  <c r="AF509" i="46"/>
  <c r="AB509" i="46"/>
  <c r="Y508" i="46"/>
  <c r="AA508" i="46"/>
  <c r="AF508" i="46"/>
  <c r="AM508" i="46" s="1"/>
  <c r="AB508" i="46"/>
  <c r="Y507" i="46"/>
  <c r="AA507" i="46"/>
  <c r="AF507" i="46"/>
  <c r="AJ507" i="46" s="1"/>
  <c r="AB507" i="46"/>
  <c r="Y506" i="46"/>
  <c r="AA506" i="46"/>
  <c r="AE506" i="46" s="1"/>
  <c r="AF506" i="46"/>
  <c r="AM506" i="46" s="1"/>
  <c r="AB506" i="46"/>
  <c r="Y505" i="46"/>
  <c r="AA505" i="46"/>
  <c r="AF505" i="46"/>
  <c r="AJ505" i="46" s="1"/>
  <c r="AB505" i="46"/>
  <c r="Y504" i="46"/>
  <c r="AA504" i="46"/>
  <c r="AE504" i="46" s="1"/>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s="1"/>
  <c r="AB484" i="46"/>
  <c r="Y483" i="46"/>
  <c r="AA483" i="46"/>
  <c r="AF483" i="46"/>
  <c r="AJ483" i="46" s="1"/>
  <c r="AB483" i="46"/>
  <c r="Y482" i="46"/>
  <c r="AA482" i="46"/>
  <c r="AF482" i="46"/>
  <c r="AJ482" i="46" s="1"/>
  <c r="AB482" i="46"/>
  <c r="Y481" i="46"/>
  <c r="AA481" i="46"/>
  <c r="AF481" i="46"/>
  <c r="AM481" i="46" s="1"/>
  <c r="AB481" i="46"/>
  <c r="Y480" i="46"/>
  <c r="AA480" i="46"/>
  <c r="AF480" i="46"/>
  <c r="AM480" i="46" s="1"/>
  <c r="AB480" i="46"/>
  <c r="Y479" i="46"/>
  <c r="AA479" i="46"/>
  <c r="AF479" i="46"/>
  <c r="AB479" i="46"/>
  <c r="Y478" i="46"/>
  <c r="AA478" i="46"/>
  <c r="AF478" i="46"/>
  <c r="AB478" i="46"/>
  <c r="Y477" i="46"/>
  <c r="AA477" i="46"/>
  <c r="AF477" i="46"/>
  <c r="AB477" i="46"/>
  <c r="Y476" i="46"/>
  <c r="AA476" i="46"/>
  <c r="AF476" i="46"/>
  <c r="AB476" i="46"/>
  <c r="Y475" i="46"/>
  <c r="AA475" i="46"/>
  <c r="AF475" i="46"/>
  <c r="AB475" i="46"/>
  <c r="Y474" i="46"/>
  <c r="AA474" i="46"/>
  <c r="AF474" i="46"/>
  <c r="AM474" i="46"/>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s="1"/>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s="1"/>
  <c r="AB453" i="46"/>
  <c r="Y452" i="46"/>
  <c r="AA452" i="46"/>
  <c r="AF452" i="46"/>
  <c r="AM452" i="46"/>
  <c r="AB452" i="46"/>
  <c r="Y451" i="46"/>
  <c r="AA451" i="46"/>
  <c r="AF451" i="46"/>
  <c r="AM451" i="46" s="1"/>
  <c r="AB451" i="46"/>
  <c r="Y450" i="46"/>
  <c r="AA450" i="46"/>
  <c r="AF450" i="46"/>
  <c r="AM450" i="46" s="1"/>
  <c r="AB450" i="46"/>
  <c r="Y449" i="46"/>
  <c r="AA449" i="46"/>
  <c r="AF449" i="46"/>
  <c r="AB449" i="46"/>
  <c r="Y448" i="46"/>
  <c r="AA448" i="46"/>
  <c r="AF448" i="46"/>
  <c r="AJ448" i="46" s="1"/>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s="1"/>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D436" i="46" s="1"/>
  <c r="AF436" i="46"/>
  <c r="AB436" i="46"/>
  <c r="Y435" i="46"/>
  <c r="AA435" i="46"/>
  <c r="AF435" i="46"/>
  <c r="AJ435" i="46" s="1"/>
  <c r="AB435" i="46"/>
  <c r="Y434" i="46"/>
  <c r="AA434" i="46"/>
  <c r="AE434" i="46" s="1"/>
  <c r="AI434" i="46" s="1"/>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D428" i="46" s="1"/>
  <c r="AF428" i="46"/>
  <c r="AB428" i="46"/>
  <c r="Y427" i="46"/>
  <c r="AA427" i="46"/>
  <c r="AF427" i="46"/>
  <c r="AB427" i="46"/>
  <c r="Y426" i="46"/>
  <c r="AA426" i="46"/>
  <c r="AD426" i="46" s="1"/>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s="1"/>
  <c r="AB421" i="46"/>
  <c r="Y420" i="46"/>
  <c r="AI420" i="46" s="1"/>
  <c r="AG420" i="46" s="1"/>
  <c r="AA420" i="46"/>
  <c r="AF420" i="46"/>
  <c r="AB420" i="46"/>
  <c r="Y419" i="46"/>
  <c r="AA419" i="46"/>
  <c r="AF419" i="46"/>
  <c r="AB419" i="46"/>
  <c r="Y418" i="46"/>
  <c r="AI418" i="46" s="1"/>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B401" i="46"/>
  <c r="Y400" i="46"/>
  <c r="AA400" i="46"/>
  <c r="AF400" i="46"/>
  <c r="AB400" i="46"/>
  <c r="Y399" i="46"/>
  <c r="AA399" i="46"/>
  <c r="AF399" i="46"/>
  <c r="AB399" i="46"/>
  <c r="Y398" i="46"/>
  <c r="AA398" i="46"/>
  <c r="AF398" i="46"/>
  <c r="AB398" i="46"/>
  <c r="Y397" i="46"/>
  <c r="AA397" i="46"/>
  <c r="AF397" i="46"/>
  <c r="AJ397" i="46"/>
  <c r="AB397" i="46"/>
  <c r="Y396" i="46"/>
  <c r="AA396" i="46"/>
  <c r="AF396" i="46"/>
  <c r="AB396" i="46"/>
  <c r="Y395" i="46"/>
  <c r="AA395" i="46"/>
  <c r="AF395" i="46"/>
  <c r="AJ395" i="46" s="1"/>
  <c r="AB395" i="46"/>
  <c r="Y394" i="46"/>
  <c r="AA394" i="46"/>
  <c r="AF394" i="46"/>
  <c r="AB394" i="46"/>
  <c r="Y393" i="46"/>
  <c r="AA393" i="46"/>
  <c r="AF393" i="46"/>
  <c r="AB393" i="46"/>
  <c r="Y392" i="46"/>
  <c r="AA392" i="46"/>
  <c r="AF392" i="46"/>
  <c r="AJ392" i="46" s="1"/>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M387" i="46" s="1"/>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c r="AB382" i="46"/>
  <c r="Y381" i="46"/>
  <c r="AA381" i="46"/>
  <c r="AF381" i="46"/>
  <c r="AB381" i="46"/>
  <c r="Y380" i="46"/>
  <c r="AA380" i="46"/>
  <c r="AF380" i="46"/>
  <c r="AB380" i="46"/>
  <c r="Y379" i="46"/>
  <c r="AA379" i="46"/>
  <c r="AD379" i="46" s="1"/>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s="1"/>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s="1"/>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s="1"/>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s="1"/>
  <c r="AB352" i="46"/>
  <c r="Y351" i="46"/>
  <c r="AA351" i="46"/>
  <c r="AF351" i="46"/>
  <c r="AM351" i="46" s="1"/>
  <c r="AB351" i="46"/>
  <c r="Y350" i="46"/>
  <c r="AA350" i="46"/>
  <c r="AD350" i="46" s="1"/>
  <c r="AF350" i="46"/>
  <c r="AM350" i="46" s="1"/>
  <c r="AB350" i="46"/>
  <c r="Y349" i="46"/>
  <c r="AA349" i="46"/>
  <c r="AF349" i="46"/>
  <c r="AJ349" i="46" s="1"/>
  <c r="AB349" i="46"/>
  <c r="Y348" i="46"/>
  <c r="AA348" i="46"/>
  <c r="AE348" i="46" s="1"/>
  <c r="AF348" i="46"/>
  <c r="AJ348" i="46" s="1"/>
  <c r="AB348" i="46"/>
  <c r="Y347" i="46"/>
  <c r="AA347" i="46"/>
  <c r="AF347" i="46"/>
  <c r="AB347" i="46"/>
  <c r="Y346" i="46"/>
  <c r="AA346" i="46"/>
  <c r="AF346" i="46"/>
  <c r="AM346" i="46" s="1"/>
  <c r="AB346" i="46"/>
  <c r="Y345" i="46"/>
  <c r="AA345" i="46"/>
  <c r="AF345" i="46"/>
  <c r="AB345" i="46"/>
  <c r="Y344" i="46"/>
  <c r="AA344" i="46"/>
  <c r="AE344" i="46" s="1"/>
  <c r="AF344" i="46"/>
  <c r="AM344" i="46" s="1"/>
  <c r="AB344" i="46"/>
  <c r="Y343" i="46"/>
  <c r="AA343" i="46"/>
  <c r="AF343" i="46"/>
  <c r="AM343" i="46" s="1"/>
  <c r="AB343" i="46"/>
  <c r="Y342" i="46"/>
  <c r="AA342" i="46"/>
  <c r="AF342" i="46"/>
  <c r="AB342" i="46"/>
  <c r="Y341" i="46"/>
  <c r="AA341" i="46"/>
  <c r="AF341" i="46"/>
  <c r="AB341" i="46"/>
  <c r="Y340" i="46"/>
  <c r="AA340" i="46"/>
  <c r="AE340" i="46" s="1"/>
  <c r="AF340" i="46"/>
  <c r="AM340" i="46"/>
  <c r="AB340" i="46"/>
  <c r="Y339" i="46"/>
  <c r="AA339" i="46"/>
  <c r="AF339" i="46"/>
  <c r="AM339" i="46" s="1"/>
  <c r="AB339" i="46"/>
  <c r="Y338" i="46"/>
  <c r="AA338" i="46"/>
  <c r="AF338" i="46"/>
  <c r="AM338" i="46" s="1"/>
  <c r="AB338" i="46"/>
  <c r="Y337" i="46"/>
  <c r="AA337" i="46"/>
  <c r="AF337" i="46"/>
  <c r="AM337" i="46" s="1"/>
  <c r="AB337" i="46"/>
  <c r="Y336" i="46"/>
  <c r="AA336" i="46"/>
  <c r="AF336" i="46"/>
  <c r="AM336" i="46" s="1"/>
  <c r="AB336" i="46"/>
  <c r="Y335" i="46"/>
  <c r="AA335" i="46"/>
  <c r="AF335" i="46"/>
  <c r="AB335" i="46"/>
  <c r="Y334" i="46"/>
  <c r="AA334" i="46"/>
  <c r="AF334" i="46"/>
  <c r="AM334" i="46" s="1"/>
  <c r="AB334" i="46"/>
  <c r="Y333" i="46"/>
  <c r="AA333" i="46"/>
  <c r="AF333" i="46"/>
  <c r="AJ333" i="46" s="1"/>
  <c r="AB333" i="46"/>
  <c r="Y332" i="46"/>
  <c r="AA332" i="46"/>
  <c r="AF332" i="46"/>
  <c r="AM332" i="46" s="1"/>
  <c r="AB332" i="46"/>
  <c r="Y331" i="46"/>
  <c r="AA331" i="46"/>
  <c r="AF331" i="46"/>
  <c r="AB331" i="46"/>
  <c r="Y330" i="46"/>
  <c r="AA330" i="46"/>
  <c r="AF330" i="46"/>
  <c r="AJ330" i="46" s="1"/>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J323" i="46" s="1"/>
  <c r="AB323" i="46"/>
  <c r="Y322" i="46"/>
  <c r="AA322" i="46"/>
  <c r="AF322" i="46"/>
  <c r="AM322" i="46" s="1"/>
  <c r="AB322" i="46"/>
  <c r="Y321" i="46"/>
  <c r="AA321" i="46"/>
  <c r="AF321" i="46"/>
  <c r="AB321" i="46"/>
  <c r="Y320" i="46"/>
  <c r="AA320" i="46"/>
  <c r="AF320" i="46"/>
  <c r="AJ320" i="46" s="1"/>
  <c r="AB320" i="46"/>
  <c r="Y319" i="46"/>
  <c r="AA319" i="46"/>
  <c r="AF319" i="46"/>
  <c r="AM319" i="46" s="1"/>
  <c r="AB319" i="46"/>
  <c r="Y318" i="46"/>
  <c r="AA318" i="46"/>
  <c r="AF318" i="46"/>
  <c r="AJ318" i="46" s="1"/>
  <c r="AB318" i="46"/>
  <c r="Y317" i="46"/>
  <c r="AA317" i="46"/>
  <c r="AF317" i="46"/>
  <c r="AB317" i="46"/>
  <c r="Y316" i="46"/>
  <c r="AA316" i="46"/>
  <c r="AF316" i="46"/>
  <c r="AB316" i="46"/>
  <c r="Y315" i="46"/>
  <c r="AA315" i="46"/>
  <c r="AF315" i="46"/>
  <c r="AB315" i="46"/>
  <c r="Y314" i="46"/>
  <c r="AA314" i="46"/>
  <c r="AF314" i="46"/>
  <c r="AJ314" i="46" s="1"/>
  <c r="AB314" i="46"/>
  <c r="Y313" i="46"/>
  <c r="AA313" i="46"/>
  <c r="AE313" i="46" s="1"/>
  <c r="AF313" i="46"/>
  <c r="AB313" i="46"/>
  <c r="Y312" i="46"/>
  <c r="AA312" i="46"/>
  <c r="AF312" i="46"/>
  <c r="AJ312" i="46" s="1"/>
  <c r="AB312" i="46"/>
  <c r="Y311" i="46"/>
  <c r="AA311" i="46"/>
  <c r="AE311" i="46" s="1"/>
  <c r="AF311" i="46"/>
  <c r="AB311" i="46"/>
  <c r="Y310" i="46"/>
  <c r="AA310" i="46"/>
  <c r="AF310" i="46"/>
  <c r="AJ310" i="46" s="1"/>
  <c r="AB310" i="46"/>
  <c r="Y309" i="46"/>
  <c r="AA309" i="46"/>
  <c r="AF309" i="46"/>
  <c r="AM309" i="46" s="1"/>
  <c r="AB309" i="46"/>
  <c r="Y308" i="46"/>
  <c r="AA308" i="46"/>
  <c r="AF308" i="46"/>
  <c r="AM308" i="46" s="1"/>
  <c r="AB308" i="46"/>
  <c r="Y307" i="46"/>
  <c r="AA307" i="46"/>
  <c r="AE307" i="46" s="1"/>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D301" i="46" s="1"/>
  <c r="AF301" i="46"/>
  <c r="AB301" i="46"/>
  <c r="Y300" i="46"/>
  <c r="AA300" i="46"/>
  <c r="AF300" i="46"/>
  <c r="AB300" i="46"/>
  <c r="Y299" i="46"/>
  <c r="AA299" i="46"/>
  <c r="AD299" i="46" s="1"/>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E293" i="46" s="1"/>
  <c r="AI293" i="46" s="1"/>
  <c r="AN293" i="46" s="1"/>
  <c r="AF293" i="46"/>
  <c r="AB293" i="46"/>
  <c r="Y292" i="46"/>
  <c r="AA292" i="46"/>
  <c r="AF292" i="46"/>
  <c r="AM292" i="46" s="1"/>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s="1"/>
  <c r="AB287" i="46"/>
  <c r="Y286" i="46"/>
  <c r="AA286" i="46"/>
  <c r="AF286" i="46"/>
  <c r="AB286" i="46"/>
  <c r="Y285" i="46"/>
  <c r="AA285" i="46"/>
  <c r="AF285" i="46"/>
  <c r="AB285" i="46"/>
  <c r="Y284" i="46"/>
  <c r="AA284" i="46"/>
  <c r="AF284" i="46"/>
  <c r="AB284" i="46"/>
  <c r="Y283" i="46"/>
  <c r="AA283" i="46"/>
  <c r="AF283" i="46"/>
  <c r="AM283" i="46" s="1"/>
  <c r="AB283" i="46"/>
  <c r="Y282" i="46"/>
  <c r="AA282" i="46"/>
  <c r="AF282" i="46"/>
  <c r="AM282" i="46" s="1"/>
  <c r="AB282" i="46"/>
  <c r="Y281" i="46"/>
  <c r="AA281" i="46"/>
  <c r="AF281" i="46"/>
  <c r="AB281" i="46"/>
  <c r="Y280" i="46"/>
  <c r="AA280" i="46"/>
  <c r="AF280" i="46"/>
  <c r="AM280" i="46" s="1"/>
  <c r="AB280" i="46"/>
  <c r="Y279" i="46"/>
  <c r="AA279" i="46"/>
  <c r="AF279" i="46"/>
  <c r="AM279" i="46" s="1"/>
  <c r="AB279" i="46"/>
  <c r="Y278" i="46"/>
  <c r="AA278" i="46"/>
  <c r="AF278" i="46"/>
  <c r="AJ278" i="46" s="1"/>
  <c r="AB278" i="46"/>
  <c r="Y277" i="46"/>
  <c r="AA277" i="46"/>
  <c r="AF277" i="46"/>
  <c r="AM277" i="46" s="1"/>
  <c r="AB277" i="46"/>
  <c r="Y276" i="46"/>
  <c r="AA276" i="46"/>
  <c r="AF276" i="46"/>
  <c r="AM276" i="46" s="1"/>
  <c r="AB276" i="46"/>
  <c r="Y275" i="46"/>
  <c r="AA275" i="46"/>
  <c r="AF275" i="46"/>
  <c r="AM275" i="46" s="1"/>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J253" i="46" s="1"/>
  <c r="AB253" i="46"/>
  <c r="Y252" i="46"/>
  <c r="AA252" i="46"/>
  <c r="AF252" i="46"/>
  <c r="AB252" i="46"/>
  <c r="Y251" i="46"/>
  <c r="AA251" i="46"/>
  <c r="AF251" i="46"/>
  <c r="AB251" i="46"/>
  <c r="Y250" i="46"/>
  <c r="AA250" i="46"/>
  <c r="AF250" i="46"/>
  <c r="AB250" i="46"/>
  <c r="Y249" i="46"/>
  <c r="AA249" i="46"/>
  <c r="AF249" i="46"/>
  <c r="AJ249" i="46"/>
  <c r="AB249" i="46"/>
  <c r="Y248" i="46"/>
  <c r="AA248" i="46"/>
  <c r="AF248" i="46"/>
  <c r="AJ248" i="46" s="1"/>
  <c r="AB248" i="46"/>
  <c r="Y247" i="46"/>
  <c r="AA247" i="46"/>
  <c r="AF247" i="46"/>
  <c r="AM247" i="46" s="1"/>
  <c r="AB247" i="46"/>
  <c r="Y246" i="46"/>
  <c r="AA246" i="46"/>
  <c r="AF246" i="46"/>
  <c r="AJ246" i="46" s="1"/>
  <c r="AB246" i="46"/>
  <c r="Y245" i="46"/>
  <c r="AA245" i="46"/>
  <c r="AF245" i="46"/>
  <c r="AM245" i="46" s="1"/>
  <c r="AB245" i="46"/>
  <c r="Y244" i="46"/>
  <c r="AA244" i="46"/>
  <c r="AF244" i="46"/>
  <c r="AJ244" i="46"/>
  <c r="AB244" i="46"/>
  <c r="Y243" i="46"/>
  <c r="AA243" i="46"/>
  <c r="AD243" i="46" s="1"/>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s="1"/>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M218" i="46" s="1"/>
  <c r="AB218" i="46"/>
  <c r="Y217" i="46"/>
  <c r="AA217" i="46"/>
  <c r="AF217" i="46"/>
  <c r="AM217" i="46" s="1"/>
  <c r="AB217" i="46"/>
  <c r="Y216" i="46"/>
  <c r="AA216" i="46"/>
  <c r="AF216" i="46"/>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s="1"/>
  <c r="AB210" i="46"/>
  <c r="Y209" i="46"/>
  <c r="AA209" i="46"/>
  <c r="AF209" i="46"/>
  <c r="AJ209" i="46" s="1"/>
  <c r="AB209" i="46"/>
  <c r="Y208" i="46"/>
  <c r="AA208" i="46"/>
  <c r="AF208" i="46"/>
  <c r="AM208" i="46" s="1"/>
  <c r="AB208" i="46"/>
  <c r="Y207" i="46"/>
  <c r="AA207" i="46"/>
  <c r="AF207" i="46"/>
  <c r="AB207" i="46"/>
  <c r="Y206" i="46"/>
  <c r="AA206" i="46"/>
  <c r="AF206" i="46"/>
  <c r="AB206" i="46"/>
  <c r="Y205" i="46"/>
  <c r="AA205" i="46"/>
  <c r="AF205" i="46"/>
  <c r="AM205" i="46" s="1"/>
  <c r="AB205" i="46"/>
  <c r="Y204" i="46"/>
  <c r="AA204" i="46"/>
  <c r="AF204" i="46"/>
  <c r="AB204" i="46"/>
  <c r="Y203" i="46"/>
  <c r="AA203" i="46"/>
  <c r="AF203" i="46"/>
  <c r="AB203" i="46"/>
  <c r="Y202" i="46"/>
  <c r="AA202" i="46"/>
  <c r="AF202" i="46"/>
  <c r="AM202" i="46" s="1"/>
  <c r="AB202" i="46"/>
  <c r="Y201" i="46"/>
  <c r="AA201" i="46"/>
  <c r="AF201" i="46"/>
  <c r="AM201" i="46" s="1"/>
  <c r="AB201" i="46"/>
  <c r="Y200" i="46"/>
  <c r="AA200" i="46"/>
  <c r="AF200" i="46"/>
  <c r="AJ200" i="46" s="1"/>
  <c r="AB200" i="46"/>
  <c r="Y199" i="46"/>
  <c r="AA199" i="46"/>
  <c r="AF199" i="46"/>
  <c r="AM199" i="46" s="1"/>
  <c r="AB199" i="46"/>
  <c r="Y198" i="46"/>
  <c r="AA198" i="46"/>
  <c r="AF198" i="46"/>
  <c r="AB198" i="46"/>
  <c r="Y197" i="46"/>
  <c r="AA197" i="46"/>
  <c r="AF197" i="46"/>
  <c r="AM197" i="46" s="1"/>
  <c r="AB197" i="46"/>
  <c r="Y196" i="46"/>
  <c r="AA196" i="46"/>
  <c r="AF196" i="46"/>
  <c r="AM196" i="46" s="1"/>
  <c r="AB196" i="46"/>
  <c r="Y195" i="46"/>
  <c r="AA195" i="46"/>
  <c r="AF195" i="46"/>
  <c r="AB195" i="46"/>
  <c r="Y194" i="46"/>
  <c r="AA194" i="46"/>
  <c r="AF194" i="46"/>
  <c r="AB194" i="46"/>
  <c r="Y193" i="46"/>
  <c r="AA193" i="46"/>
  <c r="AF193" i="46"/>
  <c r="AB193" i="46"/>
  <c r="Y192" i="46"/>
  <c r="AA192" i="46"/>
  <c r="AE192" i="46" s="1"/>
  <c r="AF192" i="46"/>
  <c r="AM192" i="46" s="1"/>
  <c r="AB192" i="46"/>
  <c r="Y191" i="46"/>
  <c r="AA191" i="46"/>
  <c r="AD191" i="46" s="1"/>
  <c r="AF191" i="46"/>
  <c r="AB191" i="46"/>
  <c r="Y190" i="46"/>
  <c r="AA190" i="46"/>
  <c r="AF190" i="46"/>
  <c r="AJ190" i="46" s="1"/>
  <c r="AB190" i="46"/>
  <c r="Y189" i="46"/>
  <c r="AA189" i="46"/>
  <c r="AF189" i="46"/>
  <c r="AB189" i="46"/>
  <c r="Y188" i="46"/>
  <c r="AA188" i="46"/>
  <c r="AF188" i="46"/>
  <c r="AM188" i="46" s="1"/>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F182" i="46"/>
  <c r="AM182" i="46" s="1"/>
  <c r="AB182" i="46"/>
  <c r="Y181" i="46"/>
  <c r="AA181" i="46"/>
  <c r="AF181" i="46"/>
  <c r="AB181" i="46"/>
  <c r="Y180" i="46"/>
  <c r="AA180" i="46"/>
  <c r="AE180" i="46" s="1"/>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s="1"/>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M155" i="46" s="1"/>
  <c r="AB155" i="46"/>
  <c r="Y154" i="46"/>
  <c r="AA154" i="46"/>
  <c r="AF154" i="46"/>
  <c r="AJ154" i="46" s="1"/>
  <c r="AB154" i="46"/>
  <c r="Y153" i="46"/>
  <c r="AA153" i="46"/>
  <c r="AF153" i="46"/>
  <c r="AJ153" i="46" s="1"/>
  <c r="AB153" i="46"/>
  <c r="Y152" i="46"/>
  <c r="AA152" i="46"/>
  <c r="AF152" i="46"/>
  <c r="AJ152" i="46" s="1"/>
  <c r="AB152" i="46"/>
  <c r="Y151" i="46"/>
  <c r="AA151" i="46"/>
  <c r="AF151" i="46"/>
  <c r="AJ151" i="46" s="1"/>
  <c r="AB151" i="46"/>
  <c r="Y150" i="46"/>
  <c r="AA150" i="46"/>
  <c r="AF150" i="46"/>
  <c r="AM150" i="46" s="1"/>
  <c r="AB150" i="46"/>
  <c r="Y149" i="46"/>
  <c r="AA149" i="46"/>
  <c r="AF149" i="46"/>
  <c r="AB149" i="46"/>
  <c r="Y148" i="46"/>
  <c r="AA148" i="46"/>
  <c r="AF148" i="46"/>
  <c r="AJ148" i="46" s="1"/>
  <c r="AB148" i="46"/>
  <c r="Y147" i="46"/>
  <c r="AA147" i="46"/>
  <c r="AF147" i="46"/>
  <c r="AJ147" i="46" s="1"/>
  <c r="AB147" i="46"/>
  <c r="Y146" i="46"/>
  <c r="AA146" i="46"/>
  <c r="AF146" i="46"/>
  <c r="AM146" i="46" s="1"/>
  <c r="AB146" i="46"/>
  <c r="Y145" i="46"/>
  <c r="AA145" i="46"/>
  <c r="AF145" i="46"/>
  <c r="AB145" i="46"/>
  <c r="Y144" i="46"/>
  <c r="AA144" i="46"/>
  <c r="AF144" i="46"/>
  <c r="AB144" i="46"/>
  <c r="Y143" i="46"/>
  <c r="AA143" i="46"/>
  <c r="AF143" i="46"/>
  <c r="AJ143" i="46" s="1"/>
  <c r="AB143" i="46"/>
  <c r="Y142" i="46"/>
  <c r="AA142" i="46"/>
  <c r="AF142" i="46"/>
  <c r="AB142" i="46"/>
  <c r="Y141" i="46"/>
  <c r="AA141" i="46"/>
  <c r="AF141" i="46"/>
  <c r="AM141" i="46" s="1"/>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s="1"/>
  <c r="AB135" i="46"/>
  <c r="Y134" i="46"/>
  <c r="AA134" i="46"/>
  <c r="AF134" i="46"/>
  <c r="AJ134" i="46" s="1"/>
  <c r="AB134" i="46"/>
  <c r="Y133" i="46"/>
  <c r="AA133" i="46"/>
  <c r="AF133" i="46"/>
  <c r="AJ133" i="46" s="1"/>
  <c r="AB133" i="46"/>
  <c r="Y132" i="46"/>
  <c r="AA132" i="46"/>
  <c r="AF132" i="46"/>
  <c r="AB132" i="46"/>
  <c r="Y131" i="46"/>
  <c r="AA131" i="46"/>
  <c r="AF131" i="46"/>
  <c r="AB131" i="46"/>
  <c r="Y130" i="46"/>
  <c r="AA130" i="46"/>
  <c r="AF130" i="46"/>
  <c r="AB130" i="46"/>
  <c r="Y129" i="46"/>
  <c r="AA129" i="46"/>
  <c r="AE129" i="46" s="1"/>
  <c r="AF129" i="46"/>
  <c r="AJ129" i="46"/>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s="1"/>
  <c r="AB119" i="46"/>
  <c r="Y118" i="46"/>
  <c r="AA118" i="46"/>
  <c r="AF118" i="46"/>
  <c r="AB118" i="46"/>
  <c r="Y117" i="46"/>
  <c r="AA117" i="46"/>
  <c r="AF117" i="46"/>
  <c r="AM117" i="46" s="1"/>
  <c r="AB117" i="46"/>
  <c r="Y116" i="46"/>
  <c r="AA116" i="46"/>
  <c r="AE116" i="46" s="1"/>
  <c r="AL116" i="46" s="1"/>
  <c r="AF116" i="46"/>
  <c r="AB116" i="46"/>
  <c r="Y115" i="46"/>
  <c r="AA115" i="46"/>
  <c r="AF115" i="46"/>
  <c r="AM115" i="46" s="1"/>
  <c r="AB115" i="46"/>
  <c r="Y114" i="46"/>
  <c r="AA114" i="46"/>
  <c r="AF114" i="46"/>
  <c r="AB114" i="46"/>
  <c r="Y113" i="46"/>
  <c r="AA113" i="46"/>
  <c r="AF113" i="46"/>
  <c r="AB113" i="46"/>
  <c r="Y112" i="46"/>
  <c r="AA112" i="46"/>
  <c r="AF112" i="46"/>
  <c r="AB112" i="46"/>
  <c r="Y111" i="46"/>
  <c r="AA111" i="46"/>
  <c r="AF111" i="46"/>
  <c r="AM111" i="46" s="1"/>
  <c r="AB111" i="46"/>
  <c r="Y110" i="46"/>
  <c r="AA110" i="46"/>
  <c r="AF110" i="46"/>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M104" i="46" s="1"/>
  <c r="AB104" i="46"/>
  <c r="Y103" i="46"/>
  <c r="AA103" i="46"/>
  <c r="AF103" i="46"/>
  <c r="AB103" i="46"/>
  <c r="Y102" i="46"/>
  <c r="AA102" i="46"/>
  <c r="AF102" i="46"/>
  <c r="AB102" i="46"/>
  <c r="Y101" i="46"/>
  <c r="AA101" i="46"/>
  <c r="AF101" i="46"/>
  <c r="AB101" i="46"/>
  <c r="Y100" i="46"/>
  <c r="AA100" i="46"/>
  <c r="AD100" i="46" s="1"/>
  <c r="AF100" i="46"/>
  <c r="AB100" i="46"/>
  <c r="Y99" i="46"/>
  <c r="AA99" i="46"/>
  <c r="AF99" i="46"/>
  <c r="AM99" i="46" s="1"/>
  <c r="AB99" i="46"/>
  <c r="Y98" i="46"/>
  <c r="AA98" i="46"/>
  <c r="AE98" i="46" s="1"/>
  <c r="AF98" i="46"/>
  <c r="AB98" i="46"/>
  <c r="Y97" i="46"/>
  <c r="AA97" i="46"/>
  <c r="AF97" i="46"/>
  <c r="AB97" i="46"/>
  <c r="Y96" i="46"/>
  <c r="AA96" i="46"/>
  <c r="AD96" i="46" s="1"/>
  <c r="AF96" i="46"/>
  <c r="AM96" i="46" s="1"/>
  <c r="AB96" i="46"/>
  <c r="Y95" i="46"/>
  <c r="AA95" i="46"/>
  <c r="AF95" i="46"/>
  <c r="AB95" i="46"/>
  <c r="Y94" i="46"/>
  <c r="AA94" i="46"/>
  <c r="AE94" i="46" s="1"/>
  <c r="AF94" i="46"/>
  <c r="AB94" i="46"/>
  <c r="Y93" i="46"/>
  <c r="AA93" i="46"/>
  <c r="AF93" i="46"/>
  <c r="AM93" i="46" s="1"/>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s="1"/>
  <c r="AB84" i="46"/>
  <c r="Y83" i="46"/>
  <c r="AA83" i="46"/>
  <c r="AF83" i="46"/>
  <c r="AJ83" i="46" s="1"/>
  <c r="AB83" i="46"/>
  <c r="Y82" i="46"/>
  <c r="AA82" i="46"/>
  <c r="AF82" i="46"/>
  <c r="AJ82" i="46" s="1"/>
  <c r="AB82" i="46"/>
  <c r="Y81" i="46"/>
  <c r="AA81" i="46"/>
  <c r="AF81" i="46"/>
  <c r="AB81" i="46"/>
  <c r="Y80" i="46"/>
  <c r="AA80" i="46"/>
  <c r="AF80" i="46"/>
  <c r="AJ80" i="46" s="1"/>
  <c r="AB80" i="46"/>
  <c r="Y79" i="46"/>
  <c r="AA79" i="46"/>
  <c r="AF79" i="46"/>
  <c r="AM79" i="46" s="1"/>
  <c r="AB79" i="46"/>
  <c r="Y78" i="46"/>
  <c r="AA78" i="46"/>
  <c r="AF78" i="46"/>
  <c r="AM78" i="46" s="1"/>
  <c r="AB78" i="46"/>
  <c r="Y77" i="46"/>
  <c r="AA77" i="46"/>
  <c r="AF77" i="46"/>
  <c r="AM77" i="46" s="1"/>
  <c r="AB77" i="46"/>
  <c r="Y76" i="46"/>
  <c r="AA76" i="46"/>
  <c r="AF76" i="46"/>
  <c r="AJ76" i="46" s="1"/>
  <c r="AB76" i="46"/>
  <c r="Y75" i="46"/>
  <c r="AA75" i="46"/>
  <c r="AF75" i="46"/>
  <c r="AB75" i="46"/>
  <c r="Y74" i="46"/>
  <c r="AA74" i="46"/>
  <c r="AF74" i="46"/>
  <c r="AJ74" i="46" s="1"/>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s="1"/>
  <c r="AB69" i="46"/>
  <c r="Y68" i="46"/>
  <c r="AA68" i="46"/>
  <c r="AF68" i="46"/>
  <c r="AB68" i="46"/>
  <c r="Y67" i="46"/>
  <c r="AA67" i="46"/>
  <c r="AE67" i="46" s="1"/>
  <c r="AI67" i="46" s="1"/>
  <c r="AK67" i="46" s="1"/>
  <c r="AF67" i="46"/>
  <c r="AB67" i="46"/>
  <c r="Y66" i="46"/>
  <c r="AA66" i="46"/>
  <c r="AF66" i="46"/>
  <c r="AB66" i="46"/>
  <c r="Y65" i="46"/>
  <c r="AA65" i="46"/>
  <c r="AD65" i="46" s="1"/>
  <c r="AF65" i="46"/>
  <c r="AB65" i="46"/>
  <c r="Y64" i="46"/>
  <c r="AA64" i="46"/>
  <c r="AF64" i="46"/>
  <c r="AB64" i="46"/>
  <c r="Y63" i="46"/>
  <c r="AA63" i="46"/>
  <c r="AD63" i="46" s="1"/>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s="1"/>
  <c r="AB54" i="46"/>
  <c r="Y53" i="46"/>
  <c r="AA53" i="46"/>
  <c r="AF53" i="46"/>
  <c r="AJ53" i="46" s="1"/>
  <c r="AB53" i="46"/>
  <c r="Y52" i="46"/>
  <c r="AA52" i="46"/>
  <c r="AF52" i="46"/>
  <c r="AB52" i="46"/>
  <c r="Y51" i="46"/>
  <c r="AA51" i="46"/>
  <c r="AF51" i="46"/>
  <c r="AB51" i="46"/>
  <c r="Y50" i="46"/>
  <c r="AA50" i="46"/>
  <c r="AF50" i="46"/>
  <c r="AJ50" i="46" s="1"/>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M44" i="46" s="1"/>
  <c r="AB44" i="46"/>
  <c r="Y43" i="46"/>
  <c r="AA43" i="46"/>
  <c r="AF43" i="46"/>
  <c r="AM43" i="46" s="1"/>
  <c r="AB43" i="46"/>
  <c r="Y42" i="46"/>
  <c r="AA42" i="46"/>
  <c r="AF42" i="46"/>
  <c r="AM42" i="46" s="1"/>
  <c r="AB42" i="46"/>
  <c r="Y41" i="46"/>
  <c r="AA41" i="46"/>
  <c r="AF41" i="46"/>
  <c r="AB41" i="46"/>
  <c r="Y40" i="46"/>
  <c r="AA40" i="46"/>
  <c r="AF40" i="46"/>
  <c r="AM40" i="46" s="1"/>
  <c r="AB40" i="46"/>
  <c r="Y39" i="46"/>
  <c r="AA39" i="46"/>
  <c r="AF39" i="46"/>
  <c r="AJ39" i="46" s="1"/>
  <c r="AB39" i="46"/>
  <c r="Y38" i="46"/>
  <c r="AA38" i="46"/>
  <c r="AF38" i="46"/>
  <c r="AM38" i="46" s="1"/>
  <c r="AB38" i="46"/>
  <c r="Y37" i="46"/>
  <c r="AA37" i="46"/>
  <c r="AF37" i="46"/>
  <c r="AJ37" i="46" s="1"/>
  <c r="AB37" i="46"/>
  <c r="Y36" i="46"/>
  <c r="AA36" i="46"/>
  <c r="AF36" i="46"/>
  <c r="AM36" i="46" s="1"/>
  <c r="AB36" i="46"/>
  <c r="Y35" i="46"/>
  <c r="AA35" i="46"/>
  <c r="AF35" i="46"/>
  <c r="AB35" i="46"/>
  <c r="Y34" i="46"/>
  <c r="AA34" i="46"/>
  <c r="AF34" i="46"/>
  <c r="AB34" i="46"/>
  <c r="Y33" i="46"/>
  <c r="AA33" i="46"/>
  <c r="AF33" i="46"/>
  <c r="AJ33" i="46" s="1"/>
  <c r="AB33" i="46"/>
  <c r="Y32" i="46"/>
  <c r="AA32" i="46"/>
  <c r="AF32" i="46"/>
  <c r="AM32" i="46"/>
  <c r="AB32" i="46"/>
  <c r="Y31" i="46"/>
  <c r="AA31" i="46"/>
  <c r="AF31" i="46"/>
  <c r="AJ31" i="46" s="1"/>
  <c r="AB31" i="46"/>
  <c r="Y30" i="46"/>
  <c r="AA30" i="46"/>
  <c r="AF30" i="46"/>
  <c r="AB30" i="46"/>
  <c r="Y29" i="46"/>
  <c r="AA29" i="46"/>
  <c r="AF29" i="46"/>
  <c r="AM29" i="46" s="1"/>
  <c r="AB29" i="46"/>
  <c r="Y28" i="46"/>
  <c r="AA28" i="46"/>
  <c r="AF28" i="46"/>
  <c r="AJ28" i="46" s="1"/>
  <c r="AB28" i="46"/>
  <c r="Y27" i="46"/>
  <c r="AA27" i="46"/>
  <c r="AF27" i="46"/>
  <c r="AB27" i="46"/>
  <c r="Y26" i="46"/>
  <c r="AA26" i="46"/>
  <c r="AF26" i="46"/>
  <c r="AB26" i="46"/>
  <c r="Y25" i="46"/>
  <c r="AA25" i="46"/>
  <c r="AF25" i="46"/>
  <c r="AJ25" i="46" s="1"/>
  <c r="AB25" i="46"/>
  <c r="Y24" i="46"/>
  <c r="AA24" i="46"/>
  <c r="AF24" i="46"/>
  <c r="AJ24" i="46" s="1"/>
  <c r="AB24" i="46"/>
  <c r="Y23" i="46"/>
  <c r="AA23" i="46"/>
  <c r="AF23" i="46"/>
  <c r="AB23" i="46"/>
  <c r="AF22" i="46"/>
  <c r="AM22" i="46"/>
  <c r="Y21" i="46"/>
  <c r="AA21" i="46"/>
  <c r="AF21" i="46"/>
  <c r="AB21" i="46"/>
  <c r="Y20" i="46"/>
  <c r="AA20" i="46"/>
  <c r="AF20" i="46"/>
  <c r="AJ20" i="46" s="1"/>
  <c r="AB20" i="46"/>
  <c r="Y19" i="46"/>
  <c r="AA19" i="46"/>
  <c r="AF19" i="46"/>
  <c r="AM19" i="46" s="1"/>
  <c r="AB19" i="46"/>
  <c r="Y18" i="46"/>
  <c r="AA18" i="46"/>
  <c r="AF18" i="46"/>
  <c r="AB18" i="46"/>
  <c r="Y17" i="46"/>
  <c r="AA17" i="46"/>
  <c r="AD17" i="46" s="1"/>
  <c r="AH17" i="46" s="1"/>
  <c r="AF17" i="46"/>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AC17" i="46"/>
  <c r="AT17" i="46"/>
  <c r="AU17" i="46"/>
  <c r="P19" i="46"/>
  <c r="T19" i="46" s="1"/>
  <c r="P20" i="46"/>
  <c r="T20" i="46" s="1"/>
  <c r="P21" i="46"/>
  <c r="T21" i="46" s="1"/>
  <c r="P22" i="46"/>
  <c r="T22" i="46" s="1"/>
  <c r="P23" i="46"/>
  <c r="T23" i="46" s="1"/>
  <c r="P24" i="46"/>
  <c r="T24" i="46" s="1"/>
  <c r="P25" i="46"/>
  <c r="T25" i="46" s="1"/>
  <c r="P26" i="46"/>
  <c r="T26" i="46" s="1"/>
  <c r="P27" i="46"/>
  <c r="T27" i="46" s="1"/>
  <c r="P28" i="46"/>
  <c r="T28" i="46" s="1"/>
  <c r="P29" i="46"/>
  <c r="T29" i="46" s="1"/>
  <c r="P30" i="46"/>
  <c r="T30" i="46" s="1"/>
  <c r="P31" i="46"/>
  <c r="T31" i="46" s="1"/>
  <c r="P32" i="46"/>
  <c r="T32" i="46" s="1"/>
  <c r="P33" i="46"/>
  <c r="T33" i="46" s="1"/>
  <c r="P34" i="46"/>
  <c r="T34" i="46" s="1"/>
  <c r="P35" i="46"/>
  <c r="T35" i="46" s="1"/>
  <c r="P36" i="46"/>
  <c r="T36" i="46" s="1"/>
  <c r="P37" i="46"/>
  <c r="T37" i="46" s="1"/>
  <c r="P38" i="46"/>
  <c r="T38" i="46" s="1"/>
  <c r="P39" i="46"/>
  <c r="T39" i="46" s="1"/>
  <c r="P40" i="46"/>
  <c r="T40" i="46" s="1"/>
  <c r="P41" i="46"/>
  <c r="T41" i="46" s="1"/>
  <c r="P42" i="46"/>
  <c r="T42" i="46" s="1"/>
  <c r="P43" i="46"/>
  <c r="T43" i="46" s="1"/>
  <c r="P44" i="46"/>
  <c r="T44" i="46" s="1"/>
  <c r="P45" i="46"/>
  <c r="T45" i="46" s="1"/>
  <c r="P46" i="46"/>
  <c r="T46" i="46" s="1"/>
  <c r="P47" i="46"/>
  <c r="T47" i="46" s="1"/>
  <c r="P48" i="46"/>
  <c r="T48" i="46" s="1"/>
  <c r="P49" i="46"/>
  <c r="T49" i="46" s="1"/>
  <c r="P50" i="46"/>
  <c r="T50" i="46" s="1"/>
  <c r="P51" i="46"/>
  <c r="T51" i="46" s="1"/>
  <c r="P52" i="46"/>
  <c r="T52" i="46" s="1"/>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19" i="46"/>
  <c r="U19" i="46" s="1"/>
  <c r="Q20" i="46"/>
  <c r="U20" i="46" s="1"/>
  <c r="Q21" i="46"/>
  <c r="U21" i="46" s="1"/>
  <c r="Q22" i="46"/>
  <c r="U22" i="46" s="1"/>
  <c r="Q23" i="46"/>
  <c r="U23" i="46" s="1"/>
  <c r="Q24" i="46"/>
  <c r="U24" i="46" s="1"/>
  <c r="Q25" i="46"/>
  <c r="U25" i="46" s="1"/>
  <c r="Q26" i="46"/>
  <c r="U26" i="46" s="1"/>
  <c r="Q27" i="46"/>
  <c r="U27" i="46" s="1"/>
  <c r="Q28" i="46"/>
  <c r="U28" i="46" s="1"/>
  <c r="Q29" i="46"/>
  <c r="U29" i="46" s="1"/>
  <c r="Q30" i="46"/>
  <c r="U30" i="46" s="1"/>
  <c r="Q31" i="46"/>
  <c r="U31" i="46" s="1"/>
  <c r="Q32" i="46"/>
  <c r="U32" i="46" s="1"/>
  <c r="Q33" i="46"/>
  <c r="U33" i="46" s="1"/>
  <c r="Q34" i="46"/>
  <c r="U34" i="46" s="1"/>
  <c r="Q35" i="46"/>
  <c r="U35" i="46" s="1"/>
  <c r="Q36" i="46"/>
  <c r="U36" i="46" s="1"/>
  <c r="Q37" i="46"/>
  <c r="U37" i="46" s="1"/>
  <c r="Q38" i="46"/>
  <c r="U38" i="46" s="1"/>
  <c r="Q39" i="46"/>
  <c r="U39" i="46" s="1"/>
  <c r="Q40" i="46"/>
  <c r="U40" i="46" s="1"/>
  <c r="Q41" i="46"/>
  <c r="U41" i="46" s="1"/>
  <c r="Q42" i="46"/>
  <c r="U42" i="46" s="1"/>
  <c r="Q43" i="46"/>
  <c r="U43" i="46" s="1"/>
  <c r="Q44" i="46"/>
  <c r="U44" i="46" s="1"/>
  <c r="Q45" i="46"/>
  <c r="U45" i="46" s="1"/>
  <c r="Q46" i="46"/>
  <c r="U46" i="46" s="1"/>
  <c r="Q47" i="46"/>
  <c r="U47" i="46" s="1"/>
  <c r="Q48" i="46"/>
  <c r="U48" i="46" s="1"/>
  <c r="Q49" i="46"/>
  <c r="U49" i="46" s="1"/>
  <c r="Q50" i="46"/>
  <c r="U50" i="46" s="1"/>
  <c r="Q51" i="46"/>
  <c r="U51" i="46" s="1"/>
  <c r="Q52" i="46"/>
  <c r="U52"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U1014" i="46"/>
  <c r="AC1014" i="46"/>
  <c r="AT1013" i="46"/>
  <c r="AV1013" i="46" s="1"/>
  <c r="AU1013" i="46"/>
  <c r="AC1013" i="46"/>
  <c r="AT1012" i="46"/>
  <c r="AU1012" i="46"/>
  <c r="AC1012" i="46"/>
  <c r="AT1011" i="46"/>
  <c r="AU1011" i="46"/>
  <c r="AV1011" i="46" s="1"/>
  <c r="AC1011" i="46"/>
  <c r="AT1010" i="46"/>
  <c r="AU1010" i="46"/>
  <c r="AC1010" i="46"/>
  <c r="AT1009" i="46"/>
  <c r="AU1009" i="46"/>
  <c r="AC1009" i="46"/>
  <c r="AT1008" i="46"/>
  <c r="AU1008" i="46"/>
  <c r="AC1008" i="46"/>
  <c r="AT1007" i="46"/>
  <c r="AU1007" i="46"/>
  <c r="AC1007" i="46"/>
  <c r="AT1006" i="46"/>
  <c r="AU1006" i="46"/>
  <c r="AC1006" i="46"/>
  <c r="AT1005" i="46"/>
  <c r="AV1005" i="46" s="1"/>
  <c r="AU1005" i="46"/>
  <c r="AC1005" i="46"/>
  <c r="AT1004" i="46"/>
  <c r="AU1004" i="46"/>
  <c r="AC1004" i="46"/>
  <c r="AT1003" i="46"/>
  <c r="AU1003" i="46"/>
  <c r="AV1003" i="46" s="1"/>
  <c r="AC1003" i="46"/>
  <c r="AT1002" i="46"/>
  <c r="AU1002" i="46"/>
  <c r="AC1002" i="46"/>
  <c r="AT1001" i="46"/>
  <c r="AU1001" i="46"/>
  <c r="AC1001" i="46"/>
  <c r="AT1000" i="46"/>
  <c r="AU1000" i="46"/>
  <c r="AC1000" i="46"/>
  <c r="AT999" i="46"/>
  <c r="AU999" i="46"/>
  <c r="AC999" i="46"/>
  <c r="AT998" i="46"/>
  <c r="AU998" i="46"/>
  <c r="AC998" i="46"/>
  <c r="AT997" i="46"/>
  <c r="AV997" i="46" s="1"/>
  <c r="AU997" i="46"/>
  <c r="AC997" i="46"/>
  <c r="AT996" i="46"/>
  <c r="AU996" i="46"/>
  <c r="AV996" i="46" s="1"/>
  <c r="AC996" i="46"/>
  <c r="AT995" i="46"/>
  <c r="AU995" i="46"/>
  <c r="AV995" i="46" s="1"/>
  <c r="AC995" i="46"/>
  <c r="AT994" i="46"/>
  <c r="AU994" i="46"/>
  <c r="AC994" i="46"/>
  <c r="AT993" i="46"/>
  <c r="AU993" i="46"/>
  <c r="AC993" i="46"/>
  <c r="AT992" i="46"/>
  <c r="AV992" i="46" s="1"/>
  <c r="AU992" i="46"/>
  <c r="AC992" i="46"/>
  <c r="AT991" i="46"/>
  <c r="AU991" i="46"/>
  <c r="AC991" i="46"/>
  <c r="AT990" i="46"/>
  <c r="AU990" i="46"/>
  <c r="AC990" i="46"/>
  <c r="AT989" i="46"/>
  <c r="AV989" i="46" s="1"/>
  <c r="AU989" i="46"/>
  <c r="AC989" i="46"/>
  <c r="AT988" i="46"/>
  <c r="AU988" i="46"/>
  <c r="AC988" i="46"/>
  <c r="AT987" i="46"/>
  <c r="AU987" i="46"/>
  <c r="AV987" i="46" s="1"/>
  <c r="AC987" i="46"/>
  <c r="AT986" i="46"/>
  <c r="AU986" i="46"/>
  <c r="AC986" i="46"/>
  <c r="AT985" i="46"/>
  <c r="AU985" i="46"/>
  <c r="AC985" i="46"/>
  <c r="AT984" i="46"/>
  <c r="AU984" i="46"/>
  <c r="AC984" i="46"/>
  <c r="AT983" i="46"/>
  <c r="AU983" i="46"/>
  <c r="AC983" i="46"/>
  <c r="AT982" i="46"/>
  <c r="AU982" i="46"/>
  <c r="AC982" i="46"/>
  <c r="AT981" i="46"/>
  <c r="AV981" i="46" s="1"/>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V973" i="46" s="1"/>
  <c r="AU973" i="46"/>
  <c r="AC973" i="46"/>
  <c r="AT972" i="46"/>
  <c r="AU972" i="46"/>
  <c r="AV972" i="46" s="1"/>
  <c r="AC972" i="46"/>
  <c r="AT971" i="46"/>
  <c r="AU971" i="46"/>
  <c r="AV971" i="46" s="1"/>
  <c r="AC971" i="46"/>
  <c r="AT970" i="46"/>
  <c r="AU970" i="46"/>
  <c r="AC970" i="46"/>
  <c r="AT969" i="46"/>
  <c r="AU969" i="46"/>
  <c r="AC969" i="46"/>
  <c r="AT968" i="46"/>
  <c r="AU968" i="46"/>
  <c r="AC968" i="46"/>
  <c r="AT967" i="46"/>
  <c r="AU967" i="46"/>
  <c r="AC967" i="46"/>
  <c r="AT966" i="46"/>
  <c r="AU966" i="46"/>
  <c r="AC966" i="46"/>
  <c r="AT965" i="46"/>
  <c r="AV965" i="46" s="1"/>
  <c r="AU965" i="46"/>
  <c r="AC965" i="46"/>
  <c r="AT964" i="46"/>
  <c r="AU964" i="46"/>
  <c r="AV964" i="46" s="1"/>
  <c r="AC964" i="46"/>
  <c r="AT963" i="46"/>
  <c r="AU963" i="46"/>
  <c r="AV963" i="46" s="1"/>
  <c r="AC963" i="46"/>
  <c r="AT962" i="46"/>
  <c r="AU962" i="46"/>
  <c r="AC962" i="46"/>
  <c r="AT961" i="46"/>
  <c r="AU961" i="46"/>
  <c r="AC961" i="46"/>
  <c r="AT960" i="46"/>
  <c r="AU960" i="46"/>
  <c r="AC960" i="46"/>
  <c r="AT959" i="46"/>
  <c r="AU959" i="46"/>
  <c r="AC959" i="46"/>
  <c r="AT958" i="46"/>
  <c r="AU958" i="46"/>
  <c r="AC958" i="46"/>
  <c r="AT957" i="46"/>
  <c r="AV957" i="46" s="1"/>
  <c r="AU957" i="46"/>
  <c r="AC957" i="46"/>
  <c r="AT956" i="46"/>
  <c r="AU956" i="46"/>
  <c r="AC956" i="46"/>
  <c r="AT955" i="46"/>
  <c r="AU955" i="46"/>
  <c r="AV955" i="46" s="1"/>
  <c r="AC955" i="46"/>
  <c r="AT954" i="46"/>
  <c r="AU954" i="46"/>
  <c r="AC954" i="46"/>
  <c r="AT953" i="46"/>
  <c r="AU953" i="46"/>
  <c r="AC953" i="46"/>
  <c r="AT952" i="46"/>
  <c r="AU952" i="46"/>
  <c r="AC952" i="46"/>
  <c r="AT951" i="46"/>
  <c r="AU951" i="46"/>
  <c r="AC951" i="46"/>
  <c r="AT950" i="46"/>
  <c r="AU950" i="46"/>
  <c r="AC950" i="46"/>
  <c r="AT949" i="46"/>
  <c r="AV949" i="46" s="1"/>
  <c r="AU949" i="46"/>
  <c r="AC949" i="46"/>
  <c r="AT948" i="46"/>
  <c r="AU948" i="46"/>
  <c r="AC948" i="46"/>
  <c r="AT947" i="46"/>
  <c r="AU947" i="46"/>
  <c r="AV947" i="46" s="1"/>
  <c r="AC947" i="46"/>
  <c r="AT946" i="46"/>
  <c r="AU946" i="46"/>
  <c r="AC946" i="46"/>
  <c r="AT945" i="46"/>
  <c r="AU945" i="46"/>
  <c r="AC945" i="46"/>
  <c r="AT944" i="46"/>
  <c r="AU944" i="46"/>
  <c r="AC944" i="46"/>
  <c r="AT943" i="46"/>
  <c r="AU943" i="46"/>
  <c r="AC943" i="46"/>
  <c r="AT942" i="46"/>
  <c r="AU942" i="46"/>
  <c r="AC942" i="46"/>
  <c r="AT941" i="46"/>
  <c r="AV941" i="46" s="1"/>
  <c r="AU941" i="46"/>
  <c r="AC941" i="46"/>
  <c r="AT940" i="46"/>
  <c r="AU940" i="46"/>
  <c r="AC940" i="46"/>
  <c r="AT939" i="46"/>
  <c r="AU939" i="46"/>
  <c r="AC939" i="46"/>
  <c r="AT938" i="46"/>
  <c r="AU938" i="46"/>
  <c r="AC938" i="46"/>
  <c r="AT937" i="46"/>
  <c r="AU937" i="46"/>
  <c r="AC937" i="46"/>
  <c r="AT936" i="46"/>
  <c r="AU936" i="46"/>
  <c r="AC936" i="46"/>
  <c r="AT935" i="46"/>
  <c r="AU935" i="46"/>
  <c r="AC935" i="46"/>
  <c r="AT934" i="46"/>
  <c r="AU934" i="46"/>
  <c r="AC934" i="46"/>
  <c r="AT933" i="46"/>
  <c r="AV933" i="46" s="1"/>
  <c r="AU933" i="46"/>
  <c r="AC933" i="46"/>
  <c r="AT932" i="46"/>
  <c r="AU932" i="46"/>
  <c r="AC932" i="46"/>
  <c r="AT931" i="46"/>
  <c r="AU931" i="46"/>
  <c r="AV931" i="46" s="1"/>
  <c r="AC931" i="46"/>
  <c r="AT930" i="46"/>
  <c r="AU930" i="46"/>
  <c r="AC930" i="46"/>
  <c r="AT929" i="46"/>
  <c r="AU929" i="46"/>
  <c r="AC929" i="46"/>
  <c r="AT928" i="46"/>
  <c r="AV928" i="46" s="1"/>
  <c r="AU928" i="46"/>
  <c r="AC928" i="46"/>
  <c r="AT927" i="46"/>
  <c r="AU927" i="46"/>
  <c r="AC927" i="46"/>
  <c r="AT926" i="46"/>
  <c r="AU926" i="46"/>
  <c r="AC926" i="46"/>
  <c r="AT925" i="46"/>
  <c r="AV925" i="46" s="1"/>
  <c r="AU925" i="46"/>
  <c r="AC925" i="46"/>
  <c r="AT924" i="46"/>
  <c r="AU924" i="46"/>
  <c r="AC924" i="46"/>
  <c r="AT923" i="46"/>
  <c r="AU923" i="46"/>
  <c r="AV923" i="46" s="1"/>
  <c r="AC923" i="46"/>
  <c r="AT922" i="46"/>
  <c r="AU922" i="46"/>
  <c r="AC922" i="46"/>
  <c r="AT921" i="46"/>
  <c r="AU921" i="46"/>
  <c r="AC921" i="46"/>
  <c r="AT920" i="46"/>
  <c r="AU920" i="46"/>
  <c r="AC920" i="46"/>
  <c r="AT919" i="46"/>
  <c r="AU919" i="46"/>
  <c r="AC919" i="46"/>
  <c r="AT918" i="46"/>
  <c r="AU918" i="46"/>
  <c r="AC918" i="46"/>
  <c r="AT917" i="46"/>
  <c r="AV917" i="46" s="1"/>
  <c r="AU917" i="46"/>
  <c r="AC917" i="46"/>
  <c r="AT916" i="46"/>
  <c r="AU916" i="46"/>
  <c r="AC916" i="46"/>
  <c r="AT915" i="46"/>
  <c r="AU915" i="46"/>
  <c r="AV915" i="46" s="1"/>
  <c r="AC915" i="46"/>
  <c r="AT914" i="46"/>
  <c r="AU914" i="46"/>
  <c r="AC914" i="46"/>
  <c r="AT913" i="46"/>
  <c r="AU913" i="46"/>
  <c r="AC913" i="46"/>
  <c r="AT912" i="46"/>
  <c r="AU912" i="46"/>
  <c r="AC912" i="46"/>
  <c r="AT911" i="46"/>
  <c r="AU911" i="46"/>
  <c r="AC911" i="46"/>
  <c r="AT910" i="46"/>
  <c r="AU910" i="46"/>
  <c r="AC910" i="46"/>
  <c r="AT909" i="46"/>
  <c r="AV909" i="46" s="1"/>
  <c r="AU909" i="46"/>
  <c r="AC909" i="46"/>
  <c r="AT908" i="46"/>
  <c r="AU908" i="46"/>
  <c r="AV908" i="46" s="1"/>
  <c r="AC908" i="46"/>
  <c r="AT907" i="46"/>
  <c r="AU907" i="46"/>
  <c r="AV907" i="46" s="1"/>
  <c r="AC907" i="46"/>
  <c r="AT906" i="46"/>
  <c r="AU906" i="46"/>
  <c r="AC906" i="46"/>
  <c r="AT905" i="46"/>
  <c r="AU905" i="46"/>
  <c r="AC905" i="46"/>
  <c r="AT904" i="46"/>
  <c r="AU904" i="46"/>
  <c r="AC904" i="46"/>
  <c r="AT903" i="46"/>
  <c r="AU903" i="46"/>
  <c r="AC903" i="46"/>
  <c r="AT902" i="46"/>
  <c r="AU902" i="46"/>
  <c r="AC902" i="46"/>
  <c r="AT901" i="46"/>
  <c r="AV901" i="46" s="1"/>
  <c r="AU901" i="46"/>
  <c r="AC901" i="46"/>
  <c r="AT900" i="46"/>
  <c r="AU900" i="46"/>
  <c r="AV900" i="46" s="1"/>
  <c r="AC900" i="46"/>
  <c r="AT899" i="46"/>
  <c r="AU899" i="46"/>
  <c r="AV899" i="46" s="1"/>
  <c r="AC899" i="46"/>
  <c r="AT898" i="46"/>
  <c r="AU898" i="46"/>
  <c r="AC898" i="46"/>
  <c r="AT897" i="46"/>
  <c r="AU897" i="46"/>
  <c r="AC897" i="46"/>
  <c r="AT896" i="46"/>
  <c r="AU896" i="46"/>
  <c r="AC896" i="46"/>
  <c r="AT895" i="46"/>
  <c r="AU895" i="46"/>
  <c r="AC895" i="46"/>
  <c r="AT894" i="46"/>
  <c r="AU894" i="46"/>
  <c r="AC894" i="46"/>
  <c r="AT893" i="46"/>
  <c r="AV893" i="46" s="1"/>
  <c r="AU893" i="46"/>
  <c r="AC893" i="46"/>
  <c r="AT892" i="46"/>
  <c r="AU892" i="46"/>
  <c r="AV892" i="46" s="1"/>
  <c r="AC892" i="46"/>
  <c r="AT891" i="46"/>
  <c r="AU891" i="46"/>
  <c r="AV891" i="46" s="1"/>
  <c r="AC891" i="46"/>
  <c r="AT890" i="46"/>
  <c r="AU890" i="46"/>
  <c r="AC890" i="46"/>
  <c r="AT889" i="46"/>
  <c r="AU889" i="46"/>
  <c r="AC889" i="46"/>
  <c r="AT888" i="46"/>
  <c r="AU888" i="46"/>
  <c r="AC888" i="46"/>
  <c r="AT887" i="46"/>
  <c r="AU887" i="46"/>
  <c r="AC887" i="46"/>
  <c r="AT886" i="46"/>
  <c r="AU886" i="46"/>
  <c r="AC886" i="46"/>
  <c r="AT885" i="46"/>
  <c r="AV885" i="46" s="1"/>
  <c r="AU885" i="46"/>
  <c r="AC885" i="46"/>
  <c r="AT884" i="46"/>
  <c r="AU884" i="46"/>
  <c r="AV884" i="46" s="1"/>
  <c r="AC884" i="46"/>
  <c r="AT883" i="46"/>
  <c r="AU883" i="46"/>
  <c r="AV883" i="46" s="1"/>
  <c r="AC883" i="46"/>
  <c r="AT882" i="46"/>
  <c r="AU882" i="46"/>
  <c r="AC882" i="46"/>
  <c r="AT881" i="46"/>
  <c r="AU881" i="46"/>
  <c r="AC881" i="46"/>
  <c r="AT880" i="46"/>
  <c r="AV880" i="46" s="1"/>
  <c r="AU880" i="46"/>
  <c r="AC880" i="46"/>
  <c r="AT879" i="46"/>
  <c r="AU879" i="46"/>
  <c r="AC879" i="46"/>
  <c r="AT878" i="46"/>
  <c r="AU878" i="46"/>
  <c r="AC878" i="46"/>
  <c r="AT877" i="46"/>
  <c r="AV877" i="46" s="1"/>
  <c r="AU877" i="46"/>
  <c r="AC877" i="46"/>
  <c r="AT876" i="46"/>
  <c r="AU876" i="46"/>
  <c r="AC876" i="46"/>
  <c r="AT875" i="46"/>
  <c r="AU875" i="46"/>
  <c r="AV875" i="46" s="1"/>
  <c r="AC875" i="46"/>
  <c r="AT874" i="46"/>
  <c r="AU874" i="46"/>
  <c r="AC874" i="46"/>
  <c r="AT873" i="46"/>
  <c r="AU873" i="46"/>
  <c r="AC873" i="46"/>
  <c r="AT872" i="46"/>
  <c r="AU872" i="46"/>
  <c r="AC872" i="46"/>
  <c r="AT871" i="46"/>
  <c r="AU871" i="46"/>
  <c r="AC871" i="46"/>
  <c r="AT870" i="46"/>
  <c r="AU870" i="46"/>
  <c r="AC870" i="46"/>
  <c r="AT869" i="46"/>
  <c r="AV869" i="46" s="1"/>
  <c r="AU869" i="46"/>
  <c r="AC869" i="46"/>
  <c r="AT868" i="46"/>
  <c r="AU868" i="46"/>
  <c r="AV868" i="46" s="1"/>
  <c r="AC868" i="46"/>
  <c r="AT867" i="46"/>
  <c r="AU867" i="46"/>
  <c r="AV867" i="46" s="1"/>
  <c r="AC867" i="46"/>
  <c r="AT866" i="46"/>
  <c r="AU866" i="46"/>
  <c r="AC866" i="46"/>
  <c r="AT865" i="46"/>
  <c r="AU865" i="46"/>
  <c r="AC865" i="46"/>
  <c r="AT864" i="46"/>
  <c r="AU864" i="46"/>
  <c r="AC864" i="46"/>
  <c r="AT863" i="46"/>
  <c r="AU863" i="46"/>
  <c r="AC863" i="46"/>
  <c r="AT862" i="46"/>
  <c r="AU862" i="46"/>
  <c r="AC862" i="46"/>
  <c r="AT861" i="46"/>
  <c r="AV861" i="46" s="1"/>
  <c r="AU861" i="46"/>
  <c r="AC861" i="46"/>
  <c r="AT860" i="46"/>
  <c r="AU860" i="46"/>
  <c r="AC860" i="46"/>
  <c r="AT859" i="46"/>
  <c r="AU859" i="46"/>
  <c r="AV859" i="46" s="1"/>
  <c r="AC859" i="46"/>
  <c r="AT858" i="46"/>
  <c r="AU858" i="46"/>
  <c r="AC858" i="46"/>
  <c r="AT857" i="46"/>
  <c r="AU857" i="46"/>
  <c r="AC857" i="46"/>
  <c r="AT856" i="46"/>
  <c r="AU856" i="46"/>
  <c r="AC856" i="46"/>
  <c r="AT855" i="46"/>
  <c r="AU855" i="46"/>
  <c r="AC855" i="46"/>
  <c r="AT854" i="46"/>
  <c r="AU854" i="46"/>
  <c r="AC854" i="46"/>
  <c r="AT853" i="46"/>
  <c r="AV853" i="46" s="1"/>
  <c r="AU853" i="46"/>
  <c r="AC853" i="46"/>
  <c r="AT852" i="46"/>
  <c r="AU852" i="46"/>
  <c r="AV852" i="46" s="1"/>
  <c r="AC852" i="46"/>
  <c r="AT851" i="46"/>
  <c r="AU851" i="46"/>
  <c r="AV851" i="46" s="1"/>
  <c r="AC851" i="46"/>
  <c r="AT850" i="46"/>
  <c r="AU850" i="46"/>
  <c r="AC850" i="46"/>
  <c r="AT849" i="46"/>
  <c r="AU849" i="46"/>
  <c r="AC849" i="46"/>
  <c r="AT848" i="46"/>
  <c r="AU848" i="46"/>
  <c r="AC848" i="46"/>
  <c r="AT847" i="46"/>
  <c r="AU847" i="46"/>
  <c r="AC847" i="46"/>
  <c r="AT846" i="46"/>
  <c r="AU846" i="46"/>
  <c r="AC846" i="46"/>
  <c r="AT845" i="46"/>
  <c r="AV845" i="46" s="1"/>
  <c r="AU845" i="46"/>
  <c r="AC845" i="46"/>
  <c r="AT844" i="46"/>
  <c r="AU844" i="46"/>
  <c r="AC844" i="46"/>
  <c r="AT843" i="46"/>
  <c r="AU843" i="46"/>
  <c r="AV843" i="46" s="1"/>
  <c r="AC843" i="46"/>
  <c r="AT842" i="46"/>
  <c r="AU842" i="46"/>
  <c r="AC842" i="46"/>
  <c r="AT841" i="46"/>
  <c r="AU841" i="46"/>
  <c r="AC841" i="46"/>
  <c r="AT840" i="46"/>
  <c r="AU840" i="46"/>
  <c r="AC840" i="46"/>
  <c r="AT839" i="46"/>
  <c r="AU839" i="46"/>
  <c r="AC839" i="46"/>
  <c r="AT838" i="46"/>
  <c r="AU838" i="46"/>
  <c r="AC838" i="46"/>
  <c r="AT837" i="46"/>
  <c r="AV837" i="46" s="1"/>
  <c r="AU837" i="46"/>
  <c r="AC837" i="46"/>
  <c r="AT836" i="46"/>
  <c r="AU836" i="46"/>
  <c r="AC836" i="46"/>
  <c r="AT835" i="46"/>
  <c r="AU835" i="46"/>
  <c r="AC835" i="46"/>
  <c r="AT834" i="46"/>
  <c r="AU834" i="46"/>
  <c r="AC834" i="46"/>
  <c r="AT833" i="46"/>
  <c r="AU833" i="46"/>
  <c r="AC833" i="46"/>
  <c r="AT832" i="46"/>
  <c r="AU832" i="46"/>
  <c r="AC832" i="46"/>
  <c r="AT831" i="46"/>
  <c r="AU831" i="46"/>
  <c r="AC831" i="46"/>
  <c r="AT830" i="46"/>
  <c r="AU830" i="46"/>
  <c r="AC830" i="46"/>
  <c r="AT829" i="46"/>
  <c r="AV829" i="46" s="1"/>
  <c r="AU829" i="46"/>
  <c r="AC829" i="46"/>
  <c r="AT828" i="46"/>
  <c r="AU828" i="46"/>
  <c r="AV828" i="46" s="1"/>
  <c r="AC828" i="46"/>
  <c r="AT827" i="46"/>
  <c r="AU827" i="46"/>
  <c r="AV827" i="46" s="1"/>
  <c r="AC827" i="46"/>
  <c r="AT826" i="46"/>
  <c r="AU826" i="46"/>
  <c r="AC826" i="46"/>
  <c r="AT825" i="46"/>
  <c r="AU825" i="46"/>
  <c r="AC825" i="46"/>
  <c r="AT824" i="46"/>
  <c r="AU824" i="46"/>
  <c r="AC824" i="46"/>
  <c r="AT823" i="46"/>
  <c r="AU823" i="46"/>
  <c r="AC823" i="46"/>
  <c r="AT822" i="46"/>
  <c r="AU822" i="46"/>
  <c r="AC822" i="46"/>
  <c r="AT821" i="46"/>
  <c r="AV821" i="46" s="1"/>
  <c r="AU821" i="46"/>
  <c r="AC821" i="46"/>
  <c r="AT820" i="46"/>
  <c r="AU820" i="46"/>
  <c r="AC820" i="46"/>
  <c r="AT819" i="46"/>
  <c r="AU819" i="46"/>
  <c r="AV819" i="46" s="1"/>
  <c r="AC819" i="46"/>
  <c r="AT818" i="46"/>
  <c r="AU818" i="46"/>
  <c r="AC818" i="46"/>
  <c r="AT817" i="46"/>
  <c r="AU817" i="46"/>
  <c r="AC817" i="46"/>
  <c r="AT816" i="46"/>
  <c r="AU816" i="46"/>
  <c r="AC816" i="46"/>
  <c r="AT815" i="46"/>
  <c r="AU815" i="46"/>
  <c r="AC815" i="46"/>
  <c r="AT814" i="46"/>
  <c r="AU814" i="46"/>
  <c r="AC814" i="46"/>
  <c r="AT813" i="46"/>
  <c r="AV813" i="46" s="1"/>
  <c r="AU813" i="46"/>
  <c r="AC813" i="46"/>
  <c r="AT812" i="46"/>
  <c r="AU812" i="46"/>
  <c r="AV812" i="46" s="1"/>
  <c r="AC812" i="46"/>
  <c r="AT811" i="46"/>
  <c r="AU811" i="46"/>
  <c r="AV811" i="46" s="1"/>
  <c r="AC811" i="46"/>
  <c r="AT810" i="46"/>
  <c r="AU810" i="46"/>
  <c r="AC810" i="46"/>
  <c r="AT809" i="46"/>
  <c r="AU809" i="46"/>
  <c r="AC809" i="46"/>
  <c r="AT808" i="46"/>
  <c r="AU808" i="46"/>
  <c r="AC808" i="46"/>
  <c r="AT807" i="46"/>
  <c r="AU807" i="46"/>
  <c r="AC807" i="46"/>
  <c r="AT806" i="46"/>
  <c r="AU806" i="46"/>
  <c r="AC806" i="46"/>
  <c r="AT805" i="46"/>
  <c r="AV805" i="46" s="1"/>
  <c r="AU805" i="46"/>
  <c r="AC805" i="46"/>
  <c r="AT804" i="46"/>
  <c r="AU804" i="46"/>
  <c r="AV804" i="46" s="1"/>
  <c r="AC804" i="46"/>
  <c r="AT803" i="46"/>
  <c r="AU803" i="46"/>
  <c r="AV803" i="46" s="1"/>
  <c r="AC803" i="46"/>
  <c r="AT802" i="46"/>
  <c r="AU802" i="46"/>
  <c r="AC802" i="46"/>
  <c r="AT801" i="46"/>
  <c r="AU801" i="46"/>
  <c r="AC801" i="46"/>
  <c r="AT800" i="46"/>
  <c r="AU800" i="46"/>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U793" i="46"/>
  <c r="AC793" i="46"/>
  <c r="AT792" i="46"/>
  <c r="AU792" i="46"/>
  <c r="AC792" i="46"/>
  <c r="AT791" i="46"/>
  <c r="AU791" i="46"/>
  <c r="AC791" i="46"/>
  <c r="AT790" i="46"/>
  <c r="AU790" i="46"/>
  <c r="AC790" i="46"/>
  <c r="AT789" i="46"/>
  <c r="AV789" i="46" s="1"/>
  <c r="AU789" i="46"/>
  <c r="AC789" i="46"/>
  <c r="AT788" i="46"/>
  <c r="AU788" i="46"/>
  <c r="AC788" i="46"/>
  <c r="AT787" i="46"/>
  <c r="AU787" i="46"/>
  <c r="AV787" i="46" s="1"/>
  <c r="AC787" i="46"/>
  <c r="AT786" i="46"/>
  <c r="AU786" i="46"/>
  <c r="AC786" i="46"/>
  <c r="AT785" i="46"/>
  <c r="AU785" i="46"/>
  <c r="AC785" i="46"/>
  <c r="AT784" i="46"/>
  <c r="AU784" i="46"/>
  <c r="AC784" i="46"/>
  <c r="AT783" i="46"/>
  <c r="AU783" i="46"/>
  <c r="AC783" i="46"/>
  <c r="AT782" i="46"/>
  <c r="AU782" i="46"/>
  <c r="AC782" i="46"/>
  <c r="AT781" i="46"/>
  <c r="AV781" i="46" s="1"/>
  <c r="AU781" i="46"/>
  <c r="AC781" i="46"/>
  <c r="AT780" i="46"/>
  <c r="AU780" i="46"/>
  <c r="AC780" i="46"/>
  <c r="AT779" i="46"/>
  <c r="AU779" i="46"/>
  <c r="AV779" i="46" s="1"/>
  <c r="AC779" i="46"/>
  <c r="AT778" i="46"/>
  <c r="AU778" i="46"/>
  <c r="AC778" i="46"/>
  <c r="AT777" i="46"/>
  <c r="AU777" i="46"/>
  <c r="AC777" i="46"/>
  <c r="AT776" i="46"/>
  <c r="AU776" i="46"/>
  <c r="AC776" i="46"/>
  <c r="AT775" i="46"/>
  <c r="AU775" i="46"/>
  <c r="AC775" i="46"/>
  <c r="AT774" i="46"/>
  <c r="AU774" i="46"/>
  <c r="AC774" i="46"/>
  <c r="AT773" i="46"/>
  <c r="AV773" i="46" s="1"/>
  <c r="AU773" i="46"/>
  <c r="AC773" i="46"/>
  <c r="AT772" i="46"/>
  <c r="AU772" i="46"/>
  <c r="AV772" i="46" s="1"/>
  <c r="AC772" i="46"/>
  <c r="AT771" i="46"/>
  <c r="AU771" i="46"/>
  <c r="AV771" i="46" s="1"/>
  <c r="AC771" i="46"/>
  <c r="AT770" i="46"/>
  <c r="AU770" i="46"/>
  <c r="AC770" i="46"/>
  <c r="AT769" i="46"/>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C762" i="46"/>
  <c r="AT761" i="46"/>
  <c r="AU761" i="46"/>
  <c r="AC761" i="46"/>
  <c r="AT760" i="46"/>
  <c r="AU760" i="46"/>
  <c r="AC760" i="46"/>
  <c r="AT759" i="46"/>
  <c r="AU759" i="46"/>
  <c r="AC759" i="46"/>
  <c r="AT758" i="46"/>
  <c r="AU758" i="46"/>
  <c r="AC758" i="46"/>
  <c r="AT757" i="46"/>
  <c r="AV757" i="46" s="1"/>
  <c r="AU757" i="46"/>
  <c r="AC757" i="46"/>
  <c r="AT756" i="46"/>
  <c r="AU756" i="46"/>
  <c r="AC756" i="46"/>
  <c r="AT755" i="46"/>
  <c r="AU755" i="46"/>
  <c r="AV755" i="46" s="1"/>
  <c r="AC755" i="46"/>
  <c r="AT754" i="46"/>
  <c r="AU754" i="46"/>
  <c r="AC754" i="46"/>
  <c r="AT753" i="46"/>
  <c r="AU753" i="46"/>
  <c r="AC753" i="46"/>
  <c r="AT752" i="46"/>
  <c r="AU752" i="46"/>
  <c r="AC752" i="46"/>
  <c r="AT751" i="46"/>
  <c r="AU751" i="46"/>
  <c r="AC751" i="46"/>
  <c r="AT750" i="46"/>
  <c r="AU750" i="46"/>
  <c r="AC750" i="46"/>
  <c r="AT749" i="46"/>
  <c r="AV749" i="46" s="1"/>
  <c r="AU749" i="46"/>
  <c r="AC749" i="46"/>
  <c r="AT748" i="46"/>
  <c r="AU748" i="46"/>
  <c r="AV748" i="46" s="1"/>
  <c r="AC748" i="46"/>
  <c r="AT747" i="46"/>
  <c r="AU747" i="46"/>
  <c r="AV747" i="46" s="1"/>
  <c r="AC747" i="46"/>
  <c r="AT746" i="46"/>
  <c r="AU746" i="46"/>
  <c r="AC746" i="46"/>
  <c r="AT745" i="46"/>
  <c r="AU745" i="46"/>
  <c r="AC745" i="46"/>
  <c r="AT744" i="46"/>
  <c r="AU744" i="46"/>
  <c r="AC744" i="46"/>
  <c r="AT743" i="46"/>
  <c r="AU743" i="46"/>
  <c r="AC743" i="46"/>
  <c r="AT742" i="46"/>
  <c r="AU742" i="46"/>
  <c r="AC742" i="46"/>
  <c r="AT741" i="46"/>
  <c r="AU741" i="46"/>
  <c r="AC741" i="46"/>
  <c r="AT740" i="46"/>
  <c r="AU740" i="46"/>
  <c r="AV740" i="46" s="1"/>
  <c r="AC740" i="46"/>
  <c r="AT739" i="46"/>
  <c r="AU739" i="46"/>
  <c r="AV739" i="46" s="1"/>
  <c r="AC739" i="46"/>
  <c r="AT738" i="46"/>
  <c r="AU738" i="46"/>
  <c r="AC738" i="46"/>
  <c r="AT737" i="46"/>
  <c r="AU737" i="46"/>
  <c r="AC737" i="46"/>
  <c r="AT736" i="46"/>
  <c r="AU736" i="46"/>
  <c r="AC736" i="46"/>
  <c r="AT735" i="46"/>
  <c r="AU735" i="46"/>
  <c r="AC735" i="46"/>
  <c r="AT734" i="46"/>
  <c r="AU734" i="46"/>
  <c r="AC734" i="46"/>
  <c r="AT733" i="46"/>
  <c r="AV733" i="46" s="1"/>
  <c r="AU733" i="46"/>
  <c r="AC733" i="46"/>
  <c r="AT732" i="46"/>
  <c r="AU732" i="46"/>
  <c r="AV732" i="46" s="1"/>
  <c r="AC732" i="46"/>
  <c r="AT731" i="46"/>
  <c r="AU731" i="46"/>
  <c r="AV731" i="46" s="1"/>
  <c r="AC731" i="46"/>
  <c r="AT730" i="46"/>
  <c r="AU730" i="46"/>
  <c r="AC730" i="46"/>
  <c r="AT729" i="46"/>
  <c r="AU729" i="46"/>
  <c r="AC729" i="46"/>
  <c r="AT728" i="46"/>
  <c r="AU728" i="46"/>
  <c r="AC728" i="46"/>
  <c r="AT727" i="46"/>
  <c r="AU727" i="46"/>
  <c r="AC727" i="46"/>
  <c r="AT726" i="46"/>
  <c r="AU726" i="46"/>
  <c r="AC726" i="46"/>
  <c r="AT725" i="46"/>
  <c r="AV725" i="46" s="1"/>
  <c r="AU725" i="46"/>
  <c r="AC725" i="46"/>
  <c r="AT724" i="46"/>
  <c r="AU724" i="46"/>
  <c r="AC724" i="46"/>
  <c r="AT723" i="46"/>
  <c r="AU723" i="46"/>
  <c r="AV723" i="46" s="1"/>
  <c r="AC723" i="46"/>
  <c r="AT722" i="46"/>
  <c r="AU722" i="46"/>
  <c r="AC722" i="46"/>
  <c r="AT721" i="46"/>
  <c r="AU721" i="46"/>
  <c r="AC721" i="46"/>
  <c r="AT720" i="46"/>
  <c r="AU720" i="46"/>
  <c r="AC720" i="46"/>
  <c r="AT719" i="46"/>
  <c r="AU719" i="46"/>
  <c r="AC719" i="46"/>
  <c r="AT718" i="46"/>
  <c r="AU718" i="46"/>
  <c r="AC718" i="46"/>
  <c r="AT717" i="46"/>
  <c r="AV717" i="46" s="1"/>
  <c r="AU717" i="46"/>
  <c r="AC717" i="46"/>
  <c r="AT716" i="46"/>
  <c r="AU716" i="46"/>
  <c r="AC716" i="46"/>
  <c r="AT715" i="46"/>
  <c r="AU715" i="46"/>
  <c r="AV715" i="46" s="1"/>
  <c r="AC715" i="46"/>
  <c r="AT714" i="46"/>
  <c r="AU714" i="46"/>
  <c r="AC714" i="46"/>
  <c r="AT713" i="46"/>
  <c r="AU713" i="46"/>
  <c r="AC713" i="46"/>
  <c r="AT712" i="46"/>
  <c r="AU712" i="46"/>
  <c r="AC712" i="46"/>
  <c r="AT711" i="46"/>
  <c r="AU711" i="46"/>
  <c r="AC711" i="46"/>
  <c r="AT710" i="46"/>
  <c r="AU710" i="46"/>
  <c r="AC710" i="46"/>
  <c r="AT709" i="46"/>
  <c r="AV709" i="46" s="1"/>
  <c r="AU709" i="46"/>
  <c r="AC709" i="46"/>
  <c r="AT708" i="46"/>
  <c r="AU708" i="46"/>
  <c r="AC708" i="46"/>
  <c r="AT707" i="46"/>
  <c r="AU707" i="46"/>
  <c r="AV707" i="46" s="1"/>
  <c r="AC707" i="46"/>
  <c r="AT706" i="46"/>
  <c r="AU706" i="46"/>
  <c r="AC706" i="46"/>
  <c r="AT705" i="46"/>
  <c r="AU705" i="46"/>
  <c r="AC705" i="46"/>
  <c r="AT704" i="46"/>
  <c r="AV704" i="46" s="1"/>
  <c r="AU704" i="46"/>
  <c r="AC704" i="46"/>
  <c r="AT703" i="46"/>
  <c r="AU703" i="46"/>
  <c r="AC703" i="46"/>
  <c r="AT702" i="46"/>
  <c r="AU702" i="46"/>
  <c r="AC702" i="46"/>
  <c r="AT701" i="46"/>
  <c r="AV701" i="46" s="1"/>
  <c r="AU701" i="46"/>
  <c r="AC701" i="46"/>
  <c r="AT700" i="46"/>
  <c r="AU700" i="46"/>
  <c r="AC700" i="46"/>
  <c r="AT699" i="46"/>
  <c r="AU699" i="46"/>
  <c r="AV699" i="46" s="1"/>
  <c r="AC699" i="46"/>
  <c r="AT698" i="46"/>
  <c r="AU698" i="46"/>
  <c r="AC698" i="46"/>
  <c r="AT697" i="46"/>
  <c r="AU697" i="46"/>
  <c r="AC697" i="46"/>
  <c r="AT696" i="46"/>
  <c r="AU696" i="46"/>
  <c r="AC696" i="46"/>
  <c r="AT695" i="46"/>
  <c r="AU695" i="46"/>
  <c r="AC695" i="46"/>
  <c r="AT694" i="46"/>
  <c r="AU694" i="46"/>
  <c r="AC694" i="46"/>
  <c r="AT693" i="46"/>
  <c r="AV693" i="46" s="1"/>
  <c r="AU693" i="46"/>
  <c r="AC693" i="46"/>
  <c r="AT692" i="46"/>
  <c r="AU692" i="46"/>
  <c r="AV692" i="46" s="1"/>
  <c r="AC692" i="46"/>
  <c r="AT691" i="46"/>
  <c r="AU691" i="46"/>
  <c r="AV691" i="46" s="1"/>
  <c r="AC691" i="46"/>
  <c r="AT690" i="46"/>
  <c r="AU690" i="46"/>
  <c r="AC690" i="46"/>
  <c r="AT689" i="46"/>
  <c r="AU689" i="46"/>
  <c r="AC689" i="46"/>
  <c r="AT688" i="46"/>
  <c r="AU688" i="46"/>
  <c r="AC688" i="46"/>
  <c r="AT687" i="46"/>
  <c r="AU687" i="46"/>
  <c r="AC687" i="46"/>
  <c r="AT686" i="46"/>
  <c r="AU686" i="46"/>
  <c r="AC686" i="46"/>
  <c r="AT685" i="46"/>
  <c r="AV685" i="46" s="1"/>
  <c r="AU685" i="46"/>
  <c r="AC685" i="46"/>
  <c r="AT684" i="46"/>
  <c r="AU684" i="46"/>
  <c r="AV684" i="46" s="1"/>
  <c r="AC684" i="46"/>
  <c r="AT683" i="46"/>
  <c r="AU683" i="46"/>
  <c r="AV683" i="46" s="1"/>
  <c r="AC683" i="46"/>
  <c r="AT682" i="46"/>
  <c r="AU682" i="46"/>
  <c r="AC682" i="46"/>
  <c r="AT681" i="46"/>
  <c r="AU681" i="46"/>
  <c r="AC681" i="46"/>
  <c r="AT680" i="46"/>
  <c r="AU680" i="46"/>
  <c r="AC680" i="46"/>
  <c r="AT679" i="46"/>
  <c r="AU679" i="46"/>
  <c r="AC679" i="46"/>
  <c r="AT678" i="46"/>
  <c r="AU678" i="46"/>
  <c r="AC678" i="46"/>
  <c r="AT677" i="46"/>
  <c r="AV677" i="46" s="1"/>
  <c r="AU677" i="46"/>
  <c r="AC677" i="46"/>
  <c r="AT676" i="46"/>
  <c r="AU676" i="46"/>
  <c r="AC676" i="46"/>
  <c r="AT675" i="46"/>
  <c r="AU675" i="46"/>
  <c r="AV675" i="46" s="1"/>
  <c r="AC675" i="46"/>
  <c r="AT674" i="46"/>
  <c r="AU674" i="46"/>
  <c r="AC674" i="46"/>
  <c r="AT673" i="46"/>
  <c r="AU673" i="46"/>
  <c r="AC673" i="46"/>
  <c r="AT672" i="46"/>
  <c r="AU672" i="46"/>
  <c r="AC672" i="46"/>
  <c r="AT671" i="46"/>
  <c r="AU671" i="46"/>
  <c r="AC671" i="46"/>
  <c r="AT670" i="46"/>
  <c r="AU670" i="46"/>
  <c r="AC670" i="46"/>
  <c r="AT669" i="46"/>
  <c r="AV669" i="46" s="1"/>
  <c r="AU669" i="46"/>
  <c r="AC669" i="46"/>
  <c r="AT668" i="46"/>
  <c r="AU668" i="46"/>
  <c r="AC668" i="46"/>
  <c r="AT667" i="46"/>
  <c r="AU667" i="46"/>
  <c r="AV667" i="46" s="1"/>
  <c r="AC667" i="46"/>
  <c r="AT666" i="46"/>
  <c r="AU666" i="46"/>
  <c r="AC666" i="46"/>
  <c r="AT665" i="46"/>
  <c r="AU665" i="46"/>
  <c r="AC665" i="46"/>
  <c r="AT664" i="46"/>
  <c r="AU664" i="46"/>
  <c r="AC664" i="46"/>
  <c r="AT663" i="46"/>
  <c r="AU663" i="46"/>
  <c r="AC663" i="46"/>
  <c r="AT662" i="46"/>
  <c r="AU662" i="46"/>
  <c r="AC662" i="46"/>
  <c r="AT661" i="46"/>
  <c r="AV661" i="46" s="1"/>
  <c r="AU661" i="46"/>
  <c r="AC661" i="46"/>
  <c r="AT660" i="46"/>
  <c r="AU660" i="46"/>
  <c r="AC660" i="46"/>
  <c r="AT659" i="46"/>
  <c r="AU659" i="46"/>
  <c r="AV659" i="46" s="1"/>
  <c r="AC659" i="46"/>
  <c r="AT658" i="46"/>
  <c r="AU658" i="46"/>
  <c r="AC658" i="46"/>
  <c r="AT657" i="46"/>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C650" i="46"/>
  <c r="AT649" i="46"/>
  <c r="AU649" i="46"/>
  <c r="AC649" i="46"/>
  <c r="AT648" i="46"/>
  <c r="AU648" i="46"/>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U641" i="46"/>
  <c r="AC641" i="46"/>
  <c r="AT640" i="46"/>
  <c r="AU640" i="46"/>
  <c r="AC640" i="46"/>
  <c r="AT639" i="46"/>
  <c r="AU639" i="46"/>
  <c r="AC639" i="46"/>
  <c r="AT638" i="46"/>
  <c r="AU638" i="46"/>
  <c r="AC638" i="46"/>
  <c r="AT637" i="46"/>
  <c r="AV637" i="46" s="1"/>
  <c r="AU637" i="46"/>
  <c r="AC637" i="46"/>
  <c r="AT636" i="46"/>
  <c r="AU636" i="46"/>
  <c r="AV636" i="46" s="1"/>
  <c r="AC636" i="46"/>
  <c r="AT635" i="46"/>
  <c r="AU635" i="46"/>
  <c r="AV635" i="46" s="1"/>
  <c r="AC635" i="46"/>
  <c r="AT634" i="46"/>
  <c r="AU634" i="46"/>
  <c r="AC634" i="46"/>
  <c r="AT633" i="46"/>
  <c r="AU633" i="46"/>
  <c r="AC633" i="46"/>
  <c r="AT632" i="46"/>
  <c r="AU632" i="46"/>
  <c r="AC632" i="46"/>
  <c r="AT631" i="46"/>
  <c r="AU631" i="46"/>
  <c r="AC631" i="46"/>
  <c r="AT630" i="46"/>
  <c r="AU630" i="46"/>
  <c r="AC630" i="46"/>
  <c r="AT629" i="46"/>
  <c r="AV629" i="46" s="1"/>
  <c r="AU629" i="46"/>
  <c r="AC629" i="46"/>
  <c r="AT628" i="46"/>
  <c r="AU628" i="46"/>
  <c r="AV628" i="46" s="1"/>
  <c r="AC628" i="46"/>
  <c r="AT627" i="46"/>
  <c r="AU627" i="46"/>
  <c r="AV627" i="46" s="1"/>
  <c r="AC627" i="46"/>
  <c r="AT626" i="46"/>
  <c r="AU626" i="46"/>
  <c r="AC626" i="46"/>
  <c r="AT625" i="46"/>
  <c r="AU625" i="46"/>
  <c r="AC625" i="46"/>
  <c r="AT624" i="46"/>
  <c r="AV624" i="46" s="1"/>
  <c r="AU624" i="46"/>
  <c r="AC624" i="46"/>
  <c r="AT623" i="46"/>
  <c r="AU623" i="46"/>
  <c r="AC623" i="46"/>
  <c r="AT622" i="46"/>
  <c r="AU622" i="46"/>
  <c r="AC622" i="46"/>
  <c r="AT621" i="46"/>
  <c r="AV621" i="46" s="1"/>
  <c r="AU621" i="46"/>
  <c r="AC621" i="46"/>
  <c r="AT620" i="46"/>
  <c r="AU620" i="46"/>
  <c r="AC620" i="46"/>
  <c r="AT619" i="46"/>
  <c r="AU619" i="46"/>
  <c r="AV619" i="46" s="1"/>
  <c r="AC619" i="46"/>
  <c r="AT618" i="46"/>
  <c r="AU618" i="46"/>
  <c r="AC618" i="46"/>
  <c r="AT617" i="46"/>
  <c r="AU617" i="46"/>
  <c r="AC617" i="46"/>
  <c r="AT616" i="46"/>
  <c r="AU616" i="46"/>
  <c r="AC616" i="46"/>
  <c r="AT615" i="46"/>
  <c r="AU615" i="46"/>
  <c r="AC615" i="46"/>
  <c r="AT614" i="46"/>
  <c r="AU614" i="46"/>
  <c r="AC614" i="46"/>
  <c r="AT613" i="46"/>
  <c r="AV613" i="46" s="1"/>
  <c r="AU613" i="46"/>
  <c r="AC613" i="46"/>
  <c r="AT612" i="46"/>
  <c r="AU612" i="46"/>
  <c r="AC612" i="46"/>
  <c r="AT611" i="46"/>
  <c r="AU611" i="46"/>
  <c r="AV611" i="46" s="1"/>
  <c r="AC611" i="46"/>
  <c r="AT610" i="46"/>
  <c r="AU610" i="46"/>
  <c r="AC610" i="46"/>
  <c r="AT609" i="46"/>
  <c r="AU609" i="46"/>
  <c r="AC609" i="46"/>
  <c r="AT608" i="46"/>
  <c r="AU608" i="46"/>
  <c r="AC608" i="46"/>
  <c r="AT607" i="46"/>
  <c r="AU607" i="46"/>
  <c r="AC607" i="46"/>
  <c r="AT606" i="46"/>
  <c r="AU606" i="46"/>
  <c r="AC606" i="46"/>
  <c r="AT605" i="46"/>
  <c r="AV605" i="46" s="1"/>
  <c r="AU605" i="46"/>
  <c r="AC605" i="46"/>
  <c r="AT604" i="46"/>
  <c r="AU604" i="46"/>
  <c r="AC604" i="46"/>
  <c r="AT603" i="46"/>
  <c r="AU603" i="46"/>
  <c r="AV603" i="46" s="1"/>
  <c r="AC603" i="46"/>
  <c r="AT602" i="46"/>
  <c r="AU602" i="46"/>
  <c r="AC602" i="46"/>
  <c r="AT601" i="46"/>
  <c r="AU601" i="46"/>
  <c r="AC601" i="46"/>
  <c r="AT600" i="46"/>
  <c r="AU600" i="46"/>
  <c r="AC600" i="46"/>
  <c r="AT599" i="46"/>
  <c r="AU599" i="46"/>
  <c r="AC599" i="46"/>
  <c r="AT598" i="46"/>
  <c r="AU598" i="46"/>
  <c r="AC598" i="46"/>
  <c r="AT597" i="46"/>
  <c r="AV597" i="46" s="1"/>
  <c r="AU597" i="46"/>
  <c r="AC597" i="46"/>
  <c r="AT596" i="46"/>
  <c r="AU596" i="46"/>
  <c r="AC596" i="46"/>
  <c r="AT595" i="46"/>
  <c r="AU595" i="46"/>
  <c r="AV595" i="46" s="1"/>
  <c r="AC595" i="46"/>
  <c r="AT594" i="46"/>
  <c r="AU594" i="46"/>
  <c r="AC594" i="46"/>
  <c r="AT593" i="46"/>
  <c r="AU593" i="46"/>
  <c r="AC593" i="46"/>
  <c r="AT592" i="46"/>
  <c r="AU592" i="46"/>
  <c r="AC592" i="46"/>
  <c r="AT591" i="46"/>
  <c r="AU591" i="46"/>
  <c r="AC591" i="46"/>
  <c r="AT590" i="46"/>
  <c r="AU590" i="46"/>
  <c r="AC590" i="46"/>
  <c r="AT589" i="46"/>
  <c r="AV589" i="46" s="1"/>
  <c r="AU589" i="46"/>
  <c r="AC589" i="46"/>
  <c r="AT588" i="46"/>
  <c r="AU588" i="46"/>
  <c r="AC588" i="46"/>
  <c r="AT587" i="46"/>
  <c r="AU587" i="46"/>
  <c r="AV587" i="46" s="1"/>
  <c r="AC587" i="46"/>
  <c r="AT586" i="46"/>
  <c r="AU586" i="46"/>
  <c r="AC586" i="46"/>
  <c r="AT585" i="46"/>
  <c r="AU585" i="46"/>
  <c r="AC585" i="46"/>
  <c r="AT584" i="46"/>
  <c r="AU584" i="46"/>
  <c r="AC584" i="46"/>
  <c r="AT583" i="46"/>
  <c r="AU583" i="46"/>
  <c r="AC583" i="46"/>
  <c r="AT582" i="46"/>
  <c r="AU582" i="46"/>
  <c r="AC582" i="46"/>
  <c r="AT581" i="46"/>
  <c r="AV581" i="46" s="1"/>
  <c r="AU581" i="46"/>
  <c r="AC581" i="46"/>
  <c r="AT580" i="46"/>
  <c r="AU580" i="46"/>
  <c r="AC580" i="46"/>
  <c r="AT579" i="46"/>
  <c r="AU579" i="46"/>
  <c r="AC579" i="46"/>
  <c r="AT578" i="46"/>
  <c r="AU578" i="46"/>
  <c r="AC578" i="46"/>
  <c r="AT577" i="46"/>
  <c r="AU577" i="46"/>
  <c r="AC577" i="46"/>
  <c r="AT576" i="46"/>
  <c r="AV576" i="46" s="1"/>
  <c r="AU576" i="46"/>
  <c r="AC576" i="46"/>
  <c r="AT575" i="46"/>
  <c r="AU575" i="46"/>
  <c r="AC575" i="46"/>
  <c r="AT574" i="46"/>
  <c r="AU574" i="46"/>
  <c r="AC574" i="46"/>
  <c r="AT573" i="46"/>
  <c r="AV573" i="46" s="1"/>
  <c r="AU573" i="46"/>
  <c r="AC573" i="46"/>
  <c r="AT572" i="46"/>
  <c r="AU572" i="46"/>
  <c r="AC572" i="46"/>
  <c r="AT571" i="46"/>
  <c r="AU571" i="46"/>
  <c r="AV571" i="46" s="1"/>
  <c r="AC571" i="46"/>
  <c r="AT570" i="46"/>
  <c r="AU570" i="46"/>
  <c r="AC570" i="46"/>
  <c r="AT569" i="46"/>
  <c r="AU569" i="46"/>
  <c r="AC569" i="46"/>
  <c r="AT568" i="46"/>
  <c r="AU568" i="46"/>
  <c r="AC568" i="46"/>
  <c r="AT567" i="46"/>
  <c r="AU567" i="46"/>
  <c r="AC567" i="46"/>
  <c r="AT566" i="46"/>
  <c r="AU566" i="46"/>
  <c r="AC566" i="46"/>
  <c r="AT565" i="46"/>
  <c r="AV565" i="46" s="1"/>
  <c r="AU565" i="46"/>
  <c r="AC565" i="46"/>
  <c r="AT564" i="46"/>
  <c r="AU564" i="46"/>
  <c r="AC564" i="46"/>
  <c r="AT563" i="46"/>
  <c r="AU563" i="46"/>
  <c r="AV563" i="46" s="1"/>
  <c r="AC563" i="46"/>
  <c r="AT562" i="46"/>
  <c r="AU562" i="46"/>
  <c r="AC562" i="46"/>
  <c r="AT561" i="46"/>
  <c r="AU561" i="46"/>
  <c r="AC561" i="46"/>
  <c r="AT560" i="46"/>
  <c r="AU560" i="46"/>
  <c r="AC560" i="46"/>
  <c r="AT559" i="46"/>
  <c r="AU559" i="46"/>
  <c r="AC559" i="46"/>
  <c r="AT558" i="46"/>
  <c r="AU558" i="46"/>
  <c r="AC558" i="46"/>
  <c r="AT557" i="46"/>
  <c r="AV557" i="46" s="1"/>
  <c r="AU557" i="46"/>
  <c r="AC557" i="46"/>
  <c r="AT556" i="46"/>
  <c r="AU556" i="46"/>
  <c r="AC556" i="46"/>
  <c r="AT555" i="46"/>
  <c r="AU555" i="46"/>
  <c r="AV555" i="46" s="1"/>
  <c r="AC555" i="46"/>
  <c r="AT554" i="46"/>
  <c r="AU554" i="46"/>
  <c r="AC554" i="46"/>
  <c r="AT553" i="46"/>
  <c r="AU553" i="46"/>
  <c r="AC553" i="46"/>
  <c r="AT552" i="46"/>
  <c r="AU552" i="46"/>
  <c r="AC552" i="46"/>
  <c r="AT551" i="46"/>
  <c r="AU551" i="46"/>
  <c r="AC551" i="46"/>
  <c r="AT550" i="46"/>
  <c r="AU550" i="46"/>
  <c r="AC550" i="46"/>
  <c r="AT549" i="46"/>
  <c r="AV549" i="46" s="1"/>
  <c r="AU549" i="46"/>
  <c r="AC549" i="46"/>
  <c r="AT548" i="46"/>
  <c r="AU548" i="46"/>
  <c r="AC548" i="46"/>
  <c r="AT547" i="46"/>
  <c r="AU547" i="46"/>
  <c r="AV547" i="46" s="1"/>
  <c r="AC547" i="46"/>
  <c r="AT546" i="46"/>
  <c r="AU546" i="46"/>
  <c r="AC546" i="46"/>
  <c r="AT545" i="46"/>
  <c r="AU545" i="46"/>
  <c r="AC545" i="46"/>
  <c r="AT544" i="46"/>
  <c r="AU544" i="46"/>
  <c r="AC544" i="46"/>
  <c r="AT543" i="46"/>
  <c r="AU543" i="46"/>
  <c r="AC543" i="46"/>
  <c r="AT542" i="46"/>
  <c r="AU542" i="46"/>
  <c r="AC542" i="46"/>
  <c r="AT541" i="46"/>
  <c r="AV541" i="46" s="1"/>
  <c r="AU541" i="46"/>
  <c r="AC541" i="46"/>
  <c r="AT540" i="46"/>
  <c r="AU540" i="46"/>
  <c r="AC540" i="46"/>
  <c r="AT539" i="46"/>
  <c r="AU539" i="46"/>
  <c r="AV539" i="46" s="1"/>
  <c r="AC539" i="46"/>
  <c r="AT538" i="46"/>
  <c r="AU538" i="46"/>
  <c r="AC538" i="46"/>
  <c r="AT537" i="46"/>
  <c r="AU537" i="46"/>
  <c r="AC537" i="46"/>
  <c r="AT536" i="46"/>
  <c r="AU536" i="46"/>
  <c r="AC536" i="46"/>
  <c r="AT535" i="46"/>
  <c r="AU535" i="46"/>
  <c r="AC535" i="46"/>
  <c r="AT534" i="46"/>
  <c r="AU534" i="46"/>
  <c r="AC534" i="46"/>
  <c r="AT533" i="46"/>
  <c r="AV533" i="46" s="1"/>
  <c r="AU533" i="46"/>
  <c r="AC533" i="46"/>
  <c r="AT532" i="46"/>
  <c r="AU532" i="46"/>
  <c r="AC532" i="46"/>
  <c r="AT531" i="46"/>
  <c r="AU531" i="46"/>
  <c r="AV531" i="46" s="1"/>
  <c r="AC531" i="46"/>
  <c r="AT530" i="46"/>
  <c r="AU530" i="46"/>
  <c r="AC530" i="46"/>
  <c r="AT529" i="46"/>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U521" i="46"/>
  <c r="AC521" i="46"/>
  <c r="AT520" i="46"/>
  <c r="AV520" i="46" s="1"/>
  <c r="AU520" i="46"/>
  <c r="AC520" i="46"/>
  <c r="AT519" i="46"/>
  <c r="AU519" i="46"/>
  <c r="AC519" i="46"/>
  <c r="AT518" i="46"/>
  <c r="AU518" i="46"/>
  <c r="AC518" i="46"/>
  <c r="AT517" i="46"/>
  <c r="AV517" i="46" s="1"/>
  <c r="AU517" i="46"/>
  <c r="AC517" i="46"/>
  <c r="AT516" i="46"/>
  <c r="AU516" i="46"/>
  <c r="AC516" i="46"/>
  <c r="AT515" i="46"/>
  <c r="AU515" i="46"/>
  <c r="AV515" i="46" s="1"/>
  <c r="AC515" i="46"/>
  <c r="AT514" i="46"/>
  <c r="AU514" i="46"/>
  <c r="AC514" i="46"/>
  <c r="AT513" i="46"/>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U505" i="46"/>
  <c r="AC505" i="46"/>
  <c r="AT504" i="46"/>
  <c r="AU504" i="46"/>
  <c r="AC504" i="46"/>
  <c r="AT503" i="46"/>
  <c r="AU503" i="46"/>
  <c r="AC503" i="46"/>
  <c r="AT502" i="46"/>
  <c r="AU502" i="46"/>
  <c r="AC502" i="46"/>
  <c r="AT501" i="46"/>
  <c r="AV501" i="46" s="1"/>
  <c r="AU501" i="46"/>
  <c r="AC501" i="46"/>
  <c r="AT500" i="46"/>
  <c r="AU500" i="46"/>
  <c r="AC500" i="46"/>
  <c r="AT499" i="46"/>
  <c r="AU499" i="46"/>
  <c r="AV499" i="46" s="1"/>
  <c r="AC499" i="46"/>
  <c r="AT498" i="46"/>
  <c r="AU498" i="46"/>
  <c r="AC498" i="46"/>
  <c r="AT497" i="46"/>
  <c r="AU497" i="46"/>
  <c r="AC497" i="46"/>
  <c r="AT496" i="46"/>
  <c r="AU496" i="46"/>
  <c r="AC496" i="46"/>
  <c r="AT495" i="46"/>
  <c r="AU495" i="46"/>
  <c r="AC495" i="46"/>
  <c r="AT494" i="46"/>
  <c r="AU494" i="46"/>
  <c r="AC494" i="46"/>
  <c r="AT493" i="46"/>
  <c r="AV493" i="46" s="1"/>
  <c r="AU493" i="46"/>
  <c r="AC493" i="46"/>
  <c r="AT492" i="46"/>
  <c r="AU492" i="46"/>
  <c r="AC492" i="46"/>
  <c r="AT491" i="46"/>
  <c r="AU491" i="46"/>
  <c r="AV491" i="46" s="1"/>
  <c r="AC491" i="46"/>
  <c r="AT490" i="46"/>
  <c r="AU490" i="46"/>
  <c r="AC490" i="46"/>
  <c r="AT489" i="46"/>
  <c r="AU489" i="46"/>
  <c r="AC489" i="46"/>
  <c r="AT488" i="46"/>
  <c r="AU488" i="46"/>
  <c r="AC488" i="46"/>
  <c r="AT487" i="46"/>
  <c r="AU487" i="46"/>
  <c r="AC487" i="46"/>
  <c r="AT486" i="46"/>
  <c r="AU486" i="46"/>
  <c r="AC486" i="46"/>
  <c r="AT485" i="46"/>
  <c r="AV485" i="46" s="1"/>
  <c r="AU485" i="46"/>
  <c r="AC485" i="46"/>
  <c r="AT484" i="46"/>
  <c r="AU484" i="46"/>
  <c r="AC484" i="46"/>
  <c r="AT483" i="46"/>
  <c r="AU483" i="46"/>
  <c r="AV483" i="46" s="1"/>
  <c r="AC483" i="46"/>
  <c r="AT482" i="46"/>
  <c r="AU482" i="46"/>
  <c r="AC482" i="46"/>
  <c r="AT481" i="46"/>
  <c r="AU481" i="46"/>
  <c r="AC481" i="46"/>
  <c r="AT480" i="46"/>
  <c r="AU480" i="46"/>
  <c r="AC480" i="46"/>
  <c r="AT479" i="46"/>
  <c r="AU479" i="46"/>
  <c r="AC479" i="46"/>
  <c r="AT478" i="46"/>
  <c r="AU478" i="46"/>
  <c r="AC478" i="46"/>
  <c r="AT477" i="46"/>
  <c r="AV477" i="46" s="1"/>
  <c r="AU477" i="46"/>
  <c r="AC477" i="46"/>
  <c r="AT476" i="46"/>
  <c r="AU476" i="46"/>
  <c r="AC476" i="46"/>
  <c r="AT475" i="46"/>
  <c r="AU475" i="46"/>
  <c r="AV475" i="46" s="1"/>
  <c r="AC475" i="46"/>
  <c r="AT474" i="46"/>
  <c r="AU474" i="46"/>
  <c r="AC474" i="46"/>
  <c r="AT473" i="46"/>
  <c r="AU473" i="46"/>
  <c r="AC473" i="46"/>
  <c r="AT472" i="46"/>
  <c r="AU472" i="46"/>
  <c r="AC472" i="46"/>
  <c r="AT471" i="46"/>
  <c r="AU471" i="46"/>
  <c r="AC471" i="46"/>
  <c r="AT470" i="46"/>
  <c r="AU470" i="46"/>
  <c r="AC470" i="46"/>
  <c r="AT469" i="46"/>
  <c r="AV469" i="46" s="1"/>
  <c r="AU469" i="46"/>
  <c r="AC469" i="46"/>
  <c r="AT468" i="46"/>
  <c r="AU468" i="46"/>
  <c r="AC468" i="46"/>
  <c r="AT467" i="46"/>
  <c r="AU467" i="46"/>
  <c r="AC467" i="46"/>
  <c r="AT466" i="46"/>
  <c r="AU466" i="46"/>
  <c r="AC466" i="46"/>
  <c r="AT465" i="46"/>
  <c r="AU465" i="46"/>
  <c r="AC465" i="46"/>
  <c r="AT464" i="46"/>
  <c r="AU464" i="46"/>
  <c r="AC464" i="46"/>
  <c r="AT463" i="46"/>
  <c r="AU463" i="46"/>
  <c r="AC463" i="46"/>
  <c r="AT462" i="46"/>
  <c r="AU462" i="46"/>
  <c r="AC462" i="46"/>
  <c r="AT461" i="46"/>
  <c r="AV461" i="46" s="1"/>
  <c r="AU461" i="46"/>
  <c r="AC461" i="46"/>
  <c r="AT460" i="46"/>
  <c r="AU460" i="46"/>
  <c r="AC460" i="46"/>
  <c r="AT459" i="46"/>
  <c r="AU459" i="46"/>
  <c r="AV459" i="46" s="1"/>
  <c r="AC459" i="46"/>
  <c r="AT458" i="46"/>
  <c r="AU458" i="46"/>
  <c r="AC458" i="46"/>
  <c r="AT457" i="46"/>
  <c r="AU457" i="46"/>
  <c r="AC457" i="46"/>
  <c r="AT456" i="46"/>
  <c r="AU456" i="46"/>
  <c r="AC456" i="46"/>
  <c r="AT455" i="46"/>
  <c r="AU455" i="46"/>
  <c r="AC455" i="46"/>
  <c r="AT454" i="46"/>
  <c r="AU454" i="46"/>
  <c r="AC454" i="46"/>
  <c r="AT453" i="46"/>
  <c r="AV453" i="46" s="1"/>
  <c r="AU453" i="46"/>
  <c r="AC453" i="46"/>
  <c r="AT452" i="46"/>
  <c r="AU452" i="46"/>
  <c r="AC452" i="46"/>
  <c r="AT451" i="46"/>
  <c r="AU451" i="46"/>
  <c r="AV451" i="46" s="1"/>
  <c r="AC451" i="46"/>
  <c r="AT450" i="46"/>
  <c r="AU450" i="46"/>
  <c r="AC450" i="46"/>
  <c r="AT449" i="46"/>
  <c r="AU449" i="46"/>
  <c r="AC449" i="46"/>
  <c r="AT448" i="46"/>
  <c r="AU448" i="46"/>
  <c r="AC448" i="46"/>
  <c r="AT447" i="46"/>
  <c r="AU447" i="46"/>
  <c r="AC447" i="46"/>
  <c r="AT446" i="46"/>
  <c r="AU446" i="46"/>
  <c r="AC446" i="46"/>
  <c r="AT445" i="46"/>
  <c r="AV445" i="46" s="1"/>
  <c r="AU445" i="46"/>
  <c r="AC445" i="46"/>
  <c r="AT444" i="46"/>
  <c r="AU444" i="46"/>
  <c r="AC444" i="46"/>
  <c r="AT443" i="46"/>
  <c r="AU443" i="46"/>
  <c r="AV443" i="46" s="1"/>
  <c r="AC443" i="46"/>
  <c r="AT442" i="46"/>
  <c r="AU442" i="46"/>
  <c r="AC442" i="46"/>
  <c r="AT441" i="46"/>
  <c r="AU441" i="46"/>
  <c r="AC441" i="46"/>
  <c r="AT440" i="46"/>
  <c r="AU440" i="46"/>
  <c r="AC440" i="46"/>
  <c r="AT439" i="46"/>
  <c r="AU439" i="46"/>
  <c r="AC439" i="46"/>
  <c r="AT438" i="46"/>
  <c r="AU438" i="46"/>
  <c r="AC438" i="46"/>
  <c r="AT437" i="46"/>
  <c r="AV437" i="46" s="1"/>
  <c r="AU437" i="46"/>
  <c r="AC437" i="46"/>
  <c r="AT436" i="46"/>
  <c r="AU436" i="46"/>
  <c r="AC436" i="46"/>
  <c r="AT435" i="46"/>
  <c r="AU435" i="46"/>
  <c r="AV435" i="46" s="1"/>
  <c r="AC435" i="46"/>
  <c r="AT434" i="46"/>
  <c r="AU434" i="46"/>
  <c r="AC434" i="46"/>
  <c r="AT433" i="46"/>
  <c r="AU433" i="46"/>
  <c r="AC433" i="46"/>
  <c r="AT432" i="46"/>
  <c r="AU432" i="46"/>
  <c r="AC432" i="46"/>
  <c r="AT431" i="46"/>
  <c r="AU431" i="46"/>
  <c r="AC431" i="46"/>
  <c r="AT430" i="46"/>
  <c r="AU430" i="46"/>
  <c r="AC430" i="46"/>
  <c r="AT429" i="46"/>
  <c r="AV429" i="46" s="1"/>
  <c r="AU429" i="46"/>
  <c r="AC429" i="46"/>
  <c r="AT428" i="46"/>
  <c r="AU428" i="46"/>
  <c r="AC428" i="46"/>
  <c r="AT427" i="46"/>
  <c r="AU427" i="46"/>
  <c r="AV427" i="46" s="1"/>
  <c r="AC427" i="46"/>
  <c r="AT426" i="46"/>
  <c r="AU426" i="46"/>
  <c r="AC426" i="46"/>
  <c r="AT425" i="46"/>
  <c r="AU425" i="46"/>
  <c r="AC425" i="46"/>
  <c r="AT424" i="46"/>
  <c r="AU424" i="46"/>
  <c r="AC424" i="46"/>
  <c r="AT423" i="46"/>
  <c r="AU423" i="46"/>
  <c r="AC423" i="46"/>
  <c r="AT422" i="46"/>
  <c r="AU422" i="46"/>
  <c r="AC422" i="46"/>
  <c r="AT421" i="46"/>
  <c r="AV421" i="46" s="1"/>
  <c r="AU421" i="46"/>
  <c r="AC421" i="46"/>
  <c r="AT420" i="46"/>
  <c r="AU420" i="46"/>
  <c r="AC420" i="46"/>
  <c r="AT419" i="46"/>
  <c r="AU419" i="46"/>
  <c r="AV419" i="46" s="1"/>
  <c r="AC419" i="46"/>
  <c r="AT418" i="46"/>
  <c r="AU418" i="46"/>
  <c r="AC418" i="46"/>
  <c r="AT417" i="46"/>
  <c r="AU417" i="46"/>
  <c r="AC417" i="46"/>
  <c r="AT416" i="46"/>
  <c r="AV416" i="46" s="1"/>
  <c r="AU416" i="46"/>
  <c r="AC416" i="46"/>
  <c r="AT415" i="46"/>
  <c r="AU415" i="46"/>
  <c r="AC415" i="46"/>
  <c r="AT414" i="46"/>
  <c r="AU414" i="46"/>
  <c r="AC414" i="46"/>
  <c r="AT413" i="46"/>
  <c r="AV413" i="46" s="1"/>
  <c r="AU413" i="46"/>
  <c r="AC413" i="46"/>
  <c r="AT412" i="46"/>
  <c r="AU412" i="46"/>
  <c r="AC412" i="46"/>
  <c r="AT411" i="46"/>
  <c r="AU411" i="46"/>
  <c r="AV411" i="46" s="1"/>
  <c r="AC411" i="46"/>
  <c r="AT410" i="46"/>
  <c r="AU410" i="46"/>
  <c r="AC410" i="46"/>
  <c r="AT409" i="46"/>
  <c r="AU409" i="46"/>
  <c r="AC409" i="46"/>
  <c r="AT408" i="46"/>
  <c r="AU408" i="46"/>
  <c r="AC408" i="46"/>
  <c r="AT407" i="46"/>
  <c r="AU407" i="46"/>
  <c r="AC407" i="46"/>
  <c r="AT406" i="46"/>
  <c r="AU406" i="46"/>
  <c r="AC406" i="46"/>
  <c r="AT405" i="46"/>
  <c r="AV405" i="46" s="1"/>
  <c r="AU405" i="46"/>
  <c r="AC405" i="46"/>
  <c r="AT404" i="46"/>
  <c r="AU404" i="46"/>
  <c r="AC404" i="46"/>
  <c r="AT403" i="46"/>
  <c r="AU403" i="46"/>
  <c r="AV403" i="46" s="1"/>
  <c r="AC403" i="46"/>
  <c r="AT402" i="46"/>
  <c r="AU402" i="46"/>
  <c r="AC402" i="46"/>
  <c r="AT401" i="46"/>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U393" i="46"/>
  <c r="AC393" i="46"/>
  <c r="AT392" i="46"/>
  <c r="AV392" i="46" s="1"/>
  <c r="AU392" i="46"/>
  <c r="AC392" i="46"/>
  <c r="AT391" i="46"/>
  <c r="AU391" i="46"/>
  <c r="AC391" i="46"/>
  <c r="AT390" i="46"/>
  <c r="AU390" i="46"/>
  <c r="AC390" i="46"/>
  <c r="AT389" i="46"/>
  <c r="AV389" i="46" s="1"/>
  <c r="AU389" i="46"/>
  <c r="AC389" i="46"/>
  <c r="AT388" i="46"/>
  <c r="AU388" i="46"/>
  <c r="AC388" i="46"/>
  <c r="AT387" i="46"/>
  <c r="AU387" i="46"/>
  <c r="AV387" i="46" s="1"/>
  <c r="AC387" i="46"/>
  <c r="AT386" i="46"/>
  <c r="AU386" i="46"/>
  <c r="AC386" i="46"/>
  <c r="AT385" i="46"/>
  <c r="AU385" i="46"/>
  <c r="AC385" i="46"/>
  <c r="AT384" i="46"/>
  <c r="AU384" i="46"/>
  <c r="AC384" i="46"/>
  <c r="AT383" i="46"/>
  <c r="AU383" i="46"/>
  <c r="AC383" i="46"/>
  <c r="AT382" i="46"/>
  <c r="AU382" i="46"/>
  <c r="AC382" i="46"/>
  <c r="AT381" i="46"/>
  <c r="AV381" i="46" s="1"/>
  <c r="AU381" i="46"/>
  <c r="AC381" i="46"/>
  <c r="AT380" i="46"/>
  <c r="AU380" i="46"/>
  <c r="AC380" i="46"/>
  <c r="AT379" i="46"/>
  <c r="AU379" i="46"/>
  <c r="AV379" i="46" s="1"/>
  <c r="AC379" i="46"/>
  <c r="AT378" i="46"/>
  <c r="AU378" i="46"/>
  <c r="AC378" i="46"/>
  <c r="AT377" i="46"/>
  <c r="AU377" i="46"/>
  <c r="AC377" i="46"/>
  <c r="AT376" i="46"/>
  <c r="AU376" i="46"/>
  <c r="AC376" i="46"/>
  <c r="AT375" i="46"/>
  <c r="AU375" i="46"/>
  <c r="AC375" i="46"/>
  <c r="AT374" i="46"/>
  <c r="AU374" i="46"/>
  <c r="AC374" i="46"/>
  <c r="AT373" i="46"/>
  <c r="AU373" i="46"/>
  <c r="AC373" i="46"/>
  <c r="AT372" i="46"/>
  <c r="AU372" i="46"/>
  <c r="AC372" i="46"/>
  <c r="AT371" i="46"/>
  <c r="AU371" i="46"/>
  <c r="AV371" i="46" s="1"/>
  <c r="AC371" i="46"/>
  <c r="AT370" i="46"/>
  <c r="AU370" i="46"/>
  <c r="AC370" i="46"/>
  <c r="AT369" i="46"/>
  <c r="AU369" i="46"/>
  <c r="AC369" i="46"/>
  <c r="AT368" i="46"/>
  <c r="AU368" i="46"/>
  <c r="AC368" i="46"/>
  <c r="AT367" i="46"/>
  <c r="AU367" i="46"/>
  <c r="AC367" i="46"/>
  <c r="AT366" i="46"/>
  <c r="AU366" i="46"/>
  <c r="AC366" i="46"/>
  <c r="AT365" i="46"/>
  <c r="AV365" i="46" s="1"/>
  <c r="AU365" i="46"/>
  <c r="AC365" i="46"/>
  <c r="AT364" i="46"/>
  <c r="AU364" i="46"/>
  <c r="AC364" i="46"/>
  <c r="AT363" i="46"/>
  <c r="AU363" i="46"/>
  <c r="AV363" i="46" s="1"/>
  <c r="AC363" i="46"/>
  <c r="AT362" i="46"/>
  <c r="AU362" i="46"/>
  <c r="AC362" i="46"/>
  <c r="AT361" i="46"/>
  <c r="AU361" i="46"/>
  <c r="AC361" i="46"/>
  <c r="AT360" i="46"/>
  <c r="AU360" i="46"/>
  <c r="AC360" i="46"/>
  <c r="AT359" i="46"/>
  <c r="AU359" i="46"/>
  <c r="AC359" i="46"/>
  <c r="AT358" i="46"/>
  <c r="AU358" i="46"/>
  <c r="AC358" i="46"/>
  <c r="AT357" i="46"/>
  <c r="AV357" i="46" s="1"/>
  <c r="AU357" i="46"/>
  <c r="AC357" i="46"/>
  <c r="AT356" i="46"/>
  <c r="AU356" i="46"/>
  <c r="AC356" i="46"/>
  <c r="AT355" i="46"/>
  <c r="AU355" i="46"/>
  <c r="AV355" i="46" s="1"/>
  <c r="AC355" i="46"/>
  <c r="AT354" i="46"/>
  <c r="AU354" i="46"/>
  <c r="AC354" i="46"/>
  <c r="AT353" i="46"/>
  <c r="AU353" i="46"/>
  <c r="AC353" i="46"/>
  <c r="AT352" i="46"/>
  <c r="AU352" i="46"/>
  <c r="AC352" i="46"/>
  <c r="AT351" i="46"/>
  <c r="AU351" i="46"/>
  <c r="AC351" i="46"/>
  <c r="AT350" i="46"/>
  <c r="AU350" i="46"/>
  <c r="AC350" i="46"/>
  <c r="AT349" i="46"/>
  <c r="AV349" i="46" s="1"/>
  <c r="AU349" i="46"/>
  <c r="AC349" i="46"/>
  <c r="AT348" i="46"/>
  <c r="AU348" i="46"/>
  <c r="AC348" i="46"/>
  <c r="AT347" i="46"/>
  <c r="AU347" i="46"/>
  <c r="AV347" i="46" s="1"/>
  <c r="AC347" i="46"/>
  <c r="AT346" i="46"/>
  <c r="AU346" i="46"/>
  <c r="AC346" i="46"/>
  <c r="AT345" i="46"/>
  <c r="AU345" i="46"/>
  <c r="AC345" i="46"/>
  <c r="AT344" i="46"/>
  <c r="AU344" i="46"/>
  <c r="AC344" i="46"/>
  <c r="AT343" i="46"/>
  <c r="AU343" i="46"/>
  <c r="AC343" i="46"/>
  <c r="AT342" i="46"/>
  <c r="AU342" i="46"/>
  <c r="AC342" i="46"/>
  <c r="AT341" i="46"/>
  <c r="AV341" i="46" s="1"/>
  <c r="AU341" i="46"/>
  <c r="AC341" i="46"/>
  <c r="AT340" i="46"/>
  <c r="AU340" i="46"/>
  <c r="AC340" i="46"/>
  <c r="AT339" i="46"/>
  <c r="AU339" i="46"/>
  <c r="AV339" i="46" s="1"/>
  <c r="AC339" i="46"/>
  <c r="AT338" i="46"/>
  <c r="AU338" i="46"/>
  <c r="AC338" i="46"/>
  <c r="AT337" i="46"/>
  <c r="AU337" i="46"/>
  <c r="AC337" i="46"/>
  <c r="AT336" i="46"/>
  <c r="AU336" i="46"/>
  <c r="AC336" i="46"/>
  <c r="AT335" i="46"/>
  <c r="AU335" i="46"/>
  <c r="AC335" i="46"/>
  <c r="AT334" i="46"/>
  <c r="AU334" i="46"/>
  <c r="AC334" i="46"/>
  <c r="AT333" i="46"/>
  <c r="AV333" i="46" s="1"/>
  <c r="AU333" i="46"/>
  <c r="AC333" i="46"/>
  <c r="AT332" i="46"/>
  <c r="AU332" i="46"/>
  <c r="AC332" i="46"/>
  <c r="AT331" i="46"/>
  <c r="AU331" i="46"/>
  <c r="AV331" i="46" s="1"/>
  <c r="AC331" i="46"/>
  <c r="AT330" i="46"/>
  <c r="AU330" i="46"/>
  <c r="AC330" i="46"/>
  <c r="AT329" i="46"/>
  <c r="AU329" i="46"/>
  <c r="AC329" i="46"/>
  <c r="AT328" i="46"/>
  <c r="AU328" i="46"/>
  <c r="AC328" i="46"/>
  <c r="AT327" i="46"/>
  <c r="AU327" i="46"/>
  <c r="AC327" i="46"/>
  <c r="AT326" i="46"/>
  <c r="AU326" i="46"/>
  <c r="AC326" i="46"/>
  <c r="AT325" i="46"/>
  <c r="AV325" i="46" s="1"/>
  <c r="AU325" i="46"/>
  <c r="AC325" i="46"/>
  <c r="AT324" i="46"/>
  <c r="AU324" i="46"/>
  <c r="AC324" i="46"/>
  <c r="AT323" i="46"/>
  <c r="AU323" i="46"/>
  <c r="AV323" i="46" s="1"/>
  <c r="AC323" i="46"/>
  <c r="AT322" i="46"/>
  <c r="AU322" i="46"/>
  <c r="AC322" i="46"/>
  <c r="AT321" i="46"/>
  <c r="AU321" i="46"/>
  <c r="AC321" i="46"/>
  <c r="AT320" i="46"/>
  <c r="AU320" i="46"/>
  <c r="AC320" i="46"/>
  <c r="AT319" i="46"/>
  <c r="AU319" i="46"/>
  <c r="AC319" i="46"/>
  <c r="AT318" i="46"/>
  <c r="AU318" i="46"/>
  <c r="AC318" i="46"/>
  <c r="AT317" i="46"/>
  <c r="AV317" i="46" s="1"/>
  <c r="AU317" i="46"/>
  <c r="AC317" i="46"/>
  <c r="AT316" i="46"/>
  <c r="AU316" i="46"/>
  <c r="AC316" i="46"/>
  <c r="AT315" i="46"/>
  <c r="AU315" i="46"/>
  <c r="AV315" i="46" s="1"/>
  <c r="AC315" i="46"/>
  <c r="AT314" i="46"/>
  <c r="AU314" i="46"/>
  <c r="AC314" i="46"/>
  <c r="AT313" i="46"/>
  <c r="AU313" i="46"/>
  <c r="AC313" i="46"/>
  <c r="AT312" i="46"/>
  <c r="AU312" i="46"/>
  <c r="AC312" i="46"/>
  <c r="AT311" i="46"/>
  <c r="AU311" i="46"/>
  <c r="AC311" i="46"/>
  <c r="AT310" i="46"/>
  <c r="AU310" i="46"/>
  <c r="AC310" i="46"/>
  <c r="AT309" i="46"/>
  <c r="AV309" i="46" s="1"/>
  <c r="AU309" i="46"/>
  <c r="AC309" i="46"/>
  <c r="AT308" i="46"/>
  <c r="AU308" i="46"/>
  <c r="AC308" i="46"/>
  <c r="AT307" i="46"/>
  <c r="AU307" i="46"/>
  <c r="AV307" i="46" s="1"/>
  <c r="AC307" i="46"/>
  <c r="AT306" i="46"/>
  <c r="AU306" i="46"/>
  <c r="AC306" i="46"/>
  <c r="AT305" i="46"/>
  <c r="AU305" i="46"/>
  <c r="AC305" i="46"/>
  <c r="AT304" i="46"/>
  <c r="AU304" i="46"/>
  <c r="AC304" i="46"/>
  <c r="AT303" i="46"/>
  <c r="AU303" i="46"/>
  <c r="AC303" i="46"/>
  <c r="AT302" i="46"/>
  <c r="AU302" i="46"/>
  <c r="AC302" i="46"/>
  <c r="AT301" i="46"/>
  <c r="AV301" i="46" s="1"/>
  <c r="AU301" i="46"/>
  <c r="AC301" i="46"/>
  <c r="AT300" i="46"/>
  <c r="AU300" i="46"/>
  <c r="AC300" i="46"/>
  <c r="AT299" i="46"/>
  <c r="AU299" i="46"/>
  <c r="AV299" i="46" s="1"/>
  <c r="AC299" i="46"/>
  <c r="AT298" i="46"/>
  <c r="AU298" i="46"/>
  <c r="AC298" i="46"/>
  <c r="AT297" i="46"/>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C290" i="46"/>
  <c r="AT289" i="46"/>
  <c r="AU289" i="46"/>
  <c r="AC289" i="46"/>
  <c r="AT288" i="46"/>
  <c r="AU288" i="46"/>
  <c r="AC288" i="46"/>
  <c r="AT287" i="46"/>
  <c r="AU287" i="46"/>
  <c r="AC287" i="46"/>
  <c r="AT286" i="46"/>
  <c r="AU286" i="46"/>
  <c r="AC286" i="46"/>
  <c r="AT285" i="46"/>
  <c r="AV285" i="46" s="1"/>
  <c r="AU285" i="46"/>
  <c r="AC285" i="46"/>
  <c r="AT284" i="46"/>
  <c r="AU284" i="46"/>
  <c r="AC284" i="46"/>
  <c r="AT283" i="46"/>
  <c r="AU283" i="46"/>
  <c r="AV283" i="46" s="1"/>
  <c r="AC283" i="46"/>
  <c r="AT282" i="46"/>
  <c r="AU282" i="46"/>
  <c r="AC282" i="46"/>
  <c r="AT281" i="46"/>
  <c r="AU281" i="46"/>
  <c r="AC281" i="46"/>
  <c r="AT280" i="46"/>
  <c r="AU280" i="46"/>
  <c r="AC280" i="46"/>
  <c r="AT279" i="46"/>
  <c r="AU279" i="46"/>
  <c r="AC279" i="46"/>
  <c r="AT278" i="46"/>
  <c r="AU278" i="46"/>
  <c r="AC278" i="46"/>
  <c r="AT277" i="46"/>
  <c r="AV277" i="46" s="1"/>
  <c r="AU277" i="46"/>
  <c r="AC277" i="46"/>
  <c r="AT276" i="46"/>
  <c r="AU276" i="46"/>
  <c r="AC276" i="46"/>
  <c r="AT275" i="46"/>
  <c r="AU275" i="46"/>
  <c r="AV275" i="46" s="1"/>
  <c r="AC275" i="46"/>
  <c r="AT274" i="46"/>
  <c r="AU274" i="46"/>
  <c r="AC274" i="46"/>
  <c r="AT273" i="46"/>
  <c r="AU273" i="46"/>
  <c r="AC273" i="46"/>
  <c r="AT272" i="46"/>
  <c r="AU272" i="46"/>
  <c r="AC272" i="46"/>
  <c r="AT271" i="46"/>
  <c r="AU271" i="46"/>
  <c r="AC271" i="46"/>
  <c r="AT270" i="46"/>
  <c r="AU270" i="46"/>
  <c r="AC270" i="46"/>
  <c r="AT269" i="46"/>
  <c r="AV269" i="46" s="1"/>
  <c r="AU269" i="46"/>
  <c r="AC269" i="46"/>
  <c r="AT268" i="46"/>
  <c r="AU268" i="46"/>
  <c r="AC268" i="46"/>
  <c r="AT267" i="46"/>
  <c r="AU267" i="46"/>
  <c r="AV267" i="46" s="1"/>
  <c r="AC267" i="46"/>
  <c r="AT266" i="46"/>
  <c r="AU266" i="46"/>
  <c r="AC266" i="46"/>
  <c r="AT265" i="46"/>
  <c r="AU265" i="46"/>
  <c r="AC265" i="46"/>
  <c r="AT264" i="46"/>
  <c r="AU264" i="46"/>
  <c r="AC264" i="46"/>
  <c r="AT263" i="46"/>
  <c r="AU263" i="46"/>
  <c r="AC263" i="46"/>
  <c r="AT262" i="46"/>
  <c r="AU262" i="46"/>
  <c r="AC262" i="46"/>
  <c r="AT261" i="46"/>
  <c r="AV261" i="46" s="1"/>
  <c r="AU261" i="46"/>
  <c r="AC261" i="46"/>
  <c r="AT260" i="46"/>
  <c r="AU260" i="46"/>
  <c r="AC260" i="46"/>
  <c r="AT259" i="46"/>
  <c r="AU259" i="46"/>
  <c r="AV259" i="46" s="1"/>
  <c r="AC259" i="46"/>
  <c r="AT258" i="46"/>
  <c r="AU258" i="46"/>
  <c r="AC258" i="46"/>
  <c r="AT257" i="46"/>
  <c r="AU257" i="46"/>
  <c r="AC257" i="46"/>
  <c r="AT256" i="46"/>
  <c r="AU256" i="46"/>
  <c r="AC256" i="46"/>
  <c r="AT255" i="46"/>
  <c r="AU255" i="46"/>
  <c r="AC255" i="46"/>
  <c r="AT254" i="46"/>
  <c r="AU254" i="46"/>
  <c r="AC254" i="46"/>
  <c r="AT253" i="46"/>
  <c r="AV253" i="46" s="1"/>
  <c r="AU253" i="46"/>
  <c r="AC253" i="46"/>
  <c r="AT252" i="46"/>
  <c r="AU252" i="46"/>
  <c r="AC252" i="46"/>
  <c r="AT251" i="46"/>
  <c r="AU251" i="46"/>
  <c r="AV251" i="46" s="1"/>
  <c r="AC251" i="46"/>
  <c r="AT250" i="46"/>
  <c r="AU250" i="46"/>
  <c r="AC250" i="46"/>
  <c r="AT249" i="46"/>
  <c r="AU249" i="46"/>
  <c r="AC249" i="46"/>
  <c r="AT248" i="46"/>
  <c r="AU248" i="46"/>
  <c r="AC248" i="46"/>
  <c r="AT247" i="46"/>
  <c r="AU247" i="46"/>
  <c r="AC247" i="46"/>
  <c r="AT246" i="46"/>
  <c r="AU246" i="46"/>
  <c r="AC246" i="46"/>
  <c r="AT245" i="46"/>
  <c r="AV245" i="46" s="1"/>
  <c r="AU245" i="46"/>
  <c r="AC245" i="46"/>
  <c r="AT244" i="46"/>
  <c r="AU244" i="46"/>
  <c r="AC244" i="46"/>
  <c r="AT243" i="46"/>
  <c r="AU243" i="46"/>
  <c r="AV243" i="46" s="1"/>
  <c r="AC243" i="46"/>
  <c r="AT242" i="46"/>
  <c r="AU242" i="46"/>
  <c r="AC242" i="46"/>
  <c r="AT241" i="46"/>
  <c r="AU241" i="46"/>
  <c r="AC241" i="46"/>
  <c r="AT240" i="46"/>
  <c r="AU240" i="46"/>
  <c r="AC240" i="46"/>
  <c r="AT239" i="46"/>
  <c r="AU239" i="46"/>
  <c r="AC239" i="46"/>
  <c r="AT238" i="46"/>
  <c r="AU238" i="46"/>
  <c r="AC238" i="46"/>
  <c r="AT237" i="46"/>
  <c r="AV237" i="46" s="1"/>
  <c r="AU237" i="46"/>
  <c r="AC237" i="46"/>
  <c r="AT236" i="46"/>
  <c r="AU236" i="46"/>
  <c r="AC236" i="46"/>
  <c r="AT235" i="46"/>
  <c r="AU235" i="46"/>
  <c r="AC235" i="46"/>
  <c r="AT234" i="46"/>
  <c r="AU234" i="46"/>
  <c r="AC234" i="46"/>
  <c r="AT233" i="46"/>
  <c r="AU233" i="46"/>
  <c r="AC233" i="46"/>
  <c r="AT232" i="46"/>
  <c r="AU232" i="46"/>
  <c r="AC232" i="46"/>
  <c r="AT231" i="46"/>
  <c r="AU231" i="46"/>
  <c r="AC231" i="46"/>
  <c r="AT230" i="46"/>
  <c r="AU230" i="46"/>
  <c r="AC230" i="46"/>
  <c r="AT229" i="46"/>
  <c r="AV229" i="46" s="1"/>
  <c r="AU229" i="46"/>
  <c r="AC229" i="46"/>
  <c r="AT228" i="46"/>
  <c r="AU228" i="46"/>
  <c r="AC228" i="46"/>
  <c r="AT227" i="46"/>
  <c r="AU227" i="46"/>
  <c r="AV227" i="46" s="1"/>
  <c r="AC227" i="46"/>
  <c r="AT226" i="46"/>
  <c r="AU226" i="46"/>
  <c r="AC226" i="46"/>
  <c r="AT225" i="46"/>
  <c r="AU225" i="46"/>
  <c r="AC225" i="46"/>
  <c r="AT224" i="46"/>
  <c r="AU224" i="46"/>
  <c r="AC224" i="46"/>
  <c r="AT223" i="46"/>
  <c r="AU223" i="46"/>
  <c r="AC223" i="46"/>
  <c r="AT222" i="46"/>
  <c r="AU222" i="46"/>
  <c r="AC222" i="46"/>
  <c r="AT221" i="46"/>
  <c r="AV221" i="46" s="1"/>
  <c r="AU221" i="46"/>
  <c r="AC221" i="46"/>
  <c r="AT220" i="46"/>
  <c r="AU220" i="46"/>
  <c r="AC220" i="46"/>
  <c r="AT219" i="46"/>
  <c r="AU219" i="46"/>
  <c r="AV219" i="46" s="1"/>
  <c r="AC219" i="46"/>
  <c r="AT218" i="46"/>
  <c r="AU218" i="46"/>
  <c r="AC218" i="46"/>
  <c r="AT217" i="46"/>
  <c r="AU217" i="46"/>
  <c r="AC217" i="46"/>
  <c r="AT216" i="46"/>
  <c r="AU216" i="46"/>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U209" i="46"/>
  <c r="AC209" i="46"/>
  <c r="AT208" i="46"/>
  <c r="AU208" i="46"/>
  <c r="AC208" i="46"/>
  <c r="AT207" i="46"/>
  <c r="AU207" i="46"/>
  <c r="AC207" i="46"/>
  <c r="AT206" i="46"/>
  <c r="AU206" i="46"/>
  <c r="AC206" i="46"/>
  <c r="AT205" i="46"/>
  <c r="AV205" i="46" s="1"/>
  <c r="AU205" i="46"/>
  <c r="AC205" i="46"/>
  <c r="AT204" i="46"/>
  <c r="AU204" i="46"/>
  <c r="AC204" i="46"/>
  <c r="AT203" i="46"/>
  <c r="AU203" i="46"/>
  <c r="AV203" i="46" s="1"/>
  <c r="AC203" i="46"/>
  <c r="AT202" i="46"/>
  <c r="AU202" i="46"/>
  <c r="AC202" i="46"/>
  <c r="AT201" i="46"/>
  <c r="AU201" i="46"/>
  <c r="AC201" i="46"/>
  <c r="AT200" i="46"/>
  <c r="AU200" i="46"/>
  <c r="AC200" i="46"/>
  <c r="AT199" i="46"/>
  <c r="AU199" i="46"/>
  <c r="AC199" i="46"/>
  <c r="AT198" i="46"/>
  <c r="AU198" i="46"/>
  <c r="AC198" i="46"/>
  <c r="AT197" i="46"/>
  <c r="AV197" i="46" s="1"/>
  <c r="AU197" i="46"/>
  <c r="AC197" i="46"/>
  <c r="AT196" i="46"/>
  <c r="AU196" i="46"/>
  <c r="AC196" i="46"/>
  <c r="AT195" i="46"/>
  <c r="AU195" i="46"/>
  <c r="AV195" i="46" s="1"/>
  <c r="AC195" i="46"/>
  <c r="AT194" i="46"/>
  <c r="AU194" i="46"/>
  <c r="AC194" i="46"/>
  <c r="AT193" i="46"/>
  <c r="AU193" i="46"/>
  <c r="AC193" i="46"/>
  <c r="AT192" i="46"/>
  <c r="AV192" i="46" s="1"/>
  <c r="AU192" i="46"/>
  <c r="AC192" i="46"/>
  <c r="AT191" i="46"/>
  <c r="AU191" i="46"/>
  <c r="AC191" i="46"/>
  <c r="AT190" i="46"/>
  <c r="AU190" i="46"/>
  <c r="AC190" i="46"/>
  <c r="AT189" i="46"/>
  <c r="AV189" i="46" s="1"/>
  <c r="AU189" i="46"/>
  <c r="AC189" i="46"/>
  <c r="AT188" i="46"/>
  <c r="AU188" i="46"/>
  <c r="AC188" i="46"/>
  <c r="AT187" i="46"/>
  <c r="AU187" i="46"/>
  <c r="AV187" i="46" s="1"/>
  <c r="AC187" i="46"/>
  <c r="AT186" i="46"/>
  <c r="AU186" i="46"/>
  <c r="AC186" i="46"/>
  <c r="AT185" i="46"/>
  <c r="AU185" i="46"/>
  <c r="AC185" i="46"/>
  <c r="AT184" i="46"/>
  <c r="AU184" i="46"/>
  <c r="AC184" i="46"/>
  <c r="AT183" i="46"/>
  <c r="AU183" i="46"/>
  <c r="AC183" i="46"/>
  <c r="AT182" i="46"/>
  <c r="AU182" i="46"/>
  <c r="AC182" i="46"/>
  <c r="AT181" i="46"/>
  <c r="AV181" i="46" s="1"/>
  <c r="AU181" i="46"/>
  <c r="AC181" i="46"/>
  <c r="AT180" i="46"/>
  <c r="AU180" i="46"/>
  <c r="AC180" i="46"/>
  <c r="AT179" i="46"/>
  <c r="AU179" i="46"/>
  <c r="AV179" i="46" s="1"/>
  <c r="AC179" i="46"/>
  <c r="AT178" i="46"/>
  <c r="AU178" i="46"/>
  <c r="AC178" i="46"/>
  <c r="AT177" i="46"/>
  <c r="AU177" i="46"/>
  <c r="AC177" i="46"/>
  <c r="AT176" i="46"/>
  <c r="AU176" i="46"/>
  <c r="AC176" i="46"/>
  <c r="AT175" i="46"/>
  <c r="AU175" i="46"/>
  <c r="AC175" i="46"/>
  <c r="AT174" i="46"/>
  <c r="AU174" i="46"/>
  <c r="AC174" i="46"/>
  <c r="AT173" i="46"/>
  <c r="AV173" i="46" s="1"/>
  <c r="AU173" i="46"/>
  <c r="AC173" i="46"/>
  <c r="AT172" i="46"/>
  <c r="AU172" i="46"/>
  <c r="AC172" i="46"/>
  <c r="AT171" i="46"/>
  <c r="AU171" i="46"/>
  <c r="AV171" i="46" s="1"/>
  <c r="AC171" i="46"/>
  <c r="AT170" i="46"/>
  <c r="AU170" i="46"/>
  <c r="AC170" i="46"/>
  <c r="AT169" i="46"/>
  <c r="AU169" i="46"/>
  <c r="AC169" i="46"/>
  <c r="AT168" i="46"/>
  <c r="AU168" i="46"/>
  <c r="AC168" i="46"/>
  <c r="AT167" i="46"/>
  <c r="AU167" i="46"/>
  <c r="AC167" i="46"/>
  <c r="AT166" i="46"/>
  <c r="AU166" i="46"/>
  <c r="AC166" i="46"/>
  <c r="AT165" i="46"/>
  <c r="AV165" i="46" s="1"/>
  <c r="AU165" i="46"/>
  <c r="AC165" i="46"/>
  <c r="AT164" i="46"/>
  <c r="AU164" i="46"/>
  <c r="AC164" i="46"/>
  <c r="AT163" i="46"/>
  <c r="AU163" i="46"/>
  <c r="AV163" i="46" s="1"/>
  <c r="AC163" i="46"/>
  <c r="AT162" i="46"/>
  <c r="AU162" i="46"/>
  <c r="AC162" i="46"/>
  <c r="AT161" i="46"/>
  <c r="AU161" i="46"/>
  <c r="AC161" i="46"/>
  <c r="AT160" i="46"/>
  <c r="AU160" i="46"/>
  <c r="AC160" i="46"/>
  <c r="AT159" i="46"/>
  <c r="AU159" i="46"/>
  <c r="AC159" i="46"/>
  <c r="AT158" i="46"/>
  <c r="AU158" i="46"/>
  <c r="AC158" i="46"/>
  <c r="AT157" i="46"/>
  <c r="AV157" i="46" s="1"/>
  <c r="AU157" i="46"/>
  <c r="AC157" i="46"/>
  <c r="AT156" i="46"/>
  <c r="AU156" i="46"/>
  <c r="AC156" i="46"/>
  <c r="AT155" i="46"/>
  <c r="AU155" i="46"/>
  <c r="AV155" i="46" s="1"/>
  <c r="AC155" i="46"/>
  <c r="AT154" i="46"/>
  <c r="AU154" i="46"/>
  <c r="AC154" i="46"/>
  <c r="AT153" i="46"/>
  <c r="AU153" i="46"/>
  <c r="AC153" i="46"/>
  <c r="AT152" i="46"/>
  <c r="AU152" i="46"/>
  <c r="AC152" i="46"/>
  <c r="AT151" i="46"/>
  <c r="AU151" i="46"/>
  <c r="AC151" i="46"/>
  <c r="AT150" i="46"/>
  <c r="AU150" i="46"/>
  <c r="AC150" i="46"/>
  <c r="AT149" i="46"/>
  <c r="AV149" i="46" s="1"/>
  <c r="AU149" i="46"/>
  <c r="AC149" i="46"/>
  <c r="AT148" i="46"/>
  <c r="AU148" i="46"/>
  <c r="AC148" i="46"/>
  <c r="AT147" i="46"/>
  <c r="AU147" i="46"/>
  <c r="AV147" i="46" s="1"/>
  <c r="AC147" i="46"/>
  <c r="AT146" i="46"/>
  <c r="AU146" i="46"/>
  <c r="AC146" i="46"/>
  <c r="AT145" i="46"/>
  <c r="AU145" i="46"/>
  <c r="AC145" i="46"/>
  <c r="AT144" i="46"/>
  <c r="AV144" i="46" s="1"/>
  <c r="AU144" i="46"/>
  <c r="AC144" i="46"/>
  <c r="AT143" i="46"/>
  <c r="AU143" i="46"/>
  <c r="AC143" i="46"/>
  <c r="AT142" i="46"/>
  <c r="AU142" i="46"/>
  <c r="AC142" i="46"/>
  <c r="AT141" i="46"/>
  <c r="AV141" i="46" s="1"/>
  <c r="AU141" i="46"/>
  <c r="AC141" i="46"/>
  <c r="AT140" i="46"/>
  <c r="AU140" i="46"/>
  <c r="AC140" i="46"/>
  <c r="AT139" i="46"/>
  <c r="AU139" i="46"/>
  <c r="AV139" i="46" s="1"/>
  <c r="AC139" i="46"/>
  <c r="AT138" i="46"/>
  <c r="AU138" i="46"/>
  <c r="AC138" i="46"/>
  <c r="AT137" i="46"/>
  <c r="AU137" i="46"/>
  <c r="AC137" i="46"/>
  <c r="AT136" i="46"/>
  <c r="AU136" i="46"/>
  <c r="AC136" i="46"/>
  <c r="AT135" i="46"/>
  <c r="AU135" i="46"/>
  <c r="AC135" i="46"/>
  <c r="AT134" i="46"/>
  <c r="AU134" i="46"/>
  <c r="AC134" i="46"/>
  <c r="AT133" i="46"/>
  <c r="AV133" i="46" s="1"/>
  <c r="AU133" i="46"/>
  <c r="AC133" i="46"/>
  <c r="AT132" i="46"/>
  <c r="AU132" i="46"/>
  <c r="AC132" i="46"/>
  <c r="AT131" i="46"/>
  <c r="AU131" i="46"/>
  <c r="AV131" i="46" s="1"/>
  <c r="AC131" i="46"/>
  <c r="AT130" i="46"/>
  <c r="AU130" i="46"/>
  <c r="AC130" i="46"/>
  <c r="AT129" i="46"/>
  <c r="AU129" i="46"/>
  <c r="AC129" i="46"/>
  <c r="AT128" i="46"/>
  <c r="AU128" i="46"/>
  <c r="AC128" i="46"/>
  <c r="AT127" i="46"/>
  <c r="AU127" i="46"/>
  <c r="AC127" i="46"/>
  <c r="AT126" i="46"/>
  <c r="AU126" i="46"/>
  <c r="AC126" i="46"/>
  <c r="AT125" i="46"/>
  <c r="AV125" i="46" s="1"/>
  <c r="AU125" i="46"/>
  <c r="AC125" i="46"/>
  <c r="AT124" i="46"/>
  <c r="AU124" i="46"/>
  <c r="AC124" i="46"/>
  <c r="AT123" i="46"/>
  <c r="AU123" i="46"/>
  <c r="AV123" i="46" s="1"/>
  <c r="AC123" i="46"/>
  <c r="AT122" i="46"/>
  <c r="AU122" i="46"/>
  <c r="AC122" i="46"/>
  <c r="AT121" i="46"/>
  <c r="AU121" i="46"/>
  <c r="AC121" i="46"/>
  <c r="AT120" i="46"/>
  <c r="AV120" i="46" s="1"/>
  <c r="AU120" i="46"/>
  <c r="AC120" i="46"/>
  <c r="AT119" i="46"/>
  <c r="AU119" i="46"/>
  <c r="AC119" i="46"/>
  <c r="AT118" i="46"/>
  <c r="AU118" i="46"/>
  <c r="AC118" i="46"/>
  <c r="AT117" i="46"/>
  <c r="AV117" i="46" s="1"/>
  <c r="AU117" i="46"/>
  <c r="AC117" i="46"/>
  <c r="AT116" i="46"/>
  <c r="AU116" i="46"/>
  <c r="AC116" i="46"/>
  <c r="AT115" i="46"/>
  <c r="AU115" i="46"/>
  <c r="AV115" i="46" s="1"/>
  <c r="AC115" i="46"/>
  <c r="AT114" i="46"/>
  <c r="AU114" i="46"/>
  <c r="AC114" i="46"/>
  <c r="AT113" i="46"/>
  <c r="AU113" i="46"/>
  <c r="AC113" i="46"/>
  <c r="AT112" i="46"/>
  <c r="AU112" i="46"/>
  <c r="AC112" i="46"/>
  <c r="AT111" i="46"/>
  <c r="AU111" i="46"/>
  <c r="AC111" i="46"/>
  <c r="AT110" i="46"/>
  <c r="AU110" i="46"/>
  <c r="AC110" i="46"/>
  <c r="AT109" i="46"/>
  <c r="AV109" i="46" s="1"/>
  <c r="AU109" i="46"/>
  <c r="AC109" i="46"/>
  <c r="AT108" i="46"/>
  <c r="AU108" i="46"/>
  <c r="AC108" i="46"/>
  <c r="AT107" i="46"/>
  <c r="AU107" i="46"/>
  <c r="AV107" i="46" s="1"/>
  <c r="AC107" i="46"/>
  <c r="AT106" i="46"/>
  <c r="AU106" i="46"/>
  <c r="AC106" i="46"/>
  <c r="AT105" i="46"/>
  <c r="AU105" i="46"/>
  <c r="AC105" i="46"/>
  <c r="AT104" i="46"/>
  <c r="AU104" i="46"/>
  <c r="AC104" i="46"/>
  <c r="AT103" i="46"/>
  <c r="AU103" i="46"/>
  <c r="AC103" i="46"/>
  <c r="AT102" i="46"/>
  <c r="AU102" i="46"/>
  <c r="AC102" i="46"/>
  <c r="AT101" i="46"/>
  <c r="AV101" i="46" s="1"/>
  <c r="AU101" i="46"/>
  <c r="AC101" i="46"/>
  <c r="AT100" i="46"/>
  <c r="AU100" i="46"/>
  <c r="AC100" i="46"/>
  <c r="AT99" i="46"/>
  <c r="AU99" i="46"/>
  <c r="AV99" i="46" s="1"/>
  <c r="AC99" i="46"/>
  <c r="AT98" i="46"/>
  <c r="AU98" i="46"/>
  <c r="AC98" i="46"/>
  <c r="AT97" i="46"/>
  <c r="AU97" i="46"/>
  <c r="AC97" i="46"/>
  <c r="AT96" i="46"/>
  <c r="AU96" i="46"/>
  <c r="AC96" i="46"/>
  <c r="AT95" i="46"/>
  <c r="AU95" i="46"/>
  <c r="AC95" i="46"/>
  <c r="AT94" i="46"/>
  <c r="AU94" i="46"/>
  <c r="AC94" i="46"/>
  <c r="AT93" i="46"/>
  <c r="AV93" i="46" s="1"/>
  <c r="AU93" i="46"/>
  <c r="AC93" i="46"/>
  <c r="AT92" i="46"/>
  <c r="AU92" i="46"/>
  <c r="AC92" i="46"/>
  <c r="AT91" i="46"/>
  <c r="AU91" i="46"/>
  <c r="AV91" i="46" s="1"/>
  <c r="AC91" i="46"/>
  <c r="AT90" i="46"/>
  <c r="AU90" i="46"/>
  <c r="AC90" i="46"/>
  <c r="AT89" i="46"/>
  <c r="AU89" i="46"/>
  <c r="AC89" i="46"/>
  <c r="AT88" i="46"/>
  <c r="AU88" i="46"/>
  <c r="AC88" i="46"/>
  <c r="AT87" i="46"/>
  <c r="AU87" i="46"/>
  <c r="AC87" i="46"/>
  <c r="AT86" i="46"/>
  <c r="AU86" i="46"/>
  <c r="AC86" i="46"/>
  <c r="AT85" i="46"/>
  <c r="AV85" i="46" s="1"/>
  <c r="AU85" i="46"/>
  <c r="AC85" i="46"/>
  <c r="AT84" i="46"/>
  <c r="AU84" i="46"/>
  <c r="AC84" i="46"/>
  <c r="AT83" i="46"/>
  <c r="AU83" i="46"/>
  <c r="AV83" i="46" s="1"/>
  <c r="AC83" i="46"/>
  <c r="AT82" i="46"/>
  <c r="AU82" i="46"/>
  <c r="AC82" i="46"/>
  <c r="AT81" i="46"/>
  <c r="AU81" i="46"/>
  <c r="AC81" i="46"/>
  <c r="AT80" i="46"/>
  <c r="AU80" i="46"/>
  <c r="AC80" i="46"/>
  <c r="AT79" i="46"/>
  <c r="AU79" i="46"/>
  <c r="AC79" i="46"/>
  <c r="AT78" i="46"/>
  <c r="AU78" i="46"/>
  <c r="AC78" i="46"/>
  <c r="AT77" i="46"/>
  <c r="AV77" i="46" s="1"/>
  <c r="AU77" i="46"/>
  <c r="AC77" i="46"/>
  <c r="AT76" i="46"/>
  <c r="AU76" i="46"/>
  <c r="AC76" i="46"/>
  <c r="AT75" i="46"/>
  <c r="AU75" i="46"/>
  <c r="AV75" i="46" s="1"/>
  <c r="AC75" i="46"/>
  <c r="AT74" i="46"/>
  <c r="AU74" i="46"/>
  <c r="AC74" i="46"/>
  <c r="AT73" i="46"/>
  <c r="AU73" i="46"/>
  <c r="AC73" i="46"/>
  <c r="AT72" i="46"/>
  <c r="AU72" i="46"/>
  <c r="AC72" i="46"/>
  <c r="AT71" i="46"/>
  <c r="AU71" i="46"/>
  <c r="AC71" i="46"/>
  <c r="AT70" i="46"/>
  <c r="AU70" i="46"/>
  <c r="AC70" i="46"/>
  <c r="AT69" i="46"/>
  <c r="AV69" i="46" s="1"/>
  <c r="AU69" i="46"/>
  <c r="AC69" i="46"/>
  <c r="AT68" i="46"/>
  <c r="AU68" i="46"/>
  <c r="AC68" i="46"/>
  <c r="AT67" i="46"/>
  <c r="AU67" i="46"/>
  <c r="AV67" i="46" s="1"/>
  <c r="AC67" i="46"/>
  <c r="AT66" i="46"/>
  <c r="AU66" i="46"/>
  <c r="AC66" i="46"/>
  <c r="AT65" i="46"/>
  <c r="AU65" i="46"/>
  <c r="AC65" i="46"/>
  <c r="AU64" i="46"/>
  <c r="AT64" i="46"/>
  <c r="AU63" i="46"/>
  <c r="AT63" i="46"/>
  <c r="AU62" i="46"/>
  <c r="AT62" i="46"/>
  <c r="AU61" i="46"/>
  <c r="AT61" i="46"/>
  <c r="AU60" i="46"/>
  <c r="AT60" i="46"/>
  <c r="AU59" i="46"/>
  <c r="AT59" i="46"/>
  <c r="AU58" i="46"/>
  <c r="AT58" i="46"/>
  <c r="AU57" i="46"/>
  <c r="AT57" i="46"/>
  <c r="AU56" i="46"/>
  <c r="AT56" i="46"/>
  <c r="AU55" i="46"/>
  <c r="AT55" i="46"/>
  <c r="AU54" i="46"/>
  <c r="AT54" i="46"/>
  <c r="AU53" i="46"/>
  <c r="AT53" i="46"/>
  <c r="AU52" i="46"/>
  <c r="AT52" i="46"/>
  <c r="AU51" i="46"/>
  <c r="AT51" i="46"/>
  <c r="AU50" i="46"/>
  <c r="AT50" i="46"/>
  <c r="AU49" i="46"/>
  <c r="AT49" i="46"/>
  <c r="AU48" i="46"/>
  <c r="AT48" i="46"/>
  <c r="AU47" i="46"/>
  <c r="AT47" i="46"/>
  <c r="AU46" i="46"/>
  <c r="AT46" i="46"/>
  <c r="AU45" i="46"/>
  <c r="AT45" i="46"/>
  <c r="AU44" i="46"/>
  <c r="AT44" i="46"/>
  <c r="AU43" i="46"/>
  <c r="AT43" i="46"/>
  <c r="AU42" i="46"/>
  <c r="AT42" i="46"/>
  <c r="AU41" i="46"/>
  <c r="AT41" i="46"/>
  <c r="AU40" i="46"/>
  <c r="AT40" i="46"/>
  <c r="AU39" i="46"/>
  <c r="AT39" i="46"/>
  <c r="AU38" i="46"/>
  <c r="AT38" i="46"/>
  <c r="AU37" i="46"/>
  <c r="AT37" i="46"/>
  <c r="AU36" i="46"/>
  <c r="AT36" i="46"/>
  <c r="AU35" i="46"/>
  <c r="AT35" i="46"/>
  <c r="AU34" i="46"/>
  <c r="AT34" i="46"/>
  <c r="AU33" i="46"/>
  <c r="AT33" i="46"/>
  <c r="AU32" i="46"/>
  <c r="AT32" i="46"/>
  <c r="AU31" i="46"/>
  <c r="AT31" i="46"/>
  <c r="AU30" i="46"/>
  <c r="AT30" i="46"/>
  <c r="AU29" i="46"/>
  <c r="AT29" i="46"/>
  <c r="AU28" i="46"/>
  <c r="AT28" i="46"/>
  <c r="AU27" i="46"/>
  <c r="AT27" i="46"/>
  <c r="AU26" i="46"/>
  <c r="AT26" i="46"/>
  <c r="AU25" i="46"/>
  <c r="AT25" i="46"/>
  <c r="AU24" i="46"/>
  <c r="AT24" i="46"/>
  <c r="AU23" i="46"/>
  <c r="AT23" i="46"/>
  <c r="AU22" i="46"/>
  <c r="AT22" i="46"/>
  <c r="AU21" i="46"/>
  <c r="AT21" i="46"/>
  <c r="AU20" i="46"/>
  <c r="AT20" i="46"/>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17" i="34"/>
  <c r="U17" i="34" s="1"/>
  <c r="Q18" i="34"/>
  <c r="U18" i="34" s="1"/>
  <c r="Q19" i="34"/>
  <c r="U19" i="34" s="1"/>
  <c r="Q20" i="34"/>
  <c r="U20" i="34" s="1"/>
  <c r="Q21" i="34"/>
  <c r="U21" i="34" s="1"/>
  <c r="Q22" i="34"/>
  <c r="U22" i="34" s="1"/>
  <c r="Q23" i="34"/>
  <c r="U23" i="34" s="1"/>
  <c r="Q24" i="34"/>
  <c r="U24" i="34" s="1"/>
  <c r="Q25" i="34"/>
  <c r="U25" i="34" s="1"/>
  <c r="Q26" i="34"/>
  <c r="U26" i="34" s="1"/>
  <c r="Q27" i="34"/>
  <c r="U27" i="34" s="1"/>
  <c r="Q28" i="34"/>
  <c r="U28" i="34" s="1"/>
  <c r="Q29" i="34"/>
  <c r="U29" i="34" s="1"/>
  <c r="Q30" i="34"/>
  <c r="U30" i="34" s="1"/>
  <c r="Q31" i="34"/>
  <c r="U31" i="34" s="1"/>
  <c r="Q32" i="34"/>
  <c r="U32" i="34" s="1"/>
  <c r="Q33" i="34"/>
  <c r="U33" i="34" s="1"/>
  <c r="Q34" i="34"/>
  <c r="U34" i="34" s="1"/>
  <c r="Q35" i="34"/>
  <c r="U35" i="34" s="1"/>
  <c r="Q36" i="34"/>
  <c r="U36" i="34" s="1"/>
  <c r="Q37" i="34"/>
  <c r="U37" i="34" s="1"/>
  <c r="Q38" i="34"/>
  <c r="U38" i="34" s="1"/>
  <c r="Q39" i="34"/>
  <c r="U39" i="34" s="1"/>
  <c r="Q40" i="34"/>
  <c r="U40" i="34" s="1"/>
  <c r="Q41" i="34"/>
  <c r="U41" i="34" s="1"/>
  <c r="Q42" i="34"/>
  <c r="U42" i="34" s="1"/>
  <c r="Q43" i="34"/>
  <c r="U43" i="34" s="1"/>
  <c r="Q44" i="34"/>
  <c r="U44" i="34" s="1"/>
  <c r="Q45" i="34"/>
  <c r="U45" i="34" s="1"/>
  <c r="Q46" i="34"/>
  <c r="U46" i="34" s="1"/>
  <c r="Q47" i="34"/>
  <c r="U47" i="34" s="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17" i="34"/>
  <c r="V17" i="34" s="1"/>
  <c r="R18" i="34"/>
  <c r="V18" i="34" s="1"/>
  <c r="R19" i="34"/>
  <c r="V19" i="34" s="1"/>
  <c r="R20" i="34"/>
  <c r="V20" i="34" s="1"/>
  <c r="R21" i="34"/>
  <c r="V21" i="34" s="1"/>
  <c r="R22" i="34"/>
  <c r="V22" i="34" s="1"/>
  <c r="R23" i="34"/>
  <c r="V23" i="34" s="1"/>
  <c r="R24" i="34"/>
  <c r="V24" i="34" s="1"/>
  <c r="R25" i="34"/>
  <c r="V25" i="34" s="1"/>
  <c r="R26" i="34"/>
  <c r="V26" i="34" s="1"/>
  <c r="R27" i="34"/>
  <c r="V27" i="34" s="1"/>
  <c r="R28" i="34"/>
  <c r="V28" i="34" s="1"/>
  <c r="R29" i="34"/>
  <c r="V29" i="34" s="1"/>
  <c r="R30" i="34"/>
  <c r="V30" i="34" s="1"/>
  <c r="R31" i="34"/>
  <c r="V31" i="34" s="1"/>
  <c r="R32" i="34"/>
  <c r="V32" i="34" s="1"/>
  <c r="R33" i="34"/>
  <c r="V33" i="34" s="1"/>
  <c r="R34" i="34"/>
  <c r="V34" i="34" s="1"/>
  <c r="R35" i="34"/>
  <c r="V35" i="34" s="1"/>
  <c r="R36" i="34"/>
  <c r="V36" i="34" s="1"/>
  <c r="R37" i="34"/>
  <c r="V37" i="34" s="1"/>
  <c r="R38" i="34"/>
  <c r="V38" i="34" s="1"/>
  <c r="R39" i="34"/>
  <c r="V39" i="34" s="1"/>
  <c r="R40" i="34"/>
  <c r="V40" i="34" s="1"/>
  <c r="R41" i="34"/>
  <c r="V41" i="34" s="1"/>
  <c r="R42" i="34"/>
  <c r="V42" i="34" s="1"/>
  <c r="R43" i="34"/>
  <c r="V43" i="34" s="1"/>
  <c r="R44" i="34"/>
  <c r="V44" i="34" s="1"/>
  <c r="R45" i="34"/>
  <c r="V45" i="34" s="1"/>
  <c r="R46" i="34"/>
  <c r="V46" i="34" s="1"/>
  <c r="R47" i="34"/>
  <c r="V47"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17" i="34"/>
  <c r="W17" i="34" s="1"/>
  <c r="S18" i="34"/>
  <c r="W18" i="34" s="1"/>
  <c r="S19" i="34"/>
  <c r="W19" i="34" s="1"/>
  <c r="S20" i="34"/>
  <c r="W20" i="34" s="1"/>
  <c r="S21" i="34"/>
  <c r="W21" i="34" s="1"/>
  <c r="S22" i="34"/>
  <c r="W22" i="34" s="1"/>
  <c r="S23" i="34"/>
  <c r="W23" i="34" s="1"/>
  <c r="S24" i="34"/>
  <c r="W24" i="34" s="1"/>
  <c r="S25" i="34"/>
  <c r="W25" i="34" s="1"/>
  <c r="S26" i="34"/>
  <c r="W26" i="34" s="1"/>
  <c r="S27" i="34"/>
  <c r="W27" i="34" s="1"/>
  <c r="S28" i="34"/>
  <c r="W28" i="34" s="1"/>
  <c r="S29" i="34"/>
  <c r="W29" i="34" s="1"/>
  <c r="S30" i="34"/>
  <c r="W30" i="34" s="1"/>
  <c r="S31" i="34"/>
  <c r="W31" i="34" s="1"/>
  <c r="S32" i="34"/>
  <c r="W32" i="34" s="1"/>
  <c r="S33" i="34"/>
  <c r="W33" i="34" s="1"/>
  <c r="S34" i="34"/>
  <c r="W34" i="34" s="1"/>
  <c r="S35" i="34"/>
  <c r="W35" i="34" s="1"/>
  <c r="S36" i="34"/>
  <c r="W36" i="34" s="1"/>
  <c r="S37" i="34"/>
  <c r="W37" i="34" s="1"/>
  <c r="S38" i="34"/>
  <c r="W38" i="34" s="1"/>
  <c r="S39" i="34"/>
  <c r="W39" i="34" s="1"/>
  <c r="S40" i="34"/>
  <c r="W40" i="34" s="1"/>
  <c r="S41" i="34"/>
  <c r="W41" i="34" s="1"/>
  <c r="S42" i="34"/>
  <c r="W42" i="34" s="1"/>
  <c r="S43" i="34"/>
  <c r="W43" i="34" s="1"/>
  <c r="S44" i="34"/>
  <c r="W44" i="34" s="1"/>
  <c r="S45" i="34"/>
  <c r="W45" i="34" s="1"/>
  <c r="S46" i="34"/>
  <c r="W46" i="34" s="1"/>
  <c r="S47" i="34"/>
  <c r="W47"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18" i="47"/>
  <c r="I21" i="47"/>
  <c r="H21" i="44"/>
  <c r="K21" i="44"/>
  <c r="N21" i="44"/>
  <c r="AJ1004" i="46"/>
  <c r="AJ22"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J23" i="34"/>
  <c r="AV23" i="34"/>
  <c r="AJ155" i="34"/>
  <c r="AQ155" i="34"/>
  <c r="AS843" i="34"/>
  <c r="AT843" i="34"/>
  <c r="AO896" i="34"/>
  <c r="AR896" i="34"/>
  <c r="AL166" i="34"/>
  <c r="AO166" i="34"/>
  <c r="AQ789" i="34"/>
  <c r="AN789" i="34"/>
  <c r="AL369" i="34"/>
  <c r="AR664" i="34"/>
  <c r="AS664" i="34"/>
  <c r="AL664" i="34"/>
  <c r="AQ664" i="34" s="1"/>
  <c r="AN664" i="34"/>
  <c r="AO664" i="34"/>
  <c r="AS599" i="34"/>
  <c r="AO599" i="34"/>
  <c r="AL599" i="34"/>
  <c r="AJ599" i="34" s="1"/>
  <c r="AT599" i="34"/>
  <c r="AR166" i="34"/>
  <c r="AL205" i="34"/>
  <c r="AQ205" i="34" s="1"/>
  <c r="AS205" i="34"/>
  <c r="AR782" i="34"/>
  <c r="AT782" i="34"/>
  <c r="AS811" i="34"/>
  <c r="AO811" i="34"/>
  <c r="AS23" i="34"/>
  <c r="AJ50" i="34"/>
  <c r="AV174" i="34"/>
  <c r="AL746" i="34"/>
  <c r="AL886" i="34"/>
  <c r="AN886" i="34" s="1"/>
  <c r="AO727" i="34"/>
  <c r="AL371" i="34"/>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T620" i="34"/>
  <c r="AO620" i="34"/>
  <c r="AR947" i="34"/>
  <c r="AT947" i="34"/>
  <c r="AS928" i="34"/>
  <c r="AO928" i="34"/>
  <c r="AT928" i="34"/>
  <c r="AR928" i="34"/>
  <c r="AO771" i="34"/>
  <c r="AR895" i="34"/>
  <c r="AT895" i="34"/>
  <c r="AJ772" i="34"/>
  <c r="AO701" i="34"/>
  <c r="AT931" i="34"/>
  <c r="AS993" i="34"/>
  <c r="AT993" i="34"/>
  <c r="AO993" i="34"/>
  <c r="AR993" i="34"/>
  <c r="AS690" i="34"/>
  <c r="AT690" i="34"/>
  <c r="AO690" i="34"/>
  <c r="AR690" i="34"/>
  <c r="AT166" i="34"/>
  <c r="AT771" i="34"/>
  <c r="AJ789" i="34"/>
  <c r="AL895" i="34"/>
  <c r="AS895" i="34"/>
  <c r="AS663" i="34"/>
  <c r="AO964" i="34"/>
  <c r="AO895" i="34"/>
  <c r="AS393" i="34"/>
  <c r="AT393" i="34"/>
  <c r="AR393" i="34"/>
  <c r="AO393" i="34"/>
  <c r="AL993" i="34"/>
  <c r="AN993" i="34" s="1"/>
  <c r="AT591" i="34"/>
  <c r="AO591" i="34"/>
  <c r="AR591" i="34"/>
  <c r="AS591" i="34"/>
  <c r="AS720" i="34"/>
  <c r="AT720" i="34"/>
  <c r="AO720" i="34"/>
  <c r="AO205" i="34"/>
  <c r="AR205" i="34"/>
  <c r="AT205" i="34"/>
  <c r="AO225" i="34"/>
  <c r="AR225" i="34"/>
  <c r="AT225" i="34"/>
  <c r="AS166" i="34"/>
  <c r="AS225" i="34"/>
  <c r="AL225" i="34"/>
  <c r="AN387" i="34"/>
  <c r="AR771" i="34"/>
  <c r="AL964" i="34"/>
  <c r="AL701" i="34"/>
  <c r="AV701" i="34" s="1"/>
  <c r="AL269" i="34"/>
  <c r="AR269" i="34"/>
  <c r="AR282" i="34"/>
  <c r="AO352" i="34"/>
  <c r="AT352" i="34"/>
  <c r="AJ836" i="34"/>
  <c r="AQ836" i="34"/>
  <c r="AS533" i="34"/>
  <c r="AO533" i="34"/>
  <c r="AT533" i="34"/>
  <c r="AS535" i="34"/>
  <c r="AO535" i="34"/>
  <c r="AT535" i="34"/>
  <c r="AO313" i="34"/>
  <c r="AR313" i="34"/>
  <c r="AT313" i="34"/>
  <c r="AR809" i="34"/>
  <c r="AS809" i="34"/>
  <c r="AL809" i="34"/>
  <c r="AT809" i="34"/>
  <c r="AO809" i="34"/>
  <c r="AR897" i="34"/>
  <c r="AT897" i="34"/>
  <c r="AS897" i="34"/>
  <c r="AO741" i="34"/>
  <c r="AT741" i="34"/>
  <c r="AO986" i="34"/>
  <c r="AT986" i="34"/>
  <c r="AN337" i="34"/>
  <c r="AR442" i="34"/>
  <c r="AO442" i="34"/>
  <c r="AS442" i="34"/>
  <c r="AT442" i="34"/>
  <c r="AJ690" i="34"/>
  <c r="AV690" i="34"/>
  <c r="AN690" i="34"/>
  <c r="AQ706" i="34"/>
  <c r="AJ706" i="34"/>
  <c r="AV706" i="34"/>
  <c r="AQ750" i="34"/>
  <c r="AJ750" i="34"/>
  <c r="AV750" i="34"/>
  <c r="AV790" i="34"/>
  <c r="AR649" i="34"/>
  <c r="AL649" i="34"/>
  <c r="AS649" i="34"/>
  <c r="AT649" i="34"/>
  <c r="AO649" i="34"/>
  <c r="AR713" i="34"/>
  <c r="AL713" i="34"/>
  <c r="AS713" i="34"/>
  <c r="AO713" i="34"/>
  <c r="AT713" i="34"/>
  <c r="AJ775" i="34"/>
  <c r="AN775" i="34"/>
  <c r="AV775" i="34"/>
  <c r="AQ775" i="34"/>
  <c r="AJ783" i="34"/>
  <c r="AR430" i="34"/>
  <c r="AL430" i="34"/>
  <c r="AV888" i="34"/>
  <c r="AN888" i="34"/>
  <c r="AJ888" i="34"/>
  <c r="AQ888" i="34"/>
  <c r="AO255" i="34"/>
  <c r="AS255" i="34"/>
  <c r="AJ591" i="34"/>
  <c r="AQ591" i="34"/>
  <c r="AN591" i="34"/>
  <c r="AO45" i="34"/>
  <c r="AS45" i="34"/>
  <c r="AT45" i="34"/>
  <c r="AR45" i="34"/>
  <c r="AN205" i="34"/>
  <c r="AJ333" i="34"/>
  <c r="AN333" i="34"/>
  <c r="AV333" i="34"/>
  <c r="AS137" i="34"/>
  <c r="AL137" i="34"/>
  <c r="AV137" i="34" s="1"/>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N648" i="34"/>
  <c r="AQ716" i="34"/>
  <c r="AQ720" i="34"/>
  <c r="AJ720" i="34"/>
  <c r="AV720" i="34"/>
  <c r="AV728" i="34"/>
  <c r="AV736" i="34"/>
  <c r="AQ756" i="34"/>
  <c r="AJ756" i="34"/>
  <c r="AN75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N881" i="34"/>
  <c r="AQ881" i="34"/>
  <c r="AQ719" i="34"/>
  <c r="AJ719" i="34"/>
  <c r="AN719" i="34"/>
  <c r="AJ588" i="34"/>
  <c r="AN588" i="34"/>
  <c r="AV588" i="34"/>
  <c r="AR418" i="34"/>
  <c r="AL418" i="34"/>
  <c r="AV418" i="34" s="1"/>
  <c r="AO418" i="34"/>
  <c r="AS418" i="34"/>
  <c r="AL641" i="34"/>
  <c r="AJ641" i="34" s="1"/>
  <c r="AO641" i="34"/>
  <c r="AT641" i="34"/>
  <c r="AO279" i="34"/>
  <c r="AS279" i="34"/>
  <c r="AR279" i="34"/>
  <c r="AT279" i="34"/>
  <c r="AL643" i="34"/>
  <c r="AJ643" i="34" s="1"/>
  <c r="AS643" i="34"/>
  <c r="AO643" i="34"/>
  <c r="AO966" i="34"/>
  <c r="AS966" i="34"/>
  <c r="AR966" i="34"/>
  <c r="AT966" i="34"/>
  <c r="AQ679" i="34"/>
  <c r="AJ679" i="34"/>
  <c r="AN679" i="34"/>
  <c r="AV679" i="34"/>
  <c r="AN811" i="34"/>
  <c r="AR633" i="34"/>
  <c r="AS633" i="34"/>
  <c r="AT633" i="34"/>
  <c r="AQ45" i="34"/>
  <c r="AV45" i="34"/>
  <c r="AN45" i="34"/>
  <c r="AJ45" i="34"/>
  <c r="AO25" i="34"/>
  <c r="AL25" i="34"/>
  <c r="AJ25" i="34" s="1"/>
  <c r="AR60" i="34"/>
  <c r="AL60" i="34"/>
  <c r="AS60" i="34"/>
  <c r="AT60" i="34"/>
  <c r="AO60" i="34"/>
  <c r="AV216" i="34"/>
  <c r="AQ216" i="34"/>
  <c r="AJ352" i="34"/>
  <c r="AN352" i="34"/>
  <c r="AV352" i="34"/>
  <c r="AQ583" i="34"/>
  <c r="AN583" i="34"/>
  <c r="AR434" i="34"/>
  <c r="AL434" i="34"/>
  <c r="AO434" i="34"/>
  <c r="AT434" i="34"/>
  <c r="AS434" i="34"/>
  <c r="AR592" i="34"/>
  <c r="AL592" i="34"/>
  <c r="AT592" i="34"/>
  <c r="AS592" i="34"/>
  <c r="AO592" i="34"/>
  <c r="AR723" i="34"/>
  <c r="AL723" i="34"/>
  <c r="AN723" i="34" s="1"/>
  <c r="AS723" i="34"/>
  <c r="AO723" i="34"/>
  <c r="AT723" i="34"/>
  <c r="AS968" i="34"/>
  <c r="AR968" i="34"/>
  <c r="AT968" i="34"/>
  <c r="AL617" i="34"/>
  <c r="AS617" i="34"/>
  <c r="AT617" i="34"/>
  <c r="AJ604" i="34"/>
  <c r="AN604" i="34"/>
  <c r="AQ604" i="34"/>
  <c r="AR350" i="34"/>
  <c r="AL350" i="34"/>
  <c r="AS350" i="34"/>
  <c r="AO350" i="34"/>
  <c r="AT350" i="34"/>
  <c r="AN807" i="34"/>
  <c r="AN749" i="34"/>
  <c r="AR681" i="34"/>
  <c r="AL681" i="34"/>
  <c r="AJ681" i="34" s="1"/>
  <c r="AS681" i="34"/>
  <c r="AO681" i="34"/>
  <c r="AT681" i="34"/>
  <c r="AV694" i="46"/>
  <c r="AM942" i="46"/>
  <c r="AM63" i="46"/>
  <c r="AJ672" i="46"/>
  <c r="AJ343" i="46"/>
  <c r="AM333" i="46"/>
  <c r="AM814" i="46"/>
  <c r="AJ630" i="46"/>
  <c r="AM25" i="46"/>
  <c r="AJ408" i="46"/>
  <c r="AJ570" i="46"/>
  <c r="AJ287" i="46"/>
  <c r="AM58" i="46"/>
  <c r="AJ525" i="46"/>
  <c r="AJ329" i="46"/>
  <c r="AM318" i="46"/>
  <c r="AM37" i="46"/>
  <c r="AM257" i="46"/>
  <c r="AM692" i="46"/>
  <c r="AV415" i="46"/>
  <c r="AV871" i="46"/>
  <c r="AV9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330" i="46"/>
  <c r="AV626" i="46"/>
  <c r="AV894" i="46"/>
  <c r="AJ774" i="46"/>
  <c r="AM762" i="46"/>
  <c r="AJ44" i="46"/>
  <c r="AM981" i="46"/>
  <c r="AM760" i="46"/>
  <c r="AJ42" i="46"/>
  <c r="AM24" i="46"/>
  <c r="AM876" i="46"/>
  <c r="AJ857" i="46"/>
  <c r="AJ742" i="46"/>
  <c r="AJ638" i="46"/>
  <c r="AJ681" i="46"/>
  <c r="AJ665" i="46"/>
  <c r="AJ626" i="46"/>
  <c r="AJ168" i="46"/>
  <c r="AM631" i="46"/>
  <c r="AJ651" i="46"/>
  <c r="AJ182" i="46"/>
  <c r="AJ292" i="46"/>
  <c r="AM684" i="46"/>
  <c r="AM670" i="46"/>
  <c r="AJ682" i="46"/>
  <c r="AM668" i="46"/>
  <c r="AM812" i="46"/>
  <c r="AJ632" i="46"/>
  <c r="AJ816" i="46"/>
  <c r="AJ676" i="46"/>
  <c r="AJ81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J23" i="46"/>
  <c r="AM23" i="46"/>
  <c r="AJ41" i="46"/>
  <c r="AM41" i="46"/>
  <c r="AJ46" i="46"/>
  <c r="AM46" i="46"/>
  <c r="AM50" i="46"/>
  <c r="AM61" i="46"/>
  <c r="AJ61" i="46"/>
  <c r="AM62" i="46"/>
  <c r="AJ62" i="46"/>
  <c r="AM127" i="46"/>
  <c r="AJ123" i="46"/>
  <c r="AM147" i="46"/>
  <c r="AM170" i="46"/>
  <c r="AM125" i="46"/>
  <c r="AM128" i="46"/>
  <c r="AJ115" i="46"/>
  <c r="AM948" i="46"/>
  <c r="AM601" i="46"/>
  <c r="AJ186" i="46"/>
  <c r="AJ201" i="46"/>
  <c r="AM962" i="46"/>
  <c r="AJ596" i="46"/>
  <c r="AJ943" i="46"/>
  <c r="AM164" i="46"/>
  <c r="AM214" i="46"/>
  <c r="AM599" i="46"/>
  <c r="AM600" i="46"/>
  <c r="AM134" i="46"/>
  <c r="AV23" i="46"/>
  <c r="AV674"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V919" i="46"/>
  <c r="AJ19" i="46"/>
  <c r="AM685" i="46"/>
  <c r="AM688" i="46"/>
  <c r="AM694" i="46"/>
  <c r="AJ694" i="46"/>
  <c r="AJ725" i="46"/>
  <c r="AM725" i="46"/>
  <c r="AJ187" i="46"/>
  <c r="AM187" i="46"/>
  <c r="AM189" i="46"/>
  <c r="AJ189" i="46"/>
  <c r="AJ198" i="46"/>
  <c r="AM198" i="46"/>
  <c r="AM203" i="46"/>
  <c r="AJ203" i="46"/>
  <c r="AJ527" i="46"/>
  <c r="AM527"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48" i="46"/>
  <c r="AM253" i="46"/>
  <c r="AJ950" i="46"/>
  <c r="AJ906" i="46"/>
  <c r="AM532" i="46"/>
  <c r="AM215" i="46"/>
  <c r="AM244" i="46"/>
  <c r="AM224" i="46"/>
  <c r="AV119"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18" i="46"/>
  <c r="AV59" i="46"/>
  <c r="AV82" i="46"/>
  <c r="AV90" i="46"/>
  <c r="AV258" i="46"/>
  <c r="AV262" i="46"/>
  <c r="AV270" i="46"/>
  <c r="AV274" i="46"/>
  <c r="AV290" i="46"/>
  <c r="AV298" i="46"/>
  <c r="AV346" i="46"/>
  <c r="AV354" i="46"/>
  <c r="AV398" i="46"/>
  <c r="AV574" i="46"/>
  <c r="AV590" i="46"/>
  <c r="AV594" i="46"/>
  <c r="AV598" i="46"/>
  <c r="AV602" i="46"/>
  <c r="AV610" i="46"/>
  <c r="AV614" i="46"/>
  <c r="AV618" i="46"/>
  <c r="AV622" i="46"/>
  <c r="AV630" i="46"/>
  <c r="AV634" i="46"/>
  <c r="AV638" i="46"/>
  <c r="AV642" i="46"/>
  <c r="AV646" i="46"/>
  <c r="AV650" i="46"/>
  <c r="AV654" i="46"/>
  <c r="AV658" i="46"/>
  <c r="AV662" i="46"/>
  <c r="AV670" i="46"/>
  <c r="AV678" i="46"/>
  <c r="AV682" i="46"/>
  <c r="AV686" i="46"/>
  <c r="AV690" i="46"/>
  <c r="AV706" i="46"/>
  <c r="AV710" i="46"/>
  <c r="AV730" i="46"/>
  <c r="AV742" i="46"/>
  <c r="AV746" i="46"/>
  <c r="AV750" i="46"/>
  <c r="AV758" i="46"/>
  <c r="AV762" i="46"/>
  <c r="AV766" i="46"/>
  <c r="AV778" i="46"/>
  <c r="AV786" i="46"/>
  <c r="AV790" i="46"/>
  <c r="AV806" i="46"/>
  <c r="AV814" i="46"/>
  <c r="AV826" i="46"/>
  <c r="AV830" i="46"/>
  <c r="AV838" i="46"/>
  <c r="AV846" i="46"/>
  <c r="AV850" i="46"/>
  <c r="AV862" i="46"/>
  <c r="AV866" i="46"/>
  <c r="AV886" i="46"/>
  <c r="AV898" i="46"/>
  <c r="AV914" i="46"/>
  <c r="AV942" i="46"/>
  <c r="AV962" i="46"/>
  <c r="AV990" i="46"/>
  <c r="AJ853" i="46"/>
  <c r="AJ222" i="46"/>
  <c r="AM225" i="46"/>
  <c r="AJ226" i="46"/>
  <c r="AM226" i="46"/>
  <c r="AJ230" i="46"/>
  <c r="AM233" i="46"/>
  <c r="AJ233" i="46"/>
  <c r="AJ235" i="46"/>
  <c r="AM235" i="46"/>
  <c r="AJ237" i="46"/>
  <c r="AM237" i="46"/>
  <c r="AJ239" i="46"/>
  <c r="AM239" i="46"/>
  <c r="AJ247" i="46"/>
  <c r="AJ250" i="46"/>
  <c r="AM250" i="46"/>
  <c r="AJ516" i="46"/>
  <c r="AM516" i="46"/>
  <c r="AJ518" i="46"/>
  <c r="AM518" i="46"/>
  <c r="AM712" i="46"/>
  <c r="AJ712" i="46"/>
  <c r="AJ717" i="46"/>
  <c r="AJ722" i="46"/>
  <c r="AM722" i="46"/>
  <c r="AM915" i="46"/>
  <c r="AJ915" i="46"/>
  <c r="AJ916" i="46"/>
  <c r="AM916" i="46"/>
  <c r="AM917" i="46"/>
  <c r="AJ917" i="46"/>
  <c r="AM924" i="46"/>
  <c r="AM925" i="46"/>
  <c r="AJ925" i="46"/>
  <c r="AJ927" i="46"/>
  <c r="AJ930" i="46"/>
  <c r="AM930" i="46"/>
  <c r="AJ935" i="46"/>
  <c r="AM935" i="46"/>
  <c r="AM249" i="46"/>
  <c r="AM57" i="46"/>
  <c r="AJ929" i="46"/>
  <c r="AJ54" i="46"/>
  <c r="AJ1014" i="46"/>
  <c r="AJ713" i="46"/>
  <c r="AM236" i="46"/>
  <c r="AJ821" i="46"/>
  <c r="AM604" i="46"/>
  <c r="AJ720" i="46"/>
  <c r="AM21" i="46"/>
  <c r="AJ21"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J347" i="46"/>
  <c r="AM347" i="46"/>
  <c r="AM961" i="46"/>
  <c r="AJ961" i="46"/>
  <c r="AM357" i="46"/>
  <c r="AM803" i="46"/>
  <c r="AM107" i="46"/>
  <c r="AJ700" i="46"/>
  <c r="AJ87" i="46"/>
  <c r="AM352" i="46"/>
  <c r="AM82" i="46"/>
  <c r="AJ606" i="46"/>
  <c r="AM505" i="46"/>
  <c r="AM348" i="46"/>
  <c r="AM364" i="46"/>
  <c r="AJ792"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802" i="46"/>
  <c r="AJ697" i="46"/>
  <c r="AM964" i="46"/>
  <c r="AJ702" i="46"/>
  <c r="AM781" i="46"/>
  <c r="AJ350" i="46"/>
  <c r="AM373" i="46"/>
  <c r="AJ773" i="46"/>
  <c r="AM903" i="46"/>
  <c r="AM776" i="46"/>
  <c r="AM905" i="46"/>
  <c r="AJ78" i="46"/>
  <c r="AJ508" i="46"/>
  <c r="AM20" i="46"/>
  <c r="AM603" i="46"/>
  <c r="AV21" i="46"/>
  <c r="AV25" i="46"/>
  <c r="AV27" i="46"/>
  <c r="AV29" i="46"/>
  <c r="AV31" i="46"/>
  <c r="AV33" i="46"/>
  <c r="AV35" i="46"/>
  <c r="AV37" i="46"/>
  <c r="AV39" i="46"/>
  <c r="AV41" i="46"/>
  <c r="AV43" i="46"/>
  <c r="AV45" i="46"/>
  <c r="AV47" i="46"/>
  <c r="AV49" i="46"/>
  <c r="AV51" i="46"/>
  <c r="AV53" i="46"/>
  <c r="AV55" i="46"/>
  <c r="AV57" i="46"/>
  <c r="AV61" i="46"/>
  <c r="AV63" i="46"/>
  <c r="AV66" i="46"/>
  <c r="AV70" i="46"/>
  <c r="AV74" i="46"/>
  <c r="AV78" i="46"/>
  <c r="AV86" i="46"/>
  <c r="AV282" i="46"/>
  <c r="AV286" i="46"/>
  <c r="AV294" i="46"/>
  <c r="AV306" i="46"/>
  <c r="AV310" i="46"/>
  <c r="AV314" i="46"/>
  <c r="AV318" i="46"/>
  <c r="AV322" i="46"/>
  <c r="AV326" i="46"/>
  <c r="AV334" i="46"/>
  <c r="AV338" i="46"/>
  <c r="AV342" i="46"/>
  <c r="AV350" i="46"/>
  <c r="AV358" i="46"/>
  <c r="AV362" i="46"/>
  <c r="AV370" i="46"/>
  <c r="AV374" i="46"/>
  <c r="AV378" i="46"/>
  <c r="AV402" i="46"/>
  <c r="AV422" i="46"/>
  <c r="AV450" i="46"/>
  <c r="AV462" i="46"/>
  <c r="AV474" i="46"/>
  <c r="AV478" i="46"/>
  <c r="AV494" i="46"/>
  <c r="AV514" i="46"/>
  <c r="AV538" i="46"/>
  <c r="AV542" i="46"/>
  <c r="AV558" i="46"/>
  <c r="AV570" i="46"/>
  <c r="AV578" i="46"/>
  <c r="AV582" i="46"/>
  <c r="AV586" i="46"/>
  <c r="AJ455" i="46"/>
  <c r="AM455" i="46"/>
  <c r="AJ471" i="46"/>
  <c r="AM471" i="46"/>
  <c r="AV373" i="46"/>
  <c r="AV585" i="46"/>
  <c r="AV649" i="46"/>
  <c r="AV103" i="46"/>
  <c r="AV127" i="46"/>
  <c r="AV159" i="46"/>
  <c r="AV183" i="46"/>
  <c r="AV207" i="46"/>
  <c r="AV711" i="46"/>
  <c r="AV743" i="46"/>
  <c r="AV767" i="46"/>
  <c r="AV775" i="46"/>
  <c r="AV791" i="46"/>
  <c r="AV823" i="46"/>
  <c r="AV895" i="46"/>
  <c r="AV927" i="46"/>
  <c r="AV943" i="46"/>
  <c r="AV991" i="46"/>
  <c r="AM381" i="46"/>
  <c r="AJ381" i="46"/>
  <c r="AM383" i="46"/>
  <c r="AJ383" i="46"/>
  <c r="AM398" i="46"/>
  <c r="AJ398" i="46"/>
  <c r="AM845" i="46"/>
  <c r="AJ845" i="46"/>
  <c r="AJ968" i="46"/>
  <c r="AM968" i="46"/>
  <c r="AJ289" i="46"/>
  <c r="AM289" i="46"/>
  <c r="AJ298" i="46"/>
  <c r="AM298" i="46"/>
  <c r="AM841" i="46"/>
  <c r="AJ841" i="46"/>
  <c r="AJ843" i="46"/>
  <c r="AM843" i="46"/>
  <c r="AJ844" i="46"/>
  <c r="AM844" i="46"/>
  <c r="AJ970" i="46"/>
  <c r="AM970" i="46"/>
  <c r="AJ980" i="46"/>
  <c r="AM980" i="46"/>
  <c r="AM986" i="46"/>
  <c r="AJ986" i="46"/>
  <c r="AJ972" i="46"/>
  <c r="AJ971" i="46"/>
  <c r="AM382" i="46"/>
  <c r="AM103" i="46"/>
  <c r="AJ103" i="46"/>
  <c r="AJ104" i="46"/>
  <c r="AM105" i="46"/>
  <c r="AJ105" i="46"/>
  <c r="AM293" i="46"/>
  <c r="AJ293" i="46"/>
  <c r="AM297" i="46"/>
  <c r="AJ297" i="46"/>
  <c r="AJ307" i="46"/>
  <c r="AM307" i="46"/>
  <c r="AM311" i="46"/>
  <c r="AJ311" i="46"/>
  <c r="AJ321" i="46"/>
  <c r="AM321" i="46"/>
  <c r="AJ111" i="46"/>
  <c r="AJ974" i="46"/>
  <c r="AJ973" i="46"/>
  <c r="AJ969" i="46"/>
  <c r="AJ109" i="46"/>
  <c r="AJ982" i="46"/>
  <c r="AM291" i="46"/>
  <c r="AJ43" i="46"/>
  <c r="AM808" i="46"/>
  <c r="AJ40" i="46"/>
  <c r="AM33" i="46"/>
  <c r="AJ795" i="46"/>
  <c r="AM31" i="46"/>
  <c r="AJ120" i="46"/>
  <c r="AJ117" i="46"/>
  <c r="AM1005" i="46"/>
  <c r="AJ135" i="46"/>
  <c r="AJ150" i="46"/>
  <c r="AV79" i="46"/>
  <c r="AV695" i="46"/>
  <c r="AM443" i="46"/>
  <c r="AJ443" i="46"/>
  <c r="AJ586" i="46"/>
  <c r="AM794" i="46"/>
  <c r="AJ794" i="46"/>
  <c r="AJ121" i="46"/>
  <c r="AM39" i="46"/>
  <c r="AJ36" i="46"/>
  <c r="AM801" i="46"/>
  <c r="AM119" i="46"/>
  <c r="AM1003" i="46"/>
  <c r="AJ29" i="46"/>
  <c r="AJ800" i="46"/>
  <c r="AJ38" i="46"/>
  <c r="AJ32" i="46"/>
  <c r="AM124" i="46"/>
  <c r="AJ938" i="46"/>
  <c r="AM152" i="46"/>
  <c r="AM129" i="46"/>
  <c r="AV698" i="46"/>
  <c r="AV702" i="46"/>
  <c r="AV714" i="46"/>
  <c r="AV718" i="46"/>
  <c r="AV722" i="46"/>
  <c r="AV726" i="46"/>
  <c r="AV734" i="46"/>
  <c r="AV738" i="46"/>
  <c r="AV754" i="46"/>
  <c r="AV770" i="46"/>
  <c r="AV774" i="46"/>
  <c r="AV782" i="46"/>
  <c r="AV794" i="46"/>
  <c r="AV798" i="46"/>
  <c r="AV810" i="46"/>
  <c r="AV818" i="46"/>
  <c r="AV822"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31" i="46"/>
  <c r="AV247" i="46"/>
  <c r="AV308" i="46"/>
  <c r="AV343" i="46"/>
  <c r="AV460" i="46"/>
  <c r="AV647" i="46"/>
  <c r="AV655" i="46"/>
  <c r="AV676" i="46"/>
  <c r="AV741" i="46"/>
  <c r="AM177" i="46"/>
  <c r="AJ177" i="46"/>
  <c r="AV809" i="46"/>
  <c r="AM66" i="46"/>
  <c r="AJ66" i="46"/>
  <c r="AJ75" i="46"/>
  <c r="AM75" i="46"/>
  <c r="AE114" i="46"/>
  <c r="AD114" i="46"/>
  <c r="AD116" i="46"/>
  <c r="AE118" i="46"/>
  <c r="AD118" i="46"/>
  <c r="AE120" i="46"/>
  <c r="AD120" i="46"/>
  <c r="AE122" i="46"/>
  <c r="AP122" i="46" s="1"/>
  <c r="AD122" i="46"/>
  <c r="AE124" i="46"/>
  <c r="AL124" i="46" s="1"/>
  <c r="AD124" i="46"/>
  <c r="AE126" i="46"/>
  <c r="AD126" i="46"/>
  <c r="AE127" i="46"/>
  <c r="AO127" i="46" s="1"/>
  <c r="AD127" i="46"/>
  <c r="AD129" i="46"/>
  <c r="AE133" i="46"/>
  <c r="AQ133" i="46" s="1"/>
  <c r="AD133" i="46"/>
  <c r="AE135" i="46"/>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D291" i="46"/>
  <c r="AD293" i="46"/>
  <c r="AE295" i="46"/>
  <c r="AD295" i="46"/>
  <c r="AE297" i="46"/>
  <c r="AD297" i="46"/>
  <c r="AE299" i="46"/>
  <c r="AE301" i="46"/>
  <c r="AD303" i="46"/>
  <c r="AE303" i="46"/>
  <c r="AL303" i="46" s="1"/>
  <c r="AE306" i="46"/>
  <c r="AL306" i="46" s="1"/>
  <c r="AD306" i="46"/>
  <c r="AD307" i="46"/>
  <c r="AM314" i="46"/>
  <c r="AM323" i="46"/>
  <c r="AJ439" i="46"/>
  <c r="AM439" i="46"/>
  <c r="AD457" i="46"/>
  <c r="AE457" i="46"/>
  <c r="AM465" i="46"/>
  <c r="AJ465" i="46"/>
  <c r="AJ472" i="46"/>
  <c r="AM472" i="46"/>
  <c r="AJ475" i="46"/>
  <c r="AM475" i="46"/>
  <c r="AJ583" i="46"/>
  <c r="AM583" i="46"/>
  <c r="AE603" i="46"/>
  <c r="AD603" i="46"/>
  <c r="AE605" i="46"/>
  <c r="AO605" i="46" s="1"/>
  <c r="AD605" i="46"/>
  <c r="AE607" i="46"/>
  <c r="AD607" i="46"/>
  <c r="AE610" i="46"/>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J218" i="46"/>
  <c r="AE254" i="46"/>
  <c r="AD254" i="46"/>
  <c r="AD257" i="46"/>
  <c r="AE259" i="46"/>
  <c r="AD259" i="46"/>
  <c r="AE262" i="46"/>
  <c r="AD262" i="46"/>
  <c r="AE264" i="46"/>
  <c r="AD264" i="46"/>
  <c r="AE267" i="46"/>
  <c r="AL267" i="46" s="1"/>
  <c r="AD267" i="46"/>
  <c r="AE269" i="46"/>
  <c r="AI269" i="46" s="1"/>
  <c r="AD269" i="46"/>
  <c r="AE271" i="46"/>
  <c r="AD271" i="46"/>
  <c r="AD273" i="46"/>
  <c r="AE273" i="46"/>
  <c r="AE275" i="46"/>
  <c r="AI275" i="46" s="1"/>
  <c r="AD275" i="46"/>
  <c r="AE277" i="46"/>
  <c r="AD277" i="46"/>
  <c r="AE279" i="46"/>
  <c r="AD279" i="46"/>
  <c r="AD281" i="46"/>
  <c r="AE281" i="46"/>
  <c r="AJ286" i="46"/>
  <c r="AM286"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E442" i="46"/>
  <c r="AM539" i="46"/>
  <c r="AJ539" i="46"/>
  <c r="AE568" i="46"/>
  <c r="AP568" i="46" s="1"/>
  <c r="AD568" i="46"/>
  <c r="AD570" i="46"/>
  <c r="AE570" i="46"/>
  <c r="AD572" i="46"/>
  <c r="AE572" i="46"/>
  <c r="AD574" i="46"/>
  <c r="AE574" i="46"/>
  <c r="AO574" i="46" s="1"/>
  <c r="AD576" i="46"/>
  <c r="AE576" i="46"/>
  <c r="AE578" i="46"/>
  <c r="AD578" i="46"/>
  <c r="AE580" i="46"/>
  <c r="AQ580" i="46" s="1"/>
  <c r="AD582" i="46"/>
  <c r="AE582" i="46"/>
  <c r="AQ582" i="46" s="1"/>
  <c r="AD584" i="46"/>
  <c r="AD585" i="46"/>
  <c r="AE585" i="46"/>
  <c r="AI585" i="46" s="1"/>
  <c r="AM587" i="46"/>
  <c r="AJ587" i="46"/>
  <c r="AE713" i="46"/>
  <c r="AD713" i="46"/>
  <c r="AE715" i="46"/>
  <c r="AI715" i="46" s="1"/>
  <c r="AD715" i="46"/>
  <c r="AE717" i="46"/>
  <c r="AD717" i="46"/>
  <c r="AE719" i="46"/>
  <c r="AL719" i="46" s="1"/>
  <c r="AD719" i="46"/>
  <c r="AE721" i="46"/>
  <c r="AD721" i="46"/>
  <c r="AE723" i="46"/>
  <c r="AL723" i="46" s="1"/>
  <c r="AD723" i="46"/>
  <c r="AE725" i="46"/>
  <c r="AD725" i="46"/>
  <c r="AE727" i="46"/>
  <c r="AL727" i="46" s="1"/>
  <c r="AD727" i="46"/>
  <c r="AE729" i="46"/>
  <c r="AD729" i="46"/>
  <c r="AD731" i="46"/>
  <c r="AE734" i="46"/>
  <c r="AD734" i="46"/>
  <c r="AD736" i="46"/>
  <c r="AE738" i="46"/>
  <c r="AE741" i="46"/>
  <c r="AL741" i="46" s="1"/>
  <c r="AE850" i="46"/>
  <c r="AI850" i="46" s="1"/>
  <c r="AD850" i="46"/>
  <c r="AE22" i="46"/>
  <c r="AD22" i="46"/>
  <c r="AJ469" i="46"/>
  <c r="AM320" i="46"/>
  <c r="AJ275" i="46"/>
  <c r="AM468" i="46"/>
  <c r="AJ322" i="46"/>
  <c r="AM728" i="46"/>
  <c r="AM579" i="46"/>
  <c r="AM866" i="46"/>
  <c r="AM28"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D23" i="46"/>
  <c r="AE24" i="46"/>
  <c r="AI24" i="46" s="1"/>
  <c r="AD24" i="46"/>
  <c r="AE25" i="46"/>
  <c r="AD25" i="46"/>
  <c r="AE26" i="46"/>
  <c r="AP26" i="46" s="1"/>
  <c r="AD26" i="46"/>
  <c r="AE27" i="46"/>
  <c r="AQ27" i="46" s="1"/>
  <c r="AD27" i="46"/>
  <c r="AE28" i="46"/>
  <c r="AD28" i="46"/>
  <c r="AM30" i="46"/>
  <c r="AJ30" i="46"/>
  <c r="AJ45" i="46"/>
  <c r="AM45" i="46"/>
  <c r="AM49" i="46"/>
  <c r="AJ49" i="46"/>
  <c r="AM53" i="46"/>
  <c r="AJ172" i="46"/>
  <c r="AM172" i="46"/>
  <c r="AE185" i="46"/>
  <c r="AD185" i="46"/>
  <c r="AE186" i="46"/>
  <c r="AD186" i="46"/>
  <c r="AD187" i="46"/>
  <c r="AE187" i="46"/>
  <c r="AE189" i="46"/>
  <c r="AP189" i="46" s="1"/>
  <c r="AD189" i="46"/>
  <c r="AE191" i="46"/>
  <c r="AD192" i="46"/>
  <c r="AE193" i="46"/>
  <c r="AD193" i="46"/>
  <c r="AE194" i="46"/>
  <c r="AD194" i="46"/>
  <c r="AE195" i="46"/>
  <c r="AD195" i="46"/>
  <c r="AE196" i="46"/>
  <c r="AP196" i="46" s="1"/>
  <c r="AD196" i="46"/>
  <c r="AE197" i="46"/>
  <c r="AD197" i="46"/>
  <c r="AE198" i="46"/>
  <c r="AD198" i="46"/>
  <c r="AE199" i="46"/>
  <c r="AD199" i="46"/>
  <c r="AE200" i="46"/>
  <c r="AD200" i="46"/>
  <c r="AE201" i="46"/>
  <c r="AO201" i="46" s="1"/>
  <c r="AD201" i="46"/>
  <c r="AE202" i="46"/>
  <c r="AD202" i="46"/>
  <c r="AD203" i="46"/>
  <c r="AE203" i="46"/>
  <c r="AP203" i="46" s="1"/>
  <c r="AE204" i="46"/>
  <c r="AD204" i="46"/>
  <c r="AE205" i="46"/>
  <c r="AP205" i="46" s="1"/>
  <c r="AD205" i="46"/>
  <c r="AE206" i="46"/>
  <c r="AD206" i="46"/>
  <c r="AE207" i="46"/>
  <c r="AO207" i="46" s="1"/>
  <c r="AD207" i="46"/>
  <c r="AD208" i="46"/>
  <c r="AE208" i="46"/>
  <c r="AE209" i="46"/>
  <c r="AD209" i="46"/>
  <c r="AE210" i="46"/>
  <c r="AP210" i="46" s="1"/>
  <c r="AD210" i="46"/>
  <c r="AE211" i="46"/>
  <c r="AP211" i="46" s="1"/>
  <c r="AD211" i="46"/>
  <c r="AE212" i="46"/>
  <c r="AD212" i="46"/>
  <c r="AD213" i="46"/>
  <c r="AE213" i="46"/>
  <c r="AL213" i="46" s="1"/>
  <c r="AE214" i="46"/>
  <c r="AQ214" i="46" s="1"/>
  <c r="AD214" i="46"/>
  <c r="AE215" i="46"/>
  <c r="AI215" i="46" s="1"/>
  <c r="AD215" i="46"/>
  <c r="AE216" i="46"/>
  <c r="AL216" i="46" s="1"/>
  <c r="AD216" i="46"/>
  <c r="AE217" i="46"/>
  <c r="AD217" i="46"/>
  <c r="AE218" i="46"/>
  <c r="AQ218" i="46" s="1"/>
  <c r="AD218" i="46"/>
  <c r="AE219" i="46"/>
  <c r="AP219" i="46" s="1"/>
  <c r="AL219" i="46"/>
  <c r="AD219" i="46"/>
  <c r="AE220" i="46"/>
  <c r="AD220" i="46"/>
  <c r="AE221" i="46"/>
  <c r="AP221" i="46" s="1"/>
  <c r="AD221" i="46"/>
  <c r="AM227" i="46"/>
  <c r="AJ227" i="46"/>
  <c r="AM229" i="46"/>
  <c r="AJ229" i="46"/>
  <c r="AM231" i="46"/>
  <c r="AJ231" i="46"/>
  <c r="AM242" i="46"/>
  <c r="AJ345" i="46"/>
  <c r="AM345" i="46"/>
  <c r="AE384" i="46"/>
  <c r="AE388" i="46"/>
  <c r="AE391" i="46"/>
  <c r="AL391" i="46" s="1"/>
  <c r="AD391" i="46"/>
  <c r="AE392" i="46"/>
  <c r="AP392" i="46" s="1"/>
  <c r="AD392" i="46"/>
  <c r="AE393" i="46"/>
  <c r="AD393" i="46"/>
  <c r="AD394" i="46"/>
  <c r="AE394" i="46"/>
  <c r="AO394" i="46" s="1"/>
  <c r="AE395" i="46"/>
  <c r="AO395" i="46" s="1"/>
  <c r="AD395" i="46"/>
  <c r="AE396" i="46"/>
  <c r="AL396" i="46" s="1"/>
  <c r="AD396" i="46"/>
  <c r="AE397" i="46"/>
  <c r="AD397" i="46"/>
  <c r="AD398" i="46"/>
  <c r="AE398" i="46"/>
  <c r="AL398" i="46" s="1"/>
  <c r="AE399" i="46"/>
  <c r="AO399" i="46" s="1"/>
  <c r="AD399" i="46"/>
  <c r="AD400" i="46"/>
  <c r="AE400" i="46"/>
  <c r="AM510" i="46"/>
  <c r="AJ510" i="46"/>
  <c r="AE530" i="46"/>
  <c r="AD530" i="46"/>
  <c r="AE531" i="46"/>
  <c r="AD531" i="46"/>
  <c r="AE532" i="46"/>
  <c r="AQ532" i="46" s="1"/>
  <c r="AD532" i="46"/>
  <c r="AD533" i="46"/>
  <c r="AE533" i="46"/>
  <c r="AP533" i="46" s="1"/>
  <c r="AD534" i="46"/>
  <c r="AE534" i="46"/>
  <c r="AE535" i="46"/>
  <c r="AO535" i="46" s="1"/>
  <c r="AD535" i="46"/>
  <c r="AE536" i="46"/>
  <c r="AP536" i="46" s="1"/>
  <c r="AD536" i="46"/>
  <c r="AE537" i="46"/>
  <c r="AD537" i="46"/>
  <c r="AD538" i="46"/>
  <c r="AE538" i="46"/>
  <c r="AE539" i="46"/>
  <c r="AD539" i="46"/>
  <c r="AE540" i="46"/>
  <c r="AD540" i="46"/>
  <c r="AE541" i="46"/>
  <c r="AO541" i="46" s="1"/>
  <c r="AD541" i="46"/>
  <c r="AD542" i="46"/>
  <c r="AE542" i="46"/>
  <c r="AO542" i="46" s="1"/>
  <c r="AM551" i="46"/>
  <c r="AJ551" i="46"/>
  <c r="AM661" i="46"/>
  <c r="AJ661" i="46"/>
  <c r="AJ662" i="46"/>
  <c r="AM662" i="46"/>
  <c r="AE681" i="46"/>
  <c r="AO681" i="46" s="1"/>
  <c r="AD681" i="46"/>
  <c r="AE682" i="46"/>
  <c r="AD682" i="46"/>
  <c r="AE683" i="46"/>
  <c r="AD683" i="46"/>
  <c r="AD684" i="46"/>
  <c r="AE684" i="46"/>
  <c r="AE685" i="46"/>
  <c r="AO685" i="46" s="1"/>
  <c r="AD685" i="46"/>
  <c r="AD686" i="46"/>
  <c r="AD687" i="46"/>
  <c r="AD689" i="46"/>
  <c r="AE690" i="46"/>
  <c r="AD690" i="46"/>
  <c r="AE691" i="46"/>
  <c r="AD691" i="46"/>
  <c r="AE693" i="46"/>
  <c r="AD693" i="46"/>
  <c r="AE695" i="46"/>
  <c r="AP695" i="46" s="1"/>
  <c r="AJ778" i="46"/>
  <c r="AM778" i="46"/>
  <c r="AM782" i="46"/>
  <c r="AJ789" i="46"/>
  <c r="AM793" i="46"/>
  <c r="AJ793" i="46"/>
  <c r="AE818" i="46"/>
  <c r="AD818" i="46"/>
  <c r="AD819" i="46"/>
  <c r="AE819" i="46"/>
  <c r="AL819" i="46" s="1"/>
  <c r="AE820" i="46"/>
  <c r="AD820" i="46"/>
  <c r="AE821" i="46"/>
  <c r="AP821" i="46" s="1"/>
  <c r="AD821" i="46"/>
  <c r="AE822" i="46"/>
  <c r="AL822" i="46" s="1"/>
  <c r="AD822" i="46"/>
  <c r="AE823" i="46"/>
  <c r="AD823" i="46"/>
  <c r="AE824" i="46"/>
  <c r="AP824" i="46" s="1"/>
  <c r="AD824" i="46"/>
  <c r="AE825" i="46"/>
  <c r="AI825" i="46" s="1"/>
  <c r="AN825" i="46" s="1"/>
  <c r="AD825" i="46"/>
  <c r="AM828" i="46"/>
  <c r="AJ828" i="46"/>
  <c r="AM914" i="46"/>
  <c r="AJ914" i="46"/>
  <c r="AE942" i="46"/>
  <c r="AI942" i="46" s="1"/>
  <c r="AG942" i="46" s="1"/>
  <c r="AD942" i="46"/>
  <c r="AD943" i="46"/>
  <c r="AE943" i="46"/>
  <c r="AE944" i="46"/>
  <c r="AD944" i="46"/>
  <c r="AE945" i="46"/>
  <c r="AD945" i="46"/>
  <c r="AE946" i="46"/>
  <c r="AD946" i="46"/>
  <c r="AD947" i="46"/>
  <c r="AE947" i="46"/>
  <c r="AE948" i="46"/>
  <c r="AO948" i="46" s="1"/>
  <c r="AD948" i="46"/>
  <c r="AE949" i="46"/>
  <c r="AD949" i="46"/>
  <c r="AE950" i="46"/>
  <c r="AD950" i="46"/>
  <c r="AE951" i="46"/>
  <c r="AL951" i="46" s="1"/>
  <c r="AD951" i="46"/>
  <c r="AE952" i="46"/>
  <c r="AP952" i="46" s="1"/>
  <c r="AD952" i="46"/>
  <c r="AM955" i="46"/>
  <c r="AJ955" i="46"/>
  <c r="AJ68" i="46"/>
  <c r="AM68" i="46"/>
  <c r="AD113" i="46"/>
  <c r="AE113" i="46"/>
  <c r="AE115" i="46"/>
  <c r="AD115" i="46"/>
  <c r="AE119" i="46"/>
  <c r="AD119" i="46"/>
  <c r="AE121" i="46"/>
  <c r="AD121" i="46"/>
  <c r="AD123" i="46"/>
  <c r="AE123" i="46"/>
  <c r="AE125" i="46"/>
  <c r="AD125" i="46"/>
  <c r="AD128" i="46"/>
  <c r="AE128" i="46"/>
  <c r="AI128" i="46" s="1"/>
  <c r="AK128" i="46" s="1"/>
  <c r="AD132" i="46"/>
  <c r="AE132" i="46"/>
  <c r="AE134" i="46"/>
  <c r="AO134" i="46" s="1"/>
  <c r="AD134" i="46"/>
  <c r="AE136" i="46"/>
  <c r="AO136" i="46" s="1"/>
  <c r="AD136" i="46"/>
  <c r="AE138" i="46"/>
  <c r="AD138" i="46"/>
  <c r="AE140" i="46"/>
  <c r="AI140" i="46" s="1"/>
  <c r="AS140" i="46" s="1"/>
  <c r="AD140" i="46"/>
  <c r="AE143" i="46"/>
  <c r="AQ143" i="46" s="1"/>
  <c r="AD143" i="46"/>
  <c r="AM265" i="46"/>
  <c r="AJ265" i="46"/>
  <c r="AE289" i="46"/>
  <c r="AP289" i="46" s="1"/>
  <c r="AD289" i="46"/>
  <c r="AE292" i="46"/>
  <c r="AD292" i="46"/>
  <c r="AE294" i="46"/>
  <c r="AO294" i="46" s="1"/>
  <c r="AD294" i="46"/>
  <c r="AE296" i="46"/>
  <c r="AD296" i="46"/>
  <c r="AE298" i="46"/>
  <c r="AL298" i="46" s="1"/>
  <c r="AD298" i="46"/>
  <c r="AE300" i="46"/>
  <c r="AD300" i="46"/>
  <c r="AE302" i="46"/>
  <c r="AO302" i="46" s="1"/>
  <c r="AD302" i="46"/>
  <c r="AE304" i="46"/>
  <c r="AD304" i="46"/>
  <c r="AE305" i="46"/>
  <c r="AO305" i="46" s="1"/>
  <c r="AD305"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E611" i="46"/>
  <c r="AD611" i="46"/>
  <c r="AD613" i="46"/>
  <c r="AE613" i="46"/>
  <c r="AE615" i="46"/>
  <c r="AD615" i="46"/>
  <c r="AE617" i="46"/>
  <c r="AQ617" i="46" s="1"/>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Q877" i="46" s="1"/>
  <c r="AD877" i="46"/>
  <c r="AD879" i="46"/>
  <c r="AE879" i="46"/>
  <c r="AI879" i="46" s="1"/>
  <c r="AE882" i="46"/>
  <c r="AD882" i="46"/>
  <c r="AE884" i="46"/>
  <c r="AD884" i="46"/>
  <c r="AJ976" i="46"/>
  <c r="AM976" i="46"/>
  <c r="AM990" i="46"/>
  <c r="AM985" i="46"/>
  <c r="AM272" i="46"/>
  <c r="AJ625" i="46"/>
  <c r="AJ585" i="46"/>
  <c r="AJ309" i="46"/>
  <c r="AJ576" i="46"/>
  <c r="AJ470" i="46"/>
  <c r="AJ26" i="46"/>
  <c r="AM26" i="46"/>
  <c r="AE60" i="46"/>
  <c r="AL60" i="46" s="1"/>
  <c r="AD60" i="46"/>
  <c r="AE61" i="46"/>
  <c r="AI61" i="46" s="1"/>
  <c r="AK61" i="46" s="1"/>
  <c r="AD61" i="46"/>
  <c r="AE62" i="46"/>
  <c r="AP62" i="46" s="1"/>
  <c r="AD62" i="46"/>
  <c r="AE63" i="46"/>
  <c r="AD64" i="46"/>
  <c r="AE64" i="46"/>
  <c r="AQ64" i="46" s="1"/>
  <c r="AE65" i="46"/>
  <c r="AO65" i="46" s="1"/>
  <c r="AE66" i="46"/>
  <c r="AD66" i="46"/>
  <c r="AD67" i="46"/>
  <c r="AE68" i="46"/>
  <c r="AL68" i="46" s="1"/>
  <c r="AD68" i="46"/>
  <c r="AE69" i="46"/>
  <c r="AD69" i="46"/>
  <c r="AE70" i="46"/>
  <c r="AD70" i="46"/>
  <c r="AD71" i="46"/>
  <c r="AE72" i="46"/>
  <c r="AD72" i="46"/>
  <c r="AD73" i="46"/>
  <c r="AE73" i="46"/>
  <c r="AP73" i="46" s="1"/>
  <c r="AE74" i="46"/>
  <c r="AD74" i="46"/>
  <c r="AD75" i="46"/>
  <c r="AE75" i="46"/>
  <c r="AQ75" i="46" s="1"/>
  <c r="AE76" i="46"/>
  <c r="AP76" i="46" s="1"/>
  <c r="AD76" i="46"/>
  <c r="AE77" i="46"/>
  <c r="AD77" i="46"/>
  <c r="AJ81" i="46"/>
  <c r="AM81" i="46"/>
  <c r="AM86" i="46"/>
  <c r="AJ86" i="46"/>
  <c r="AM89" i="46"/>
  <c r="AJ89" i="46"/>
  <c r="AM91" i="46"/>
  <c r="AJ91" i="46"/>
  <c r="AJ94" i="46"/>
  <c r="AM94" i="46"/>
  <c r="AJ208" i="46"/>
  <c r="AM212" i="46"/>
  <c r="AJ212" i="46"/>
  <c r="AE258" i="46"/>
  <c r="AP258" i="46" s="1"/>
  <c r="AE260" i="46"/>
  <c r="AD260" i="46"/>
  <c r="AE261" i="46"/>
  <c r="AD261" i="46"/>
  <c r="AE263" i="46"/>
  <c r="AO263" i="46" s="1"/>
  <c r="AD263" i="46"/>
  <c r="AD265" i="46"/>
  <c r="AE265" i="46"/>
  <c r="AP265" i="46" s="1"/>
  <c r="AE266" i="46"/>
  <c r="AI266" i="46" s="1"/>
  <c r="AD266" i="46"/>
  <c r="AE268" i="46"/>
  <c r="AD268" i="46"/>
  <c r="AE270" i="46"/>
  <c r="AD270" i="46"/>
  <c r="AD272" i="46"/>
  <c r="AE272" i="46"/>
  <c r="AP272" i="46" s="1"/>
  <c r="AE274" i="46"/>
  <c r="AD274" i="46"/>
  <c r="AE276" i="46"/>
  <c r="AD276" i="46"/>
  <c r="AE278" i="46"/>
  <c r="AP278" i="46" s="1"/>
  <c r="AD278" i="46"/>
  <c r="AE280" i="46"/>
  <c r="AQ280" i="46" s="1"/>
  <c r="AD280" i="46"/>
  <c r="AE282" i="46"/>
  <c r="AD282" i="46"/>
  <c r="AE283" i="46"/>
  <c r="AO283" i="46" s="1"/>
  <c r="AD283" i="46"/>
  <c r="AM285" i="46"/>
  <c r="AJ285" i="46"/>
  <c r="AM394" i="46"/>
  <c r="AJ394" i="46"/>
  <c r="AJ399" i="46"/>
  <c r="AM399" i="46"/>
  <c r="AE420" i="46"/>
  <c r="AD420" i="46"/>
  <c r="AD422" i="46"/>
  <c r="AE422" i="46"/>
  <c r="AE424" i="46"/>
  <c r="AP424" i="46" s="1"/>
  <c r="AD424" i="46"/>
  <c r="AE426" i="46"/>
  <c r="AL426" i="46" s="1"/>
  <c r="AE428" i="46"/>
  <c r="AP428" i="46" s="1"/>
  <c r="AD430" i="46"/>
  <c r="AE430" i="46"/>
  <c r="AE432" i="46"/>
  <c r="AD432" i="46"/>
  <c r="AD434" i="46"/>
  <c r="AE436" i="46"/>
  <c r="AD438" i="46"/>
  <c r="AE438" i="46"/>
  <c r="AE440" i="46"/>
  <c r="AD440" i="46"/>
  <c r="AM447" i="46"/>
  <c r="AJ447" i="46"/>
  <c r="AE567" i="46"/>
  <c r="AI567" i="46" s="1"/>
  <c r="AD567" i="46"/>
  <c r="AE569" i="46"/>
  <c r="AD569" i="46"/>
  <c r="AE571" i="46"/>
  <c r="AO571" i="46" s="1"/>
  <c r="AD571" i="46"/>
  <c r="AE573" i="46"/>
  <c r="AD573" i="46"/>
  <c r="AE575" i="46"/>
  <c r="AQ575" i="46" s="1"/>
  <c r="AD575" i="46"/>
  <c r="AE577" i="46"/>
  <c r="AD577" i="46"/>
  <c r="AE579" i="46"/>
  <c r="AD579" i="46"/>
  <c r="AE581" i="46"/>
  <c r="AD581" i="46"/>
  <c r="AE583" i="46"/>
  <c r="AD583" i="46"/>
  <c r="AM588" i="46"/>
  <c r="AJ588" i="46"/>
  <c r="AM693" i="46"/>
  <c r="AJ693" i="46"/>
  <c r="AD712" i="46"/>
  <c r="AE714" i="46"/>
  <c r="AE716" i="46"/>
  <c r="AO716" i="46" s="1"/>
  <c r="AD716" i="46"/>
  <c r="AE718" i="46"/>
  <c r="AI718" i="46" s="1"/>
  <c r="AG718" i="46" s="1"/>
  <c r="AD718" i="46"/>
  <c r="AD720" i="46"/>
  <c r="AE720" i="46"/>
  <c r="AI720" i="46" s="1"/>
  <c r="AN720" i="46" s="1"/>
  <c r="AE722" i="46"/>
  <c r="AD722" i="46"/>
  <c r="AE724" i="46"/>
  <c r="AL724" i="46" s="1"/>
  <c r="AD724" i="46"/>
  <c r="AE726" i="46"/>
  <c r="AD726" i="46"/>
  <c r="AE728" i="46"/>
  <c r="AD728" i="46"/>
  <c r="AE730" i="46"/>
  <c r="AI730" i="46" s="1"/>
  <c r="AD730" i="46"/>
  <c r="AE732" i="46"/>
  <c r="AI732" i="46" s="1"/>
  <c r="AD732" i="46"/>
  <c r="AE733" i="46"/>
  <c r="AD733" i="46"/>
  <c r="AO735" i="46"/>
  <c r="AD735" i="46"/>
  <c r="AE739" i="46"/>
  <c r="AD739" i="46"/>
  <c r="AJ825" i="46"/>
  <c r="AM825" i="46"/>
  <c r="AE841" i="46"/>
  <c r="AD841" i="46"/>
  <c r="AE842" i="46"/>
  <c r="AI842" i="46" s="1"/>
  <c r="AS842" i="46" s="1"/>
  <c r="AD842" i="46"/>
  <c r="AD843" i="46"/>
  <c r="AE843" i="46"/>
  <c r="AE844" i="46"/>
  <c r="AO844" i="46" s="1"/>
  <c r="AD844" i="46"/>
  <c r="AE845" i="46"/>
  <c r="AD845" i="46"/>
  <c r="AE846" i="46"/>
  <c r="AD846" i="46"/>
  <c r="AD847" i="46"/>
  <c r="AE847" i="46"/>
  <c r="AD848" i="46"/>
  <c r="AE848" i="46"/>
  <c r="AE849" i="46"/>
  <c r="AQ849" i="46" s="1"/>
  <c r="AD849" i="46"/>
  <c r="AD851" i="46"/>
  <c r="AE851" i="46"/>
  <c r="AQ851" i="46"/>
  <c r="AE852" i="46"/>
  <c r="AD852" i="46"/>
  <c r="AM952" i="46"/>
  <c r="AJ952" i="46"/>
  <c r="AE968" i="46"/>
  <c r="AD968" i="46"/>
  <c r="AE969" i="46"/>
  <c r="AD969" i="46"/>
  <c r="AE970" i="46"/>
  <c r="AD970" i="46"/>
  <c r="AD971" i="46"/>
  <c r="AE971" i="46"/>
  <c r="AL971" i="46" s="1"/>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E988" i="46"/>
  <c r="AL988" i="46" s="1"/>
  <c r="AD988" i="46"/>
  <c r="AE989" i="46"/>
  <c r="AD989" i="46"/>
  <c r="AE990" i="46"/>
  <c r="AQ990" i="46" s="1"/>
  <c r="AD990" i="46"/>
  <c r="AM994" i="46"/>
  <c r="AJ994" i="46"/>
  <c r="AJ1000" i="46"/>
  <c r="AM1000" i="46"/>
  <c r="AE16" i="46"/>
  <c r="AL16" i="46" s="1"/>
  <c r="AD16" i="46"/>
  <c r="AH16" i="46" s="1"/>
  <c r="AJ92" i="46"/>
  <c r="AJ861" i="46"/>
  <c r="AM863" i="46"/>
  <c r="AJ887" i="46"/>
  <c r="AJ988" i="46"/>
  <c r="AJ983" i="46"/>
  <c r="AM858" i="46"/>
  <c r="AM854" i="46"/>
  <c r="AJ622" i="46"/>
  <c r="AM624" i="46"/>
  <c r="AM442" i="46"/>
  <c r="AM267" i="46"/>
  <c r="AJ213" i="46"/>
  <c r="AM575" i="46"/>
  <c r="AM392" i="46"/>
  <c r="AJ155" i="46"/>
  <c r="AM148" i="46"/>
  <c r="AM310" i="46"/>
  <c r="AJ70" i="46"/>
  <c r="AM482" i="46"/>
  <c r="AJ71" i="46"/>
  <c r="AM122" i="46"/>
  <c r="AJ122" i="46"/>
  <c r="AJ130" i="46"/>
  <c r="AM130" i="46"/>
  <c r="AJ136" i="46"/>
  <c r="AM136" i="46"/>
  <c r="AM138" i="46"/>
  <c r="AJ138" i="46"/>
  <c r="AJ139" i="46"/>
  <c r="AM139" i="46"/>
  <c r="AJ141" i="46"/>
  <c r="AJ146" i="46"/>
  <c r="AE168" i="46"/>
  <c r="AD168" i="46"/>
  <c r="AE169" i="46"/>
  <c r="AI169" i="46" s="1"/>
  <c r="AK169" i="46" s="1"/>
  <c r="AD169" i="46"/>
  <c r="AE170" i="46"/>
  <c r="AD170" i="46"/>
  <c r="AD171" i="46"/>
  <c r="AE171" i="46"/>
  <c r="AE172" i="46"/>
  <c r="AI172" i="46" s="1"/>
  <c r="AD172" i="46"/>
  <c r="AE173" i="46"/>
  <c r="AD173" i="46"/>
  <c r="AE174" i="46"/>
  <c r="AD174" i="46"/>
  <c r="AE175" i="46"/>
  <c r="AD175" i="46"/>
  <c r="AE176" i="46"/>
  <c r="AD176" i="46"/>
  <c r="AM178" i="46"/>
  <c r="AJ178" i="46"/>
  <c r="AJ305" i="46"/>
  <c r="AM305" i="46"/>
  <c r="AJ308" i="46"/>
  <c r="AE335" i="46"/>
  <c r="AL335" i="46" s="1"/>
  <c r="AO335" i="46"/>
  <c r="AD335" i="46"/>
  <c r="AD336" i="46"/>
  <c r="AE336" i="46"/>
  <c r="AP336" i="46" s="1"/>
  <c r="AD337" i="46"/>
  <c r="AE337" i="46"/>
  <c r="AE338" i="46"/>
  <c r="AD338" i="46"/>
  <c r="AE339" i="46"/>
  <c r="AD339" i="46"/>
  <c r="AD340" i="46"/>
  <c r="AD341" i="46"/>
  <c r="AE341" i="46"/>
  <c r="AE342" i="46"/>
  <c r="AD342" i="46"/>
  <c r="AE343" i="46"/>
  <c r="AD343" i="46"/>
  <c r="AD344" i="46"/>
  <c r="AE345" i="46"/>
  <c r="AD345" i="46"/>
  <c r="AE346" i="46"/>
  <c r="AD346" i="46"/>
  <c r="AM456" i="46"/>
  <c r="AJ456" i="46"/>
  <c r="AJ459" i="46"/>
  <c r="AE503" i="46"/>
  <c r="AP503" i="46" s="1"/>
  <c r="AD503" i="46"/>
  <c r="AD504" i="46"/>
  <c r="AE505" i="46"/>
  <c r="AQ505" i="46" s="1"/>
  <c r="AD505" i="46"/>
  <c r="AD506" i="46"/>
  <c r="AE507" i="46"/>
  <c r="AI507" i="46" s="1"/>
  <c r="AS507" i="46" s="1"/>
  <c r="AQ507" i="46"/>
  <c r="AD507" i="46"/>
  <c r="AD508" i="46"/>
  <c r="AE508" i="46"/>
  <c r="AP508" i="46" s="1"/>
  <c r="AE509" i="46"/>
  <c r="AD509" i="46"/>
  <c r="AE510" i="46"/>
  <c r="AL510" i="46" s="1"/>
  <c r="AE511" i="46"/>
  <c r="AD511" i="46"/>
  <c r="AD512" i="46"/>
  <c r="AE512" i="46"/>
  <c r="AP512" i="46" s="1"/>
  <c r="AE513" i="46"/>
  <c r="AD513" i="46"/>
  <c r="AD514" i="46"/>
  <c r="AE515" i="46"/>
  <c r="AD515" i="46"/>
  <c r="AJ519" i="46"/>
  <c r="AM519" i="46"/>
  <c r="AM522" i="46"/>
  <c r="AJ522" i="46"/>
  <c r="AJ613" i="46"/>
  <c r="AM614" i="46"/>
  <c r="AJ614" i="46"/>
  <c r="AM615" i="46"/>
  <c r="AJ615" i="46"/>
  <c r="AM620" i="46"/>
  <c r="AJ620" i="46"/>
  <c r="AE639" i="46"/>
  <c r="AD639" i="46"/>
  <c r="AE640" i="46"/>
  <c r="AD641" i="46"/>
  <c r="AE641" i="46"/>
  <c r="AE642" i="46"/>
  <c r="AD642" i="46"/>
  <c r="AD643" i="46"/>
  <c r="AD644" i="46"/>
  <c r="AD645" i="46"/>
  <c r="AE646" i="46"/>
  <c r="AD646" i="46"/>
  <c r="AE647" i="46"/>
  <c r="AI647" i="46"/>
  <c r="AD647" i="46"/>
  <c r="AE648" i="46"/>
  <c r="AD648" i="46"/>
  <c r="AE649" i="46"/>
  <c r="AL649" i="46" s="1"/>
  <c r="AD649" i="46"/>
  <c r="AE650" i="46"/>
  <c r="AD650" i="46"/>
  <c r="AE651" i="46"/>
  <c r="AD652" i="46"/>
  <c r="AD654" i="46"/>
  <c r="AD656" i="46"/>
  <c r="AD657" i="46"/>
  <c r="AE657" i="46"/>
  <c r="AE658" i="46"/>
  <c r="AD658" i="46"/>
  <c r="AE659" i="46"/>
  <c r="AD659" i="46"/>
  <c r="AE660" i="46"/>
  <c r="AD660" i="46"/>
  <c r="AE661" i="46"/>
  <c r="AE662" i="46"/>
  <c r="AD662" i="46"/>
  <c r="AE663" i="46"/>
  <c r="AD663" i="46"/>
  <c r="AE664" i="46"/>
  <c r="AD664" i="46"/>
  <c r="AE665" i="46"/>
  <c r="AE666" i="46"/>
  <c r="AD666" i="46"/>
  <c r="AE667" i="46"/>
  <c r="AD667" i="46"/>
  <c r="AJ753" i="46"/>
  <c r="AM753" i="46"/>
  <c r="AJ757" i="46"/>
  <c r="AE773" i="46"/>
  <c r="AI773" i="46" s="1"/>
  <c r="AD773" i="46"/>
  <c r="AE774" i="46"/>
  <c r="AD774" i="46"/>
  <c r="AE775" i="46"/>
  <c r="AD775" i="46"/>
  <c r="AE776" i="46"/>
  <c r="AD776" i="46"/>
  <c r="AE777" i="46"/>
  <c r="AD777" i="46"/>
  <c r="AD778" i="46"/>
  <c r="AE778" i="46"/>
  <c r="AE779" i="46"/>
  <c r="AP779" i="46" s="1"/>
  <c r="AD779" i="46"/>
  <c r="AE780" i="46"/>
  <c r="AL780" i="46" s="1"/>
  <c r="AD780" i="46"/>
  <c r="AE781" i="46"/>
  <c r="AD781" i="46"/>
  <c r="AE782" i="46"/>
  <c r="AO782" i="46" s="1"/>
  <c r="AD782" i="46"/>
  <c r="AD783" i="46"/>
  <c r="AE783" i="46"/>
  <c r="AQ783" i="46" s="1"/>
  <c r="AE784" i="46"/>
  <c r="AD784" i="46"/>
  <c r="AE785" i="46"/>
  <c r="AD785" i="46"/>
  <c r="AE786" i="46"/>
  <c r="AD786" i="46"/>
  <c r="AD787" i="46"/>
  <c r="AE787" i="46"/>
  <c r="AQ787" i="46" s="1"/>
  <c r="AP787" i="46"/>
  <c r="AE788" i="46"/>
  <c r="AD788" i="46"/>
  <c r="AE789" i="46"/>
  <c r="AO789" i="46" s="1"/>
  <c r="AD789" i="46"/>
  <c r="AE790" i="46"/>
  <c r="AD790" i="46"/>
  <c r="AE791" i="46"/>
  <c r="AL791" i="46" s="1"/>
  <c r="AD791" i="46"/>
  <c r="AE792" i="46"/>
  <c r="AI792" i="46" s="1"/>
  <c r="AS792" i="46" s="1"/>
  <c r="AD792" i="46"/>
  <c r="AE793" i="46"/>
  <c r="AD793" i="46"/>
  <c r="AM798" i="46"/>
  <c r="AJ798" i="46"/>
  <c r="AM799" i="46"/>
  <c r="AJ799" i="46"/>
  <c r="AJ805" i="46"/>
  <c r="AM805" i="46"/>
  <c r="AJ807" i="46"/>
  <c r="AJ883" i="46"/>
  <c r="AM883" i="46"/>
  <c r="AD903" i="46"/>
  <c r="AE904" i="46"/>
  <c r="AD904" i="46"/>
  <c r="AE905" i="46"/>
  <c r="AD905" i="46"/>
  <c r="AD906" i="46"/>
  <c r="AE906" i="46"/>
  <c r="AD907" i="46"/>
  <c r="AE907" i="46"/>
  <c r="AE908" i="46"/>
  <c r="AD908" i="46"/>
  <c r="AE909" i="46"/>
  <c r="AO909" i="46" s="1"/>
  <c r="AD909" i="46"/>
  <c r="AE910" i="46"/>
  <c r="AO910" i="46" s="1"/>
  <c r="AD910" i="46"/>
  <c r="AD911" i="46"/>
  <c r="AE911" i="46"/>
  <c r="AI911" i="46" s="1"/>
  <c r="AN911" i="46" s="1"/>
  <c r="AE912" i="46"/>
  <c r="AD912" i="46"/>
  <c r="AE913" i="46"/>
  <c r="AD913" i="46"/>
  <c r="AE914" i="46"/>
  <c r="AD914" i="46"/>
  <c r="AM918" i="46"/>
  <c r="AJ918" i="46"/>
  <c r="AM923" i="46"/>
  <c r="AJ923" i="46"/>
  <c r="AM926" i="46"/>
  <c r="AJ926" i="46"/>
  <c r="AM936" i="46"/>
  <c r="AJ936" i="46"/>
  <c r="AJ937" i="46"/>
  <c r="AM937" i="46"/>
  <c r="AV303" i="46"/>
  <c r="AV311" i="46"/>
  <c r="AV351" i="46"/>
  <c r="AV375" i="46"/>
  <c r="AV391" i="46"/>
  <c r="AV399" i="46"/>
  <c r="AV431" i="46"/>
  <c r="AV455" i="46"/>
  <c r="AV479" i="46"/>
  <c r="AV495" i="46"/>
  <c r="AV511" i="46"/>
  <c r="AV527" i="46"/>
  <c r="AV535" i="46"/>
  <c r="AV551" i="46"/>
  <c r="AV567" i="46"/>
  <c r="AE18" i="46"/>
  <c r="AO18" i="46" s="1"/>
  <c r="AD18" i="46"/>
  <c r="AE19" i="46"/>
  <c r="AD19" i="46"/>
  <c r="AE20" i="46"/>
  <c r="AD20" i="46"/>
  <c r="AE29" i="46"/>
  <c r="AD29" i="46"/>
  <c r="AE30" i="46"/>
  <c r="AD30" i="46"/>
  <c r="AE31" i="46"/>
  <c r="AD31" i="46"/>
  <c r="AD32" i="46"/>
  <c r="AE32" i="46"/>
  <c r="AQ32" i="46" s="1"/>
  <c r="AE33" i="46"/>
  <c r="AD33" i="46"/>
  <c r="AE34" i="46"/>
  <c r="AP34" i="46" s="1"/>
  <c r="AD34" i="46"/>
  <c r="AE35" i="46"/>
  <c r="AD35" i="46"/>
  <c r="AE36" i="46"/>
  <c r="AO36" i="46" s="1"/>
  <c r="AD36" i="46"/>
  <c r="AD37" i="46"/>
  <c r="AE37" i="46"/>
  <c r="AP37" i="46" s="1"/>
  <c r="AE38" i="46"/>
  <c r="AD38" i="46"/>
  <c r="AE39" i="46"/>
  <c r="AD39" i="46"/>
  <c r="AE40" i="46"/>
  <c r="AQ40" i="46" s="1"/>
  <c r="AD40" i="46"/>
  <c r="AE41" i="46"/>
  <c r="AO41" i="46" s="1"/>
  <c r="AD41" i="46"/>
  <c r="AE42" i="46"/>
  <c r="AD42" i="46"/>
  <c r="AD45" i="46"/>
  <c r="AE51" i="46"/>
  <c r="AP51" i="46" s="1"/>
  <c r="AD51" i="46"/>
  <c r="AE52" i="46"/>
  <c r="AD52" i="46"/>
  <c r="AD53" i="46"/>
  <c r="AE53" i="46"/>
  <c r="AE78" i="46"/>
  <c r="AD78" i="46"/>
  <c r="AE79" i="46"/>
  <c r="AP79" i="46" s="1"/>
  <c r="AD79" i="46"/>
  <c r="AD80" i="46"/>
  <c r="AE80" i="46"/>
  <c r="AE81" i="46"/>
  <c r="AD81" i="46"/>
  <c r="AE82" i="46"/>
  <c r="AD82" i="46"/>
  <c r="AE83" i="46"/>
  <c r="AD83" i="46"/>
  <c r="AE84" i="46"/>
  <c r="AD84" i="46"/>
  <c r="AD85" i="46"/>
  <c r="AE85" i="46"/>
  <c r="AQ85" i="46" s="1"/>
  <c r="AE86" i="46"/>
  <c r="AD86" i="46"/>
  <c r="AE87" i="46"/>
  <c r="AI87" i="46" s="1"/>
  <c r="AS87" i="46" s="1"/>
  <c r="AD87" i="46"/>
  <c r="AE88" i="46"/>
  <c r="AD88" i="46"/>
  <c r="AE89" i="46"/>
  <c r="AI89" i="46" s="1"/>
  <c r="AD89" i="46"/>
  <c r="AE90" i="46"/>
  <c r="AD90" i="46"/>
  <c r="AE91" i="46"/>
  <c r="AO91" i="46" s="1"/>
  <c r="AD91" i="46"/>
  <c r="AE92" i="46"/>
  <c r="AD92" i="46"/>
  <c r="AE93" i="46"/>
  <c r="AD93" i="46"/>
  <c r="AD94" i="46"/>
  <c r="AD95" i="46"/>
  <c r="AE95" i="46"/>
  <c r="AE96" i="46"/>
  <c r="AL96" i="46" s="1"/>
  <c r="AE97" i="46"/>
  <c r="AQ97" i="46" s="1"/>
  <c r="AD97" i="46"/>
  <c r="AD98" i="46"/>
  <c r="AE99" i="46"/>
  <c r="AD99" i="46"/>
  <c r="AE100" i="46"/>
  <c r="AD101" i="46"/>
  <c r="AE101" i="46"/>
  <c r="AL101" i="46" s="1"/>
  <c r="AE102" i="46"/>
  <c r="AD102" i="46"/>
  <c r="AE146" i="46"/>
  <c r="AD146" i="46"/>
  <c r="AE147" i="46"/>
  <c r="AI147" i="46" s="1"/>
  <c r="AS147" i="46" s="1"/>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P156" i="46" s="1"/>
  <c r="AD156" i="46"/>
  <c r="AE157" i="46"/>
  <c r="AD157" i="46"/>
  <c r="AE158" i="46"/>
  <c r="AQ158" i="46" s="1"/>
  <c r="AD158" i="46"/>
  <c r="AE159" i="46"/>
  <c r="AP159" i="46" s="1"/>
  <c r="AD159" i="46"/>
  <c r="AD160" i="46"/>
  <c r="AE160" i="46"/>
  <c r="AE161" i="46"/>
  <c r="AD161" i="46"/>
  <c r="AE162" i="46"/>
  <c r="AO162" i="46" s="1"/>
  <c r="AD162" i="46"/>
  <c r="AE163" i="46"/>
  <c r="AD163" i="46"/>
  <c r="AE164" i="46"/>
  <c r="AD164" i="46"/>
  <c r="AE177" i="46"/>
  <c r="AD177" i="46"/>
  <c r="AE178" i="46"/>
  <c r="AP178" i="46" s="1"/>
  <c r="AD178" i="46"/>
  <c r="AE179" i="46"/>
  <c r="AD179" i="46"/>
  <c r="AD180" i="46"/>
  <c r="AE222" i="46"/>
  <c r="AD222" i="46"/>
  <c r="AE223" i="46"/>
  <c r="AQ223" i="46" s="1"/>
  <c r="AD223" i="46"/>
  <c r="AD224" i="46"/>
  <c r="AE224" i="46"/>
  <c r="AE225" i="46"/>
  <c r="AD225" i="46"/>
  <c r="AE226" i="46"/>
  <c r="AO226" i="46" s="1"/>
  <c r="AD226" i="46"/>
  <c r="AE227" i="46"/>
  <c r="AI227" i="46" s="1"/>
  <c r="AS227" i="46" s="1"/>
  <c r="AD227" i="46"/>
  <c r="AE228" i="46"/>
  <c r="AD228" i="46"/>
  <c r="AE229" i="46"/>
  <c r="AD229" i="46"/>
  <c r="AE230" i="46"/>
  <c r="AI230" i="46" s="1"/>
  <c r="AD230" i="46"/>
  <c r="AE231" i="46"/>
  <c r="AL231" i="46" s="1"/>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84" i="46"/>
  <c r="AE284" i="46"/>
  <c r="AQ284" i="46" s="1"/>
  <c r="AE285" i="46"/>
  <c r="AQ285" i="46" s="1"/>
  <c r="AD285" i="46"/>
  <c r="AE286" i="46"/>
  <c r="AD286" i="46"/>
  <c r="AE308" i="46"/>
  <c r="AI308" i="46" s="1"/>
  <c r="AS308" i="46" s="1"/>
  <c r="AD308" i="46"/>
  <c r="AD309" i="46"/>
  <c r="AE309" i="46"/>
  <c r="AQ309" i="46" s="1"/>
  <c r="AE310" i="46"/>
  <c r="AL310" i="46" s="1"/>
  <c r="AD310" i="46"/>
  <c r="AL311" i="46"/>
  <c r="AD311" i="46"/>
  <c r="AD313" i="46"/>
  <c r="AE315" i="46"/>
  <c r="AL315" i="46" s="1"/>
  <c r="AD315" i="46"/>
  <c r="AE316" i="46"/>
  <c r="AP316" i="46" s="1"/>
  <c r="AD316" i="46"/>
  <c r="AE317" i="46"/>
  <c r="AD317" i="46"/>
  <c r="AE318" i="46"/>
  <c r="AD318" i="46"/>
  <c r="AE319" i="46"/>
  <c r="AQ319" i="46" s="1"/>
  <c r="AD319" i="46"/>
  <c r="AD320" i="46"/>
  <c r="AE320" i="46"/>
  <c r="AQ320" i="46" s="1"/>
  <c r="AE321" i="46"/>
  <c r="AP321" i="46" s="1"/>
  <c r="AD321" i="46"/>
  <c r="AE322" i="46"/>
  <c r="AD322" i="46"/>
  <c r="AE323" i="46"/>
  <c r="AP323" i="46" s="1"/>
  <c r="AD323" i="46"/>
  <c r="AE324" i="46"/>
  <c r="AD324" i="46"/>
  <c r="AE347" i="46"/>
  <c r="AP347" i="46" s="1"/>
  <c r="AD347" i="46"/>
  <c r="AD348" i="46"/>
  <c r="AE349" i="46"/>
  <c r="AP349" i="46" s="1"/>
  <c r="AD349" i="46"/>
  <c r="AE350" i="46"/>
  <c r="AQ350" i="46" s="1"/>
  <c r="AD351" i="46"/>
  <c r="AE351" i="46"/>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D459" i="46"/>
  <c r="AE460" i="46"/>
  <c r="AD460" i="46"/>
  <c r="AE461" i="46"/>
  <c r="AD461" i="46"/>
  <c r="AD462" i="46"/>
  <c r="AE462" i="46"/>
  <c r="AE463" i="46"/>
  <c r="AO463" i="46" s="1"/>
  <c r="AD463" i="46"/>
  <c r="AD464" i="46"/>
  <c r="AE464" i="46"/>
  <c r="AP464" i="46" s="1"/>
  <c r="AD465" i="46"/>
  <c r="AE465" i="46"/>
  <c r="AE466" i="46"/>
  <c r="AD466" i="46"/>
  <c r="AD469" i="46"/>
  <c r="AE469" i="46"/>
  <c r="AD470" i="46"/>
  <c r="AE470" i="46"/>
  <c r="AP470" i="46" s="1"/>
  <c r="AE471" i="46"/>
  <c r="AD471" i="46"/>
  <c r="AE472" i="46"/>
  <c r="AD472" i="46"/>
  <c r="AD473" i="46"/>
  <c r="AE473" i="46"/>
  <c r="AD474" i="46"/>
  <c r="AE474" i="46"/>
  <c r="AQ474" i="46" s="1"/>
  <c r="AE475" i="46"/>
  <c r="AD475" i="46"/>
  <c r="AE476" i="46"/>
  <c r="AQ476" i="46" s="1"/>
  <c r="AD476" i="46"/>
  <c r="AE477" i="46"/>
  <c r="AD477" i="46"/>
  <c r="AD478" i="46"/>
  <c r="AE478" i="46"/>
  <c r="AQ478" i="46" s="1"/>
  <c r="AE479" i="46"/>
  <c r="AD479" i="46"/>
  <c r="AD480" i="46"/>
  <c r="AE480" i="46"/>
  <c r="AI480" i="46" s="1"/>
  <c r="AS480" i="46" s="1"/>
  <c r="AE481" i="46"/>
  <c r="AD481" i="46"/>
  <c r="AE482" i="46"/>
  <c r="AD482" i="46"/>
  <c r="AE483" i="46"/>
  <c r="AD483" i="46"/>
  <c r="AE484" i="46"/>
  <c r="AD484" i="46"/>
  <c r="AD485" i="46"/>
  <c r="AE485" i="46"/>
  <c r="AD486" i="46"/>
  <c r="AE486" i="46"/>
  <c r="AD516" i="46"/>
  <c r="AE516" i="46"/>
  <c r="AI516" i="46" s="1"/>
  <c r="AE517" i="46"/>
  <c r="AD517" i="46"/>
  <c r="AD518" i="46"/>
  <c r="AE518" i="46"/>
  <c r="AE519" i="46"/>
  <c r="AI519" i="46" s="1"/>
  <c r="AD519" i="46"/>
  <c r="AE520" i="46"/>
  <c r="AD520" i="46"/>
  <c r="AE521" i="46"/>
  <c r="AD521" i="46"/>
  <c r="AD522" i="46"/>
  <c r="AE522" i="46"/>
  <c r="AE543" i="46"/>
  <c r="AD543" i="46"/>
  <c r="AD544" i="46"/>
  <c r="AE544" i="46"/>
  <c r="AE545" i="46"/>
  <c r="AD545" i="46"/>
  <c r="AE546" i="46"/>
  <c r="AD546" i="46"/>
  <c r="AE547" i="46"/>
  <c r="AD547" i="46"/>
  <c r="AE548" i="46"/>
  <c r="AD548" i="46"/>
  <c r="AD549" i="46"/>
  <c r="AD552" i="46"/>
  <c r="AD586" i="46"/>
  <c r="AE586" i="46"/>
  <c r="AE587" i="46"/>
  <c r="AD587" i="46"/>
  <c r="AE588" i="46"/>
  <c r="AD588" i="46"/>
  <c r="AE589" i="46"/>
  <c r="AD589" i="46"/>
  <c r="AD590" i="46"/>
  <c r="AE590" i="46"/>
  <c r="AP590" i="46" s="1"/>
  <c r="AE591" i="46"/>
  <c r="AI591" i="46" s="1"/>
  <c r="AK591" i="46" s="1"/>
  <c r="AD591" i="46"/>
  <c r="AD592" i="46"/>
  <c r="AE592" i="46"/>
  <c r="AD593" i="46"/>
  <c r="AE593" i="46"/>
  <c r="AE594" i="46"/>
  <c r="AD594" i="46"/>
  <c r="AE595" i="46"/>
  <c r="AD595" i="46"/>
  <c r="AE596" i="46"/>
  <c r="AD598" i="46"/>
  <c r="AE622" i="46"/>
  <c r="AE623" i="46"/>
  <c r="AD623" i="46"/>
  <c r="AE624" i="46"/>
  <c r="AD624" i="46"/>
  <c r="AE625" i="46"/>
  <c r="AL625" i="46" s="1"/>
  <c r="AD625" i="46"/>
  <c r="AE668" i="46"/>
  <c r="AD668" i="46"/>
  <c r="AD669" i="46"/>
  <c r="AE696" i="46"/>
  <c r="AD696" i="46"/>
  <c r="AE743" i="46"/>
  <c r="AD743" i="46"/>
  <c r="AE744" i="46"/>
  <c r="AD744" i="46"/>
  <c r="AE745" i="46"/>
  <c r="AQ745" i="46" s="1"/>
  <c r="AD745" i="46"/>
  <c r="AD757" i="46"/>
  <c r="AE757" i="46"/>
  <c r="AD794" i="46"/>
  <c r="AE794" i="46"/>
  <c r="AD795" i="46"/>
  <c r="AE795" i="46"/>
  <c r="AE796" i="46"/>
  <c r="AQ796" i="46" s="1"/>
  <c r="AD796" i="46"/>
  <c r="AE797" i="46"/>
  <c r="AD797" i="46"/>
  <c r="AE798" i="46"/>
  <c r="AQ798" i="46" s="1"/>
  <c r="AD798" i="46"/>
  <c r="AD799" i="46"/>
  <c r="AE799" i="46"/>
  <c r="AP799" i="46" s="1"/>
  <c r="AD800" i="46"/>
  <c r="AE800" i="46"/>
  <c r="AI800" i="46" s="1"/>
  <c r="AE801" i="46"/>
  <c r="AL801" i="46" s="1"/>
  <c r="AD801" i="46"/>
  <c r="AD802" i="46"/>
  <c r="AD803" i="46"/>
  <c r="AE804" i="46"/>
  <c r="AQ804" i="46" s="1"/>
  <c r="AD804" i="46"/>
  <c r="AE806" i="46"/>
  <c r="AQ806" i="46" s="1"/>
  <c r="AD806" i="46"/>
  <c r="AE807" i="46"/>
  <c r="AL807" i="46" s="1"/>
  <c r="AD807" i="46"/>
  <c r="AD808" i="46"/>
  <c r="AE808" i="46"/>
  <c r="AQ808" i="46" s="1"/>
  <c r="AE809" i="46"/>
  <c r="AD809" i="46"/>
  <c r="AE826" i="46"/>
  <c r="AL826" i="46" s="1"/>
  <c r="AD826" i="46"/>
  <c r="AD827" i="46"/>
  <c r="AE827" i="46"/>
  <c r="AO827" i="46" s="1"/>
  <c r="AE828" i="46"/>
  <c r="AO828" i="46" s="1"/>
  <c r="AD828" i="46"/>
  <c r="AE829" i="46"/>
  <c r="AD829" i="46"/>
  <c r="AE853" i="46"/>
  <c r="AD853" i="46"/>
  <c r="AE854" i="46"/>
  <c r="AL854" i="46" s="1"/>
  <c r="AD854" i="46"/>
  <c r="AE855" i="46"/>
  <c r="AO855" i="46" s="1"/>
  <c r="AD855" i="46"/>
  <c r="AE856" i="46"/>
  <c r="AD856" i="46"/>
  <c r="AE857" i="46"/>
  <c r="AI857" i="46" s="1"/>
  <c r="AD857" i="46"/>
  <c r="AD858" i="46"/>
  <c r="AE858" i="46"/>
  <c r="AD859" i="46"/>
  <c r="AE859" i="46"/>
  <c r="AE860" i="46"/>
  <c r="AD860" i="46"/>
  <c r="AE861" i="46"/>
  <c r="AD861" i="46"/>
  <c r="AE862" i="46"/>
  <c r="AI862" i="46"/>
  <c r="AD862" i="46"/>
  <c r="AD863" i="46"/>
  <c r="AE863" i="46"/>
  <c r="AI863" i="46" s="1"/>
  <c r="AN863" i="46" s="1"/>
  <c r="AD864" i="46"/>
  <c r="AE864" i="46"/>
  <c r="AE865" i="46"/>
  <c r="AD865" i="46"/>
  <c r="AE866" i="46"/>
  <c r="AD866" i="46"/>
  <c r="AE886" i="46"/>
  <c r="AI886" i="46" s="1"/>
  <c r="AD886" i="46"/>
  <c r="AE887" i="46"/>
  <c r="AP887" i="46" s="1"/>
  <c r="AD887" i="46"/>
  <c r="AE888" i="46"/>
  <c r="AO888" i="46" s="1"/>
  <c r="AD888" i="46"/>
  <c r="AE889" i="46"/>
  <c r="AD889" i="46"/>
  <c r="AE890" i="46"/>
  <c r="AO890" i="46" s="1"/>
  <c r="AD890" i="46"/>
  <c r="AD891" i="46"/>
  <c r="AE891" i="46"/>
  <c r="AE892" i="46"/>
  <c r="AD892" i="46"/>
  <c r="AE893" i="46"/>
  <c r="AI893" i="46" s="1"/>
  <c r="AD893" i="46"/>
  <c r="AE894" i="46"/>
  <c r="AI894" i="46" s="1"/>
  <c r="AG894" i="46" s="1"/>
  <c r="AD894" i="46"/>
  <c r="AD895" i="46"/>
  <c r="AE895" i="46"/>
  <c r="AE896" i="46"/>
  <c r="AO896" i="46" s="1"/>
  <c r="AD896" i="46"/>
  <c r="AE897" i="46"/>
  <c r="AQ897" i="46" s="1"/>
  <c r="AD897" i="46"/>
  <c r="AD915" i="46"/>
  <c r="AE915" i="46"/>
  <c r="AP915" i="46" s="1"/>
  <c r="AE916" i="46"/>
  <c r="AD916" i="46"/>
  <c r="AE917" i="46"/>
  <c r="AP917" i="46" s="1"/>
  <c r="AD917" i="46"/>
  <c r="AE918" i="46"/>
  <c r="AD918" i="46"/>
  <c r="AE919" i="46"/>
  <c r="AI919" i="46" s="1"/>
  <c r="AD919" i="46"/>
  <c r="AE920" i="46"/>
  <c r="AD920" i="46"/>
  <c r="AE921" i="46"/>
  <c r="AD921" i="46"/>
  <c r="AD922" i="46"/>
  <c r="AE922" i="46"/>
  <c r="AD923" i="46"/>
  <c r="AE923" i="46"/>
  <c r="AE924" i="46"/>
  <c r="AD924" i="46"/>
  <c r="AE925" i="46"/>
  <c r="AI925" i="46" s="1"/>
  <c r="AD925" i="46"/>
  <c r="AE926" i="46"/>
  <c r="AL926" i="46" s="1"/>
  <c r="AD926" i="46"/>
  <c r="AD927" i="46"/>
  <c r="AE927" i="46"/>
  <c r="AD928" i="46"/>
  <c r="AE928" i="46"/>
  <c r="AE929" i="46"/>
  <c r="AQ929" i="46" s="1"/>
  <c r="AD929" i="46"/>
  <c r="AE930" i="46"/>
  <c r="AD930" i="46"/>
  <c r="AD931" i="46"/>
  <c r="AE931" i="46"/>
  <c r="AL931" i="46" s="1"/>
  <c r="AI931" i="46"/>
  <c r="AE932" i="46"/>
  <c r="AD932" i="46"/>
  <c r="AE933" i="46"/>
  <c r="AD933" i="46"/>
  <c r="AE934" i="46"/>
  <c r="AD934" i="46"/>
  <c r="AE935" i="46"/>
  <c r="AO935" i="46" s="1"/>
  <c r="AL935" i="46"/>
  <c r="AD935" i="46"/>
  <c r="AD936" i="46"/>
  <c r="AE936" i="46"/>
  <c r="AE937" i="46"/>
  <c r="AD937" i="46"/>
  <c r="AE953" i="46"/>
  <c r="AD953" i="46"/>
  <c r="AE954" i="46"/>
  <c r="AD954" i="46"/>
  <c r="AD955" i="46"/>
  <c r="AE955" i="46"/>
  <c r="AE956" i="46"/>
  <c r="AD956" i="46"/>
  <c r="AE957" i="46"/>
  <c r="AD957" i="46"/>
  <c r="AD958" i="46"/>
  <c r="AE958" i="46"/>
  <c r="AD959" i="46"/>
  <c r="AE959" i="46"/>
  <c r="AE960" i="46"/>
  <c r="AD960" i="46"/>
  <c r="AD991" i="46"/>
  <c r="AE991" i="46"/>
  <c r="AD992" i="46"/>
  <c r="AE992" i="46"/>
  <c r="AP992" i="46" s="1"/>
  <c r="AE993" i="46"/>
  <c r="AI993" i="46" s="1"/>
  <c r="AD993" i="46"/>
  <c r="AE994" i="46"/>
  <c r="AD994" i="46"/>
  <c r="AD995" i="46"/>
  <c r="AE995" i="46"/>
  <c r="AE996" i="46"/>
  <c r="AD996" i="46"/>
  <c r="AE997" i="46"/>
  <c r="AP997" i="46" s="1"/>
  <c r="AD997" i="46"/>
  <c r="AE998" i="46"/>
  <c r="AD998" i="46"/>
  <c r="AE999" i="46"/>
  <c r="AD999" i="46"/>
  <c r="AD1000" i="46"/>
  <c r="AE1000" i="46"/>
  <c r="AO1000" i="46" s="1"/>
  <c r="AE1001" i="46"/>
  <c r="AI1001" i="46" s="1"/>
  <c r="AD1001" i="46"/>
  <c r="AE1002" i="46"/>
  <c r="AD1002" i="46"/>
  <c r="AD1003" i="46"/>
  <c r="AE1003" i="46"/>
  <c r="AI1003" i="46" s="1"/>
  <c r="AE1004" i="46"/>
  <c r="AL1004" i="46" s="1"/>
  <c r="AD1004" i="46"/>
  <c r="AE1005" i="46"/>
  <c r="AD1005" i="46"/>
  <c r="AE1006" i="46"/>
  <c r="AO1006" i="46" s="1"/>
  <c r="AD1006" i="46"/>
  <c r="AD1007" i="46"/>
  <c r="AE1007" i="46"/>
  <c r="AL1007" i="46" s="1"/>
  <c r="AE1008" i="46"/>
  <c r="AI1008" i="46" s="1"/>
  <c r="AD1008" i="46"/>
  <c r="AD1009" i="46"/>
  <c r="AE1010" i="46"/>
  <c r="AI1010" i="46" s="1"/>
  <c r="AE1011" i="46"/>
  <c r="AO1011" i="46" s="1"/>
  <c r="AE1012" i="46"/>
  <c r="AD1012" i="46"/>
  <c r="AV94" i="46"/>
  <c r="AV98" i="46"/>
  <c r="AV102" i="46"/>
  <c r="AV106" i="46"/>
  <c r="AV110" i="46"/>
  <c r="AV114" i="46"/>
  <c r="AV118" i="46"/>
  <c r="AV122" i="46"/>
  <c r="AV126" i="46"/>
  <c r="AV130" i="46"/>
  <c r="AV134" i="46"/>
  <c r="AV137" i="46"/>
  <c r="AV138" i="46"/>
  <c r="AV142" i="46"/>
  <c r="AV146" i="46"/>
  <c r="AV150" i="46"/>
  <c r="AV154" i="46"/>
  <c r="AV158" i="46"/>
  <c r="AV162" i="46"/>
  <c r="AV166" i="46"/>
  <c r="AV170" i="46"/>
  <c r="AV174" i="46"/>
  <c r="AV178" i="46"/>
  <c r="AV182" i="46"/>
  <c r="AV186" i="46"/>
  <c r="AV190" i="46"/>
  <c r="AV193" i="46"/>
  <c r="AV194" i="46"/>
  <c r="AV198" i="46"/>
  <c r="AV202" i="46"/>
  <c r="AV206" i="46"/>
  <c r="AV210" i="46"/>
  <c r="AV214" i="46"/>
  <c r="AV218" i="46"/>
  <c r="AV222" i="46"/>
  <c r="AV226" i="46"/>
  <c r="AV230" i="46"/>
  <c r="AV234" i="46"/>
  <c r="AV238" i="46"/>
  <c r="AV242" i="46"/>
  <c r="AV246" i="46"/>
  <c r="AV250" i="46"/>
  <c r="AV254" i="46"/>
  <c r="AV266" i="46"/>
  <c r="AV273" i="46"/>
  <c r="AV950" i="46"/>
  <c r="AV966" i="46"/>
  <c r="AV975" i="46"/>
  <c r="AV978" i="46"/>
  <c r="AV982" i="46"/>
  <c r="AV983" i="46"/>
  <c r="AV986" i="46"/>
  <c r="AV1002" i="46"/>
  <c r="AV1007" i="46"/>
  <c r="AV1014" i="46"/>
  <c r="AV1015" i="46"/>
  <c r="AE21" i="46"/>
  <c r="AQ21" i="46" s="1"/>
  <c r="AD21" i="46"/>
  <c r="AE54" i="46"/>
  <c r="AD54" i="46"/>
  <c r="AE55" i="46"/>
  <c r="AD55" i="46"/>
  <c r="AE56" i="46"/>
  <c r="AP56" i="46" s="1"/>
  <c r="AD56" i="46"/>
  <c r="AE57" i="46"/>
  <c r="AO57" i="46" s="1"/>
  <c r="AD57" i="46"/>
  <c r="AE58" i="46"/>
  <c r="AD58" i="46"/>
  <c r="AE59" i="46"/>
  <c r="AD59" i="46"/>
  <c r="AD103" i="46"/>
  <c r="AE103" i="46"/>
  <c r="AE104" i="46"/>
  <c r="AD104" i="46"/>
  <c r="AE105" i="46"/>
  <c r="AQ105" i="46" s="1"/>
  <c r="AD105" i="46"/>
  <c r="AE106" i="46"/>
  <c r="AD106" i="46"/>
  <c r="AE107" i="46"/>
  <c r="AP107" i="46"/>
  <c r="AD107" i="46"/>
  <c r="AE108" i="46"/>
  <c r="AO108" i="46" s="1"/>
  <c r="AD108" i="46"/>
  <c r="AE109" i="46"/>
  <c r="AD109" i="46"/>
  <c r="AE110" i="46"/>
  <c r="AD110" i="46"/>
  <c r="AD111" i="46"/>
  <c r="AE111" i="46"/>
  <c r="AI111" i="46" s="1"/>
  <c r="AG111" i="46" s="1"/>
  <c r="AE112" i="46"/>
  <c r="AQ112" i="46" s="1"/>
  <c r="AD112" i="46"/>
  <c r="AD165" i="46"/>
  <c r="AE165" i="46"/>
  <c r="AE166" i="46"/>
  <c r="AI166" i="46" s="1"/>
  <c r="AS166" i="46" s="1"/>
  <c r="AD166" i="46"/>
  <c r="AD167" i="46"/>
  <c r="AE167" i="46"/>
  <c r="AE181" i="46"/>
  <c r="AO181" i="46" s="1"/>
  <c r="AD181" i="46"/>
  <c r="AD184" i="46"/>
  <c r="AD244" i="46"/>
  <c r="AE244" i="46"/>
  <c r="AD245" i="46"/>
  <c r="AE245" i="46"/>
  <c r="AL245" i="46" s="1"/>
  <c r="AE246" i="46"/>
  <c r="AD246" i="46"/>
  <c r="AE247" i="46"/>
  <c r="AO247" i="46"/>
  <c r="AD247" i="46"/>
  <c r="AE248" i="46"/>
  <c r="AD248" i="46"/>
  <c r="AE249" i="46"/>
  <c r="AQ249" i="46" s="1"/>
  <c r="AD249" i="46"/>
  <c r="AE250" i="46"/>
  <c r="AQ250" i="46" s="1"/>
  <c r="AD250" i="46"/>
  <c r="AD251" i="46"/>
  <c r="AE251" i="46"/>
  <c r="AE252" i="46"/>
  <c r="AD252" i="46"/>
  <c r="AE253" i="46"/>
  <c r="AL253" i="46" s="1"/>
  <c r="AD253" i="46"/>
  <c r="AE287" i="46"/>
  <c r="AI287" i="46" s="1"/>
  <c r="AD287" i="46"/>
  <c r="AD288" i="46"/>
  <c r="AE288" i="46"/>
  <c r="AE325" i="46"/>
  <c r="AQ325" i="46" s="1"/>
  <c r="AD325" i="46"/>
  <c r="AE329" i="46"/>
  <c r="AD329" i="46"/>
  <c r="AE330" i="46"/>
  <c r="AI330" i="46" s="1"/>
  <c r="AG330" i="46" s="1"/>
  <c r="AD330" i="46"/>
  <c r="AD331" i="46"/>
  <c r="AE331" i="46"/>
  <c r="AQ331" i="46" s="1"/>
  <c r="AE332" i="46"/>
  <c r="AL332" i="46" s="1"/>
  <c r="AD332" i="46"/>
  <c r="AE333" i="46"/>
  <c r="AD333" i="46"/>
  <c r="AE334" i="46"/>
  <c r="AD334" i="46"/>
  <c r="AD362" i="46"/>
  <c r="AE362" i="46"/>
  <c r="AQ362" i="46" s="1"/>
  <c r="AE363" i="46"/>
  <c r="AO363" i="46" s="1"/>
  <c r="AD363" i="46"/>
  <c r="AE364" i="46"/>
  <c r="AI364" i="46" s="1"/>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6" i="46"/>
  <c r="AD376" i="46"/>
  <c r="AD378" i="46"/>
  <c r="AE378" i="46"/>
  <c r="AP378" i="46" s="1"/>
  <c r="AE379" i="46"/>
  <c r="AD380" i="46"/>
  <c r="AE380" i="46"/>
  <c r="AI380" i="46" s="1"/>
  <c r="AE402" i="46"/>
  <c r="AD402" i="46"/>
  <c r="AE403" i="46"/>
  <c r="AD403" i="46"/>
  <c r="AE404" i="46"/>
  <c r="AL404" i="46" s="1"/>
  <c r="AD404" i="46"/>
  <c r="AD405" i="46"/>
  <c r="AE405" i="46"/>
  <c r="AL405" i="46" s="1"/>
  <c r="AD406" i="46"/>
  <c r="AE406" i="46"/>
  <c r="AD409" i="46"/>
  <c r="AE411" i="46"/>
  <c r="AD411" i="46"/>
  <c r="AE412" i="46"/>
  <c r="AD412" i="46"/>
  <c r="AE413" i="46"/>
  <c r="AL413" i="46" s="1"/>
  <c r="AD413" i="46"/>
  <c r="AD414" i="46"/>
  <c r="AE414" i="46"/>
  <c r="AE415" i="46"/>
  <c r="AD415" i="46"/>
  <c r="AD416" i="46"/>
  <c r="AE416" i="46"/>
  <c r="AE417" i="46"/>
  <c r="AD417" i="46"/>
  <c r="AE418" i="46"/>
  <c r="AD418" i="46"/>
  <c r="AE419" i="46"/>
  <c r="AD419" i="46"/>
  <c r="AE451" i="46"/>
  <c r="AO451" i="46" s="1"/>
  <c r="AD451" i="46"/>
  <c r="AE452" i="46"/>
  <c r="AD452" i="46"/>
  <c r="AE453" i="46"/>
  <c r="AQ453" i="46" s="1"/>
  <c r="AD453" i="46"/>
  <c r="AD454" i="46"/>
  <c r="AE454" i="46"/>
  <c r="AE487" i="46"/>
  <c r="AQ487" i="46" s="1"/>
  <c r="AD487" i="46"/>
  <c r="AD488" i="46"/>
  <c r="AE489" i="46"/>
  <c r="AE490" i="46"/>
  <c r="AE491" i="46"/>
  <c r="AO491" i="46" s="1"/>
  <c r="AD492" i="46"/>
  <c r="AE493" i="46"/>
  <c r="AO493" i="46" s="1"/>
  <c r="AE495" i="46"/>
  <c r="AL495" i="46" s="1"/>
  <c r="AE496" i="46"/>
  <c r="AO496" i="46" s="1"/>
  <c r="AD496" i="46"/>
  <c r="AE497" i="46"/>
  <c r="AD497" i="46"/>
  <c r="AE498" i="46"/>
  <c r="AQ498" i="46" s="1"/>
  <c r="AD498" i="46"/>
  <c r="AE499" i="46"/>
  <c r="AP499" i="46" s="1"/>
  <c r="AD499" i="46"/>
  <c r="AD500" i="46"/>
  <c r="AE500" i="46"/>
  <c r="AQ500" i="46" s="1"/>
  <c r="AD501" i="46"/>
  <c r="AE501" i="46"/>
  <c r="AD502" i="46"/>
  <c r="AE502" i="46"/>
  <c r="AE523" i="46"/>
  <c r="AD523" i="46"/>
  <c r="AE524" i="46"/>
  <c r="AO524" i="46" s="1"/>
  <c r="AD524" i="46"/>
  <c r="AE525" i="46"/>
  <c r="AD525" i="46"/>
  <c r="AD526" i="46"/>
  <c r="AE526" i="46"/>
  <c r="AO526" i="46" s="1"/>
  <c r="AE527" i="46"/>
  <c r="AD527" i="46"/>
  <c r="AD528" i="46"/>
  <c r="AE528" i="46"/>
  <c r="AD529" i="46"/>
  <c r="AE529" i="46"/>
  <c r="AQ529" i="46" s="1"/>
  <c r="AD555" i="46"/>
  <c r="AE557" i="46"/>
  <c r="AD558" i="46"/>
  <c r="AE558" i="46"/>
  <c r="AE559" i="46"/>
  <c r="AD559" i="46"/>
  <c r="AE560" i="46"/>
  <c r="AD560" i="46"/>
  <c r="AD561" i="46"/>
  <c r="AE562" i="46"/>
  <c r="AI562" i="46" s="1"/>
  <c r="AK562" i="46" s="1"/>
  <c r="AE563" i="46"/>
  <c r="AL563" i="46" s="1"/>
  <c r="AO563" i="46"/>
  <c r="AD563" i="46"/>
  <c r="AE564" i="46"/>
  <c r="AP564" i="46" s="1"/>
  <c r="AD564" i="46"/>
  <c r="AD565" i="46"/>
  <c r="AE565" i="46"/>
  <c r="AD566" i="46"/>
  <c r="AE566" i="46"/>
  <c r="AE599" i="46"/>
  <c r="AD599" i="46"/>
  <c r="AE600" i="46"/>
  <c r="AO600" i="46" s="1"/>
  <c r="AD600" i="46"/>
  <c r="AD601" i="46"/>
  <c r="AE601" i="46"/>
  <c r="AD602" i="46"/>
  <c r="AE602" i="46"/>
  <c r="AE626" i="46"/>
  <c r="AD626" i="46"/>
  <c r="AE627" i="46"/>
  <c r="AQ627" i="46" s="1"/>
  <c r="AD627" i="46"/>
  <c r="AD628" i="46"/>
  <c r="AE628" i="46"/>
  <c r="AD629" i="46"/>
  <c r="AE629" i="46"/>
  <c r="AD630" i="46"/>
  <c r="AE630" i="46"/>
  <c r="AE631" i="46"/>
  <c r="AD631" i="46"/>
  <c r="AE632" i="46"/>
  <c r="AL632" i="46" s="1"/>
  <c r="AD632" i="46"/>
  <c r="AE633" i="46"/>
  <c r="AD633" i="46"/>
  <c r="AD634" i="46"/>
  <c r="AE634" i="46"/>
  <c r="AE635" i="46"/>
  <c r="AD635" i="46"/>
  <c r="AD636" i="46"/>
  <c r="AE636" i="46"/>
  <c r="AE637" i="46"/>
  <c r="AD637" i="46"/>
  <c r="AE638" i="46"/>
  <c r="AD638" i="46"/>
  <c r="AE670" i="46"/>
  <c r="AD670" i="46"/>
  <c r="AE671" i="46"/>
  <c r="AD672" i="46"/>
  <c r="AE672" i="46"/>
  <c r="AE673" i="46"/>
  <c r="AD673" i="46"/>
  <c r="AE674" i="46"/>
  <c r="AD674" i="46"/>
  <c r="AE675" i="46"/>
  <c r="AD675" i="46"/>
  <c r="AE676" i="46"/>
  <c r="AD676" i="46"/>
  <c r="AE677" i="46"/>
  <c r="AD677" i="46"/>
  <c r="AD678" i="46"/>
  <c r="AE678" i="46"/>
  <c r="AP678" i="46" s="1"/>
  <c r="AE679" i="46"/>
  <c r="AQ679" i="46" s="1"/>
  <c r="AD679" i="46"/>
  <c r="AE680" i="46"/>
  <c r="AQ680" i="46" s="1"/>
  <c r="AD680" i="46"/>
  <c r="AE697" i="46"/>
  <c r="AD697" i="46"/>
  <c r="AE698" i="46"/>
  <c r="AD698" i="46"/>
  <c r="AE699" i="46"/>
  <c r="AD699" i="46"/>
  <c r="AD700" i="46"/>
  <c r="AE700" i="46"/>
  <c r="AE701" i="46"/>
  <c r="AD701" i="46"/>
  <c r="AE702" i="46"/>
  <c r="AD702" i="46"/>
  <c r="AE703" i="46"/>
  <c r="AD703" i="46"/>
  <c r="AE704" i="46"/>
  <c r="AD704" i="46"/>
  <c r="AE705" i="46"/>
  <c r="AD705" i="46"/>
  <c r="AE706" i="46"/>
  <c r="AD706" i="46"/>
  <c r="AE707" i="46"/>
  <c r="AD707" i="46"/>
  <c r="AE708" i="46"/>
  <c r="AD708" i="46"/>
  <c r="AE709" i="46"/>
  <c r="AD709" i="46"/>
  <c r="AD710" i="46"/>
  <c r="AE710" i="46"/>
  <c r="AE711" i="46"/>
  <c r="AP711" i="46" s="1"/>
  <c r="AD711" i="46"/>
  <c r="AE746" i="46"/>
  <c r="AD746" i="46"/>
  <c r="AE758" i="46"/>
  <c r="AD758" i="46"/>
  <c r="AE759" i="46"/>
  <c r="AL759" i="46" s="1"/>
  <c r="AO759" i="46"/>
  <c r="AD759" i="46"/>
  <c r="AE760" i="46"/>
  <c r="AD760" i="46"/>
  <c r="AE761" i="46"/>
  <c r="AD761" i="46"/>
  <c r="AE762" i="46"/>
  <c r="AD762" i="46"/>
  <c r="AE763" i="46"/>
  <c r="AD763" i="46"/>
  <c r="AE764" i="46"/>
  <c r="AD764" i="46"/>
  <c r="AE765" i="46"/>
  <c r="AQ765" i="46" s="1"/>
  <c r="AD765" i="46"/>
  <c r="AE766" i="46"/>
  <c r="AD766" i="46"/>
  <c r="AE767" i="46"/>
  <c r="AL767" i="46" s="1"/>
  <c r="AD767" i="46"/>
  <c r="AE770" i="46"/>
  <c r="AD770" i="46"/>
  <c r="AE771" i="46"/>
  <c r="AD771" i="46"/>
  <c r="AD772" i="46"/>
  <c r="AE810" i="46"/>
  <c r="AO810" i="46" s="1"/>
  <c r="AD810" i="46"/>
  <c r="AD811" i="46"/>
  <c r="AE811" i="46"/>
  <c r="AE812" i="46"/>
  <c r="AD812" i="46"/>
  <c r="AE813" i="46"/>
  <c r="AD813" i="46"/>
  <c r="AD814" i="46"/>
  <c r="AE816" i="46"/>
  <c r="AP816" i="46" s="1"/>
  <c r="AD816" i="46"/>
  <c r="AE817" i="46"/>
  <c r="AD817" i="46"/>
  <c r="AD830" i="46"/>
  <c r="AE830" i="46"/>
  <c r="AO830" i="46" s="1"/>
  <c r="AD831" i="46"/>
  <c r="AE831" i="46"/>
  <c r="AQ831" i="46" s="1"/>
  <c r="AE832" i="46"/>
  <c r="AD832" i="46"/>
  <c r="AE833" i="46"/>
  <c r="AD833" i="46"/>
  <c r="AE834" i="46"/>
  <c r="AD834" i="46"/>
  <c r="AD835" i="46"/>
  <c r="AE835" i="46"/>
  <c r="AE836" i="46"/>
  <c r="AI836" i="46" s="1"/>
  <c r="AD836" i="46"/>
  <c r="AE837" i="46"/>
  <c r="AD837" i="46"/>
  <c r="AE838" i="46"/>
  <c r="AP838" i="46" s="1"/>
  <c r="AD838" i="46"/>
  <c r="AE839" i="46"/>
  <c r="AD839" i="46"/>
  <c r="AE840" i="46"/>
  <c r="AO840" i="46" s="1"/>
  <c r="AD840" i="46"/>
  <c r="AE867" i="46"/>
  <c r="AE869" i="46"/>
  <c r="AD869" i="46"/>
  <c r="AE871" i="46"/>
  <c r="AP871" i="46" s="1"/>
  <c r="AD872" i="46"/>
  <c r="AE872" i="46"/>
  <c r="AE873" i="46"/>
  <c r="AD873" i="46"/>
  <c r="AE874" i="46"/>
  <c r="AD874" i="46"/>
  <c r="AE898" i="46"/>
  <c r="AD898" i="46"/>
  <c r="AD899" i="46"/>
  <c r="AE899" i="46"/>
  <c r="AD900" i="46"/>
  <c r="AE900" i="46"/>
  <c r="AE901" i="46"/>
  <c r="AD901" i="46"/>
  <c r="AE938" i="46"/>
  <c r="AQ938" i="46" s="1"/>
  <c r="AD938" i="46"/>
  <c r="AD939" i="46"/>
  <c r="AE939" i="46"/>
  <c r="AI939" i="46" s="1"/>
  <c r="AE940" i="46"/>
  <c r="AD940" i="46"/>
  <c r="AE941" i="46"/>
  <c r="AD941" i="46"/>
  <c r="AE961" i="46"/>
  <c r="AD961" i="46"/>
  <c r="AD962" i="46"/>
  <c r="AE964" i="46"/>
  <c r="AI964" i="46" s="1"/>
  <c r="AD964" i="46"/>
  <c r="AE965" i="46"/>
  <c r="AD965" i="46"/>
  <c r="AE966" i="46"/>
  <c r="AQ966" i="46" s="1"/>
  <c r="AD966" i="46"/>
  <c r="AE967" i="46"/>
  <c r="AD967" i="46"/>
  <c r="AE1013" i="46"/>
  <c r="AL1013" i="46" s="1"/>
  <c r="AD1013" i="46"/>
  <c r="AJ341" i="46"/>
  <c r="AM341" i="46"/>
  <c r="AM597" i="46"/>
  <c r="AJ597" i="46"/>
  <c r="AJ1008" i="46"/>
  <c r="AM707" i="46"/>
  <c r="AJ769" i="46"/>
  <c r="AJ711" i="46"/>
  <c r="AJ894" i="46"/>
  <c r="AJ618" i="46"/>
  <c r="AM709" i="46"/>
  <c r="AJ337"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1007" i="46"/>
  <c r="AV335"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M175" i="46"/>
  <c r="AJ481" i="46"/>
  <c r="AJ93" i="46"/>
  <c r="AJ453" i="46"/>
  <c r="AJ344" i="46"/>
  <c r="AJ598" i="46"/>
  <c r="AM1011" i="46"/>
  <c r="AV34" i="46"/>
  <c r="AM659" i="46"/>
  <c r="AJ737" i="46"/>
  <c r="AM790" i="46"/>
  <c r="AV215" i="46"/>
  <c r="AV235" i="46"/>
  <c r="AV278" i="46"/>
  <c r="AV295" i="46"/>
  <c r="AV606" i="46"/>
  <c r="AV799"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M889" i="46"/>
  <c r="AJ889" i="46"/>
  <c r="AM922" i="46"/>
  <c r="AJ922" i="46"/>
  <c r="AJ283" i="46"/>
  <c r="AJ359" i="46"/>
  <c r="AM359" i="46"/>
  <c r="AM360" i="46"/>
  <c r="AJ360" i="46"/>
  <c r="AM361" i="46"/>
  <c r="AJ361" i="46"/>
  <c r="AM378" i="46"/>
  <c r="AJ378" i="46"/>
  <c r="AM379" i="46"/>
  <c r="AJ379" i="46"/>
  <c r="AM380" i="46"/>
  <c r="AJ380" i="46"/>
  <c r="AJ478" i="46"/>
  <c r="AM478" i="46"/>
  <c r="AJ535" i="46"/>
  <c r="AI544" i="46"/>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M449" i="46"/>
  <c r="AJ449" i="46"/>
  <c r="AJ450" i="46"/>
  <c r="AJ458" i="46"/>
  <c r="AM458" i="46"/>
  <c r="AM520" i="46"/>
  <c r="AM521" i="46"/>
  <c r="AJ521" i="46"/>
  <c r="AM540" i="46"/>
  <c r="AJ540" i="46"/>
  <c r="AM542" i="46"/>
  <c r="AJ542" i="46"/>
  <c r="AM621" i="46"/>
  <c r="AJ621" i="46"/>
  <c r="AM975" i="46"/>
  <c r="AJ975" i="46"/>
  <c r="AM131" i="46"/>
  <c r="AJ131" i="46"/>
  <c r="AM137" i="46"/>
  <c r="AJ137" i="46"/>
  <c r="AM176" i="46"/>
  <c r="AJ176" i="46"/>
  <c r="AM191" i="46"/>
  <c r="AJ191" i="46"/>
  <c r="AJ192" i="46"/>
  <c r="AJ194" i="46"/>
  <c r="AM194" i="46"/>
  <c r="AJ195" i="46"/>
  <c r="AM195" i="46"/>
  <c r="AJ210"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J27" i="46"/>
  <c r="AM27" i="46"/>
  <c r="AM95" i="46"/>
  <c r="AJ95" i="46"/>
  <c r="AM142" i="46"/>
  <c r="AJ142"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J90" i="46"/>
  <c r="AM90" i="46"/>
  <c r="AJ228" i="46"/>
  <c r="AM228" i="46"/>
  <c r="AJ384" i="46"/>
  <c r="AM384" i="46"/>
  <c r="AM454" i="46"/>
  <c r="AJ454" i="46"/>
  <c r="AM612" i="46"/>
  <c r="AJ612" i="46"/>
  <c r="AM660" i="46"/>
  <c r="AJ660" i="46"/>
  <c r="AM721" i="46"/>
  <c r="AJ721" i="46"/>
  <c r="AM745" i="46"/>
  <c r="AJ745" i="46"/>
  <c r="AJ1010" i="46"/>
  <c r="AM1010" i="46"/>
  <c r="AV802" i="46"/>
  <c r="AJ262" i="46"/>
  <c r="AM262" i="46"/>
  <c r="AM353" i="46"/>
  <c r="AJ353" i="46"/>
  <c r="AM675" i="46"/>
  <c r="AJ675" i="46"/>
  <c r="AQ231" i="46"/>
  <c r="AN599" i="34"/>
  <c r="AV205" i="34"/>
  <c r="AV746" i="34"/>
  <c r="AV895" i="34"/>
  <c r="AV886" i="34"/>
  <c r="AN391" i="34"/>
  <c r="AQ371" i="34"/>
  <c r="AV371" i="34"/>
  <c r="AQ809" i="34"/>
  <c r="AJ60" i="34"/>
  <c r="AN60" i="34"/>
  <c r="AV60" i="34"/>
  <c r="AQ60" i="34"/>
  <c r="AN350" i="34"/>
  <c r="AQ681" i="34"/>
  <c r="AN681" i="34"/>
  <c r="AV681" i="34"/>
  <c r="AJ592" i="34"/>
  <c r="AN592" i="34"/>
  <c r="AV592" i="34"/>
  <c r="AQ592" i="34"/>
  <c r="AV25" i="34"/>
  <c r="AQ137" i="34"/>
  <c r="AJ137" i="34"/>
  <c r="AV434" i="34"/>
  <c r="AQ649" i="34"/>
  <c r="AQ641" i="34"/>
  <c r="AV641" i="34"/>
  <c r="AQ617" i="34"/>
  <c r="AQ643" i="34"/>
  <c r="AN643" i="34"/>
  <c r="AV643" i="34"/>
  <c r="AL583" i="46"/>
  <c r="AP415" i="46"/>
  <c r="AL579" i="46"/>
  <c r="AL703" i="46"/>
  <c r="AO211" i="46"/>
  <c r="AL151" i="46"/>
  <c r="AQ791" i="46"/>
  <c r="AP879" i="46"/>
  <c r="AO819" i="46"/>
  <c r="AQ103" i="46"/>
  <c r="AQ139" i="46"/>
  <c r="AP151" i="46"/>
  <c r="AQ579" i="46"/>
  <c r="AQ799" i="46"/>
  <c r="AL879" i="46"/>
  <c r="AQ107" i="46"/>
  <c r="AQ495" i="46"/>
  <c r="AI571" i="46"/>
  <c r="AP647" i="46"/>
  <c r="AQ711" i="46"/>
  <c r="AI799" i="46"/>
  <c r="AP819" i="46"/>
  <c r="AO791" i="46"/>
  <c r="AO536" i="46"/>
  <c r="AQ571" i="46"/>
  <c r="AL647" i="46"/>
  <c r="AL711" i="46"/>
  <c r="AQ807" i="46"/>
  <c r="AQ891" i="46"/>
  <c r="AO71" i="46"/>
  <c r="AL331" i="46"/>
  <c r="AP135" i="46"/>
  <c r="AO147" i="46"/>
  <c r="AL159" i="46"/>
  <c r="AI639" i="46"/>
  <c r="AI711" i="46"/>
  <c r="AN711" i="46" s="1"/>
  <c r="AI311" i="46"/>
  <c r="AN311" i="46" s="1"/>
  <c r="AP459" i="46"/>
  <c r="AI623" i="46"/>
  <c r="AN623" i="46" s="1"/>
  <c r="AP807" i="46"/>
  <c r="AO851" i="46"/>
  <c r="AI23" i="46"/>
  <c r="AS23" i="46" s="1"/>
  <c r="AQ211" i="46"/>
  <c r="AL587" i="46"/>
  <c r="AI787" i="46"/>
  <c r="AK787" i="46" s="1"/>
  <c r="AL64" i="46"/>
  <c r="AQ87" i="46"/>
  <c r="AO219" i="46"/>
  <c r="AP291" i="46"/>
  <c r="AL611" i="46"/>
  <c r="AL39" i="46"/>
  <c r="AQ91" i="46"/>
  <c r="AQ219" i="46"/>
  <c r="AO587" i="46"/>
  <c r="AQ127" i="46"/>
  <c r="AQ247" i="46"/>
  <c r="AO459" i="46"/>
  <c r="AO647" i="46"/>
  <c r="AO703" i="46"/>
  <c r="AO711" i="46"/>
  <c r="AL887" i="46"/>
  <c r="AL127" i="46"/>
  <c r="AQ135" i="46"/>
  <c r="AI159" i="46"/>
  <c r="AI443" i="46"/>
  <c r="AP639" i="46"/>
  <c r="AO807" i="46"/>
  <c r="AP851" i="46"/>
  <c r="AQ23" i="46"/>
  <c r="AI91" i="46"/>
  <c r="AL211" i="46"/>
  <c r="AI223" i="46"/>
  <c r="AK223" i="46" s="1"/>
  <c r="AQ291" i="46"/>
  <c r="AQ403" i="46"/>
  <c r="AP587" i="46"/>
  <c r="AL783" i="46"/>
  <c r="AO23" i="46"/>
  <c r="AL215" i="46"/>
  <c r="AL291" i="46"/>
  <c r="AO267" i="46"/>
  <c r="AI267" i="46"/>
  <c r="AL299" i="46"/>
  <c r="AO727" i="46"/>
  <c r="AP927" i="46"/>
  <c r="AG61" i="46"/>
  <c r="AN61" i="46"/>
  <c r="AL263" i="46"/>
  <c r="AP267" i="46"/>
  <c r="AO331" i="46"/>
  <c r="AO731" i="46"/>
  <c r="AQ931" i="46"/>
  <c r="AK437" i="46"/>
  <c r="AQ67" i="46"/>
  <c r="AL171" i="46"/>
  <c r="AQ267" i="46"/>
  <c r="AP331" i="46"/>
  <c r="AL735" i="46"/>
  <c r="AO927" i="46"/>
  <c r="AQ903" i="46"/>
  <c r="AL275" i="46"/>
  <c r="AO931" i="46"/>
  <c r="AS293" i="46"/>
  <c r="AG544" i="46"/>
  <c r="AS61" i="46"/>
  <c r="AN942" i="46"/>
  <c r="AS893" i="46"/>
  <c r="AN420" i="46"/>
  <c r="AS420" i="46"/>
  <c r="AK420" i="46"/>
  <c r="AG720" i="46"/>
  <c r="AL232" i="46"/>
  <c r="AP788" i="46"/>
  <c r="AQ35" i="46"/>
  <c r="AP71" i="46"/>
  <c r="AO75" i="46"/>
  <c r="AO103" i="46"/>
  <c r="AI107" i="46"/>
  <c r="AK107" i="46" s="1"/>
  <c r="AL203" i="46"/>
  <c r="AL247" i="46"/>
  <c r="AI263" i="46"/>
  <c r="AK263" i="46" s="1"/>
  <c r="AP335" i="46"/>
  <c r="AL403" i="46"/>
  <c r="AL487" i="46"/>
  <c r="AL635" i="46"/>
  <c r="AI643" i="46"/>
  <c r="AI671" i="46"/>
  <c r="AO783" i="46"/>
  <c r="AP891" i="46"/>
  <c r="AK480" i="46"/>
  <c r="AQ71" i="46"/>
  <c r="AP75" i="46"/>
  <c r="AL107" i="46"/>
  <c r="AO159" i="46"/>
  <c r="AQ159" i="46"/>
  <c r="AQ195" i="46"/>
  <c r="AP215" i="46"/>
  <c r="AP247" i="46"/>
  <c r="AP263" i="46"/>
  <c r="AQ335" i="46"/>
  <c r="AO391" i="46"/>
  <c r="AO403" i="46"/>
  <c r="AO663" i="46"/>
  <c r="AI663" i="46"/>
  <c r="AG663" i="46"/>
  <c r="AO671" i="46"/>
  <c r="AI783" i="46"/>
  <c r="AK783" i="46" s="1"/>
  <c r="AI851" i="46"/>
  <c r="AO911" i="46"/>
  <c r="AI927" i="46"/>
  <c r="AK927" i="46" s="1"/>
  <c r="AP931" i="46"/>
  <c r="AI71" i="46"/>
  <c r="AG71" i="46" s="1"/>
  <c r="AL75" i="46"/>
  <c r="AP103" i="46"/>
  <c r="AO107" i="46"/>
  <c r="AI219" i="46"/>
  <c r="AS219" i="46" s="1"/>
  <c r="AQ263" i="46"/>
  <c r="AI295" i="46"/>
  <c r="AN295" i="46" s="1"/>
  <c r="AP403" i="46"/>
  <c r="AQ643" i="46"/>
  <c r="AQ671" i="46"/>
  <c r="AP783" i="46"/>
  <c r="AL851" i="46"/>
  <c r="AN480" i="46"/>
  <c r="AS894" i="46"/>
  <c r="AN894" i="46"/>
  <c r="AK894" i="46"/>
  <c r="AN718" i="46"/>
  <c r="AO984" i="46"/>
  <c r="AQ984" i="46"/>
  <c r="AP984" i="46"/>
  <c r="AL984" i="46"/>
  <c r="AI984" i="46"/>
  <c r="AP980" i="46"/>
  <c r="AO980" i="46"/>
  <c r="AI980" i="46"/>
  <c r="AQ980" i="46"/>
  <c r="AL980" i="46"/>
  <c r="AP968" i="46"/>
  <c r="AL968" i="46"/>
  <c r="AI968" i="46"/>
  <c r="AQ961" i="46"/>
  <c r="AI961" i="46"/>
  <c r="AP961" i="46"/>
  <c r="AO961" i="46"/>
  <c r="AL961" i="46"/>
  <c r="AQ948" i="46"/>
  <c r="AL948" i="46"/>
  <c r="AP948" i="46"/>
  <c r="AI948" i="46"/>
  <c r="AL860" i="46"/>
  <c r="AQ860" i="46"/>
  <c r="AO860" i="46"/>
  <c r="AP860" i="46"/>
  <c r="AL856" i="46"/>
  <c r="AO856" i="46"/>
  <c r="AP776" i="46"/>
  <c r="AO776" i="46"/>
  <c r="AL776" i="46"/>
  <c r="AQ776" i="46"/>
  <c r="AQ759" i="46"/>
  <c r="AP656" i="46"/>
  <c r="AI656" i="46"/>
  <c r="AL656" i="46"/>
  <c r="AQ656" i="46"/>
  <c r="AI586" i="46"/>
  <c r="AP586" i="46"/>
  <c r="AL318" i="46"/>
  <c r="AO318" i="46"/>
  <c r="AP318" i="46"/>
  <c r="AQ318" i="46"/>
  <c r="AP245" i="46"/>
  <c r="AO245" i="46"/>
  <c r="AO233" i="46"/>
  <c r="AL233" i="46"/>
  <c r="AL897" i="46"/>
  <c r="AQ852" i="46"/>
  <c r="AP852" i="46"/>
  <c r="AI852" i="46"/>
  <c r="AN852" i="46" s="1"/>
  <c r="AL852" i="46"/>
  <c r="AO852" i="46"/>
  <c r="AI840" i="46"/>
  <c r="AL840" i="46"/>
  <c r="AP840" i="46"/>
  <c r="AQ840" i="46"/>
  <c r="AP809" i="46"/>
  <c r="AQ809" i="46"/>
  <c r="AO809" i="46"/>
  <c r="AL809" i="46"/>
  <c r="AQ802" i="46"/>
  <c r="AP802" i="46"/>
  <c r="AI802" i="46"/>
  <c r="AO802" i="46"/>
  <c r="AL802" i="46"/>
  <c r="AO798" i="46"/>
  <c r="AP798" i="46"/>
  <c r="AO796" i="46"/>
  <c r="AI796" i="46"/>
  <c r="AQ706" i="46"/>
  <c r="AP706" i="46"/>
  <c r="AL706" i="46"/>
  <c r="AI706" i="46"/>
  <c r="AO706" i="46"/>
  <c r="AP540" i="46"/>
  <c r="AL540" i="46"/>
  <c r="AQ540" i="46"/>
  <c r="AO540" i="46"/>
  <c r="AL463" i="46"/>
  <c r="AQ463" i="46"/>
  <c r="AI463" i="46"/>
  <c r="AP463" i="46"/>
  <c r="AP368" i="46"/>
  <c r="AO368" i="46"/>
  <c r="AO83" i="46"/>
  <c r="AL83" i="46"/>
  <c r="AQ83" i="46"/>
  <c r="AP83" i="46"/>
  <c r="AI83" i="46"/>
  <c r="AO1005" i="46"/>
  <c r="AP989" i="46"/>
  <c r="AQ989" i="46"/>
  <c r="AO989" i="46"/>
  <c r="AI989" i="46"/>
  <c r="AL989" i="46"/>
  <c r="AO865" i="46"/>
  <c r="AQ865" i="46"/>
  <c r="AL865" i="46"/>
  <c r="AP865" i="46"/>
  <c r="AI865" i="46"/>
  <c r="AP863" i="46"/>
  <c r="AQ863" i="46"/>
  <c r="AP745" i="46"/>
  <c r="AL745" i="46"/>
  <c r="AQ723" i="46"/>
  <c r="AI723" i="46"/>
  <c r="AS723" i="46" s="1"/>
  <c r="AO723" i="46"/>
  <c r="AP723" i="46"/>
  <c r="AP721" i="46"/>
  <c r="AQ721" i="46"/>
  <c r="AO719" i="46"/>
  <c r="AI719" i="46"/>
  <c r="AP719" i="46"/>
  <c r="AP710" i="46"/>
  <c r="AP697" i="46"/>
  <c r="AQ697" i="46"/>
  <c r="AO697" i="46"/>
  <c r="AI697" i="46"/>
  <c r="AL697" i="46"/>
  <c r="AP660" i="46"/>
  <c r="AI660" i="46"/>
  <c r="AO660" i="46"/>
  <c r="AQ660" i="46"/>
  <c r="AL660" i="46"/>
  <c r="AI658" i="46"/>
  <c r="AO658" i="46"/>
  <c r="AQ658" i="46"/>
  <c r="AL658" i="46"/>
  <c r="AP658" i="46"/>
  <c r="AP648" i="46"/>
  <c r="AI648" i="46"/>
  <c r="AQ648" i="46"/>
  <c r="AL648" i="46"/>
  <c r="AO648" i="46"/>
  <c r="AL637" i="46"/>
  <c r="AI637" i="46"/>
  <c r="AO625" i="46"/>
  <c r="AP625" i="46"/>
  <c r="AI625" i="46"/>
  <c r="AQ625" i="46"/>
  <c r="AL614" i="46"/>
  <c r="AO614" i="46"/>
  <c r="AP614" i="46"/>
  <c r="AI614" i="46"/>
  <c r="AI598" i="46"/>
  <c r="AG598" i="46" s="1"/>
  <c r="AO598" i="46"/>
  <c r="AQ598" i="46"/>
  <c r="AL598" i="46"/>
  <c r="AP596" i="46"/>
  <c r="AQ584" i="46"/>
  <c r="AI584" i="46"/>
  <c r="AI574" i="46"/>
  <c r="AQ574" i="46"/>
  <c r="AL574" i="46"/>
  <c r="AP574" i="46"/>
  <c r="AP549" i="46"/>
  <c r="AQ549" i="46"/>
  <c r="AI529" i="46"/>
  <c r="AO529" i="46"/>
  <c r="AL529" i="46"/>
  <c r="AP529" i="46"/>
  <c r="AQ485" i="46"/>
  <c r="AI485" i="46"/>
  <c r="AP485" i="46"/>
  <c r="AO483" i="46"/>
  <c r="AQ483" i="46"/>
  <c r="AL483" i="46"/>
  <c r="AQ481" i="46"/>
  <c r="AL481" i="46"/>
  <c r="AP481" i="46"/>
  <c r="AQ469" i="46"/>
  <c r="AO469" i="46"/>
  <c r="AP453" i="46"/>
  <c r="AL453" i="46"/>
  <c r="AL441" i="46"/>
  <c r="AP441" i="46"/>
  <c r="AQ441" i="46"/>
  <c r="AO441" i="46"/>
  <c r="AI430" i="46"/>
  <c r="AP430" i="46"/>
  <c r="AL430" i="46"/>
  <c r="AO430" i="46"/>
  <c r="AQ430" i="46"/>
  <c r="AI428" i="46"/>
  <c r="AL428" i="46"/>
  <c r="AQ428" i="46"/>
  <c r="AO428" i="46"/>
  <c r="AI426" i="46"/>
  <c r="AP426" i="46"/>
  <c r="AQ426" i="46"/>
  <c r="AO426" i="46"/>
  <c r="AL422" i="46"/>
  <c r="AO364" i="46"/>
  <c r="AO333" i="46"/>
  <c r="AP333" i="46"/>
  <c r="AL333" i="46"/>
  <c r="AQ333" i="46"/>
  <c r="AQ205" i="46"/>
  <c r="AI205" i="46"/>
  <c r="AL205" i="46"/>
  <c r="AO205" i="46"/>
  <c r="AP945" i="46"/>
  <c r="AO945" i="46"/>
  <c r="AI945" i="46"/>
  <c r="AL945" i="46"/>
  <c r="AQ945" i="46"/>
  <c r="AL936" i="46"/>
  <c r="AI936" i="46"/>
  <c r="AP928" i="46"/>
  <c r="AI928" i="46"/>
  <c r="AI926" i="46"/>
  <c r="AO926" i="46"/>
  <c r="AQ926" i="46"/>
  <c r="AP910" i="46"/>
  <c r="AI910" i="46"/>
  <c r="AL910" i="46"/>
  <c r="AQ910" i="46"/>
  <c r="AL900" i="46"/>
  <c r="AQ900" i="46"/>
  <c r="AP900" i="46"/>
  <c r="AO900" i="46"/>
  <c r="AI889" i="46"/>
  <c r="AK889" i="46" s="1"/>
  <c r="AO889" i="46"/>
  <c r="AP889" i="46"/>
  <c r="AQ889" i="46"/>
  <c r="AL889" i="46"/>
  <c r="AP873" i="46"/>
  <c r="AI873" i="46"/>
  <c r="AO873" i="46"/>
  <c r="AP846" i="46"/>
  <c r="AL846" i="46"/>
  <c r="AI846" i="46"/>
  <c r="AQ846" i="46"/>
  <c r="AO846" i="46"/>
  <c r="AP833" i="46"/>
  <c r="AQ833" i="46"/>
  <c r="AL833" i="46"/>
  <c r="AO833" i="46"/>
  <c r="AQ816" i="46"/>
  <c r="AO816" i="46"/>
  <c r="AI816" i="46"/>
  <c r="AL816" i="46"/>
  <c r="AO814" i="46"/>
  <c r="AQ814" i="46"/>
  <c r="AL786" i="46"/>
  <c r="AP691" i="46"/>
  <c r="AQ691" i="46"/>
  <c r="AL502" i="46"/>
  <c r="AQ418" i="46"/>
  <c r="AO418" i="46"/>
  <c r="AL418" i="46"/>
  <c r="AP418" i="46"/>
  <c r="AQ416" i="46"/>
  <c r="AO416" i="46"/>
  <c r="AL416" i="46"/>
  <c r="AI416" i="46"/>
  <c r="AP416" i="46"/>
  <c r="AQ414" i="46"/>
  <c r="AL414" i="46"/>
  <c r="AO414" i="46"/>
  <c r="AP414" i="46"/>
  <c r="AI414" i="46"/>
  <c r="AS414" i="46" s="1"/>
  <c r="AP399" i="46"/>
  <c r="AL399" i="46"/>
  <c r="AQ399" i="46"/>
  <c r="AP268" i="46"/>
  <c r="AL268" i="46"/>
  <c r="AQ268" i="46"/>
  <c r="AO268" i="46"/>
  <c r="AI268" i="46"/>
  <c r="AK268" i="46" s="1"/>
  <c r="AL193" i="46"/>
  <c r="AI193" i="46"/>
  <c r="AL180" i="46"/>
  <c r="AP180" i="46"/>
  <c r="AQ180" i="46"/>
  <c r="AI180" i="46"/>
  <c r="AO180" i="46"/>
  <c r="AO178" i="46"/>
  <c r="AL178" i="46"/>
  <c r="AI178" i="46"/>
  <c r="AP170" i="46"/>
  <c r="AL158" i="46"/>
  <c r="AP152" i="46"/>
  <c r="AI152" i="46"/>
  <c r="AN152" i="46" s="1"/>
  <c r="AI150" i="46"/>
  <c r="AN150" i="46" s="1"/>
  <c r="AQ150" i="46"/>
  <c r="AP150" i="46"/>
  <c r="AO150" i="46"/>
  <c r="AL150" i="46"/>
  <c r="AI57" i="46"/>
  <c r="AP57" i="46"/>
  <c r="AQ57" i="46"/>
  <c r="AL55" i="46"/>
  <c r="AP19" i="46"/>
  <c r="AL906" i="46"/>
  <c r="AQ906" i="46"/>
  <c r="AI906" i="46"/>
  <c r="AO906" i="46"/>
  <c r="AP906" i="46"/>
  <c r="AP896" i="46"/>
  <c r="AO808" i="46"/>
  <c r="AP808" i="46"/>
  <c r="AI808" i="46"/>
  <c r="AP806" i="46"/>
  <c r="AO806" i="46"/>
  <c r="AL806" i="46"/>
  <c r="AO506" i="46"/>
  <c r="AP506" i="46"/>
  <c r="AL506" i="46"/>
  <c r="AQ506" i="46"/>
  <c r="AP285" i="46"/>
  <c r="AI285" i="46"/>
  <c r="AK285" i="46" s="1"/>
  <c r="AK227" i="46"/>
  <c r="AG227" i="46"/>
  <c r="AN227" i="46"/>
  <c r="AI916" i="46"/>
  <c r="AP679" i="46"/>
  <c r="AO679" i="46"/>
  <c r="AI677" i="46"/>
  <c r="AS677" i="46" s="1"/>
  <c r="AO677" i="46"/>
  <c r="AL677" i="46"/>
  <c r="AO675" i="46"/>
  <c r="AL675" i="46"/>
  <c r="AP675" i="46"/>
  <c r="AQ675" i="46"/>
  <c r="AI675" i="46"/>
  <c r="AQ673" i="46"/>
  <c r="AP673" i="46"/>
  <c r="AL519" i="46"/>
  <c r="AQ519" i="46"/>
  <c r="AI517" i="46"/>
  <c r="AP517" i="46"/>
  <c r="AO517" i="46"/>
  <c r="AL517" i="46"/>
  <c r="AQ517" i="46"/>
  <c r="AL261" i="46"/>
  <c r="AQ201" i="46"/>
  <c r="AI201" i="46"/>
  <c r="AL201" i="46"/>
  <c r="AP201" i="46"/>
  <c r="AO388" i="46"/>
  <c r="AQ137" i="46"/>
  <c r="AP137" i="46"/>
  <c r="AI137" i="46"/>
  <c r="AL137" i="46"/>
  <c r="AQ779" i="46"/>
  <c r="AL779" i="46"/>
  <c r="AO779" i="46"/>
  <c r="AL777" i="46"/>
  <c r="AP777" i="46"/>
  <c r="AO777" i="46"/>
  <c r="AI777" i="46"/>
  <c r="AQ777" i="46"/>
  <c r="AQ761" i="46"/>
  <c r="AO761" i="46"/>
  <c r="AP761" i="46"/>
  <c r="AI761" i="46"/>
  <c r="AL761" i="46"/>
  <c r="AQ750" i="46"/>
  <c r="AP750" i="46"/>
  <c r="AL750" i="46"/>
  <c r="AO750" i="46"/>
  <c r="AQ436" i="46"/>
  <c r="AI436" i="46"/>
  <c r="AP436" i="46"/>
  <c r="AO436" i="46"/>
  <c r="AL436" i="46"/>
  <c r="AP24" i="46"/>
  <c r="AL24" i="46"/>
  <c r="AL1000" i="46"/>
  <c r="AI1000" i="46"/>
  <c r="AO994" i="46"/>
  <c r="AQ994" i="46"/>
  <c r="AI994" i="46"/>
  <c r="AL994" i="46"/>
  <c r="AP994" i="46"/>
  <c r="AI441" i="46"/>
  <c r="AO62" i="46"/>
  <c r="AQ62" i="46"/>
  <c r="AL62" i="46"/>
  <c r="AI62" i="46"/>
  <c r="AP52" i="46"/>
  <c r="AO954" i="46"/>
  <c r="AL884" i="46"/>
  <c r="AO884" i="46"/>
  <c r="AP884" i="46"/>
  <c r="AQ884" i="46"/>
  <c r="AI856" i="46"/>
  <c r="AQ110" i="46"/>
  <c r="AL110" i="46"/>
  <c r="AP110" i="46"/>
  <c r="AI110" i="46"/>
  <c r="AO110" i="46"/>
  <c r="AQ729" i="46"/>
  <c r="AP729" i="46"/>
  <c r="AS857" i="46"/>
  <c r="AQ971" i="46"/>
  <c r="AO971" i="46"/>
  <c r="AI971" i="46"/>
  <c r="AS971" i="46" s="1"/>
  <c r="AQ24" i="46"/>
  <c r="AQ152" i="46"/>
  <c r="AP584" i="46"/>
  <c r="AI55" i="46"/>
  <c r="AK55" i="46"/>
  <c r="AO191" i="46"/>
  <c r="AI199" i="46"/>
  <c r="AN199" i="46" s="1"/>
  <c r="AO231" i="46"/>
  <c r="AQ311" i="46"/>
  <c r="AQ391" i="46"/>
  <c r="AI399" i="46"/>
  <c r="AP483" i="46"/>
  <c r="AL679" i="46"/>
  <c r="AI691" i="46"/>
  <c r="AG691" i="46" s="1"/>
  <c r="AQ731" i="46"/>
  <c r="AI779" i="46"/>
  <c r="AS779" i="46" s="1"/>
  <c r="AL863" i="46"/>
  <c r="AO887" i="46"/>
  <c r="AP955" i="46"/>
  <c r="AS269" i="46"/>
  <c r="AK942" i="46"/>
  <c r="AS544" i="46"/>
  <c r="AP1013" i="46"/>
  <c r="AQ1013" i="46"/>
  <c r="AO1013" i="46"/>
  <c r="AL986" i="46"/>
  <c r="AP986" i="46"/>
  <c r="AQ982" i="46"/>
  <c r="AO982" i="46"/>
  <c r="AL982" i="46"/>
  <c r="AP982" i="46"/>
  <c r="AL978" i="46"/>
  <c r="AQ978" i="46"/>
  <c r="AO978" i="46"/>
  <c r="AP978" i="46"/>
  <c r="AI978" i="46"/>
  <c r="AQ976" i="46"/>
  <c r="AI976" i="46"/>
  <c r="AN976" i="46" s="1"/>
  <c r="AO976" i="46"/>
  <c r="AP976" i="46"/>
  <c r="AL976" i="46"/>
  <c r="AQ942" i="46"/>
  <c r="AO942" i="46"/>
  <c r="AP942" i="46"/>
  <c r="AO923" i="46"/>
  <c r="AI923" i="46"/>
  <c r="AK923" i="46" s="1"/>
  <c r="AL923" i="46"/>
  <c r="AP923" i="46"/>
  <c r="AQ923" i="46"/>
  <c r="AI909" i="46"/>
  <c r="AQ909" i="46"/>
  <c r="AL909" i="46"/>
  <c r="AP909" i="46"/>
  <c r="AQ895" i="46"/>
  <c r="AP895" i="46"/>
  <c r="AL895" i="46"/>
  <c r="AO895" i="46"/>
  <c r="AO893" i="46"/>
  <c r="AL893" i="46"/>
  <c r="AP893" i="46"/>
  <c r="AQ893" i="46"/>
  <c r="AQ886" i="46"/>
  <c r="AO886" i="46"/>
  <c r="AL881" i="46"/>
  <c r="AP881" i="46"/>
  <c r="AO858" i="46"/>
  <c r="AP854" i="46"/>
  <c r="AO854" i="46"/>
  <c r="AQ854" i="46"/>
  <c r="AP849" i="46"/>
  <c r="AL849" i="46"/>
  <c r="AO849" i="46"/>
  <c r="AP841" i="46"/>
  <c r="AQ841" i="46"/>
  <c r="AO841" i="46"/>
  <c r="AL841" i="46"/>
  <c r="AL831" i="46"/>
  <c r="AP826" i="46"/>
  <c r="AO826" i="46"/>
  <c r="AQ826" i="46"/>
  <c r="AQ810" i="46"/>
  <c r="AL810" i="46"/>
  <c r="AP782" i="46"/>
  <c r="AL782" i="46"/>
  <c r="AI782" i="46"/>
  <c r="AK782" i="46" s="1"/>
  <c r="AQ782" i="46"/>
  <c r="AP768" i="46"/>
  <c r="AO753" i="46"/>
  <c r="AQ753" i="46"/>
  <c r="AP753" i="46"/>
  <c r="AL753" i="46"/>
  <c r="AQ743" i="46"/>
  <c r="AQ728" i="46"/>
  <c r="AP728" i="46"/>
  <c r="AO728" i="46"/>
  <c r="AL728" i="46"/>
  <c r="AP707" i="46"/>
  <c r="AO707" i="46"/>
  <c r="AQ707" i="46"/>
  <c r="AO700" i="46"/>
  <c r="AI700" i="46"/>
  <c r="AK700" i="46" s="1"/>
  <c r="AL700" i="46"/>
  <c r="AQ693" i="46"/>
  <c r="AL693" i="46"/>
  <c r="AO684" i="46"/>
  <c r="AL684" i="46"/>
  <c r="AQ684" i="46"/>
  <c r="AP684" i="46"/>
  <c r="AP682" i="46"/>
  <c r="AP672" i="46"/>
  <c r="AI672" i="46"/>
  <c r="AO672" i="46"/>
  <c r="AI670" i="46"/>
  <c r="AI664" i="46"/>
  <c r="AL664" i="46"/>
  <c r="AQ664" i="46"/>
  <c r="AP664" i="46"/>
  <c r="AO664" i="46"/>
  <c r="AO641" i="46"/>
  <c r="AI641" i="46"/>
  <c r="AL641" i="46"/>
  <c r="AQ641" i="46"/>
  <c r="AP641" i="46"/>
  <c r="AL631" i="46"/>
  <c r="AL622" i="46"/>
  <c r="AO622" i="46"/>
  <c r="AI622" i="46"/>
  <c r="AP622" i="46"/>
  <c r="AQ622" i="46"/>
  <c r="AO610" i="46"/>
  <c r="AL605" i="46"/>
  <c r="AP605" i="46"/>
  <c r="AI605" i="46"/>
  <c r="AG605" i="46" s="1"/>
  <c r="AQ605" i="46"/>
  <c r="AQ603" i="46"/>
  <c r="AP603" i="46"/>
  <c r="AO603" i="46"/>
  <c r="AO593" i="46"/>
  <c r="AQ593" i="46"/>
  <c r="AP593" i="46"/>
  <c r="AI593" i="46"/>
  <c r="AK593" i="46" s="1"/>
  <c r="AL593" i="46"/>
  <c r="AO577" i="46"/>
  <c r="AP555" i="46"/>
  <c r="AO544" i="46"/>
  <c r="AL544" i="46"/>
  <c r="AQ544" i="46"/>
  <c r="AP544" i="46"/>
  <c r="AQ531" i="46"/>
  <c r="AL531" i="46"/>
  <c r="AI531" i="46"/>
  <c r="AI524" i="46"/>
  <c r="AP524" i="46"/>
  <c r="AL524" i="46"/>
  <c r="AQ524" i="46"/>
  <c r="AL505" i="46"/>
  <c r="AO497" i="46"/>
  <c r="AI497" i="46"/>
  <c r="AK497" i="46" s="1"/>
  <c r="AQ497" i="46"/>
  <c r="AL497" i="46"/>
  <c r="AP497" i="46"/>
  <c r="AO495" i="46"/>
  <c r="AQ491" i="46"/>
  <c r="AL491" i="46"/>
  <c r="AI491" i="46"/>
  <c r="AN491" i="46" s="1"/>
  <c r="AP491" i="46"/>
  <c r="AI474" i="46"/>
  <c r="AO474" i="46"/>
  <c r="AO464" i="46"/>
  <c r="AL464" i="46"/>
  <c r="AQ464" i="46"/>
  <c r="AI464" i="46"/>
  <c r="AL452" i="46"/>
  <c r="AP440" i="46"/>
  <c r="AQ440" i="46"/>
  <c r="AL440" i="46"/>
  <c r="AO440" i="46"/>
  <c r="AQ434" i="46"/>
  <c r="AP434" i="46"/>
  <c r="AL434" i="46"/>
  <c r="AO434" i="46"/>
  <c r="AL421" i="46"/>
  <c r="AP421" i="46"/>
  <c r="AI421" i="46"/>
  <c r="AQ421" i="46"/>
  <c r="AO421" i="46"/>
  <c r="AL402" i="46"/>
  <c r="AQ402" i="46"/>
  <c r="AO402" i="46"/>
  <c r="AP402" i="46"/>
  <c r="AP394" i="46"/>
  <c r="AQ394" i="46"/>
  <c r="AL394" i="46"/>
  <c r="AI394" i="46"/>
  <c r="AI386" i="46"/>
  <c r="AQ386" i="46"/>
  <c r="AP362" i="46"/>
  <c r="AL362" i="46"/>
  <c r="AO362" i="46"/>
  <c r="AI355" i="46"/>
  <c r="AL355" i="46"/>
  <c r="AL351" i="46"/>
  <c r="AP351" i="46"/>
  <c r="AQ349" i="46"/>
  <c r="AO349" i="46"/>
  <c r="AL347" i="46"/>
  <c r="AI313" i="46"/>
  <c r="AL313" i="46"/>
  <c r="AO313" i="46"/>
  <c r="AQ313" i="46"/>
  <c r="AP313" i="46"/>
  <c r="AP309" i="46"/>
  <c r="AL309" i="46"/>
  <c r="AI309" i="46"/>
  <c r="AS309" i="46" s="1"/>
  <c r="AO309" i="46"/>
  <c r="AL296" i="46"/>
  <c r="AP296" i="46"/>
  <c r="AI296" i="46"/>
  <c r="AO296" i="46"/>
  <c r="AQ296" i="46"/>
  <c r="AL280" i="46"/>
  <c r="AQ278" i="46"/>
  <c r="AL278" i="46"/>
  <c r="AI278" i="46"/>
  <c r="AO278" i="46"/>
  <c r="AO276" i="46"/>
  <c r="AQ276" i="46"/>
  <c r="AL276" i="46"/>
  <c r="AP276" i="46"/>
  <c r="AQ257" i="46"/>
  <c r="AI257" i="46"/>
  <c r="AP216" i="46"/>
  <c r="AO216" i="46"/>
  <c r="AQ216" i="46"/>
  <c r="AI216" i="46"/>
  <c r="AL207" i="46"/>
  <c r="AI207" i="46"/>
  <c r="AO198" i="46"/>
  <c r="AQ185" i="46"/>
  <c r="AL185" i="46"/>
  <c r="AI185" i="46"/>
  <c r="AO173" i="46"/>
  <c r="AL173" i="46"/>
  <c r="AP173" i="46"/>
  <c r="AQ173" i="46"/>
  <c r="AP148" i="46"/>
  <c r="AO148" i="46"/>
  <c r="AL148" i="46"/>
  <c r="AQ148" i="46"/>
  <c r="AP146" i="46"/>
  <c r="AI146" i="46"/>
  <c r="AK146" i="46" s="1"/>
  <c r="AO146" i="46"/>
  <c r="AL146" i="46"/>
  <c r="AQ146" i="46"/>
  <c r="AQ123" i="46"/>
  <c r="AO116" i="46"/>
  <c r="AQ116" i="46"/>
  <c r="AP116" i="46"/>
  <c r="AI116" i="46"/>
  <c r="AN116" i="46" s="1"/>
  <c r="AQ106" i="46"/>
  <c r="AO106" i="46"/>
  <c r="AI104" i="46"/>
  <c r="AP104" i="46"/>
  <c r="AL104" i="46"/>
  <c r="AL93" i="46"/>
  <c r="AQ93" i="46"/>
  <c r="AI93" i="46"/>
  <c r="AP93" i="46"/>
  <c r="AO93" i="46"/>
  <c r="AO87" i="46"/>
  <c r="AP87" i="46"/>
  <c r="AL87" i="46"/>
  <c r="AP85" i="46"/>
  <c r="AP66" i="46"/>
  <c r="AL29" i="46"/>
  <c r="AO29" i="46"/>
  <c r="AP1003" i="46"/>
  <c r="AL1003" i="46"/>
  <c r="AQ975" i="46"/>
  <c r="AO975" i="46"/>
  <c r="AI975" i="46"/>
  <c r="AN975" i="46" s="1"/>
  <c r="AL975" i="46"/>
  <c r="AP975" i="46"/>
  <c r="AO966" i="46"/>
  <c r="AL966" i="46"/>
  <c r="AP966" i="46"/>
  <c r="AI966" i="46"/>
  <c r="AO960" i="46"/>
  <c r="AL960" i="46"/>
  <c r="AQ960" i="46"/>
  <c r="AI960" i="46"/>
  <c r="AP960" i="46"/>
  <c r="AQ958" i="46"/>
  <c r="AP958" i="46"/>
  <c r="AI958" i="46"/>
  <c r="AO958" i="46"/>
  <c r="AL958" i="46"/>
  <c r="AO947" i="46"/>
  <c r="AP947" i="46"/>
  <c r="AL937" i="46"/>
  <c r="AQ937" i="46"/>
  <c r="AP937" i="46"/>
  <c r="AI937" i="46"/>
  <c r="AO937" i="46"/>
  <c r="AP921" i="46"/>
  <c r="AL890" i="46"/>
  <c r="AI890" i="46"/>
  <c r="AP890" i="46"/>
  <c r="AQ890" i="46"/>
  <c r="AO875" i="46"/>
  <c r="AL875" i="46"/>
  <c r="AL829" i="46"/>
  <c r="AQ829" i="46"/>
  <c r="AP829" i="46"/>
  <c r="AO829" i="46"/>
  <c r="AO794" i="46"/>
  <c r="AI775" i="46"/>
  <c r="AO773" i="46"/>
  <c r="AL773" i="46"/>
  <c r="AQ773" i="46"/>
  <c r="AP773" i="46"/>
  <c r="AI766" i="46"/>
  <c r="AL766" i="46"/>
  <c r="AQ766" i="46"/>
  <c r="AO766" i="46"/>
  <c r="AP766" i="46"/>
  <c r="AO741" i="46"/>
  <c r="AQ741" i="46"/>
  <c r="AI741" i="46"/>
  <c r="AG741" i="46" s="1"/>
  <c r="AP741" i="46"/>
  <c r="AQ726" i="46"/>
  <c r="AO726" i="46"/>
  <c r="AP726" i="46"/>
  <c r="AL726" i="46"/>
  <c r="AI726" i="46"/>
  <c r="AO699" i="46"/>
  <c r="AI699" i="46"/>
  <c r="AN699" i="46" s="1"/>
  <c r="AL699" i="46"/>
  <c r="AQ699" i="46"/>
  <c r="AP699" i="46"/>
  <c r="AP669" i="46"/>
  <c r="AI669" i="46"/>
  <c r="AQ669" i="46"/>
  <c r="AO669" i="46"/>
  <c r="AL669" i="46"/>
  <c r="AO662" i="46"/>
  <c r="AL662" i="46"/>
  <c r="AI662" i="46"/>
  <c r="AP662" i="46"/>
  <c r="AQ662" i="46"/>
  <c r="AI654" i="46"/>
  <c r="AL654" i="46"/>
  <c r="AO654" i="46"/>
  <c r="AP654" i="46"/>
  <c r="AO649" i="46"/>
  <c r="AQ638" i="46"/>
  <c r="AP630" i="46"/>
  <c r="AL630" i="46"/>
  <c r="AQ630" i="46"/>
  <c r="AO630" i="46"/>
  <c r="AI630" i="46"/>
  <c r="AO628" i="46"/>
  <c r="AQ628" i="46"/>
  <c r="AP628" i="46"/>
  <c r="AI628" i="46"/>
  <c r="AL628" i="46"/>
  <c r="AQ626" i="46"/>
  <c r="AO626" i="46"/>
  <c r="AP602" i="46"/>
  <c r="AL602" i="46"/>
  <c r="AL600" i="46"/>
  <c r="AP591" i="46"/>
  <c r="AQ591" i="46"/>
  <c r="AO591" i="46"/>
  <c r="AL585" i="46"/>
  <c r="AQ585" i="46"/>
  <c r="AP585" i="46"/>
  <c r="AO585" i="46"/>
  <c r="AQ576" i="46"/>
  <c r="AL576" i="46"/>
  <c r="AO576" i="46"/>
  <c r="AI576" i="46"/>
  <c r="AP576" i="46"/>
  <c r="AL566" i="46"/>
  <c r="AO566" i="46"/>
  <c r="AQ566" i="46"/>
  <c r="AI542" i="46"/>
  <c r="AQ542" i="46"/>
  <c r="AL542" i="46"/>
  <c r="AP542" i="46"/>
  <c r="AO530" i="46"/>
  <c r="AP530" i="46"/>
  <c r="AL530" i="46"/>
  <c r="AQ530" i="46"/>
  <c r="AI521" i="46"/>
  <c r="AO513" i="46"/>
  <c r="AL513" i="46"/>
  <c r="AI513" i="46"/>
  <c r="AP513" i="46"/>
  <c r="AQ513" i="46"/>
  <c r="AI508" i="46"/>
  <c r="AQ508" i="46"/>
  <c r="AO508" i="46"/>
  <c r="AL508" i="46"/>
  <c r="AO490" i="46"/>
  <c r="AL490" i="46"/>
  <c r="AP490" i="46"/>
  <c r="AI490" i="46"/>
  <c r="AQ490" i="46"/>
  <c r="AI488" i="46"/>
  <c r="AO488" i="46"/>
  <c r="AL488" i="46"/>
  <c r="AP488" i="46"/>
  <c r="AQ488" i="46"/>
  <c r="AI478" i="46"/>
  <c r="AL478" i="46"/>
  <c r="AP471" i="46"/>
  <c r="AQ461" i="46"/>
  <c r="AO461" i="46"/>
  <c r="AP461" i="46"/>
  <c r="AI461" i="46"/>
  <c r="AL461" i="46"/>
  <c r="AL451" i="46"/>
  <c r="AI451" i="46"/>
  <c r="AO406" i="46"/>
  <c r="AI406" i="46"/>
  <c r="AP393" i="46"/>
  <c r="AQ393" i="46"/>
  <c r="AO393" i="46"/>
  <c r="AL393" i="46"/>
  <c r="AL366" i="46"/>
  <c r="AI366" i="46"/>
  <c r="AP366" i="46"/>
  <c r="AQ366" i="46"/>
  <c r="AL346" i="46"/>
  <c r="AO346" i="46"/>
  <c r="AI346" i="46"/>
  <c r="AS346" i="46" s="1"/>
  <c r="AQ346" i="46"/>
  <c r="AP346" i="46"/>
  <c r="AO336" i="46"/>
  <c r="AI336" i="46"/>
  <c r="AQ336" i="46"/>
  <c r="AL336" i="46"/>
  <c r="AP307" i="46"/>
  <c r="AQ307" i="46"/>
  <c r="AO307" i="46"/>
  <c r="AI307" i="46"/>
  <c r="AL307" i="46"/>
  <c r="AL289" i="46"/>
  <c r="AI289" i="46"/>
  <c r="AI283" i="46"/>
  <c r="AP283" i="46"/>
  <c r="AQ264" i="46"/>
  <c r="AO264" i="46"/>
  <c r="AI264" i="46"/>
  <c r="AP264" i="46"/>
  <c r="AL264" i="46"/>
  <c r="AO254" i="46"/>
  <c r="AQ254" i="46"/>
  <c r="AP254" i="46"/>
  <c r="AL254" i="46"/>
  <c r="AL242" i="46"/>
  <c r="AQ242" i="46"/>
  <c r="AP242" i="46"/>
  <c r="AO242" i="46"/>
  <c r="AL230" i="46"/>
  <c r="AQ230" i="46"/>
  <c r="AP230" i="46"/>
  <c r="AO230" i="46"/>
  <c r="AL220" i="46"/>
  <c r="AI220" i="46"/>
  <c r="AP220" i="46"/>
  <c r="AP206" i="46"/>
  <c r="AI206" i="46"/>
  <c r="AQ206" i="46"/>
  <c r="AL206" i="46"/>
  <c r="AO206" i="46"/>
  <c r="AQ202" i="46"/>
  <c r="AO202" i="46"/>
  <c r="AP202" i="46"/>
  <c r="AI202" i="46"/>
  <c r="AL202" i="46"/>
  <c r="AL162" i="46"/>
  <c r="AQ162" i="46"/>
  <c r="AI162" i="46"/>
  <c r="AS162" i="46" s="1"/>
  <c r="AP162" i="46"/>
  <c r="AI160" i="46"/>
  <c r="AQ160" i="46"/>
  <c r="AL160" i="46"/>
  <c r="AP160" i="46"/>
  <c r="AO160" i="46"/>
  <c r="AI138" i="46"/>
  <c r="AP138" i="46"/>
  <c r="AQ138" i="46"/>
  <c r="AO138" i="46"/>
  <c r="AL138" i="46"/>
  <c r="AI121" i="46"/>
  <c r="AP121" i="46"/>
  <c r="AQ121" i="46"/>
  <c r="AL121" i="46"/>
  <c r="AO121" i="46"/>
  <c r="AQ119" i="46"/>
  <c r="AP119" i="46"/>
  <c r="AO119" i="46"/>
  <c r="AI119" i="46"/>
  <c r="AL119" i="46"/>
  <c r="AP112" i="46"/>
  <c r="AO99" i="46"/>
  <c r="AL97" i="46"/>
  <c r="AI97" i="46"/>
  <c r="AP97" i="46"/>
  <c r="AO97" i="46"/>
  <c r="AI81" i="46"/>
  <c r="AL81" i="46"/>
  <c r="AQ81" i="46"/>
  <c r="AO81" i="46"/>
  <c r="AP81" i="46"/>
  <c r="AQ79" i="46"/>
  <c r="AL79" i="46"/>
  <c r="AP65" i="46"/>
  <c r="AI65" i="46"/>
  <c r="AL65" i="46"/>
  <c r="AQ65" i="46"/>
  <c r="AO53" i="46"/>
  <c r="AP53" i="46"/>
  <c r="AQ53" i="46"/>
  <c r="AI53" i="46"/>
  <c r="AL53" i="46"/>
  <c r="AQ41" i="46"/>
  <c r="AP41" i="46"/>
  <c r="AL41" i="46"/>
  <c r="AI41" i="46"/>
  <c r="AQ37" i="46"/>
  <c r="AL37" i="46"/>
  <c r="AO37" i="46"/>
  <c r="AO27" i="46"/>
  <c r="AL27" i="46"/>
  <c r="AP27" i="46"/>
  <c r="AL21" i="46"/>
  <c r="AO21" i="46"/>
  <c r="AI21" i="46"/>
  <c r="AP21" i="46"/>
  <c r="AP1011" i="46"/>
  <c r="AP1009" i="46"/>
  <c r="AI1009" i="46"/>
  <c r="AL1009" i="46"/>
  <c r="AO1009" i="46"/>
  <c r="AQ1009" i="46"/>
  <c r="AQ1007" i="46"/>
  <c r="AP1007" i="46"/>
  <c r="AP987" i="46"/>
  <c r="AL950" i="46"/>
  <c r="AI950" i="46"/>
  <c r="AQ950" i="46"/>
  <c r="AO950" i="46"/>
  <c r="AP950" i="46"/>
  <c r="AP866" i="46"/>
  <c r="AQ866" i="46"/>
  <c r="AL866" i="46"/>
  <c r="AL754" i="46"/>
  <c r="AP754" i="46"/>
  <c r="AO754" i="46"/>
  <c r="AQ754" i="46"/>
  <c r="AP744" i="46"/>
  <c r="AI744" i="46"/>
  <c r="AO744" i="46"/>
  <c r="AQ744" i="46"/>
  <c r="AL744" i="46"/>
  <c r="AL636" i="46"/>
  <c r="AI636" i="46"/>
  <c r="AQ636" i="46"/>
  <c r="AO636" i="46"/>
  <c r="AP636" i="46"/>
  <c r="AQ427" i="46"/>
  <c r="AI427" i="46"/>
  <c r="AL316" i="46"/>
  <c r="AO316" i="46"/>
  <c r="AQ316" i="46"/>
  <c r="AO275" i="46"/>
  <c r="AQ275" i="46"/>
  <c r="AL273" i="46"/>
  <c r="AI273" i="46"/>
  <c r="AO273" i="46"/>
  <c r="AQ273" i="46"/>
  <c r="AP273" i="46"/>
  <c r="AI253" i="46"/>
  <c r="AQ253" i="46"/>
  <c r="AL251" i="46"/>
  <c r="AI251" i="46"/>
  <c r="AL249" i="46"/>
  <c r="AP249" i="46"/>
  <c r="AO228" i="46"/>
  <c r="AL228" i="46"/>
  <c r="AQ228" i="46"/>
  <c r="AI228" i="46"/>
  <c r="AP228" i="46"/>
  <c r="AQ226" i="46"/>
  <c r="AI226" i="46"/>
  <c r="AL226" i="46"/>
  <c r="AP226" i="46"/>
  <c r="AL214" i="46"/>
  <c r="AP214" i="46"/>
  <c r="AO214" i="46"/>
  <c r="AI214" i="46"/>
  <c r="AI124" i="46"/>
  <c r="AQ124" i="46"/>
  <c r="AO124" i="46"/>
  <c r="AP90" i="46"/>
  <c r="AP36" i="46"/>
  <c r="AL34" i="46"/>
  <c r="AQ34" i="46"/>
  <c r="AO34" i="46"/>
  <c r="AI34" i="46"/>
  <c r="AI32" i="46"/>
  <c r="AS32" i="46" s="1"/>
  <c r="AO32" i="46"/>
  <c r="AO30" i="46"/>
  <c r="AL30" i="46"/>
  <c r="AQ30" i="46"/>
  <c r="AP30" i="46"/>
  <c r="AP888" i="46"/>
  <c r="AI888" i="46"/>
  <c r="AS888" i="46" s="1"/>
  <c r="AQ888" i="46"/>
  <c r="AL888" i="46"/>
  <c r="AP845" i="46"/>
  <c r="AL845" i="46"/>
  <c r="AI845" i="46"/>
  <c r="AO845" i="46"/>
  <c r="AQ845" i="46"/>
  <c r="AQ689" i="46"/>
  <c r="AL689" i="46"/>
  <c r="AI689" i="46"/>
  <c r="AL687" i="46"/>
  <c r="AP687" i="46"/>
  <c r="AQ667" i="46"/>
  <c r="AP667" i="46"/>
  <c r="AL667" i="46"/>
  <c r="AO667" i="46"/>
  <c r="AI667" i="46"/>
  <c r="AL343" i="46"/>
  <c r="AI343" i="46"/>
  <c r="AQ341" i="46"/>
  <c r="AO341" i="46"/>
  <c r="AL341" i="46"/>
  <c r="AI341" i="46"/>
  <c r="AP341" i="46"/>
  <c r="AQ339" i="46"/>
  <c r="AP269" i="46"/>
  <c r="AQ269" i="46"/>
  <c r="AO269" i="46"/>
  <c r="AL269" i="46"/>
  <c r="AP169" i="46"/>
  <c r="AL169" i="46"/>
  <c r="AP507" i="46"/>
  <c r="AO507" i="46"/>
  <c r="AL507" i="46"/>
  <c r="AP395" i="46"/>
  <c r="AL395" i="46"/>
  <c r="AL239" i="46"/>
  <c r="AI239" i="46"/>
  <c r="AO239" i="46"/>
  <c r="AQ239" i="46"/>
  <c r="AP239" i="46"/>
  <c r="AI235" i="46"/>
  <c r="AQ235" i="46"/>
  <c r="AL235" i="46"/>
  <c r="AO118" i="46"/>
  <c r="AQ118" i="46"/>
  <c r="AL118" i="46"/>
  <c r="AP69" i="46"/>
  <c r="AO69" i="46"/>
  <c r="AI69" i="46"/>
  <c r="AL69" i="46"/>
  <c r="AQ69" i="46"/>
  <c r="AQ918" i="46"/>
  <c r="AO918" i="46"/>
  <c r="AP918" i="46"/>
  <c r="AI918" i="46"/>
  <c r="AL918" i="46"/>
  <c r="AP676" i="46"/>
  <c r="AL676" i="46"/>
  <c r="AO676" i="46"/>
  <c r="AL323" i="46"/>
  <c r="AO323" i="46"/>
  <c r="AI321" i="46"/>
  <c r="AO321" i="46"/>
  <c r="AP319" i="46"/>
  <c r="AL300" i="46"/>
  <c r="AI300" i="46"/>
  <c r="AQ300" i="46"/>
  <c r="AP300" i="46"/>
  <c r="AO300" i="46"/>
  <c r="AO298" i="46"/>
  <c r="AQ298" i="46"/>
  <c r="AP293" i="46"/>
  <c r="AQ293" i="46"/>
  <c r="AO293" i="46"/>
  <c r="AL293" i="46"/>
  <c r="AI173" i="46"/>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I714" i="46"/>
  <c r="AL714" i="46"/>
  <c r="AQ704" i="46"/>
  <c r="AP704" i="46"/>
  <c r="AI704" i="46"/>
  <c r="AL704" i="46"/>
  <c r="AO704" i="46"/>
  <c r="AL702" i="46"/>
  <c r="AP619" i="46"/>
  <c r="AI619" i="46"/>
  <c r="AG619" i="46" s="1"/>
  <c r="AO458" i="46"/>
  <c r="AP458" i="46"/>
  <c r="AL458" i="46"/>
  <c r="AQ458" i="46"/>
  <c r="AI458" i="46"/>
  <c r="AL450" i="46"/>
  <c r="AI448" i="46"/>
  <c r="AL448" i="46"/>
  <c r="AQ448" i="46"/>
  <c r="AO448" i="46"/>
  <c r="AP448" i="46"/>
  <c r="AQ446" i="46"/>
  <c r="AL218" i="46"/>
  <c r="AI218" i="46"/>
  <c r="AP218" i="46"/>
  <c r="AO218" i="46"/>
  <c r="AG140" i="46"/>
  <c r="AK140" i="46"/>
  <c r="AN140" i="46"/>
  <c r="AQ63" i="46"/>
  <c r="AP633" i="46"/>
  <c r="AQ633" i="46"/>
  <c r="AI633" i="46"/>
  <c r="AO633" i="46"/>
  <c r="AL633" i="46"/>
  <c r="AO565" i="46"/>
  <c r="AP563" i="46"/>
  <c r="AI563" i="46"/>
  <c r="AQ563" i="46"/>
  <c r="AP561" i="46"/>
  <c r="AI561" i="46"/>
  <c r="AO561" i="46"/>
  <c r="AQ561" i="46"/>
  <c r="AL561" i="46"/>
  <c r="AO559" i="46"/>
  <c r="AQ559" i="46"/>
  <c r="AP559" i="46"/>
  <c r="AL559" i="46"/>
  <c r="AI559" i="46"/>
  <c r="AO557" i="46"/>
  <c r="AL537" i="46"/>
  <c r="AQ537" i="46"/>
  <c r="AP537" i="46"/>
  <c r="AO537" i="46"/>
  <c r="AP535" i="46"/>
  <c r="AQ535" i="46"/>
  <c r="AL533" i="46"/>
  <c r="AI533" i="46"/>
  <c r="AK533" i="46" s="1"/>
  <c r="AQ533" i="46"/>
  <c r="AO533" i="46"/>
  <c r="AL477" i="46"/>
  <c r="AQ477" i="46"/>
  <c r="AI477" i="46"/>
  <c r="AP477" i="46"/>
  <c r="AO477" i="46"/>
  <c r="AL475" i="46"/>
  <c r="AP475" i="46"/>
  <c r="AO475" i="46"/>
  <c r="AI440" i="46"/>
  <c r="AO358" i="46"/>
  <c r="AL353" i="46"/>
  <c r="AQ353" i="46"/>
  <c r="AP306" i="46"/>
  <c r="AI306" i="46"/>
  <c r="AG306" i="46" s="1"/>
  <c r="AP972" i="46"/>
  <c r="AQ972" i="46"/>
  <c r="AI972" i="46"/>
  <c r="AO972" i="46"/>
  <c r="AL972" i="46"/>
  <c r="AO281" i="46"/>
  <c r="AI281" i="46"/>
  <c r="AQ281" i="46"/>
  <c r="AP281" i="46"/>
  <c r="AL281" i="46"/>
  <c r="AI839" i="46"/>
  <c r="AL839" i="46"/>
  <c r="AO588" i="46"/>
  <c r="AI506" i="46"/>
  <c r="AQ501" i="46"/>
  <c r="AL501" i="46"/>
  <c r="AP501" i="46"/>
  <c r="AL499" i="46"/>
  <c r="AQ499" i="46"/>
  <c r="AO376" i="46"/>
  <c r="AQ376" i="46"/>
  <c r="AI376" i="46"/>
  <c r="AL376" i="46"/>
  <c r="AP376" i="46"/>
  <c r="AQ374" i="46"/>
  <c r="AP956" i="46"/>
  <c r="AL956" i="46"/>
  <c r="AQ956" i="46"/>
  <c r="AI956" i="46"/>
  <c r="AO956" i="46"/>
  <c r="AL940" i="46"/>
  <c r="AP940" i="46"/>
  <c r="AQ940" i="46"/>
  <c r="AO940" i="46"/>
  <c r="AI854" i="46"/>
  <c r="AL111" i="46"/>
  <c r="AP111" i="46"/>
  <c r="AI333" i="46"/>
  <c r="AO24" i="46"/>
  <c r="AQ39" i="46"/>
  <c r="AI79" i="46"/>
  <c r="AP91" i="46"/>
  <c r="AO111" i="46"/>
  <c r="AP139" i="46"/>
  <c r="AI191" i="46"/>
  <c r="AK191" i="46" s="1"/>
  <c r="AO195" i="46"/>
  <c r="AQ199" i="46"/>
  <c r="AQ207" i="46"/>
  <c r="AI211" i="46"/>
  <c r="AG211" i="46" s="1"/>
  <c r="AP223" i="46"/>
  <c r="AI231" i="46"/>
  <c r="AG231" i="46" s="1"/>
  <c r="AP235" i="46"/>
  <c r="AI247" i="46"/>
  <c r="AG247" i="46" s="1"/>
  <c r="AQ251" i="46"/>
  <c r="AO271" i="46"/>
  <c r="AL283" i="46"/>
  <c r="AO291" i="46"/>
  <c r="AO295" i="46"/>
  <c r="AP311" i="46"/>
  <c r="AI331" i="46"/>
  <c r="AS331" i="46" s="1"/>
  <c r="AQ379" i="46"/>
  <c r="AP391" i="46"/>
  <c r="AQ459" i="46"/>
  <c r="AI483" i="46"/>
  <c r="AO499" i="46"/>
  <c r="AK507" i="46"/>
  <c r="AO519" i="46"/>
  <c r="AL535" i="46"/>
  <c r="AL567" i="46"/>
  <c r="AL571" i="46"/>
  <c r="AP571" i="46"/>
  <c r="AO579" i="46"/>
  <c r="AL591" i="46"/>
  <c r="AL603" i="46"/>
  <c r="AL639" i="46"/>
  <c r="AP643" i="46"/>
  <c r="AQ647" i="46"/>
  <c r="AQ687" i="46"/>
  <c r="AO691" i="46"/>
  <c r="AL707" i="46"/>
  <c r="AQ735" i="46"/>
  <c r="AL775" i="46"/>
  <c r="AL799" i="46"/>
  <c r="AQ819" i="46"/>
  <c r="AI819" i="46"/>
  <c r="AK819" i="46" s="1"/>
  <c r="AO863" i="46"/>
  <c r="AQ875" i="46"/>
  <c r="AO879" i="46"/>
  <c r="AQ887" i="46"/>
  <c r="AO955" i="46"/>
  <c r="AQ1003" i="46"/>
  <c r="AO1007" i="46"/>
  <c r="AG89" i="46"/>
  <c r="AS720" i="46"/>
  <c r="AG480" i="46"/>
  <c r="AO1004" i="46"/>
  <c r="AI1004" i="46"/>
  <c r="AS1004" i="46" s="1"/>
  <c r="AP1004" i="46"/>
  <c r="AQ1004" i="46"/>
  <c r="AO969" i="46"/>
  <c r="AQ969" i="46"/>
  <c r="AL969" i="46"/>
  <c r="AP969" i="46"/>
  <c r="AI969" i="46"/>
  <c r="AN969" i="46" s="1"/>
  <c r="AO962" i="46"/>
  <c r="AI962" i="46"/>
  <c r="AQ904" i="46"/>
  <c r="AI882" i="46"/>
  <c r="AL876" i="46"/>
  <c r="AO876" i="46"/>
  <c r="AQ876" i="46"/>
  <c r="AP876" i="46"/>
  <c r="AI818" i="46"/>
  <c r="AG818" i="46" s="1"/>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I952" i="46"/>
  <c r="AL952" i="46"/>
  <c r="AQ952" i="46"/>
  <c r="AO952" i="46"/>
  <c r="AP941" i="46"/>
  <c r="AL941" i="46"/>
  <c r="AO941" i="46"/>
  <c r="AQ941" i="46"/>
  <c r="AP834" i="46"/>
  <c r="AI834" i="46"/>
  <c r="AO834" i="46"/>
  <c r="AL834" i="46"/>
  <c r="AQ834" i="46"/>
  <c r="AI797" i="46"/>
  <c r="AO797" i="46"/>
  <c r="AQ797" i="46"/>
  <c r="AP797" i="46"/>
  <c r="AL797" i="46"/>
  <c r="AI727" i="46"/>
  <c r="AN727" i="46" s="1"/>
  <c r="AP727" i="46"/>
  <c r="AP696" i="46"/>
  <c r="AL696" i="46"/>
  <c r="AO680" i="46"/>
  <c r="AI680" i="46"/>
  <c r="AL680" i="46"/>
  <c r="AP680" i="46"/>
  <c r="AO668" i="46"/>
  <c r="AP668" i="46"/>
  <c r="AI634" i="46"/>
  <c r="AP634" i="46"/>
  <c r="AL634" i="46"/>
  <c r="AQ634" i="46"/>
  <c r="AO634" i="46"/>
  <c r="AI455" i="46"/>
  <c r="AS455" i="46" s="1"/>
  <c r="AL197" i="46"/>
  <c r="AQ197" i="46"/>
  <c r="AI197" i="46"/>
  <c r="AP197" i="46"/>
  <c r="AO197" i="46"/>
  <c r="AO1010" i="46"/>
  <c r="AP1010" i="46"/>
  <c r="AL1010" i="46"/>
  <c r="AI990" i="46"/>
  <c r="AK990" i="46" s="1"/>
  <c r="AL990" i="46"/>
  <c r="AO990" i="46"/>
  <c r="AP990" i="46"/>
  <c r="AQ988" i="46"/>
  <c r="AP988" i="46"/>
  <c r="AO988" i="46"/>
  <c r="AI988" i="46"/>
  <c r="AS988" i="46" s="1"/>
  <c r="AP864" i="46"/>
  <c r="AI864" i="46"/>
  <c r="AL864" i="46"/>
  <c r="AQ864" i="46"/>
  <c r="AO864" i="46"/>
  <c r="AL862" i="46"/>
  <c r="AQ862" i="46"/>
  <c r="AO862" i="46"/>
  <c r="AP862" i="46"/>
  <c r="AQ756" i="46"/>
  <c r="AP722" i="46"/>
  <c r="AI722" i="46"/>
  <c r="AS722" i="46" s="1"/>
  <c r="AQ722" i="46"/>
  <c r="AL722" i="46"/>
  <c r="AO722" i="46"/>
  <c r="AL720" i="46"/>
  <c r="AQ720" i="46"/>
  <c r="AO720" i="46"/>
  <c r="AP720" i="46"/>
  <c r="AQ709" i="46"/>
  <c r="AI709" i="46"/>
  <c r="AS709" i="46" s="1"/>
  <c r="AO709" i="46"/>
  <c r="AL709" i="46"/>
  <c r="AP709" i="46"/>
  <c r="AL659" i="46"/>
  <c r="AO659" i="46"/>
  <c r="AQ659" i="46"/>
  <c r="AP659" i="46"/>
  <c r="AI659" i="46"/>
  <c r="AG659" i="46" s="1"/>
  <c r="AQ657" i="46"/>
  <c r="AP657" i="46"/>
  <c r="AI657" i="46"/>
  <c r="AL657" i="46"/>
  <c r="AO657" i="46"/>
  <c r="AP624" i="46"/>
  <c r="AO624" i="46"/>
  <c r="AL613" i="46"/>
  <c r="AO613" i="46"/>
  <c r="AI613" i="46"/>
  <c r="AP613" i="46"/>
  <c r="AQ613" i="46"/>
  <c r="AP611" i="46"/>
  <c r="AI611" i="46"/>
  <c r="AP595" i="46"/>
  <c r="AQ595" i="46"/>
  <c r="AO595" i="46"/>
  <c r="AL595" i="46"/>
  <c r="AL573" i="46"/>
  <c r="AO573" i="46"/>
  <c r="AI573" i="46"/>
  <c r="AQ573" i="46"/>
  <c r="AP573" i="46"/>
  <c r="AP569" i="46"/>
  <c r="AO569" i="46"/>
  <c r="AI569" i="46"/>
  <c r="AQ569" i="46"/>
  <c r="AL569" i="46"/>
  <c r="AQ552" i="46"/>
  <c r="AI552" i="46"/>
  <c r="AL546" i="46"/>
  <c r="AO546" i="46"/>
  <c r="AP546" i="46"/>
  <c r="AQ546" i="46"/>
  <c r="AL486" i="46"/>
  <c r="AL484" i="46"/>
  <c r="AQ484" i="46"/>
  <c r="AO484" i="46"/>
  <c r="AI484" i="46"/>
  <c r="AG484" i="46" s="1"/>
  <c r="AP484" i="46"/>
  <c r="AI482" i="46"/>
  <c r="AP482" i="46"/>
  <c r="AL482" i="46"/>
  <c r="AO482" i="46"/>
  <c r="AQ482" i="46"/>
  <c r="AL480" i="46"/>
  <c r="AP480" i="46"/>
  <c r="AO480" i="46"/>
  <c r="AQ480" i="46"/>
  <c r="AL454" i="46"/>
  <c r="AP431" i="46"/>
  <c r="AI431" i="46"/>
  <c r="AO431" i="46"/>
  <c r="AL431" i="46"/>
  <c r="AQ431" i="46"/>
  <c r="AI429" i="46"/>
  <c r="AS429" i="46" s="1"/>
  <c r="AP429" i="46"/>
  <c r="AQ425" i="46"/>
  <c r="AL425" i="46"/>
  <c r="AO392" i="46"/>
  <c r="AI392" i="46"/>
  <c r="AL392" i="46"/>
  <c r="AQ392" i="46"/>
  <c r="AQ384" i="46"/>
  <c r="AO365" i="46"/>
  <c r="AQ365" i="46"/>
  <c r="AI365" i="46"/>
  <c r="AL365" i="46"/>
  <c r="AP365" i="46"/>
  <c r="AL334" i="46"/>
  <c r="AI334" i="46"/>
  <c r="AS334" i="46" s="1"/>
  <c r="AO332" i="46"/>
  <c r="AO946" i="46"/>
  <c r="AQ946" i="46"/>
  <c r="AI946" i="46"/>
  <c r="AG946" i="46" s="1"/>
  <c r="AL946" i="46"/>
  <c r="AP946" i="46"/>
  <c r="AP944" i="46"/>
  <c r="AQ944" i="46"/>
  <c r="AO944" i="46"/>
  <c r="AI944" i="46"/>
  <c r="AL944" i="46"/>
  <c r="AQ935" i="46"/>
  <c r="AI935" i="46"/>
  <c r="AP935" i="46"/>
  <c r="AQ933" i="46"/>
  <c r="AO933" i="46"/>
  <c r="AL933" i="46"/>
  <c r="AP933" i="46"/>
  <c r="AI933" i="46"/>
  <c r="AK933" i="46" s="1"/>
  <c r="AI929" i="46"/>
  <c r="AG929" i="46" s="1"/>
  <c r="AO913" i="46"/>
  <c r="AQ913" i="46"/>
  <c r="AP913" i="46"/>
  <c r="AL911" i="46"/>
  <c r="AP911" i="46"/>
  <c r="AQ911" i="46"/>
  <c r="AP899" i="46"/>
  <c r="AL899" i="46"/>
  <c r="AO899" i="46"/>
  <c r="AQ899" i="46"/>
  <c r="AQ847" i="46"/>
  <c r="AL832" i="46"/>
  <c r="AP832" i="46"/>
  <c r="AQ832" i="46"/>
  <c r="AO832" i="46"/>
  <c r="AO823" i="46"/>
  <c r="AP823" i="46"/>
  <c r="AL823" i="46"/>
  <c r="AQ823" i="46"/>
  <c r="AO813" i="46"/>
  <c r="AL811" i="46"/>
  <c r="AO811" i="46"/>
  <c r="AQ811" i="46"/>
  <c r="AP811" i="46"/>
  <c r="AI811" i="46"/>
  <c r="AO787" i="46"/>
  <c r="AL787" i="46"/>
  <c r="AP785" i="46"/>
  <c r="AL785" i="46"/>
  <c r="AI785" i="46"/>
  <c r="AO785" i="46"/>
  <c r="AQ785" i="46"/>
  <c r="AO690" i="46"/>
  <c r="AQ690" i="46"/>
  <c r="AP690" i="46"/>
  <c r="AL690" i="46"/>
  <c r="AO419" i="46"/>
  <c r="AQ411" i="46"/>
  <c r="AP411" i="46"/>
  <c r="AO411" i="46"/>
  <c r="AI411" i="46"/>
  <c r="AL411" i="46"/>
  <c r="AL409" i="46"/>
  <c r="AO409" i="46"/>
  <c r="AO400" i="46"/>
  <c r="AP400" i="46"/>
  <c r="AQ400" i="46"/>
  <c r="AL400" i="46"/>
  <c r="AP398" i="46"/>
  <c r="AQ398" i="46"/>
  <c r="AO398" i="46"/>
  <c r="AL288" i="46"/>
  <c r="AP288" i="46"/>
  <c r="AO288" i="46"/>
  <c r="AI288" i="46"/>
  <c r="AK288" i="46" s="1"/>
  <c r="AQ288" i="46"/>
  <c r="AL196" i="46"/>
  <c r="AP194" i="46"/>
  <c r="AO192" i="46"/>
  <c r="AP192" i="46"/>
  <c r="AQ192" i="46"/>
  <c r="AI192" i="46"/>
  <c r="AG192" i="46" s="1"/>
  <c r="AL192" i="46"/>
  <c r="AP179" i="46"/>
  <c r="AI179" i="46"/>
  <c r="AO179" i="46"/>
  <c r="AQ179" i="46"/>
  <c r="AL179" i="46"/>
  <c r="AQ171" i="46"/>
  <c r="AP171" i="46"/>
  <c r="AI157" i="46"/>
  <c r="AN157" i="46" s="1"/>
  <c r="AO157" i="46"/>
  <c r="AP157" i="46"/>
  <c r="AL157" i="46"/>
  <c r="AQ157" i="46"/>
  <c r="AP155" i="46"/>
  <c r="AQ155" i="46"/>
  <c r="AO155" i="46"/>
  <c r="AI155" i="46"/>
  <c r="AK155" i="46" s="1"/>
  <c r="AL155" i="46"/>
  <c r="AI153" i="46"/>
  <c r="AQ153" i="46"/>
  <c r="AO153" i="46"/>
  <c r="AL153" i="46"/>
  <c r="AP153" i="46"/>
  <c r="AI151" i="46"/>
  <c r="AS151" i="46" s="1"/>
  <c r="AQ151" i="46"/>
  <c r="AL149" i="46"/>
  <c r="AI149" i="46"/>
  <c r="AO149" i="46"/>
  <c r="AQ149" i="46"/>
  <c r="AP149" i="46"/>
  <c r="AQ56" i="46"/>
  <c r="AO56" i="46"/>
  <c r="AI56" i="46"/>
  <c r="AN56" i="46" s="1"/>
  <c r="AL56" i="46"/>
  <c r="AO905" i="46"/>
  <c r="AL905" i="46"/>
  <c r="AP905" i="46"/>
  <c r="AQ905" i="46"/>
  <c r="AI905" i="46"/>
  <c r="AQ827" i="46"/>
  <c r="AL827" i="46"/>
  <c r="AP827" i="46"/>
  <c r="AQ695" i="46"/>
  <c r="AI695" i="46"/>
  <c r="AL695" i="46"/>
  <c r="AL678" i="46"/>
  <c r="AL518" i="46"/>
  <c r="AO518" i="46"/>
  <c r="AQ518" i="46"/>
  <c r="AP518" i="46"/>
  <c r="AI518" i="46"/>
  <c r="AO405" i="46"/>
  <c r="AQ200" i="46"/>
  <c r="AL200" i="46"/>
  <c r="AO200" i="46"/>
  <c r="AP200" i="46"/>
  <c r="AI200" i="46"/>
  <c r="AO1014" i="46"/>
  <c r="AQ1014" i="46"/>
  <c r="AI607" i="46"/>
  <c r="AI780" i="46"/>
  <c r="AQ780" i="46"/>
  <c r="AO780" i="46"/>
  <c r="AO778" i="46"/>
  <c r="AQ764" i="46"/>
  <c r="AO764" i="46"/>
  <c r="AI764" i="46"/>
  <c r="AG764" i="46" s="1"/>
  <c r="AL764" i="46"/>
  <c r="AP764" i="46"/>
  <c r="AI762" i="46"/>
  <c r="AL762" i="46"/>
  <c r="AQ762" i="46"/>
  <c r="AO762" i="46"/>
  <c r="AP762" i="46"/>
  <c r="AL751" i="46"/>
  <c r="AQ751" i="46"/>
  <c r="AP751" i="46"/>
  <c r="AI751" i="46"/>
  <c r="AO751" i="46"/>
  <c r="AI749" i="46"/>
  <c r="AP749" i="46"/>
  <c r="AO749" i="46"/>
  <c r="AL749" i="46"/>
  <c r="AQ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Q999" i="46"/>
  <c r="AL997" i="46"/>
  <c r="AO995" i="46"/>
  <c r="AP995" i="46"/>
  <c r="AI995" i="46"/>
  <c r="AG995" i="46" s="1"/>
  <c r="AL995" i="46"/>
  <c r="AQ995" i="46"/>
  <c r="AL580" i="46"/>
  <c r="AP580" i="46"/>
  <c r="AO580" i="46"/>
  <c r="AI580" i="46"/>
  <c r="AO562" i="46"/>
  <c r="AQ562" i="46"/>
  <c r="AP562" i="46"/>
  <c r="AL61" i="46"/>
  <c r="AP61" i="46"/>
  <c r="AO61" i="46"/>
  <c r="AQ61" i="46"/>
  <c r="AO939" i="46"/>
  <c r="AL939" i="46"/>
  <c r="AP939" i="46"/>
  <c r="AQ939" i="46"/>
  <c r="AI860" i="46"/>
  <c r="AI973" i="46"/>
  <c r="AP973" i="46"/>
  <c r="AO973" i="46"/>
  <c r="AL973" i="46"/>
  <c r="AQ973" i="46"/>
  <c r="AI876" i="46"/>
  <c r="AK876" i="46" s="1"/>
  <c r="AL872" i="46"/>
  <c r="AQ872" i="46"/>
  <c r="AP872" i="46"/>
  <c r="AO872" i="46"/>
  <c r="AP732" i="46"/>
  <c r="AO730" i="46"/>
  <c r="AQ730" i="46"/>
  <c r="AL730" i="46"/>
  <c r="AP730" i="46"/>
  <c r="AI570" i="46"/>
  <c r="AI505" i="46"/>
  <c r="AI108" i="46"/>
  <c r="AS108" i="46" s="1"/>
  <c r="AP883" i="46"/>
  <c r="AQ883" i="46"/>
  <c r="AL883" i="46"/>
  <c r="AQ974" i="46"/>
  <c r="AI276" i="46"/>
  <c r="AP124" i="46"/>
  <c r="AL152" i="46"/>
  <c r="AO280" i="46"/>
  <c r="AI27" i="46"/>
  <c r="AS27" i="46" s="1"/>
  <c r="AI39" i="46"/>
  <c r="AO79" i="46"/>
  <c r="AL91" i="46"/>
  <c r="AQ111" i="46"/>
  <c r="AL195" i="46"/>
  <c r="AP199" i="46"/>
  <c r="AP207" i="46"/>
  <c r="AP231" i="46"/>
  <c r="AO235" i="46"/>
  <c r="AP271" i="46"/>
  <c r="AP275" i="46"/>
  <c r="AQ283" i="46"/>
  <c r="AP295" i="46"/>
  <c r="AO311" i="46"/>
  <c r="AO319" i="46"/>
  <c r="AI379" i="46"/>
  <c r="AK379" i="46" s="1"/>
  <c r="AI391" i="46"/>
  <c r="AN391" i="46" s="1"/>
  <c r="AQ395" i="46"/>
  <c r="AQ475" i="46"/>
  <c r="AI499" i="46"/>
  <c r="AP519" i="46"/>
  <c r="AI603" i="46"/>
  <c r="AL643" i="46"/>
  <c r="AO687" i="46"/>
  <c r="AL691" i="46"/>
  <c r="AI707" i="46"/>
  <c r="AN707" i="46" s="1"/>
  <c r="AL731" i="46"/>
  <c r="AP735" i="46"/>
  <c r="AO763" i="46"/>
  <c r="AQ775" i="46"/>
  <c r="AO799" i="46"/>
  <c r="AP831" i="46"/>
  <c r="AO839" i="46"/>
  <c r="AL871" i="46"/>
  <c r="AQ879" i="46"/>
  <c r="AI887" i="46"/>
  <c r="AL955" i="46"/>
  <c r="AO1003" i="46"/>
  <c r="AI1007" i="46"/>
  <c r="AN1007" i="46" s="1"/>
  <c r="AG293" i="46"/>
  <c r="AP22" i="46"/>
  <c r="AI22" i="46"/>
  <c r="AQ22" i="46"/>
  <c r="AO22" i="46"/>
  <c r="AL22" i="46"/>
  <c r="AO992" i="46"/>
  <c r="AQ992" i="46"/>
  <c r="AP985" i="46"/>
  <c r="AO985" i="46"/>
  <c r="AQ985" i="46"/>
  <c r="AI985" i="46"/>
  <c r="AL985" i="46"/>
  <c r="AQ983" i="46"/>
  <c r="AP983" i="46"/>
  <c r="AQ981" i="46"/>
  <c r="AI981" i="46"/>
  <c r="AO981" i="46"/>
  <c r="AL981" i="46"/>
  <c r="AO977" i="46"/>
  <c r="AL977" i="46"/>
  <c r="AP977" i="46"/>
  <c r="AQ977" i="46"/>
  <c r="AP953" i="46"/>
  <c r="AO953" i="46"/>
  <c r="AQ953" i="46"/>
  <c r="AL953" i="46"/>
  <c r="AI953" i="46"/>
  <c r="AO938" i="46"/>
  <c r="AI938" i="46"/>
  <c r="AG938" i="46" s="1"/>
  <c r="AP938" i="46"/>
  <c r="AL938" i="46"/>
  <c r="AQ915" i="46"/>
  <c r="AL915" i="46"/>
  <c r="AI915" i="46"/>
  <c r="AO915" i="46"/>
  <c r="AO898" i="46"/>
  <c r="AL898" i="46"/>
  <c r="AL894" i="46"/>
  <c r="AQ894" i="46"/>
  <c r="AP894" i="46"/>
  <c r="AO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Q844" i="46"/>
  <c r="AL842" i="46"/>
  <c r="AO842" i="46"/>
  <c r="AL835" i="46"/>
  <c r="AP835" i="46"/>
  <c r="AQ830" i="46"/>
  <c r="AP830" i="46"/>
  <c r="AL830" i="46"/>
  <c r="AI822" i="46"/>
  <c r="AG822" i="46" s="1"/>
  <c r="AP822" i="46"/>
  <c r="AO822" i="46"/>
  <c r="AQ822" i="46"/>
  <c r="AI760" i="46"/>
  <c r="AO760" i="46"/>
  <c r="AQ760" i="46"/>
  <c r="AL760" i="46"/>
  <c r="AP760" i="46"/>
  <c r="AP747" i="46"/>
  <c r="AO747" i="46"/>
  <c r="AL747" i="46"/>
  <c r="AQ747" i="46"/>
  <c r="AP718" i="46"/>
  <c r="AL718" i="46"/>
  <c r="AQ718" i="46"/>
  <c r="AO718" i="46"/>
  <c r="AP701" i="46"/>
  <c r="AL701" i="46"/>
  <c r="AQ701" i="46"/>
  <c r="AI701" i="46"/>
  <c r="AO701" i="46"/>
  <c r="AL685" i="46"/>
  <c r="AQ685" i="46"/>
  <c r="AP683" i="46"/>
  <c r="AI683" i="46"/>
  <c r="AL683" i="46"/>
  <c r="AQ683" i="46"/>
  <c r="AO683" i="46"/>
  <c r="AL681" i="46"/>
  <c r="AQ681" i="46"/>
  <c r="AO665" i="46"/>
  <c r="AL646" i="46"/>
  <c r="AP646" i="46"/>
  <c r="AO646" i="46"/>
  <c r="AQ646"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L525" i="46"/>
  <c r="AQ525" i="46"/>
  <c r="AO525" i="46"/>
  <c r="AP523" i="46"/>
  <c r="AQ523" i="46"/>
  <c r="AI523" i="46"/>
  <c r="AN523" i="46" s="1"/>
  <c r="AL523" i="46"/>
  <c r="AO523" i="46"/>
  <c r="AP510" i="46"/>
  <c r="AI510" i="46"/>
  <c r="AQ510" i="46"/>
  <c r="AO510" i="46"/>
  <c r="AL504" i="46"/>
  <c r="AP504" i="46"/>
  <c r="AO504" i="46"/>
  <c r="AQ504" i="46"/>
  <c r="AL496" i="46"/>
  <c r="AQ496" i="46"/>
  <c r="AP496" i="46"/>
  <c r="AQ479" i="46"/>
  <c r="AL479" i="46"/>
  <c r="AO479" i="46"/>
  <c r="AI479" i="46"/>
  <c r="AP479" i="46"/>
  <c r="AL473" i="46"/>
  <c r="AO473" i="46"/>
  <c r="AI473" i="46"/>
  <c r="AP473" i="46"/>
  <c r="AQ473" i="46"/>
  <c r="AL456" i="46"/>
  <c r="AI456" i="46"/>
  <c r="AP456" i="46"/>
  <c r="AQ456" i="46"/>
  <c r="AO456" i="46"/>
  <c r="AI444" i="46"/>
  <c r="AQ444" i="46"/>
  <c r="AO444" i="46"/>
  <c r="AP444" i="46"/>
  <c r="AL444" i="46"/>
  <c r="AQ435" i="46"/>
  <c r="AI435" i="46"/>
  <c r="AG435" i="46" s="1"/>
  <c r="AP435" i="46"/>
  <c r="AO435" i="46"/>
  <c r="AL435" i="46"/>
  <c r="AQ433" i="46"/>
  <c r="AL433" i="46"/>
  <c r="AO420" i="46"/>
  <c r="AL420" i="46"/>
  <c r="AP420" i="46"/>
  <c r="AQ420" i="46"/>
  <c r="AP397" i="46"/>
  <c r="AO397" i="46"/>
  <c r="AQ397" i="46"/>
  <c r="AI397" i="46"/>
  <c r="AL397" i="46"/>
  <c r="AO370" i="46"/>
  <c r="AP370" i="46"/>
  <c r="AO354" i="46"/>
  <c r="AP354" i="46"/>
  <c r="AQ354" i="46"/>
  <c r="AL354" i="46"/>
  <c r="AI354" i="46"/>
  <c r="AI350" i="46"/>
  <c r="AN350" i="46" s="1"/>
  <c r="AP350" i="46"/>
  <c r="AQ348" i="46"/>
  <c r="AI348" i="46"/>
  <c r="AO348" i="46"/>
  <c r="AL348" i="46"/>
  <c r="AP348" i="46"/>
  <c r="AL337" i="46"/>
  <c r="AO337" i="46"/>
  <c r="AQ337" i="46"/>
  <c r="AP337" i="46"/>
  <c r="AI337" i="46"/>
  <c r="AP330" i="46"/>
  <c r="AL325" i="46"/>
  <c r="AP325" i="46"/>
  <c r="AO325" i="46"/>
  <c r="AL317" i="46"/>
  <c r="AP310" i="46"/>
  <c r="AQ310" i="46"/>
  <c r="AQ308" i="46"/>
  <c r="AP308" i="46"/>
  <c r="AP292" i="46"/>
  <c r="AI292" i="46"/>
  <c r="AL292" i="46"/>
  <c r="AO292" i="46"/>
  <c r="AQ292" i="46"/>
  <c r="AO284" i="46"/>
  <c r="AL284" i="46"/>
  <c r="AP284" i="46"/>
  <c r="AI284" i="46"/>
  <c r="AG284" i="46" s="1"/>
  <c r="AO277" i="46"/>
  <c r="AP277" i="46"/>
  <c r="AQ277" i="46"/>
  <c r="AL277" i="46"/>
  <c r="AO266" i="46"/>
  <c r="AL266" i="46"/>
  <c r="AQ266" i="46"/>
  <c r="AP266" i="46"/>
  <c r="AQ260" i="46"/>
  <c r="AI260" i="46"/>
  <c r="AO260" i="46"/>
  <c r="AL260" i="46"/>
  <c r="AP260" i="46"/>
  <c r="AQ258" i="46"/>
  <c r="AP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S168" i="46" s="1"/>
  <c r="AQ168" i="46"/>
  <c r="AL168" i="46"/>
  <c r="AO168" i="46"/>
  <c r="AL147" i="46"/>
  <c r="AQ147" i="46"/>
  <c r="AP147" i="46"/>
  <c r="AP140" i="46"/>
  <c r="AQ140" i="46"/>
  <c r="AL140" i="46"/>
  <c r="AO122" i="46"/>
  <c r="AQ122" i="46"/>
  <c r="AI122" i="46"/>
  <c r="AL113" i="46"/>
  <c r="AO113" i="46"/>
  <c r="AQ113" i="46"/>
  <c r="AP113" i="46"/>
  <c r="AI113" i="46"/>
  <c r="AG113" i="46" s="1"/>
  <c r="AL88" i="46"/>
  <c r="AP88" i="46"/>
  <c r="AI88" i="46"/>
  <c r="AL86" i="46"/>
  <c r="AO86" i="46"/>
  <c r="AQ73" i="46"/>
  <c r="AO73" i="46"/>
  <c r="AL73" i="46"/>
  <c r="AI73" i="46"/>
  <c r="AL67" i="46"/>
  <c r="AO67" i="46"/>
  <c r="AP60" i="46"/>
  <c r="AQ60" i="46"/>
  <c r="AO60" i="46"/>
  <c r="AQ47" i="46"/>
  <c r="AO47" i="46"/>
  <c r="AQ45" i="46"/>
  <c r="AI1002" i="46"/>
  <c r="AL1002" i="46"/>
  <c r="AQ1002" i="46"/>
  <c r="AP1002" i="46"/>
  <c r="AO1002" i="46"/>
  <c r="AP991" i="46"/>
  <c r="AI991" i="46"/>
  <c r="AQ991" i="46"/>
  <c r="AO991" i="46"/>
  <c r="AL991" i="46"/>
  <c r="AP967" i="46"/>
  <c r="AI967" i="46"/>
  <c r="AL967" i="46"/>
  <c r="AO967" i="46"/>
  <c r="AQ967" i="46"/>
  <c r="AL959" i="46"/>
  <c r="AI922" i="46"/>
  <c r="AQ922" i="46"/>
  <c r="AI914" i="46"/>
  <c r="AO914" i="46"/>
  <c r="AL914" i="46"/>
  <c r="AQ914" i="46"/>
  <c r="AP914" i="46"/>
  <c r="AI885" i="46"/>
  <c r="AO885" i="46"/>
  <c r="AQ885" i="46"/>
  <c r="AP885" i="46"/>
  <c r="AL885" i="46"/>
  <c r="AI869" i="46"/>
  <c r="AN869" i="46" s="1"/>
  <c r="AO869" i="46"/>
  <c r="AQ848" i="46"/>
  <c r="AL848" i="46"/>
  <c r="AP848" i="46"/>
  <c r="AO848" i="46"/>
  <c r="AI848" i="46"/>
  <c r="AL817" i="46"/>
  <c r="AQ817" i="46"/>
  <c r="AI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Q757" i="46"/>
  <c r="AO757" i="46"/>
  <c r="AL757" i="46"/>
  <c r="AP757" i="46"/>
  <c r="AP746" i="46"/>
  <c r="AQ746" i="46"/>
  <c r="AO746" i="46"/>
  <c r="AL746" i="46"/>
  <c r="AI738" i="46"/>
  <c r="AI725" i="46"/>
  <c r="AK725" i="46" s="1"/>
  <c r="AL725" i="46"/>
  <c r="AQ725" i="46"/>
  <c r="AP725" i="46"/>
  <c r="AO725" i="46"/>
  <c r="AQ717" i="46"/>
  <c r="AO717" i="46"/>
  <c r="AP717" i="46"/>
  <c r="AI717" i="46"/>
  <c r="AG717" i="46" s="1"/>
  <c r="AL717" i="46"/>
  <c r="AI712" i="46"/>
  <c r="AO712" i="46"/>
  <c r="AQ712" i="46"/>
  <c r="AI705" i="46"/>
  <c r="AQ705" i="46"/>
  <c r="AL705" i="46"/>
  <c r="AP705" i="46"/>
  <c r="AO705" i="46"/>
  <c r="AQ661" i="46"/>
  <c r="AL650" i="46"/>
  <c r="AQ650" i="46"/>
  <c r="AO650" i="46"/>
  <c r="AP650" i="46"/>
  <c r="AL645" i="46"/>
  <c r="AQ645" i="46"/>
  <c r="AO645" i="46"/>
  <c r="AP645" i="46"/>
  <c r="AI629" i="46"/>
  <c r="AQ629" i="46"/>
  <c r="AO629" i="46"/>
  <c r="AL629" i="46"/>
  <c r="AP629" i="46"/>
  <c r="AI621" i="46"/>
  <c r="AN621" i="46" s="1"/>
  <c r="AP621" i="46"/>
  <c r="AL621" i="46"/>
  <c r="AQ621" i="46"/>
  <c r="AO621" i="46"/>
  <c r="AO601" i="46"/>
  <c r="AP601" i="46"/>
  <c r="AQ601" i="46"/>
  <c r="AL601" i="46"/>
  <c r="AI601" i="46"/>
  <c r="AL599" i="46"/>
  <c r="AQ599" i="46"/>
  <c r="AI590" i="46"/>
  <c r="AQ590" i="46"/>
  <c r="AO590" i="46"/>
  <c r="AL590" i="46"/>
  <c r="AI581" i="46"/>
  <c r="AP581" i="46"/>
  <c r="AL581" i="46"/>
  <c r="AQ581" i="46"/>
  <c r="AO581" i="46"/>
  <c r="AP575" i="46"/>
  <c r="AL541" i="46"/>
  <c r="AP541" i="46"/>
  <c r="AQ541" i="46"/>
  <c r="AI539" i="46"/>
  <c r="AI522" i="46"/>
  <c r="AG522" i="46" s="1"/>
  <c r="AP522" i="46"/>
  <c r="AL522" i="46"/>
  <c r="AO522" i="46"/>
  <c r="AQ522" i="46"/>
  <c r="AQ514" i="46"/>
  <c r="AO514" i="46"/>
  <c r="AP509" i="46"/>
  <c r="AL509" i="46"/>
  <c r="AO503" i="46"/>
  <c r="AL503" i="46"/>
  <c r="AI503" i="46"/>
  <c r="AQ503" i="46"/>
  <c r="AI489" i="46"/>
  <c r="AP489" i="46"/>
  <c r="AL489" i="46"/>
  <c r="AO470" i="46"/>
  <c r="AQ470" i="46"/>
  <c r="AL470" i="46"/>
  <c r="AI470" i="46"/>
  <c r="AL462" i="46"/>
  <c r="AQ462" i="46"/>
  <c r="AP462" i="46"/>
  <c r="AO462" i="46"/>
  <c r="AI460" i="46"/>
  <c r="AN460" i="46" s="1"/>
  <c r="AO460" i="46"/>
  <c r="AP460" i="46"/>
  <c r="AQ460" i="46"/>
  <c r="AL460" i="46"/>
  <c r="AP443" i="46"/>
  <c r="AO443" i="46"/>
  <c r="AL443" i="46"/>
  <c r="AQ401" i="46"/>
  <c r="AI378" i="46"/>
  <c r="AL369" i="46"/>
  <c r="AP369" i="46"/>
  <c r="AQ369" i="46"/>
  <c r="AI369" i="46"/>
  <c r="AO369" i="46"/>
  <c r="AO361" i="46"/>
  <c r="AL361" i="46"/>
  <c r="AI361" i="46"/>
  <c r="AP361" i="46"/>
  <c r="AQ361" i="46"/>
  <c r="AI345" i="46"/>
  <c r="AK345" i="46" s="1"/>
  <c r="AI324" i="46"/>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O210" i="46"/>
  <c r="AQ184" i="46"/>
  <c r="AP184" i="46"/>
  <c r="AL184" i="46"/>
  <c r="AI176" i="46"/>
  <c r="AQ176" i="46"/>
  <c r="AI163" i="46"/>
  <c r="AL163" i="46"/>
  <c r="AO163" i="46"/>
  <c r="AQ163" i="46"/>
  <c r="AP163" i="46"/>
  <c r="AQ161" i="46"/>
  <c r="AI161" i="46"/>
  <c r="AL161" i="46"/>
  <c r="AP161" i="46"/>
  <c r="AO161" i="46"/>
  <c r="AQ144" i="46"/>
  <c r="AP144" i="46"/>
  <c r="AL144" i="46"/>
  <c r="AI144" i="46"/>
  <c r="AO144" i="46"/>
  <c r="AI142" i="46"/>
  <c r="AQ120" i="46"/>
  <c r="AL120" i="46"/>
  <c r="AI120" i="46"/>
  <c r="AK120" i="46" s="1"/>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N42" i="46" s="1"/>
  <c r="AP42" i="46"/>
  <c r="AQ42" i="46"/>
  <c r="AO42" i="46"/>
  <c r="AL42" i="46"/>
  <c r="AI40" i="46"/>
  <c r="AK40" i="46" s="1"/>
  <c r="AO40" i="46"/>
  <c r="AI38" i="46"/>
  <c r="AO38" i="46"/>
  <c r="AQ38" i="46"/>
  <c r="AL38" i="46"/>
  <c r="AP38" i="46"/>
  <c r="AO28" i="46"/>
  <c r="AP28" i="46"/>
  <c r="AL28" i="46"/>
  <c r="AI28" i="46"/>
  <c r="AQ28" i="46"/>
  <c r="AI26" i="46"/>
  <c r="AL26" i="46"/>
  <c r="AO26" i="46"/>
  <c r="AQ26" i="46"/>
  <c r="AQ1008" i="46"/>
  <c r="AO1008" i="46"/>
  <c r="AP1006" i="46"/>
  <c r="AL1006" i="46"/>
  <c r="AQ1006" i="46"/>
  <c r="AL964" i="46"/>
  <c r="AO964" i="46"/>
  <c r="AQ964" i="46"/>
  <c r="AP964" i="46"/>
  <c r="AQ949" i="46"/>
  <c r="AL949" i="46"/>
  <c r="AI949" i="46"/>
  <c r="AS949" i="46" s="1"/>
  <c r="AP949" i="46"/>
  <c r="AO949" i="46"/>
  <c r="AI841" i="46"/>
  <c r="AL708" i="46"/>
  <c r="AO708" i="46"/>
  <c r="AQ708" i="46"/>
  <c r="AP708" i="46"/>
  <c r="AQ612" i="46"/>
  <c r="AO612" i="46"/>
  <c r="AL612" i="46"/>
  <c r="AI612" i="46"/>
  <c r="AP612" i="46"/>
  <c r="AI572" i="46"/>
  <c r="AL572" i="46"/>
  <c r="AQ572" i="46"/>
  <c r="AP572" i="46"/>
  <c r="AO572" i="46"/>
  <c r="AI325" i="46"/>
  <c r="AN325" i="46" s="1"/>
  <c r="AI315" i="46"/>
  <c r="AP315" i="46"/>
  <c r="AQ315" i="46"/>
  <c r="AO315" i="46"/>
  <c r="AL305" i="46"/>
  <c r="AQ305" i="46"/>
  <c r="AP274" i="46"/>
  <c r="AO274" i="46"/>
  <c r="AL274" i="46"/>
  <c r="AI270" i="46"/>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N225" i="46" s="1"/>
  <c r="AO225" i="46"/>
  <c r="AP225" i="46"/>
  <c r="AO213" i="46"/>
  <c r="AP213" i="46"/>
  <c r="AI148" i="46"/>
  <c r="AP89" i="46"/>
  <c r="AL89" i="46"/>
  <c r="AQ89" i="46"/>
  <c r="AO33" i="46"/>
  <c r="AQ33" i="46"/>
  <c r="AL33" i="46"/>
  <c r="AP33" i="46"/>
  <c r="AL31" i="46"/>
  <c r="AI934" i="46"/>
  <c r="AQ934" i="46"/>
  <c r="AI932" i="46"/>
  <c r="AK932" i="46" s="1"/>
  <c r="AL932" i="46"/>
  <c r="AL930" i="46"/>
  <c r="AI930" i="46"/>
  <c r="AO930" i="46"/>
  <c r="AQ930" i="46"/>
  <c r="AP930" i="46"/>
  <c r="AQ924" i="46"/>
  <c r="AL924" i="46"/>
  <c r="AP924" i="46"/>
  <c r="AO924" i="46"/>
  <c r="AI924" i="46"/>
  <c r="AO824" i="46"/>
  <c r="AI824" i="46"/>
  <c r="AL824" i="46"/>
  <c r="AQ824" i="46"/>
  <c r="AO812" i="46"/>
  <c r="AP812" i="46"/>
  <c r="AL812" i="46"/>
  <c r="AI812" i="46"/>
  <c r="AQ812" i="46"/>
  <c r="AO788" i="46"/>
  <c r="AI788" i="46"/>
  <c r="AI776" i="46"/>
  <c r="AO686" i="46"/>
  <c r="AP686" i="46"/>
  <c r="AI686" i="46"/>
  <c r="AP666" i="46"/>
  <c r="AO666" i="46"/>
  <c r="AQ666" i="46"/>
  <c r="AL666" i="46"/>
  <c r="AI666" i="46"/>
  <c r="AI512" i="46"/>
  <c r="AN512" i="46" s="1"/>
  <c r="AL512" i="46"/>
  <c r="AQ512" i="46"/>
  <c r="AO512" i="46"/>
  <c r="AS437" i="46"/>
  <c r="AG437" i="46"/>
  <c r="AI412" i="46"/>
  <c r="AO412" i="46"/>
  <c r="AL412" i="46"/>
  <c r="AP412" i="46"/>
  <c r="AQ412" i="46"/>
  <c r="AI344" i="46"/>
  <c r="AP344" i="46"/>
  <c r="AL344" i="46"/>
  <c r="AO344" i="46"/>
  <c r="AQ344" i="46"/>
  <c r="AI342" i="46"/>
  <c r="AG342" i="46" s="1"/>
  <c r="AQ342" i="46"/>
  <c r="AO342" i="46"/>
  <c r="AP342" i="46"/>
  <c r="AL342" i="46"/>
  <c r="AL340" i="46"/>
  <c r="AI340" i="46"/>
  <c r="AP340" i="46"/>
  <c r="AO340" i="46"/>
  <c r="AQ340" i="46"/>
  <c r="AP338" i="46"/>
  <c r="AO338" i="46"/>
  <c r="AL338" i="46"/>
  <c r="AQ338" i="46"/>
  <c r="AI338" i="46"/>
  <c r="AL154" i="46"/>
  <c r="AO154" i="46"/>
  <c r="AQ154" i="46"/>
  <c r="AP154" i="46"/>
  <c r="AI133" i="46"/>
  <c r="AI77" i="46"/>
  <c r="AQ77" i="46"/>
  <c r="AP77" i="46"/>
  <c r="AO77" i="46"/>
  <c r="AL77" i="46"/>
  <c r="AI674" i="46"/>
  <c r="AN674" i="46" s="1"/>
  <c r="AO652" i="46"/>
  <c r="AQ652" i="46"/>
  <c r="AI652" i="46"/>
  <c r="AI396" i="46"/>
  <c r="AQ396" i="46"/>
  <c r="AP396" i="46"/>
  <c r="AO396" i="46"/>
  <c r="AO240" i="46"/>
  <c r="AP240" i="46"/>
  <c r="AL240" i="46"/>
  <c r="AQ240" i="46"/>
  <c r="AP238" i="46"/>
  <c r="AQ238" i="46"/>
  <c r="AO238" i="46"/>
  <c r="AI238" i="46"/>
  <c r="AK238" i="46" s="1"/>
  <c r="AL238" i="46"/>
  <c r="AP236" i="46"/>
  <c r="AQ236" i="46"/>
  <c r="AI236" i="46"/>
  <c r="AO236" i="46"/>
  <c r="AL236" i="46"/>
  <c r="AL234" i="46"/>
  <c r="AO234" i="46"/>
  <c r="AQ234" i="46"/>
  <c r="AP234" i="46"/>
  <c r="AI234" i="46"/>
  <c r="AP141" i="46"/>
  <c r="AQ141" i="46"/>
  <c r="AL141" i="46"/>
  <c r="AO141" i="46"/>
  <c r="AI141" i="46"/>
  <c r="AG141" i="46" s="1"/>
  <c r="AP96" i="46"/>
  <c r="AO70" i="46"/>
  <c r="AL70" i="46"/>
  <c r="AI70" i="46"/>
  <c r="AN70" i="46" s="1"/>
  <c r="AQ70" i="46"/>
  <c r="AP70" i="46"/>
  <c r="AO919" i="46"/>
  <c r="AL919" i="46"/>
  <c r="AQ919" i="46"/>
  <c r="AP919" i="46"/>
  <c r="AQ917" i="46"/>
  <c r="AL917" i="46"/>
  <c r="AL828" i="46"/>
  <c r="AQ828" i="46"/>
  <c r="AP828" i="46"/>
  <c r="AQ820" i="46"/>
  <c r="AO820" i="46"/>
  <c r="AP820" i="46"/>
  <c r="AP404" i="46"/>
  <c r="AO404" i="46"/>
  <c r="AQ404" i="46"/>
  <c r="AP322" i="46"/>
  <c r="AI322" i="46"/>
  <c r="AO322" i="46"/>
  <c r="AQ322" i="46"/>
  <c r="AL322" i="46"/>
  <c r="AL320" i="46"/>
  <c r="AP320" i="46"/>
  <c r="AI320" i="46"/>
  <c r="AO320" i="46"/>
  <c r="AO301" i="46"/>
  <c r="AL301" i="46"/>
  <c r="AI301" i="46"/>
  <c r="AP301" i="46"/>
  <c r="AQ301" i="46"/>
  <c r="AQ297" i="46"/>
  <c r="AP297" i="46"/>
  <c r="AL297" i="46"/>
  <c r="AL262" i="46"/>
  <c r="AQ262" i="46"/>
  <c r="AI262" i="46"/>
  <c r="AS262" i="46" s="1"/>
  <c r="AO262" i="46"/>
  <c r="AP262" i="46"/>
  <c r="AO165" i="46"/>
  <c r="AL165" i="46"/>
  <c r="AQ165" i="46"/>
  <c r="AP25" i="46"/>
  <c r="AO25" i="46"/>
  <c r="AQ25" i="46"/>
  <c r="AL25" i="46"/>
  <c r="AI25" i="46"/>
  <c r="AI1006" i="46"/>
  <c r="AQ608" i="46"/>
  <c r="AO608" i="46"/>
  <c r="AL608" i="46"/>
  <c r="AI608" i="46"/>
  <c r="AS608" i="46" s="1"/>
  <c r="AP608" i="46"/>
  <c r="AI209" i="46"/>
  <c r="AG209" i="46" s="1"/>
  <c r="AL209" i="46"/>
  <c r="AQ209" i="46"/>
  <c r="AP209" i="46"/>
  <c r="AO209" i="46"/>
  <c r="AQ175" i="46"/>
  <c r="AP175" i="46"/>
  <c r="AO175" i="46"/>
  <c r="AQ136" i="46"/>
  <c r="AL136" i="46"/>
  <c r="AI136" i="46"/>
  <c r="AP136" i="46"/>
  <c r="AQ134" i="46"/>
  <c r="AP134" i="46"/>
  <c r="AP128" i="46"/>
  <c r="AL128" i="46"/>
  <c r="AL126" i="46"/>
  <c r="AO126" i="46"/>
  <c r="AP126" i="46"/>
  <c r="AQ126" i="46"/>
  <c r="AI126" i="46"/>
  <c r="AS126" i="46" s="1"/>
  <c r="AI793" i="46"/>
  <c r="AN793" i="46" s="1"/>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G447" i="46" s="1"/>
  <c r="AL447" i="46"/>
  <c r="AP445" i="46"/>
  <c r="AL445" i="46"/>
  <c r="AQ445" i="46"/>
  <c r="AI445" i="46"/>
  <c r="AO445" i="46"/>
  <c r="AL437" i="46"/>
  <c r="AQ437" i="46"/>
  <c r="AP437" i="46"/>
  <c r="AO437" i="46"/>
  <c r="AP64" i="46"/>
  <c r="AI64" i="46"/>
  <c r="AO64" i="46"/>
  <c r="AI47" i="46"/>
  <c r="AP998" i="46"/>
  <c r="AO998" i="46"/>
  <c r="AI998" i="46"/>
  <c r="AK998" i="46" s="1"/>
  <c r="AL998" i="46"/>
  <c r="AQ998" i="46"/>
  <c r="AL996" i="46"/>
  <c r="AP996" i="46"/>
  <c r="AI996" i="46"/>
  <c r="AQ996" i="46"/>
  <c r="AO996" i="46"/>
  <c r="AI684" i="46"/>
  <c r="AG684" i="46" s="1"/>
  <c r="AQ632" i="46"/>
  <c r="AO632" i="46"/>
  <c r="AI632" i="46"/>
  <c r="AP632" i="46"/>
  <c r="AO578" i="46"/>
  <c r="AQ578" i="46"/>
  <c r="AI578" i="46"/>
  <c r="AN578" i="46" s="1"/>
  <c r="AP578" i="46"/>
  <c r="AL578" i="46"/>
  <c r="AI560" i="46"/>
  <c r="AS560" i="46" s="1"/>
  <c r="AP560" i="46"/>
  <c r="AO560" i="46"/>
  <c r="AL558" i="46"/>
  <c r="AP558" i="46"/>
  <c r="AO558" i="46"/>
  <c r="AI558" i="46"/>
  <c r="AQ558" i="46"/>
  <c r="AQ538" i="46"/>
  <c r="AP538" i="46"/>
  <c r="AL538" i="46"/>
  <c r="AO538" i="46"/>
  <c r="AI538" i="46"/>
  <c r="AQ536" i="46"/>
  <c r="AL536" i="46"/>
  <c r="AO534" i="46"/>
  <c r="AP534" i="46"/>
  <c r="AQ534" i="46"/>
  <c r="AL534" i="46"/>
  <c r="AP532" i="46"/>
  <c r="AO532" i="46"/>
  <c r="AI532" i="46"/>
  <c r="AL532" i="46"/>
  <c r="AO476" i="46"/>
  <c r="AI476" i="46"/>
  <c r="AN476" i="46" s="1"/>
  <c r="AP357" i="46"/>
  <c r="AO357" i="46"/>
  <c r="AL357" i="46"/>
  <c r="AQ357" i="46"/>
  <c r="AI357" i="46"/>
  <c r="AL352" i="46"/>
  <c r="AP352" i="46"/>
  <c r="AO352" i="46"/>
  <c r="AQ352" i="46"/>
  <c r="AI352" i="46"/>
  <c r="AI858" i="46"/>
  <c r="AL109" i="46"/>
  <c r="AO109" i="46"/>
  <c r="AI109" i="46"/>
  <c r="AN109" i="46" s="1"/>
  <c r="AP109" i="46"/>
  <c r="AQ109" i="46"/>
  <c r="AP970" i="46"/>
  <c r="AQ970" i="46"/>
  <c r="AI970" i="46"/>
  <c r="AO970" i="46"/>
  <c r="AL970" i="46"/>
  <c r="AI277" i="46"/>
  <c r="AK277" i="46" s="1"/>
  <c r="AI849" i="46"/>
  <c r="AG849" i="46" s="1"/>
  <c r="AI838" i="46"/>
  <c r="AK838" i="46" s="1"/>
  <c r="AQ838" i="46"/>
  <c r="AL838" i="46"/>
  <c r="AO838" i="46"/>
  <c r="AO836" i="46"/>
  <c r="AL836" i="46"/>
  <c r="AP836" i="46"/>
  <c r="AQ836" i="46"/>
  <c r="AI804" i="46"/>
  <c r="AG804" i="46" s="1"/>
  <c r="AI708" i="46"/>
  <c r="AS708" i="46" s="1"/>
  <c r="AP644" i="46"/>
  <c r="AI644" i="46"/>
  <c r="AL644" i="46"/>
  <c r="AQ644" i="46"/>
  <c r="AO644" i="46"/>
  <c r="AL642" i="46"/>
  <c r="AL589" i="46"/>
  <c r="AQ589" i="46"/>
  <c r="AO589" i="46"/>
  <c r="AP589" i="46"/>
  <c r="AI589" i="46"/>
  <c r="AI546" i="46"/>
  <c r="AI504" i="46"/>
  <c r="AL500" i="46"/>
  <c r="AO498" i="46"/>
  <c r="AI498" i="46"/>
  <c r="AP498" i="46"/>
  <c r="AL498" i="46"/>
  <c r="AP373" i="46"/>
  <c r="AP371" i="46"/>
  <c r="AO371" i="46"/>
  <c r="AL371" i="46"/>
  <c r="AI66" i="46"/>
  <c r="AI861" i="46"/>
  <c r="AQ850" i="46"/>
  <c r="AO850" i="46"/>
  <c r="AP850" i="46"/>
  <c r="AL850" i="46"/>
  <c r="AI305" i="46"/>
  <c r="AK23" i="46"/>
  <c r="AG23" i="46"/>
  <c r="AN23" i="46"/>
  <c r="AG55" i="46"/>
  <c r="AS91" i="46"/>
  <c r="AN91" i="46"/>
  <c r="AS111" i="46"/>
  <c r="AN159" i="46"/>
  <c r="AN223" i="46"/>
  <c r="AG223" i="46"/>
  <c r="AS223" i="46"/>
  <c r="AN591" i="46"/>
  <c r="AS591" i="46"/>
  <c r="AG591" i="46"/>
  <c r="AS639" i="46"/>
  <c r="AG639" i="46"/>
  <c r="AS691" i="46"/>
  <c r="AK691" i="46"/>
  <c r="AK879" i="46"/>
  <c r="AS927" i="46"/>
  <c r="AG107" i="46"/>
  <c r="AN107" i="46"/>
  <c r="AG147" i="46"/>
  <c r="AN231" i="46"/>
  <c r="AK231" i="46"/>
  <c r="AN819" i="46"/>
  <c r="AK911" i="46"/>
  <c r="AG911" i="46"/>
  <c r="AS911" i="46"/>
  <c r="AS931" i="46"/>
  <c r="AN931" i="46"/>
  <c r="AG931" i="46"/>
  <c r="AK931" i="46"/>
  <c r="AG263" i="46"/>
  <c r="AS391" i="46"/>
  <c r="AN443" i="46"/>
  <c r="AS443" i="46"/>
  <c r="AG443" i="46"/>
  <c r="AK443" i="46"/>
  <c r="AN647" i="46"/>
  <c r="AS663" i="46"/>
  <c r="AK707" i="46"/>
  <c r="AS787" i="46"/>
  <c r="AG787" i="46"/>
  <c r="AN787" i="46"/>
  <c r="AK1007" i="46"/>
  <c r="AN67" i="46"/>
  <c r="AG67" i="46"/>
  <c r="AS67" i="46"/>
  <c r="AG87" i="46"/>
  <c r="AK87" i="46"/>
  <c r="AN87" i="46"/>
  <c r="AN215" i="46"/>
  <c r="AS215" i="46"/>
  <c r="AK215" i="46"/>
  <c r="AG215" i="46"/>
  <c r="AK219" i="46"/>
  <c r="AS295" i="46"/>
  <c r="AG311" i="46"/>
  <c r="AK311" i="46"/>
  <c r="AS311" i="46"/>
  <c r="AG571" i="46"/>
  <c r="AK571" i="46"/>
  <c r="AN571" i="46"/>
  <c r="AS571" i="46"/>
  <c r="AK711" i="46"/>
  <c r="AS711" i="46"/>
  <c r="AG711" i="46"/>
  <c r="AG783" i="46"/>
  <c r="AG799" i="46"/>
  <c r="AK799" i="46"/>
  <c r="AS799" i="46"/>
  <c r="AN799" i="46"/>
  <c r="AG863" i="46"/>
  <c r="AS863" i="46"/>
  <c r="AK863" i="46"/>
  <c r="AN1003" i="46"/>
  <c r="AK1003" i="46"/>
  <c r="AK267" i="46"/>
  <c r="AS267" i="46"/>
  <c r="AG219" i="46"/>
  <c r="AS851" i="46"/>
  <c r="AS263" i="46"/>
  <c r="AG507" i="46"/>
  <c r="AK331" i="46"/>
  <c r="AN927" i="46"/>
  <c r="AN219" i="46"/>
  <c r="AN851" i="46"/>
  <c r="AN263" i="46"/>
  <c r="AN507" i="46"/>
  <c r="AN331" i="46"/>
  <c r="AG927" i="46"/>
  <c r="AG399" i="46"/>
  <c r="AK295" i="46"/>
  <c r="AK391" i="46"/>
  <c r="AN79" i="46"/>
  <c r="AS783" i="46"/>
  <c r="AG295" i="46"/>
  <c r="AS231" i="46"/>
  <c r="AS107" i="46"/>
  <c r="AK779" i="46"/>
  <c r="AN691" i="46"/>
  <c r="AG671" i="46"/>
  <c r="AN55" i="46"/>
  <c r="AN39" i="46"/>
  <c r="AN783" i="46"/>
  <c r="AK603" i="46"/>
  <c r="AS55" i="46"/>
  <c r="AG391" i="46"/>
  <c r="AG1007" i="46"/>
  <c r="AG707" i="46"/>
  <c r="AK663" i="46"/>
  <c r="AK499" i="46"/>
  <c r="AS819" i="46"/>
  <c r="AS211" i="46"/>
  <c r="AK643" i="46"/>
  <c r="AS1007" i="46"/>
  <c r="AS707" i="46"/>
  <c r="AN663" i="46"/>
  <c r="AG819" i="46"/>
  <c r="AK211" i="46"/>
  <c r="AG191" i="46"/>
  <c r="AG850" i="46"/>
  <c r="AS850" i="46"/>
  <c r="AK850" i="46"/>
  <c r="AN850" i="46"/>
  <c r="AG861" i="46"/>
  <c r="AS861" i="46"/>
  <c r="AK861" i="46"/>
  <c r="AN861" i="46"/>
  <c r="AS546" i="46"/>
  <c r="AN546" i="46"/>
  <c r="AK546" i="46"/>
  <c r="AG546" i="46"/>
  <c r="AN708" i="46"/>
  <c r="AG277" i="46"/>
  <c r="AN277" i="46"/>
  <c r="AS277" i="46"/>
  <c r="AN558" i="46"/>
  <c r="AG558" i="46"/>
  <c r="AS558" i="46"/>
  <c r="AK558" i="46"/>
  <c r="AS578" i="46"/>
  <c r="AG998" i="46"/>
  <c r="AS998" i="46"/>
  <c r="AK715" i="46"/>
  <c r="AG128" i="46"/>
  <c r="AS128" i="46"/>
  <c r="AS919" i="46"/>
  <c r="AK919" i="46"/>
  <c r="AG919" i="46"/>
  <c r="AN919" i="46"/>
  <c r="AN77" i="46"/>
  <c r="AG77" i="46"/>
  <c r="AK77" i="46"/>
  <c r="AS77" i="46"/>
  <c r="AN154" i="46"/>
  <c r="AS154" i="46"/>
  <c r="AG154" i="46"/>
  <c r="AK154" i="46"/>
  <c r="AG270" i="46"/>
  <c r="AK270" i="46"/>
  <c r="AN270" i="46"/>
  <c r="AS270" i="46"/>
  <c r="AS964" i="46"/>
  <c r="AG964" i="46"/>
  <c r="AN964" i="46"/>
  <c r="AK964" i="46"/>
  <c r="AN144" i="46"/>
  <c r="AK144" i="46"/>
  <c r="AS144" i="46"/>
  <c r="AG144" i="46"/>
  <c r="AS243" i="46"/>
  <c r="AK243" i="46"/>
  <c r="AN324" i="46"/>
  <c r="AG324" i="46"/>
  <c r="AS324" i="46"/>
  <c r="AK324" i="46"/>
  <c r="AK361" i="46"/>
  <c r="AS361" i="46"/>
  <c r="AN361" i="46"/>
  <c r="AG361" i="46"/>
  <c r="AN369" i="46"/>
  <c r="AK369" i="46"/>
  <c r="AG369" i="46"/>
  <c r="AS369" i="46"/>
  <c r="AS514" i="46"/>
  <c r="AK514" i="46"/>
  <c r="AS621" i="46"/>
  <c r="AK621" i="46"/>
  <c r="AG774" i="46"/>
  <c r="AS774" i="46"/>
  <c r="AK774" i="46"/>
  <c r="AN774" i="46"/>
  <c r="AK308" i="46"/>
  <c r="AN308" i="46"/>
  <c r="AN444" i="46"/>
  <c r="AS444" i="46"/>
  <c r="AK444" i="46"/>
  <c r="AG444" i="46"/>
  <c r="AG456" i="46"/>
  <c r="AN456" i="46"/>
  <c r="AS456" i="46"/>
  <c r="AK456" i="46"/>
  <c r="AG473" i="46"/>
  <c r="AK473" i="46"/>
  <c r="AN473" i="46"/>
  <c r="AS473" i="46"/>
  <c r="AG479" i="46"/>
  <c r="AK479" i="46"/>
  <c r="AN479" i="46"/>
  <c r="AS479" i="46"/>
  <c r="AK683" i="46"/>
  <c r="AS683" i="46"/>
  <c r="AN683" i="46"/>
  <c r="AG683" i="46"/>
  <c r="AN760" i="46"/>
  <c r="AS760" i="46"/>
  <c r="AG760" i="46"/>
  <c r="AK760" i="46"/>
  <c r="AK842" i="46"/>
  <c r="AG842" i="46"/>
  <c r="AK570" i="46"/>
  <c r="AS570" i="46"/>
  <c r="AN570" i="46"/>
  <c r="AG570" i="46"/>
  <c r="AN876" i="46"/>
  <c r="AS580" i="46"/>
  <c r="AG580" i="46"/>
  <c r="AS30" i="46"/>
  <c r="AK30" i="46"/>
  <c r="AG30" i="46"/>
  <c r="AN30" i="46"/>
  <c r="AS751" i="46"/>
  <c r="AG751" i="46"/>
  <c r="AN762" i="46"/>
  <c r="AN518" i="46"/>
  <c r="AG518" i="46"/>
  <c r="AG288" i="46"/>
  <c r="AK411" i="46"/>
  <c r="AG411" i="46"/>
  <c r="AN785" i="46"/>
  <c r="AS785" i="46"/>
  <c r="AK785" i="46"/>
  <c r="AG785" i="46"/>
  <c r="AG933" i="46"/>
  <c r="AS431" i="46"/>
  <c r="AN431" i="46"/>
  <c r="AN482" i="46"/>
  <c r="AG482" i="46"/>
  <c r="AK482" i="46"/>
  <c r="AS482" i="46"/>
  <c r="AN552" i="46"/>
  <c r="AS552" i="46"/>
  <c r="AG573" i="46"/>
  <c r="AK573" i="46"/>
  <c r="AN573" i="46"/>
  <c r="AS573" i="46"/>
  <c r="AG722" i="46"/>
  <c r="AK727" i="46"/>
  <c r="AK952" i="46"/>
  <c r="AN952" i="46"/>
  <c r="AG356" i="46"/>
  <c r="AN356" i="46"/>
  <c r="AK594" i="46"/>
  <c r="AG594" i="46"/>
  <c r="AK781" i="46"/>
  <c r="AN781" i="46"/>
  <c r="AG781" i="46"/>
  <c r="AS781" i="46"/>
  <c r="AK790" i="46"/>
  <c r="AS790" i="46"/>
  <c r="AG790" i="46"/>
  <c r="AN790" i="46"/>
  <c r="AN882" i="46"/>
  <c r="AK506" i="46"/>
  <c r="AG506" i="46"/>
  <c r="AG440" i="46"/>
  <c r="AN440" i="46"/>
  <c r="AN533" i="46"/>
  <c r="AS734" i="46"/>
  <c r="AN734" i="46"/>
  <c r="AG734" i="46"/>
  <c r="AK734" i="46"/>
  <c r="AS362" i="46"/>
  <c r="AG362" i="46"/>
  <c r="AK362" i="46"/>
  <c r="AN362" i="46"/>
  <c r="AK300" i="46"/>
  <c r="AN300" i="46"/>
  <c r="AS300" i="46"/>
  <c r="AG300" i="46"/>
  <c r="AS321" i="46"/>
  <c r="AK321" i="46"/>
  <c r="AS341" i="46"/>
  <c r="AN341" i="46"/>
  <c r="AK341" i="46"/>
  <c r="AG341" i="46"/>
  <c r="AG667" i="46"/>
  <c r="AG689" i="46"/>
  <c r="AS689" i="46"/>
  <c r="AN689" i="46"/>
  <c r="AK689" i="46"/>
  <c r="AG34" i="46"/>
  <c r="AS34" i="46"/>
  <c r="AK253" i="46"/>
  <c r="AG253" i="46"/>
  <c r="AG636" i="46"/>
  <c r="AS636" i="46"/>
  <c r="AK636" i="46"/>
  <c r="AN636" i="46"/>
  <c r="AN950" i="46"/>
  <c r="AS950" i="46"/>
  <c r="AK950" i="46"/>
  <c r="AG950" i="46"/>
  <c r="AN53" i="46"/>
  <c r="AS53" i="46"/>
  <c r="AK53" i="46"/>
  <c r="AG53" i="46"/>
  <c r="AS81" i="46"/>
  <c r="AG81" i="46"/>
  <c r="AN81" i="46"/>
  <c r="AK81" i="46"/>
  <c r="AS97" i="46"/>
  <c r="AG97" i="46"/>
  <c r="AN138" i="46"/>
  <c r="AK138" i="46"/>
  <c r="AS138" i="46"/>
  <c r="AG138" i="46"/>
  <c r="AN160" i="46"/>
  <c r="AS160" i="46"/>
  <c r="AG160" i="46"/>
  <c r="AK160" i="46"/>
  <c r="AK172" i="46"/>
  <c r="AS172" i="46"/>
  <c r="AN307" i="46"/>
  <c r="AG307" i="46"/>
  <c r="AG336" i="46"/>
  <c r="AN336" i="46"/>
  <c r="AK406" i="46"/>
  <c r="AG406" i="46"/>
  <c r="AN513" i="46"/>
  <c r="AG513" i="46"/>
  <c r="AN766" i="46"/>
  <c r="AG766" i="46"/>
  <c r="AK93" i="46"/>
  <c r="AN93" i="46"/>
  <c r="AS93" i="46"/>
  <c r="AG93" i="46"/>
  <c r="AK216" i="46"/>
  <c r="AS216" i="46"/>
  <c r="AG216" i="46"/>
  <c r="AN216" i="46"/>
  <c r="AG394" i="46"/>
  <c r="AK394" i="46"/>
  <c r="AS394" i="46"/>
  <c r="AN394" i="46"/>
  <c r="AK421" i="46"/>
  <c r="AS421" i="46"/>
  <c r="AN474" i="46"/>
  <c r="AG474" i="46"/>
  <c r="AS474" i="46"/>
  <c r="AK474" i="46"/>
  <c r="AN524" i="46"/>
  <c r="AG524" i="46"/>
  <c r="AG531" i="46"/>
  <c r="AN531" i="46"/>
  <c r="AK664" i="46"/>
  <c r="AN664" i="46"/>
  <c r="AK670" i="46"/>
  <c r="AS670" i="46"/>
  <c r="AG672" i="46"/>
  <c r="AS672" i="46"/>
  <c r="AK672" i="46"/>
  <c r="AN672" i="46"/>
  <c r="AK978" i="46"/>
  <c r="AS978" i="46"/>
  <c r="AS1000" i="46"/>
  <c r="AN1000" i="46"/>
  <c r="AN137" i="46"/>
  <c r="AK137" i="46"/>
  <c r="AG137" i="46"/>
  <c r="AS137" i="46"/>
  <c r="AK517" i="46"/>
  <c r="AG517" i="46"/>
  <c r="AK675" i="46"/>
  <c r="AS675" i="46"/>
  <c r="AG906" i="46"/>
  <c r="AN906" i="46"/>
  <c r="AS906" i="46"/>
  <c r="AK906" i="46"/>
  <c r="AS180" i="46"/>
  <c r="AK180" i="46"/>
  <c r="AN180" i="46"/>
  <c r="AG180" i="46"/>
  <c r="AG816" i="46"/>
  <c r="AN816" i="46"/>
  <c r="AS873" i="46"/>
  <c r="AG873" i="46"/>
  <c r="AK873" i="46"/>
  <c r="AN873" i="46"/>
  <c r="AG928" i="46"/>
  <c r="AS928" i="46"/>
  <c r="AK936" i="46"/>
  <c r="AN936" i="46"/>
  <c r="AG936" i="46"/>
  <c r="AS936" i="46"/>
  <c r="AN945" i="46"/>
  <c r="AS945" i="46"/>
  <c r="AG945" i="46"/>
  <c r="AK945" i="46"/>
  <c r="AS428" i="46"/>
  <c r="AK428" i="46"/>
  <c r="AG485" i="46"/>
  <c r="AN485" i="46"/>
  <c r="AN529" i="46"/>
  <c r="AG529" i="46"/>
  <c r="AS529" i="46"/>
  <c r="AK529" i="46"/>
  <c r="AS584" i="46"/>
  <c r="AN584" i="46"/>
  <c r="AG584" i="46"/>
  <c r="AK584" i="46"/>
  <c r="AS637" i="46"/>
  <c r="AK637" i="46"/>
  <c r="AG637" i="46"/>
  <c r="AN637" i="46"/>
  <c r="AK648" i="46"/>
  <c r="AN648" i="46"/>
  <c r="AS648" i="46"/>
  <c r="AG648" i="46"/>
  <c r="AS719" i="46"/>
  <c r="AN719" i="46"/>
  <c r="AS463" i="46"/>
  <c r="AK463" i="46"/>
  <c r="AK796" i="46"/>
  <c r="AS796" i="46"/>
  <c r="AK948" i="46"/>
  <c r="AN948" i="46"/>
  <c r="AS948" i="46"/>
  <c r="AG948" i="46"/>
  <c r="AS961" i="46"/>
  <c r="AG961" i="46"/>
  <c r="AK961" i="46"/>
  <c r="AN961" i="46"/>
  <c r="AN984" i="46"/>
  <c r="AS984" i="46"/>
  <c r="AG984" i="46"/>
  <c r="AK984" i="46"/>
  <c r="AG305" i="46"/>
  <c r="AS305" i="46"/>
  <c r="AG66" i="46"/>
  <c r="AS66" i="46"/>
  <c r="AK66" i="46"/>
  <c r="AN66" i="46"/>
  <c r="AG589" i="46"/>
  <c r="AN589" i="46"/>
  <c r="AK589" i="46"/>
  <c r="AS589" i="46"/>
  <c r="AS352" i="46"/>
  <c r="AS632" i="46"/>
  <c r="AK632" i="46"/>
  <c r="AS1006" i="46"/>
  <c r="AK1006" i="46"/>
  <c r="AG70" i="46"/>
  <c r="AK652" i="46"/>
  <c r="AN652" i="46"/>
  <c r="AG652" i="46"/>
  <c r="AS652" i="46"/>
  <c r="AG674" i="46"/>
  <c r="AK133" i="46"/>
  <c r="AG133" i="46"/>
  <c r="AN686" i="46"/>
  <c r="AK686" i="46"/>
  <c r="AG686" i="46"/>
  <c r="AS686" i="46"/>
  <c r="AK824" i="46"/>
  <c r="AN824" i="46"/>
  <c r="AS934" i="46"/>
  <c r="AG934" i="46"/>
  <c r="AN229" i="46"/>
  <c r="AG229" i="46"/>
  <c r="AS315" i="46"/>
  <c r="AK315" i="46"/>
  <c r="AK612" i="46"/>
  <c r="AG612" i="46"/>
  <c r="AN949" i="46"/>
  <c r="AG949" i="46"/>
  <c r="AK949" i="46"/>
  <c r="AG26" i="46"/>
  <c r="AN142" i="46"/>
  <c r="AS163" i="46"/>
  <c r="AN163" i="46"/>
  <c r="AN795" i="46"/>
  <c r="AS795" i="46"/>
  <c r="AG795" i="46"/>
  <c r="AK795" i="46"/>
  <c r="AK914" i="46"/>
  <c r="AN914" i="46"/>
  <c r="AS1002" i="46"/>
  <c r="AK1002" i="46"/>
  <c r="AN73" i="46"/>
  <c r="AK73" i="46"/>
  <c r="AS73" i="46"/>
  <c r="AG73" i="46"/>
  <c r="AN122" i="46"/>
  <c r="AS122" i="46"/>
  <c r="AS284" i="46"/>
  <c r="AK284" i="46"/>
  <c r="AN292" i="46"/>
  <c r="AK292" i="46"/>
  <c r="AS510" i="46"/>
  <c r="AN510" i="46"/>
  <c r="AG582" i="46"/>
  <c r="AK582" i="46"/>
  <c r="AN701" i="46"/>
  <c r="AK701" i="46"/>
  <c r="AK822" i="46"/>
  <c r="AK878" i="46"/>
  <c r="AG878" i="46"/>
  <c r="AG186" i="46"/>
  <c r="AK186" i="46"/>
  <c r="AG736" i="46"/>
  <c r="AN736" i="46"/>
  <c r="AS736" i="46"/>
  <c r="AK736" i="46"/>
  <c r="AK607" i="46"/>
  <c r="AN607" i="46"/>
  <c r="AG607" i="46"/>
  <c r="AS607" i="46"/>
  <c r="AN200" i="46"/>
  <c r="AK200" i="46"/>
  <c r="AG56" i="46"/>
  <c r="AN149" i="46"/>
  <c r="AK149" i="46"/>
  <c r="AG149" i="46"/>
  <c r="AS149" i="46"/>
  <c r="AG153" i="46"/>
  <c r="AK153" i="46"/>
  <c r="AN153" i="46"/>
  <c r="AS153" i="46"/>
  <c r="AK179" i="46"/>
  <c r="AG179" i="46"/>
  <c r="AS179" i="46"/>
  <c r="AN179" i="46"/>
  <c r="AG811" i="46"/>
  <c r="AK811" i="46"/>
  <c r="AS944" i="46"/>
  <c r="AG944" i="46"/>
  <c r="AN944" i="46"/>
  <c r="AK944" i="46"/>
  <c r="AN392" i="46"/>
  <c r="AG392" i="46"/>
  <c r="AS611" i="46"/>
  <c r="AN611" i="46"/>
  <c r="AG613" i="46"/>
  <c r="AK613" i="46"/>
  <c r="AG990" i="46"/>
  <c r="AG197" i="46"/>
  <c r="AS197" i="46"/>
  <c r="AS797" i="46"/>
  <c r="AN797" i="46"/>
  <c r="AS834" i="46"/>
  <c r="AK834" i="46"/>
  <c r="AG592" i="46"/>
  <c r="AS563" i="46"/>
  <c r="AG563" i="46"/>
  <c r="AN563" i="46"/>
  <c r="AK563" i="46"/>
  <c r="AS458" i="46"/>
  <c r="AN458" i="46"/>
  <c r="AK458" i="46"/>
  <c r="AG458" i="46"/>
  <c r="AK129" i="46"/>
  <c r="AG129" i="46"/>
  <c r="AN982" i="46"/>
  <c r="AS982" i="46"/>
  <c r="AS918" i="46"/>
  <c r="AK918" i="46"/>
  <c r="AK343" i="46"/>
  <c r="AS343" i="46"/>
  <c r="AK124" i="46"/>
  <c r="AG124" i="46"/>
  <c r="AS228" i="46"/>
  <c r="AN228" i="46"/>
  <c r="AG228" i="46"/>
  <c r="AK228" i="46"/>
  <c r="AK273" i="46"/>
  <c r="AS273" i="46"/>
  <c r="AG273" i="46"/>
  <c r="AN273" i="46"/>
  <c r="AS744" i="46"/>
  <c r="AN744" i="46"/>
  <c r="AN1009" i="46"/>
  <c r="AG1009" i="46"/>
  <c r="AK1009" i="46"/>
  <c r="AS1009" i="46"/>
  <c r="AS21" i="46"/>
  <c r="AG21" i="46"/>
  <c r="AN21" i="46"/>
  <c r="AK21" i="46"/>
  <c r="AK41" i="46"/>
  <c r="AG41" i="46"/>
  <c r="AK220" i="46"/>
  <c r="AG220" i="46"/>
  <c r="AG230" i="46"/>
  <c r="AS230" i="46"/>
  <c r="AK289" i="46"/>
  <c r="AG289" i="46"/>
  <c r="AS451" i="46"/>
  <c r="AN451" i="46"/>
  <c r="AG490" i="46"/>
  <c r="AS490" i="46"/>
  <c r="AG508" i="46"/>
  <c r="AN508" i="46"/>
  <c r="AS508" i="46"/>
  <c r="AK508" i="46"/>
  <c r="AG521" i="46"/>
  <c r="AN662" i="46"/>
  <c r="AG699" i="46"/>
  <c r="AS699" i="46"/>
  <c r="AG890" i="46"/>
  <c r="AN890" i="46"/>
  <c r="AN958" i="46"/>
  <c r="AS958" i="46"/>
  <c r="AK958" i="46"/>
  <c r="AG958" i="46"/>
  <c r="AG960" i="46"/>
  <c r="AK960" i="46"/>
  <c r="AN960" i="46"/>
  <c r="AS960" i="46"/>
  <c r="AK966" i="46"/>
  <c r="AN966" i="46"/>
  <c r="AS966" i="46"/>
  <c r="AG966" i="46"/>
  <c r="AK116" i="46"/>
  <c r="AN278" i="46"/>
  <c r="AS278" i="46"/>
  <c r="AG296" i="46"/>
  <c r="AS296" i="46"/>
  <c r="AK296" i="46"/>
  <c r="AN296" i="46"/>
  <c r="AN309" i="46"/>
  <c r="AG313" i="46"/>
  <c r="AK313" i="46"/>
  <c r="AK622" i="46"/>
  <c r="AG622" i="46"/>
  <c r="AS622" i="46"/>
  <c r="AN622" i="46"/>
  <c r="AS909" i="46"/>
  <c r="AN909" i="46"/>
  <c r="AN923" i="46"/>
  <c r="AK62" i="46"/>
  <c r="AS62" i="46"/>
  <c r="AN994" i="46"/>
  <c r="AS994" i="46"/>
  <c r="AK994" i="46"/>
  <c r="AG994" i="46"/>
  <c r="AG57" i="46"/>
  <c r="AN193" i="46"/>
  <c r="AK193" i="46"/>
  <c r="AN416" i="46"/>
  <c r="AS416" i="46"/>
  <c r="AK418" i="46"/>
  <c r="AS418" i="46"/>
  <c r="AK430" i="46"/>
  <c r="AG430" i="46"/>
  <c r="AS430" i="46"/>
  <c r="AN430" i="46"/>
  <c r="AN614" i="46"/>
  <c r="AG614" i="46"/>
  <c r="AK614" i="46"/>
  <c r="AS614" i="46"/>
  <c r="AK625" i="46"/>
  <c r="AG625" i="46"/>
  <c r="AN697" i="46"/>
  <c r="AK697" i="46"/>
  <c r="AG865" i="46"/>
  <c r="AS865" i="46"/>
  <c r="AN865" i="46"/>
  <c r="AK865" i="46"/>
  <c r="AS706" i="46"/>
  <c r="AG706" i="46"/>
  <c r="AG586" i="46"/>
  <c r="AK586" i="46"/>
  <c r="AS656" i="46"/>
  <c r="AK656" i="46"/>
  <c r="AG656" i="46"/>
  <c r="AN656" i="46"/>
  <c r="AK980" i="46"/>
  <c r="AS980" i="46"/>
  <c r="AG644" i="46"/>
  <c r="AN644" i="46"/>
  <c r="AS644" i="46"/>
  <c r="AK644" i="46"/>
  <c r="AS357" i="46"/>
  <c r="AG357" i="46"/>
  <c r="AN357" i="46"/>
  <c r="AK357" i="46"/>
  <c r="AG538" i="46"/>
  <c r="AN538" i="46"/>
  <c r="AG64" i="46"/>
  <c r="AN64" i="46"/>
  <c r="AK445" i="46"/>
  <c r="AG445" i="46"/>
  <c r="AS445" i="46"/>
  <c r="AN445" i="46"/>
  <c r="AG713" i="46"/>
  <c r="AK713" i="46"/>
  <c r="AS713" i="46"/>
  <c r="AN713" i="46"/>
  <c r="AN209" i="46"/>
  <c r="AK209" i="46"/>
  <c r="AK25" i="46"/>
  <c r="AS25" i="46"/>
  <c r="AG25" i="46"/>
  <c r="AN25" i="46"/>
  <c r="AN322" i="46"/>
  <c r="AS322" i="46"/>
  <c r="AN141" i="46"/>
  <c r="AS236" i="46"/>
  <c r="AN236" i="46"/>
  <c r="AG236" i="46"/>
  <c r="AK236" i="46"/>
  <c r="AG238" i="46"/>
  <c r="AS344" i="46"/>
  <c r="AG344" i="46"/>
  <c r="AS512" i="46"/>
  <c r="AK776" i="46"/>
  <c r="AS776" i="46"/>
  <c r="AN812" i="46"/>
  <c r="AS812" i="46"/>
  <c r="AS225" i="46"/>
  <c r="AN248" i="46"/>
  <c r="AG248" i="46"/>
  <c r="AK248" i="46"/>
  <c r="AS248" i="46"/>
  <c r="AK325" i="46"/>
  <c r="AS325" i="46"/>
  <c r="AK841" i="46"/>
  <c r="AS841" i="46"/>
  <c r="AN1008" i="46"/>
  <c r="AK1008" i="46"/>
  <c r="AN40" i="46"/>
  <c r="AS44" i="46"/>
  <c r="AG44" i="46"/>
  <c r="AG92" i="46"/>
  <c r="AK92" i="46"/>
  <c r="AG176" i="46"/>
  <c r="AS176" i="46"/>
  <c r="AK210" i="46"/>
  <c r="AN210" i="46"/>
  <c r="AS210" i="46"/>
  <c r="AG210" i="46"/>
  <c r="AS241" i="46"/>
  <c r="AN241" i="46"/>
  <c r="AG378" i="46"/>
  <c r="AS378" i="46"/>
  <c r="AN470" i="46"/>
  <c r="AG470" i="46"/>
  <c r="AG503" i="46"/>
  <c r="AS503" i="46"/>
  <c r="AN539" i="46"/>
  <c r="AK539" i="46"/>
  <c r="AG581" i="46"/>
  <c r="AK581" i="46"/>
  <c r="AG601" i="46"/>
  <c r="AK601" i="46"/>
  <c r="AS601" i="46"/>
  <c r="AN601" i="46"/>
  <c r="AG725" i="46"/>
  <c r="AS801" i="46"/>
  <c r="AN801" i="46"/>
  <c r="AG801" i="46"/>
  <c r="AK801" i="46"/>
  <c r="AS817" i="46"/>
  <c r="AN817" i="46"/>
  <c r="AK817" i="46"/>
  <c r="AG817" i="46"/>
  <c r="AN848" i="46"/>
  <c r="AK848" i="46"/>
  <c r="AS848" i="46"/>
  <c r="AG848" i="46"/>
  <c r="AN922" i="46"/>
  <c r="AS922" i="46"/>
  <c r="AS967" i="46"/>
  <c r="AN967" i="46"/>
  <c r="AG967" i="46"/>
  <c r="AK967" i="46"/>
  <c r="AS204" i="46"/>
  <c r="AK204" i="46"/>
  <c r="AS260" i="46"/>
  <c r="AG260" i="46"/>
  <c r="AK354" i="46"/>
  <c r="AS354" i="46"/>
  <c r="AN354" i="46"/>
  <c r="AG354" i="46"/>
  <c r="AG397" i="46"/>
  <c r="AS397" i="46"/>
  <c r="AS527" i="46"/>
  <c r="AK527" i="46"/>
  <c r="AG527" i="46"/>
  <c r="AN527" i="46"/>
  <c r="AK606" i="46"/>
  <c r="AG606" i="46"/>
  <c r="AG915" i="46"/>
  <c r="AS915" i="46"/>
  <c r="AN915" i="46"/>
  <c r="AK915" i="46"/>
  <c r="AN985" i="46"/>
  <c r="AK985" i="46"/>
  <c r="AS985" i="46"/>
  <c r="AG985" i="46"/>
  <c r="AN22" i="46"/>
  <c r="AS22" i="46"/>
  <c r="AS505" i="46"/>
  <c r="AK505" i="46"/>
  <c r="AN505" i="46"/>
  <c r="AG505" i="46"/>
  <c r="AN973" i="46"/>
  <c r="AK973" i="46"/>
  <c r="AS217" i="46"/>
  <c r="AN217" i="46"/>
  <c r="AG217" i="46"/>
  <c r="AK217" i="46"/>
  <c r="AG620" i="46"/>
  <c r="AK620" i="46"/>
  <c r="AN749" i="46"/>
  <c r="AS749" i="46"/>
  <c r="AK780" i="46"/>
  <c r="AG780" i="46"/>
  <c r="AS935" i="46"/>
  <c r="AK935" i="46"/>
  <c r="AN935" i="46"/>
  <c r="AG935" i="46"/>
  <c r="AK659" i="46"/>
  <c r="AN659" i="46"/>
  <c r="AS864" i="46"/>
  <c r="AK864" i="46"/>
  <c r="AN864" i="46"/>
  <c r="AG864" i="46"/>
  <c r="AK1010" i="46"/>
  <c r="AG1010" i="46"/>
  <c r="AN1010" i="46"/>
  <c r="AS1010" i="46"/>
  <c r="AK634" i="46"/>
  <c r="AG634" i="46"/>
  <c r="AS634" i="46"/>
  <c r="AN634" i="46"/>
  <c r="AN492" i="46"/>
  <c r="AK492" i="46"/>
  <c r="AS492" i="46"/>
  <c r="AG492" i="46"/>
  <c r="AK969" i="46"/>
  <c r="AK854" i="46"/>
  <c r="AN854" i="46"/>
  <c r="AS854" i="46"/>
  <c r="AG854" i="46"/>
  <c r="AK956" i="46"/>
  <c r="AG956" i="46"/>
  <c r="AN956" i="46"/>
  <c r="AS956" i="46"/>
  <c r="AK376" i="46"/>
  <c r="AG376" i="46"/>
  <c r="AK839" i="46"/>
  <c r="AN839" i="46"/>
  <c r="AS281" i="46"/>
  <c r="AG281" i="46"/>
  <c r="AN972" i="46"/>
  <c r="AK972" i="46"/>
  <c r="AS306" i="46"/>
  <c r="AN477" i="46"/>
  <c r="AK477" i="46"/>
  <c r="AK559" i="46"/>
  <c r="AN559" i="46"/>
  <c r="AK561" i="46"/>
  <c r="AS561" i="46"/>
  <c r="AK633" i="46"/>
  <c r="AG633" i="46"/>
  <c r="AN218" i="46"/>
  <c r="AK218" i="46"/>
  <c r="AG218" i="46"/>
  <c r="AS218" i="46"/>
  <c r="AS704" i="46"/>
  <c r="AK704" i="46"/>
  <c r="AN704" i="46"/>
  <c r="AG704" i="46"/>
  <c r="AN714" i="46"/>
  <c r="AS714" i="46"/>
  <c r="AK714" i="46"/>
  <c r="AG714" i="46"/>
  <c r="AG728" i="46"/>
  <c r="AS728" i="46"/>
  <c r="AK728" i="46"/>
  <c r="AN728" i="46"/>
  <c r="AG235" i="46"/>
  <c r="AN235" i="46"/>
  <c r="AG239" i="46"/>
  <c r="AK239" i="46"/>
  <c r="AK845" i="46"/>
  <c r="AN845" i="46"/>
  <c r="AK214" i="46"/>
  <c r="AS214" i="46"/>
  <c r="AG214" i="46"/>
  <c r="AN214" i="46"/>
  <c r="AK226" i="46"/>
  <c r="AS226" i="46"/>
  <c r="AG251" i="46"/>
  <c r="AK251" i="46"/>
  <c r="AN251" i="46"/>
  <c r="AS251" i="46"/>
  <c r="AN65" i="46"/>
  <c r="AG65" i="46"/>
  <c r="AK65" i="46"/>
  <c r="AS65" i="46"/>
  <c r="AG206" i="46"/>
  <c r="AK206" i="46"/>
  <c r="AN206" i="46"/>
  <c r="AS206" i="46"/>
  <c r="AS366" i="46"/>
  <c r="AG366" i="46"/>
  <c r="AK478" i="46"/>
  <c r="AG478" i="46"/>
  <c r="AS478" i="46"/>
  <c r="AN478" i="46"/>
  <c r="AS542" i="46"/>
  <c r="AK576" i="46"/>
  <c r="AS576" i="46"/>
  <c r="AS654" i="46"/>
  <c r="AK654" i="46"/>
  <c r="AG654" i="46"/>
  <c r="AN654" i="46"/>
  <c r="AN775" i="46"/>
  <c r="AS775" i="46"/>
  <c r="AK775" i="46"/>
  <c r="AG775" i="46"/>
  <c r="AK937" i="46"/>
  <c r="AN937" i="46"/>
  <c r="AN104" i="46"/>
  <c r="AS104" i="46"/>
  <c r="AN185" i="46"/>
  <c r="AG185" i="46"/>
  <c r="AK207" i="46"/>
  <c r="AG207" i="46"/>
  <c r="AN207" i="46"/>
  <c r="AS207" i="46"/>
  <c r="AN257" i="46"/>
  <c r="AS257" i="46"/>
  <c r="AG355" i="46"/>
  <c r="AS355" i="46"/>
  <c r="AN386" i="46"/>
  <c r="AS386" i="46"/>
  <c r="AN593" i="46"/>
  <c r="AS641" i="46"/>
  <c r="AG641" i="46"/>
  <c r="AN441" i="46"/>
  <c r="AS441" i="46"/>
  <c r="AG441" i="46"/>
  <c r="AK441" i="46"/>
  <c r="AK24" i="46"/>
  <c r="AG24" i="46"/>
  <c r="AN24" i="46"/>
  <c r="AS24" i="46"/>
  <c r="AS761" i="46"/>
  <c r="AK761" i="46"/>
  <c r="AG761" i="46"/>
  <c r="AN761" i="46"/>
  <c r="AS777" i="46"/>
  <c r="AK777" i="46"/>
  <c r="AG777" i="46"/>
  <c r="AN777" i="46"/>
  <c r="AS201" i="46"/>
  <c r="AK201" i="46"/>
  <c r="AN201" i="46"/>
  <c r="AG201" i="46"/>
  <c r="AN205" i="46"/>
  <c r="AK205" i="46"/>
  <c r="AG205" i="46"/>
  <c r="AS205" i="46"/>
  <c r="AK426" i="46"/>
  <c r="AN426" i="46"/>
  <c r="AS426" i="46"/>
  <c r="AG426" i="46"/>
  <c r="AS658" i="46"/>
  <c r="AG658" i="46"/>
  <c r="AK658" i="46"/>
  <c r="AN658" i="46"/>
  <c r="AN660" i="46"/>
  <c r="AK660" i="46"/>
  <c r="AG660" i="46"/>
  <c r="AS660" i="46"/>
  <c r="AN498" i="46"/>
  <c r="AS498" i="46"/>
  <c r="AS504" i="46"/>
  <c r="AK504" i="46"/>
  <c r="AN504" i="46"/>
  <c r="AG504" i="46"/>
  <c r="AN849" i="46"/>
  <c r="AS970" i="46"/>
  <c r="AK970" i="46"/>
  <c r="AN970" i="46"/>
  <c r="AG970" i="46"/>
  <c r="AN858" i="46"/>
  <c r="AS858" i="46"/>
  <c r="AG858" i="46"/>
  <c r="AK858" i="46"/>
  <c r="AK532" i="46"/>
  <c r="AS532" i="46"/>
  <c r="AN996" i="46"/>
  <c r="AS996" i="46"/>
  <c r="AK47" i="46"/>
  <c r="AG47" i="46"/>
  <c r="AG449" i="46"/>
  <c r="AN449" i="46"/>
  <c r="AG731" i="46"/>
  <c r="AK731" i="46"/>
  <c r="AS731" i="46"/>
  <c r="AN731" i="46"/>
  <c r="AN136" i="46"/>
  <c r="AG136" i="46"/>
  <c r="AS136" i="46"/>
  <c r="AK136" i="46"/>
  <c r="AS301" i="46"/>
  <c r="AK301" i="46"/>
  <c r="AS320" i="46"/>
  <c r="AG320"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N148" i="46"/>
  <c r="AK148" i="46"/>
  <c r="AS148" i="46"/>
  <c r="AG148" i="46"/>
  <c r="AN252" i="46"/>
  <c r="AK252" i="46"/>
  <c r="AS572" i="46"/>
  <c r="AG572" i="46"/>
  <c r="AS28" i="46"/>
  <c r="AG28" i="46"/>
  <c r="AK38" i="46"/>
  <c r="AG38" i="46"/>
  <c r="AG80" i="46"/>
  <c r="AK80" i="46"/>
  <c r="AK98" i="46"/>
  <c r="AN98" i="46"/>
  <c r="AG98" i="46"/>
  <c r="AS98" i="46"/>
  <c r="AK100" i="46"/>
  <c r="AN100" i="46"/>
  <c r="AG100" i="46"/>
  <c r="AS100" i="46"/>
  <c r="AN102" i="46"/>
  <c r="AS102" i="46"/>
  <c r="AG102" i="46"/>
  <c r="AK102" i="46"/>
  <c r="AN161" i="46"/>
  <c r="AK161" i="46"/>
  <c r="AG286" i="46"/>
  <c r="AN286" i="46"/>
  <c r="AN304" i="46"/>
  <c r="AK304" i="46"/>
  <c r="AG304" i="46"/>
  <c r="AS304" i="46"/>
  <c r="AG489" i="46"/>
  <c r="AS489" i="46"/>
  <c r="AN590" i="46"/>
  <c r="AG590" i="46"/>
  <c r="AK629" i="46"/>
  <c r="AG629" i="46"/>
  <c r="AS629" i="46"/>
  <c r="AN629" i="46"/>
  <c r="AN705" i="46"/>
  <c r="AG705" i="46"/>
  <c r="AK705" i="46"/>
  <c r="AS705" i="46"/>
  <c r="AK712" i="46"/>
  <c r="AS712" i="46"/>
  <c r="AG738" i="46"/>
  <c r="AN738" i="46"/>
  <c r="AS789" i="46"/>
  <c r="AG789" i="46"/>
  <c r="AG885" i="46"/>
  <c r="AK885" i="46"/>
  <c r="AG991" i="46"/>
  <c r="AS88" i="46"/>
  <c r="AN88" i="46"/>
  <c r="AG88" i="46"/>
  <c r="AK88" i="46"/>
  <c r="AN177" i="46"/>
  <c r="AS177" i="46"/>
  <c r="AN222" i="46"/>
  <c r="AS222" i="46"/>
  <c r="AK232" i="46"/>
  <c r="AS232" i="46"/>
  <c r="AG337" i="46"/>
  <c r="AS337" i="46"/>
  <c r="AN348" i="46"/>
  <c r="AG348" i="46"/>
  <c r="AS525" i="46"/>
  <c r="AK525" i="46"/>
  <c r="AG953" i="46"/>
  <c r="AK953" i="46"/>
  <c r="AS981" i="46"/>
  <c r="AG981" i="46"/>
  <c r="AK276" i="46"/>
  <c r="AG276" i="46"/>
  <c r="AS276" i="46"/>
  <c r="AN276" i="46"/>
  <c r="AS860" i="46"/>
  <c r="AN860" i="46"/>
  <c r="AG860" i="46"/>
  <c r="AK860" i="46"/>
  <c r="AG562" i="46"/>
  <c r="AS562" i="46"/>
  <c r="AN995" i="46"/>
  <c r="AK695" i="46"/>
  <c r="AG695" i="46"/>
  <c r="AS695" i="46"/>
  <c r="AN695" i="46"/>
  <c r="AS905" i="46"/>
  <c r="AG905" i="46"/>
  <c r="AK905" i="46"/>
  <c r="AN905" i="46"/>
  <c r="AG155" i="46"/>
  <c r="AN155" i="46"/>
  <c r="AK929" i="46"/>
  <c r="AN929" i="46"/>
  <c r="AS365" i="46"/>
  <c r="AK365" i="46"/>
  <c r="AN365" i="46"/>
  <c r="AG365" i="46"/>
  <c r="AG569" i="46"/>
  <c r="AK569" i="46"/>
  <c r="AN657" i="46"/>
  <c r="AG657" i="46"/>
  <c r="AK657" i="46"/>
  <c r="AS657" i="46"/>
  <c r="AN709" i="46"/>
  <c r="AN680" i="46"/>
  <c r="AK680" i="46"/>
  <c r="AN604" i="46"/>
  <c r="AG604" i="46"/>
  <c r="AG962" i="46"/>
  <c r="AS962" i="46"/>
  <c r="AS333" i="46"/>
  <c r="AN333" i="46"/>
  <c r="AK333" i="46"/>
  <c r="AG333" i="46"/>
  <c r="AN448" i="46"/>
  <c r="AG448" i="46"/>
  <c r="AK448" i="46"/>
  <c r="AS448" i="46"/>
  <c r="AG125" i="46"/>
  <c r="AK125" i="46"/>
  <c r="AN125" i="46"/>
  <c r="AS125" i="46"/>
  <c r="AK166" i="46"/>
  <c r="AN166" i="46"/>
  <c r="AS173" i="46"/>
  <c r="AN173" i="46"/>
  <c r="AK173" i="46"/>
  <c r="AG173" i="46"/>
  <c r="AG69" i="46"/>
  <c r="AK69" i="46"/>
  <c r="AS69" i="46"/>
  <c r="AN69" i="46"/>
  <c r="AG169" i="46"/>
  <c r="AS169" i="46"/>
  <c r="AS427" i="46"/>
  <c r="AN427" i="46"/>
  <c r="AK427" i="46"/>
  <c r="AG427" i="46"/>
  <c r="AS119" i="46"/>
  <c r="AK119" i="46"/>
  <c r="AG119" i="46"/>
  <c r="AN119" i="46"/>
  <c r="AS121" i="46"/>
  <c r="AG121" i="46"/>
  <c r="AK121" i="46"/>
  <c r="AN121" i="46"/>
  <c r="AN202" i="46"/>
  <c r="AK202" i="46"/>
  <c r="AG202" i="46"/>
  <c r="AS202" i="46"/>
  <c r="AK264" i="46"/>
  <c r="AN264" i="46"/>
  <c r="AG264" i="46"/>
  <c r="AS264" i="46"/>
  <c r="AK283" i="46"/>
  <c r="AS283" i="46"/>
  <c r="AN283" i="46"/>
  <c r="AG283" i="46"/>
  <c r="AG461" i="46"/>
  <c r="AS461" i="46"/>
  <c r="AN461" i="46"/>
  <c r="AK461" i="46"/>
  <c r="AG488" i="46"/>
  <c r="AS488" i="46"/>
  <c r="AN488" i="46"/>
  <c r="AK488" i="46"/>
  <c r="AS585" i="46"/>
  <c r="AN585" i="46"/>
  <c r="AG585" i="46"/>
  <c r="AK585" i="46"/>
  <c r="AK628" i="46"/>
  <c r="AG628" i="46"/>
  <c r="AN628" i="46"/>
  <c r="AS628" i="46"/>
  <c r="AK630" i="46"/>
  <c r="AS630" i="46"/>
  <c r="AG630" i="46"/>
  <c r="AN630" i="46"/>
  <c r="AN669" i="46"/>
  <c r="AK669" i="46"/>
  <c r="AS669" i="46"/>
  <c r="AG669" i="46"/>
  <c r="AK726" i="46"/>
  <c r="AN726" i="46"/>
  <c r="AS726" i="46"/>
  <c r="AG726" i="46"/>
  <c r="AS773" i="46"/>
  <c r="AK773" i="46"/>
  <c r="AG773" i="46"/>
  <c r="AN773" i="46"/>
  <c r="AN464" i="46"/>
  <c r="AG464" i="46"/>
  <c r="AK464" i="46"/>
  <c r="AS464" i="46"/>
  <c r="AS886" i="46"/>
  <c r="AG886" i="46"/>
  <c r="AN886" i="46"/>
  <c r="AK886" i="46"/>
  <c r="AK971" i="46"/>
  <c r="AK110" i="46"/>
  <c r="AN110" i="46"/>
  <c r="AK856" i="46"/>
  <c r="AN856" i="46"/>
  <c r="AG436" i="46"/>
  <c r="AK436" i="46"/>
  <c r="AN436" i="46"/>
  <c r="AS436" i="46"/>
  <c r="AS916" i="46"/>
  <c r="AG916" i="46"/>
  <c r="AK916" i="46"/>
  <c r="AN916" i="46"/>
  <c r="AN808" i="46"/>
  <c r="AK808" i="46"/>
  <c r="AG808" i="46"/>
  <c r="AS808" i="46"/>
  <c r="AG178" i="46"/>
  <c r="AN178" i="46"/>
  <c r="AS178" i="46"/>
  <c r="AK178" i="46"/>
  <c r="AK846" i="46"/>
  <c r="AS846" i="46"/>
  <c r="AG846" i="46"/>
  <c r="AN846" i="46"/>
  <c r="AN910" i="46"/>
  <c r="AS910" i="46"/>
  <c r="AG910" i="46"/>
  <c r="AK910" i="46"/>
  <c r="AK926" i="46"/>
  <c r="AG926" i="46"/>
  <c r="AN926" i="46"/>
  <c r="AS926" i="46"/>
  <c r="AK364" i="46"/>
  <c r="AG364" i="46"/>
  <c r="AG574" i="46"/>
  <c r="AS574" i="46"/>
  <c r="AN723" i="46"/>
  <c r="AN989" i="46"/>
  <c r="AS989" i="46"/>
  <c r="AG989" i="46"/>
  <c r="AK989" i="46"/>
  <c r="AK83" i="46"/>
  <c r="AN83" i="46"/>
  <c r="AS83" i="46"/>
  <c r="AG83" i="46"/>
  <c r="AK802" i="46"/>
  <c r="AG802" i="46"/>
  <c r="AN802" i="46"/>
  <c r="AS802" i="46"/>
  <c r="AS840" i="46"/>
  <c r="AN840" i="46"/>
  <c r="AG968" i="46"/>
  <c r="AN968" i="46"/>
  <c r="AN380" i="46" l="1"/>
  <c r="AS380" i="46"/>
  <c r="AK732" i="46"/>
  <c r="AN732" i="46"/>
  <c r="AK567" i="46"/>
  <c r="AS567" i="46"/>
  <c r="AG567" i="46"/>
  <c r="AN567" i="46"/>
  <c r="AN1001" i="46"/>
  <c r="AK1001" i="46"/>
  <c r="AS1001" i="46"/>
  <c r="AG1001" i="46"/>
  <c r="AS993" i="46"/>
  <c r="AK993" i="46"/>
  <c r="AG993" i="46"/>
  <c r="AN993" i="46"/>
  <c r="AG925" i="46"/>
  <c r="AK925" i="46"/>
  <c r="AS155" i="46"/>
  <c r="AG168" i="46"/>
  <c r="AN717" i="46"/>
  <c r="AS56" i="46"/>
  <c r="AN120" i="46"/>
  <c r="AS70" i="46"/>
  <c r="AK804" i="46"/>
  <c r="AS533" i="46"/>
  <c r="AN988" i="46"/>
  <c r="AN288" i="46"/>
  <c r="AN998" i="46"/>
  <c r="AG578" i="46"/>
  <c r="AK71" i="46"/>
  <c r="AQ564" i="46"/>
  <c r="AI134" i="46"/>
  <c r="AL40" i="46"/>
  <c r="AO609" i="46"/>
  <c r="AI258" i="46"/>
  <c r="AQ330" i="46"/>
  <c r="AL350" i="46"/>
  <c r="AI685" i="46"/>
  <c r="AI844" i="46"/>
  <c r="AQ732" i="46"/>
  <c r="AQ405" i="46"/>
  <c r="AI678" i="46"/>
  <c r="AI413" i="46"/>
  <c r="AG413" i="46" s="1"/>
  <c r="AL455" i="46"/>
  <c r="AI280" i="46"/>
  <c r="AO925" i="46"/>
  <c r="AP600" i="46"/>
  <c r="AQ993" i="34"/>
  <c r="AP167" i="46"/>
  <c r="AL167" i="46"/>
  <c r="AQ167" i="46"/>
  <c r="AP714" i="46"/>
  <c r="AO714" i="46"/>
  <c r="AQ422" i="46"/>
  <c r="AP422" i="46"/>
  <c r="AI422" i="46"/>
  <c r="AO422" i="46"/>
  <c r="AQ350" i="34"/>
  <c r="AJ350" i="34"/>
  <c r="AV350" i="34"/>
  <c r="AJ617" i="34"/>
  <c r="AV617" i="34"/>
  <c r="AN617" i="34"/>
  <c r="AJ809" i="34"/>
  <c r="AV809" i="34"/>
  <c r="AN809" i="34"/>
  <c r="AJ102" i="46"/>
  <c r="AM102" i="46"/>
  <c r="AM108" i="46"/>
  <c r="AJ108" i="46"/>
  <c r="AM110" i="46"/>
  <c r="AJ110" i="46"/>
  <c r="AM114" i="46"/>
  <c r="AJ114" i="46"/>
  <c r="AJ116" i="46"/>
  <c r="AM116" i="46"/>
  <c r="AD375" i="46"/>
  <c r="AE375" i="46"/>
  <c r="AE377" i="46"/>
  <c r="AD377" i="46"/>
  <c r="AE381" i="46"/>
  <c r="AD381" i="46"/>
  <c r="AJ385" i="46"/>
  <c r="AM385" i="46"/>
  <c r="AJ389" i="46"/>
  <c r="AM389" i="46"/>
  <c r="AM393" i="46"/>
  <c r="AI393" i="46"/>
  <c r="AJ393" i="46"/>
  <c r="AM735" i="46"/>
  <c r="AI735" i="46"/>
  <c r="AS735" i="46" s="1"/>
  <c r="AJ735" i="46"/>
  <c r="AJ739" i="46"/>
  <c r="AM739" i="46"/>
  <c r="AI763" i="46"/>
  <c r="AP763" i="46"/>
  <c r="AL763" i="46"/>
  <c r="AI583" i="46"/>
  <c r="AO583" i="46"/>
  <c r="AK995" i="46"/>
  <c r="AK484" i="46"/>
  <c r="AK225" i="46"/>
  <c r="AN838" i="46"/>
  <c r="AG309" i="46"/>
  <c r="AK699" i="46"/>
  <c r="AG723" i="46"/>
  <c r="AG889" i="46"/>
  <c r="AG414" i="46"/>
  <c r="AK741" i="46"/>
  <c r="AK946" i="46"/>
  <c r="AK157" i="46"/>
  <c r="AS764" i="46"/>
  <c r="AN113" i="46"/>
  <c r="AN560" i="46"/>
  <c r="AK849" i="46"/>
  <c r="AS852" i="46"/>
  <c r="AG152" i="46"/>
  <c r="AG976" i="46"/>
  <c r="AS491" i="46"/>
  <c r="AN146" i="46"/>
  <c r="AK619" i="46"/>
  <c r="AK818" i="46"/>
  <c r="AS484" i="46"/>
  <c r="AN435" i="46"/>
  <c r="AK168" i="46"/>
  <c r="AS345" i="46"/>
  <c r="AG40" i="46"/>
  <c r="AG325" i="46"/>
  <c r="AG225" i="46"/>
  <c r="AK512" i="46"/>
  <c r="AS209" i="46"/>
  <c r="AK150" i="46"/>
  <c r="AN782" i="46"/>
  <c r="AS497" i="46"/>
  <c r="AK309" i="46"/>
  <c r="AK192" i="46"/>
  <c r="AK56" i="46"/>
  <c r="AK108" i="46"/>
  <c r="AK522" i="46"/>
  <c r="AS342" i="46"/>
  <c r="AK608" i="46"/>
  <c r="AK988" i="46"/>
  <c r="AS288" i="46"/>
  <c r="AN684" i="46"/>
  <c r="AS109" i="46"/>
  <c r="AS247" i="46"/>
  <c r="AL564" i="46"/>
  <c r="AL134" i="46"/>
  <c r="AP40" i="46"/>
  <c r="AP609" i="46"/>
  <c r="AO767" i="46"/>
  <c r="AL330" i="46"/>
  <c r="AO350" i="46"/>
  <c r="AP685" i="46"/>
  <c r="AL844" i="46"/>
  <c r="AL732" i="46"/>
  <c r="AQ678" i="46"/>
  <c r="AP413" i="46"/>
  <c r="AO250" i="46"/>
  <c r="AQ763" i="46"/>
  <c r="AP68" i="46"/>
  <c r="AL57" i="46"/>
  <c r="AP839" i="46"/>
  <c r="AQ839" i="46"/>
  <c r="AP638" i="46"/>
  <c r="AI638" i="46"/>
  <c r="AO638" i="46"/>
  <c r="AL638" i="46"/>
  <c r="AL626" i="46"/>
  <c r="AI626" i="46"/>
  <c r="AP626" i="46"/>
  <c r="AI599" i="46"/>
  <c r="AO599" i="46"/>
  <c r="AP599" i="46"/>
  <c r="AP379" i="46"/>
  <c r="AO379" i="46"/>
  <c r="AL379" i="46"/>
  <c r="AQ788" i="46"/>
  <c r="AL788" i="46"/>
  <c r="AI610" i="46"/>
  <c r="AL610" i="46"/>
  <c r="AP610" i="46"/>
  <c r="AQ610" i="46"/>
  <c r="AO528" i="46"/>
  <c r="AI528" i="46"/>
  <c r="AQ528" i="46"/>
  <c r="AJ225" i="34"/>
  <c r="AN225" i="34"/>
  <c r="AS929" i="46"/>
  <c r="AS818" i="46"/>
  <c r="AS435" i="46"/>
  <c r="AS40" i="46"/>
  <c r="AG512" i="46"/>
  <c r="AK723" i="46"/>
  <c r="AN889" i="46"/>
  <c r="AS741" i="46"/>
  <c r="AN946" i="46"/>
  <c r="AS157" i="46"/>
  <c r="AN764" i="46"/>
  <c r="AK113" i="46"/>
  <c r="AS849" i="46"/>
  <c r="AK852" i="46"/>
  <c r="AK152" i="46"/>
  <c r="AG491" i="46"/>
  <c r="AK162" i="46"/>
  <c r="AN818" i="46"/>
  <c r="AN484" i="46"/>
  <c r="AK435" i="46"/>
  <c r="AN168" i="46"/>
  <c r="AN126" i="46"/>
  <c r="AS476" i="46"/>
  <c r="AG782" i="46"/>
  <c r="AN497" i="46"/>
  <c r="AS869" i="46"/>
  <c r="AK42" i="46"/>
  <c r="AK342" i="46"/>
  <c r="AK598" i="46"/>
  <c r="AS285" i="46"/>
  <c r="AG975" i="46"/>
  <c r="AG346" i="46"/>
  <c r="AN888" i="46"/>
  <c r="AG988" i="46"/>
  <c r="AK460" i="46"/>
  <c r="AS684" i="46"/>
  <c r="AK109" i="46"/>
  <c r="AN191" i="46"/>
  <c r="AK247" i="46"/>
  <c r="AO564" i="46"/>
  <c r="AI294" i="46"/>
  <c r="AI96" i="46"/>
  <c r="AI272" i="46"/>
  <c r="AL380" i="46"/>
  <c r="AP767" i="46"/>
  <c r="AO330" i="46"/>
  <c r="AP844" i="46"/>
  <c r="AO732" i="46"/>
  <c r="AQ997" i="46"/>
  <c r="AO413" i="46"/>
  <c r="AO929" i="46"/>
  <c r="AP250" i="46"/>
  <c r="AO800" i="46"/>
  <c r="AP1001" i="46"/>
  <c r="AO68" i="46"/>
  <c r="AP677" i="46"/>
  <c r="AQ677" i="46"/>
  <c r="AO673" i="46"/>
  <c r="AL673" i="46"/>
  <c r="AI673" i="46"/>
  <c r="AO602" i="46"/>
  <c r="AI602" i="46"/>
  <c r="AQ602" i="46"/>
  <c r="AI566" i="46"/>
  <c r="AP566" i="46"/>
  <c r="AQ271" i="46"/>
  <c r="AI271" i="46"/>
  <c r="AL271" i="46"/>
  <c r="AI627" i="46"/>
  <c r="AP627" i="46"/>
  <c r="AO627" i="46"/>
  <c r="AQ452" i="46"/>
  <c r="AP452" i="46"/>
  <c r="AO452" i="46"/>
  <c r="AL287" i="46"/>
  <c r="AQ287" i="46"/>
  <c r="AO287" i="46"/>
  <c r="AQ567" i="46"/>
  <c r="AO567" i="46"/>
  <c r="AP567" i="46"/>
  <c r="AS889" i="46"/>
  <c r="AS268" i="46"/>
  <c r="AN741" i="46"/>
  <c r="AK455" i="46"/>
  <c r="AS946" i="46"/>
  <c r="AG157" i="46"/>
  <c r="AK764" i="46"/>
  <c r="AS113" i="46"/>
  <c r="AN447" i="46"/>
  <c r="AG852" i="46"/>
  <c r="AS152" i="46"/>
  <c r="AK491" i="46"/>
  <c r="AG162" i="46"/>
  <c r="AK126" i="46"/>
  <c r="AN677" i="46"/>
  <c r="AS782" i="46"/>
  <c r="AG497" i="46"/>
  <c r="AG116" i="46"/>
  <c r="AS938" i="46"/>
  <c r="AN342" i="46"/>
  <c r="AG262" i="46"/>
  <c r="AK793" i="46"/>
  <c r="AS975" i="46"/>
  <c r="AK888" i="46"/>
  <c r="AN151" i="46"/>
  <c r="AS460" i="46"/>
  <c r="AK684" i="46"/>
  <c r="AG109" i="46"/>
  <c r="AN779" i="46"/>
  <c r="AI564" i="46"/>
  <c r="AQ96" i="46"/>
  <c r="AQ272" i="46"/>
  <c r="AP951" i="46"/>
  <c r="AP380" i="46"/>
  <c r="AQ767" i="46"/>
  <c r="AP681" i="46"/>
  <c r="AO997" i="46"/>
  <c r="AQ413" i="46"/>
  <c r="AL929" i="46"/>
  <c r="AI250" i="46"/>
  <c r="AP800" i="46"/>
  <c r="AP583" i="46"/>
  <c r="AP528" i="46"/>
  <c r="AL617" i="46"/>
  <c r="AI68" i="46"/>
  <c r="AP108" i="46"/>
  <c r="AP993" i="46"/>
  <c r="AS330" i="46"/>
  <c r="AO167" i="46"/>
  <c r="AP700" i="46"/>
  <c r="AQ700" i="46"/>
  <c r="AL672" i="46"/>
  <c r="AQ672" i="46"/>
  <c r="AQ637" i="46"/>
  <c r="AP637" i="46"/>
  <c r="AO637" i="46"/>
  <c r="AQ415" i="46"/>
  <c r="AL415" i="46"/>
  <c r="AO415" i="46"/>
  <c r="AI415" i="46"/>
  <c r="AN415" i="46" s="1"/>
  <c r="AQ220" i="46"/>
  <c r="AO220" i="46"/>
  <c r="AO729" i="46"/>
  <c r="AL729" i="46"/>
  <c r="AI729" i="46"/>
  <c r="AO721" i="46"/>
  <c r="AI721" i="46"/>
  <c r="AL721" i="46"/>
  <c r="AP427" i="46"/>
  <c r="AL427" i="46"/>
  <c r="AO427" i="46"/>
  <c r="AN162" i="46"/>
  <c r="AS969" i="46"/>
  <c r="AS659" i="46"/>
  <c r="AN238" i="46"/>
  <c r="AS141" i="46"/>
  <c r="AG126" i="46"/>
  <c r="AK677" i="46"/>
  <c r="AS116" i="46"/>
  <c r="AG1004" i="46"/>
  <c r="AN284" i="46"/>
  <c r="AK262" i="46"/>
  <c r="AG700" i="46"/>
  <c r="AK975" i="46"/>
  <c r="AG888" i="46"/>
  <c r="AG727" i="46"/>
  <c r="AK722" i="46"/>
  <c r="AG429" i="46"/>
  <c r="AG621" i="46"/>
  <c r="AG460" i="46"/>
  <c r="AN247" i="46"/>
  <c r="AG779" i="46"/>
  <c r="AN71" i="46"/>
  <c r="AP500" i="46"/>
  <c r="AO96" i="46"/>
  <c r="AQ951" i="46"/>
  <c r="AQ380" i="46"/>
  <c r="AL575" i="46"/>
  <c r="AI767" i="46"/>
  <c r="AK767" i="46" s="1"/>
  <c r="AI681" i="46"/>
  <c r="AI997" i="46"/>
  <c r="AP929" i="46"/>
  <c r="AL250" i="46"/>
  <c r="AL800" i="46"/>
  <c r="AL528" i="46"/>
  <c r="AL36" i="46"/>
  <c r="AO101" i="46"/>
  <c r="AO617" i="46"/>
  <c r="AQ68" i="46"/>
  <c r="AQ108" i="46"/>
  <c r="AQ265" i="46"/>
  <c r="AI167" i="46"/>
  <c r="AP287" i="46"/>
  <c r="AO251" i="46"/>
  <c r="AP251" i="46"/>
  <c r="AP106" i="46"/>
  <c r="AI106" i="46"/>
  <c r="AL106" i="46"/>
  <c r="AI59" i="46"/>
  <c r="AO59" i="46"/>
  <c r="AQ55" i="46"/>
  <c r="AP55" i="46"/>
  <c r="AO55" i="46"/>
  <c r="AN893" i="46"/>
  <c r="AK893" i="46"/>
  <c r="AG893" i="46"/>
  <c r="AO866" i="46"/>
  <c r="AI866" i="46"/>
  <c r="AQ586" i="46"/>
  <c r="AL586" i="46"/>
  <c r="AO485" i="46"/>
  <c r="AL485" i="46"/>
  <c r="AI469" i="46"/>
  <c r="AL469" i="46"/>
  <c r="AP469" i="46"/>
  <c r="AI351" i="46"/>
  <c r="AQ351" i="46"/>
  <c r="AO351" i="46"/>
  <c r="AP531" i="46"/>
  <c r="AO531" i="46"/>
  <c r="AQ191" i="46"/>
  <c r="AL191" i="46"/>
  <c r="AP191" i="46"/>
  <c r="AP185" i="46"/>
  <c r="AO185" i="46"/>
  <c r="AQ570" i="46"/>
  <c r="AL570" i="46"/>
  <c r="AP570" i="46"/>
  <c r="AO570" i="46"/>
  <c r="AI112" i="46"/>
  <c r="AL112" i="46"/>
  <c r="AJ993" i="34"/>
  <c r="AV993" i="34"/>
  <c r="AS995" i="46"/>
  <c r="AS350" i="46"/>
  <c r="AG932" i="46"/>
  <c r="AS605" i="46"/>
  <c r="AG969" i="46"/>
  <c r="AS238" i="46"/>
  <c r="AK141" i="46"/>
  <c r="AG677" i="46"/>
  <c r="AG334" i="46"/>
  <c r="AK70" i="46"/>
  <c r="AN262" i="46"/>
  <c r="AG533" i="46"/>
  <c r="AS727" i="46"/>
  <c r="AN722" i="46"/>
  <c r="AK578" i="46"/>
  <c r="AS191" i="46"/>
  <c r="AO500" i="46"/>
  <c r="AO380" i="46"/>
  <c r="AO575" i="46"/>
  <c r="AP405" i="46"/>
  <c r="AQ800" i="46"/>
  <c r="AI600" i="46"/>
  <c r="AI617" i="46"/>
  <c r="AL108" i="46"/>
  <c r="AL896" i="46"/>
  <c r="AL627" i="46"/>
  <c r="AI955" i="46"/>
  <c r="AQ955" i="46"/>
  <c r="AQ936" i="46"/>
  <c r="AO936" i="46"/>
  <c r="AP936" i="46"/>
  <c r="AO481" i="46"/>
  <c r="AI481" i="46"/>
  <c r="AI459" i="46"/>
  <c r="AL459" i="46"/>
  <c r="AQ88" i="46"/>
  <c r="AO88" i="46"/>
  <c r="AI52" i="46"/>
  <c r="AN52" i="46" s="1"/>
  <c r="AL52" i="46"/>
  <c r="AO52" i="46"/>
  <c r="AQ52" i="46"/>
  <c r="AO611" i="46"/>
  <c r="AQ611" i="46"/>
  <c r="AO123" i="46"/>
  <c r="AL123" i="46"/>
  <c r="AQ947" i="46"/>
  <c r="AL947" i="46"/>
  <c r="AI947" i="46"/>
  <c r="AI943" i="46"/>
  <c r="AL943" i="46"/>
  <c r="AP693" i="46"/>
  <c r="AO693" i="46"/>
  <c r="AL388" i="46"/>
  <c r="AP388" i="46"/>
  <c r="AI710" i="46"/>
  <c r="AL710" i="46"/>
  <c r="AO710" i="46"/>
  <c r="AK330" i="46"/>
  <c r="AN330" i="46"/>
  <c r="AS71" i="46"/>
  <c r="AI452" i="46"/>
  <c r="AI575" i="46"/>
  <c r="AO678" i="46"/>
  <c r="AP280" i="46"/>
  <c r="AO112" i="46"/>
  <c r="AQ600" i="46"/>
  <c r="AP617" i="46"/>
  <c r="AQ710" i="46"/>
  <c r="AQ583" i="46"/>
  <c r="AQ1005" i="46"/>
  <c r="AP1005" i="46"/>
  <c r="AI1005" i="46"/>
  <c r="AL1005" i="46"/>
  <c r="AL1001" i="46"/>
  <c r="AO1001" i="46"/>
  <c r="AQ1001" i="46"/>
  <c r="AO993" i="46"/>
  <c r="AL993" i="46"/>
  <c r="AQ993" i="46"/>
  <c r="AL925" i="46"/>
  <c r="AP925" i="46"/>
  <c r="AQ925" i="46"/>
  <c r="AO921" i="46"/>
  <c r="AL921" i="46"/>
  <c r="AI921" i="46"/>
  <c r="AQ921" i="46"/>
  <c r="AP101" i="46"/>
  <c r="AQ101" i="46"/>
  <c r="AI101" i="46"/>
  <c r="AI36" i="46"/>
  <c r="AQ36" i="46"/>
  <c r="AO272" i="46"/>
  <c r="AL272" i="46"/>
  <c r="AO265" i="46"/>
  <c r="AI265" i="46"/>
  <c r="AL265" i="46"/>
  <c r="AI302" i="46"/>
  <c r="AQ302" i="46"/>
  <c r="AQ430" i="34"/>
  <c r="AN430" i="34"/>
  <c r="AV430" i="34"/>
  <c r="AQ225" i="34"/>
  <c r="AV20" i="46"/>
  <c r="AV24" i="46"/>
  <c r="AV28" i="46"/>
  <c r="AV32" i="46"/>
  <c r="AV36" i="46"/>
  <c r="AV40" i="46"/>
  <c r="AV44" i="46"/>
  <c r="AV48" i="46"/>
  <c r="AV52" i="46"/>
  <c r="AV56" i="46"/>
  <c r="AV60" i="46"/>
  <c r="AV64" i="46"/>
  <c r="AV80" i="46"/>
  <c r="AV88" i="46"/>
  <c r="AV104" i="46"/>
  <c r="AV136" i="46"/>
  <c r="AV168" i="46"/>
  <c r="AV208" i="46"/>
  <c r="AV216" i="46"/>
  <c r="AV232" i="46"/>
  <c r="AV256" i="46"/>
  <c r="AV288" i="46"/>
  <c r="AV320" i="46"/>
  <c r="AV328" i="46"/>
  <c r="AV368" i="46"/>
  <c r="AV376" i="46"/>
  <c r="AV408" i="46"/>
  <c r="AV432" i="46"/>
  <c r="AV440" i="46"/>
  <c r="AV448" i="46"/>
  <c r="AV472" i="46"/>
  <c r="AV488" i="46"/>
  <c r="AV504" i="46"/>
  <c r="AV560" i="46"/>
  <c r="AV584" i="46"/>
  <c r="AV592" i="46"/>
  <c r="AV600" i="46"/>
  <c r="AV608" i="46"/>
  <c r="AV616" i="46"/>
  <c r="AV640" i="46"/>
  <c r="AV648" i="46"/>
  <c r="AV664" i="46"/>
  <c r="AV696" i="46"/>
  <c r="AV712" i="46"/>
  <c r="AV720" i="46"/>
  <c r="AV736" i="46"/>
  <c r="AV752" i="46"/>
  <c r="AV760" i="46"/>
  <c r="AV776" i="46"/>
  <c r="AV792" i="46"/>
  <c r="AV800" i="46"/>
  <c r="AV824" i="46"/>
  <c r="AV840" i="46"/>
  <c r="AV904" i="46"/>
  <c r="AV920" i="46"/>
  <c r="AV944" i="46"/>
  <c r="AV952" i="46"/>
  <c r="AV960" i="46"/>
  <c r="AV984" i="46"/>
  <c r="AV1008" i="46"/>
  <c r="AP478" i="46"/>
  <c r="AI85" i="46"/>
  <c r="AI810" i="46"/>
  <c r="AO831" i="46"/>
  <c r="AP886" i="46"/>
  <c r="AI759" i="46"/>
  <c r="AO158" i="46"/>
  <c r="AO897" i="46"/>
  <c r="AK718" i="46"/>
  <c r="AI103" i="46"/>
  <c r="AL103" i="46"/>
  <c r="AL891" i="46"/>
  <c r="AI891" i="46"/>
  <c r="AO891" i="46"/>
  <c r="AL663" i="46"/>
  <c r="AP663" i="46"/>
  <c r="AQ663" i="46"/>
  <c r="AO171" i="46"/>
  <c r="AI171" i="46"/>
  <c r="AK171" i="46" s="1"/>
  <c r="AQ299" i="46"/>
  <c r="AI299" i="46"/>
  <c r="AP299" i="46"/>
  <c r="AI118" i="46"/>
  <c r="AQ434" i="34"/>
  <c r="AN434" i="34"/>
  <c r="AJ371" i="34"/>
  <c r="AN371" i="34"/>
  <c r="AO478" i="46"/>
  <c r="AL85" i="46"/>
  <c r="AP474" i="46"/>
  <c r="AP505" i="46"/>
  <c r="AP810" i="46"/>
  <c r="AL886" i="46"/>
  <c r="AL808" i="46"/>
  <c r="AP158" i="46"/>
  <c r="AP926" i="46"/>
  <c r="AP897" i="46"/>
  <c r="AS718" i="46"/>
  <c r="AQ927" i="46"/>
  <c r="AL927" i="46"/>
  <c r="AP39" i="46"/>
  <c r="AO39" i="46"/>
  <c r="AO35" i="46"/>
  <c r="AP35" i="46"/>
  <c r="AL35" i="46"/>
  <c r="AL175" i="46"/>
  <c r="AI175" i="46"/>
  <c r="AK175" i="46" s="1"/>
  <c r="AL199" i="46"/>
  <c r="AO199" i="46"/>
  <c r="AL135" i="46"/>
  <c r="AO135" i="46"/>
  <c r="AJ269" i="34"/>
  <c r="AV269" i="34"/>
  <c r="AJ391" i="34"/>
  <c r="AV391" i="34"/>
  <c r="AD494" i="46"/>
  <c r="AE494" i="46"/>
  <c r="AJ561" i="46"/>
  <c r="AM561" i="46"/>
  <c r="AO85" i="46"/>
  <c r="AL474" i="46"/>
  <c r="AO505" i="46"/>
  <c r="AP971" i="46"/>
  <c r="AI158" i="46"/>
  <c r="AP759" i="46"/>
  <c r="AO695" i="46"/>
  <c r="AI703" i="46"/>
  <c r="AP703" i="46"/>
  <c r="AQ703" i="46"/>
  <c r="AQ856" i="46"/>
  <c r="AP856" i="46"/>
  <c r="AQ968" i="46"/>
  <c r="AO968" i="46"/>
  <c r="AM204" i="46"/>
  <c r="AJ204" i="46"/>
  <c r="AM216" i="46"/>
  <c r="AJ216" i="46"/>
  <c r="CV36" i="43"/>
  <c r="CW36" i="43"/>
  <c r="CX36" i="43"/>
  <c r="CV35" i="43"/>
  <c r="CW35" i="43"/>
  <c r="CZ36" i="43"/>
  <c r="CX35" i="43"/>
  <c r="CY35" i="43"/>
  <c r="CZ35" i="43"/>
  <c r="CX37" i="43"/>
  <c r="CY36" i="43"/>
  <c r="CY38" i="43"/>
  <c r="CW40" i="43"/>
  <c r="CZ41" i="43"/>
  <c r="CX43" i="43"/>
  <c r="CY42" i="43"/>
  <c r="CY41" i="43"/>
  <c r="CV37" i="43"/>
  <c r="CZ38" i="43"/>
  <c r="CX40" i="43"/>
  <c r="CV42" i="43"/>
  <c r="CY43" i="43"/>
  <c r="CY40" i="43"/>
  <c r="CZ43" i="43"/>
  <c r="CV43" i="43"/>
  <c r="CW43" i="43"/>
  <c r="CZ44" i="43"/>
  <c r="CW37" i="43"/>
  <c r="CV39" i="43"/>
  <c r="CW42" i="43"/>
  <c r="CW44" i="43"/>
  <c r="CY37" i="43"/>
  <c r="CW39" i="43"/>
  <c r="CZ40" i="43"/>
  <c r="CX42" i="43"/>
  <c r="CV44" i="43"/>
  <c r="CX39" i="43"/>
  <c r="CV41" i="43"/>
  <c r="CV40" i="43"/>
  <c r="CZ37" i="43"/>
  <c r="CV38" i="43"/>
  <c r="CY39" i="43"/>
  <c r="CW41" i="43"/>
  <c r="CZ42" i="43"/>
  <c r="CX44" i="43"/>
  <c r="CX38" i="43"/>
  <c r="CW38" i="43"/>
  <c r="CZ39" i="43"/>
  <c r="CX41" i="43"/>
  <c r="CY44" i="43"/>
  <c r="AJ746" i="34"/>
  <c r="AN746" i="34"/>
  <c r="AQ746" i="34"/>
  <c r="AE182" i="46"/>
  <c r="AD182" i="46"/>
  <c r="AJ477" i="46"/>
  <c r="AM477" i="46"/>
  <c r="AM479" i="46"/>
  <c r="AJ479" i="46"/>
  <c r="AM679" i="46"/>
  <c r="AJ679" i="46"/>
  <c r="AM683" i="46"/>
  <c r="AJ683" i="46"/>
  <c r="AQ835" i="46"/>
  <c r="AO835" i="46"/>
  <c r="AN89" i="46"/>
  <c r="AS89" i="46"/>
  <c r="AP23" i="46"/>
  <c r="AL23" i="46"/>
  <c r="AL295" i="46"/>
  <c r="AQ295" i="46"/>
  <c r="AJ649" i="34"/>
  <c r="AV649" i="34"/>
  <c r="AJ315" i="46"/>
  <c r="AM315" i="46"/>
  <c r="AM317" i="46"/>
  <c r="AJ317" i="46"/>
  <c r="AJ331" i="46"/>
  <c r="AM331" i="46"/>
  <c r="AJ987" i="46"/>
  <c r="AM987" i="46"/>
  <c r="AM989" i="46"/>
  <c r="AJ989" i="46"/>
  <c r="AD131" i="46"/>
  <c r="AE131" i="46"/>
  <c r="AM611" i="46"/>
  <c r="AJ611" i="46"/>
  <c r="AR701" i="34"/>
  <c r="AT701" i="34"/>
  <c r="AS701" i="34"/>
  <c r="AJ682" i="34"/>
  <c r="AN682" i="34"/>
  <c r="AS680" i="34"/>
  <c r="AT680" i="34"/>
  <c r="AT663" i="34"/>
  <c r="AO663" i="34"/>
  <c r="AR663" i="34"/>
  <c r="AL663" i="34"/>
  <c r="AS641" i="34"/>
  <c r="AR641" i="34"/>
  <c r="AQ633" i="34"/>
  <c r="AV633" i="34"/>
  <c r="AT621" i="34"/>
  <c r="AO621" i="34"/>
  <c r="AR621" i="34"/>
  <c r="AL621" i="34"/>
  <c r="AS621" i="34"/>
  <c r="AO850" i="34"/>
  <c r="AT850" i="34"/>
  <c r="AS850" i="34"/>
  <c r="AR735" i="34"/>
  <c r="AS735" i="34"/>
  <c r="AI646" i="46"/>
  <c r="AI530" i="46"/>
  <c r="AI212" i="46"/>
  <c r="AJ79" i="46"/>
  <c r="AR850" i="34"/>
  <c r="AT337" i="34"/>
  <c r="AO337" i="34"/>
  <c r="AS337" i="34"/>
  <c r="AV22" i="46"/>
  <c r="AV26" i="46"/>
  <c r="AV30" i="46"/>
  <c r="AV38" i="46"/>
  <c r="AV42" i="46"/>
  <c r="AV46" i="46"/>
  <c r="AV50" i="46"/>
  <c r="AV54" i="46"/>
  <c r="AV58" i="46"/>
  <c r="AV62" i="46"/>
  <c r="AV65" i="46"/>
  <c r="AV73" i="46"/>
  <c r="AV81" i="46"/>
  <c r="AV89" i="46"/>
  <c r="AV97" i="46"/>
  <c r="AV100" i="46"/>
  <c r="AV105" i="46"/>
  <c r="AV113" i="46"/>
  <c r="AV116" i="46"/>
  <c r="AV121" i="46"/>
  <c r="AV129" i="46"/>
  <c r="AV132" i="46"/>
  <c r="AV140" i="46"/>
  <c r="AV145" i="46"/>
  <c r="AV153" i="46"/>
  <c r="AV161" i="46"/>
  <c r="AV164" i="46"/>
  <c r="AV169" i="46"/>
  <c r="AV177" i="46"/>
  <c r="AV180" i="46"/>
  <c r="AV185" i="46"/>
  <c r="AV188" i="46"/>
  <c r="AV196" i="46"/>
  <c r="AV201" i="46"/>
  <c r="AV209" i="46"/>
  <c r="AV217" i="46"/>
  <c r="AV220" i="46"/>
  <c r="AV225" i="46"/>
  <c r="AV228" i="46"/>
  <c r="AV233" i="46"/>
  <c r="AV236" i="46"/>
  <c r="AV241" i="46"/>
  <c r="AV244" i="46"/>
  <c r="AV249" i="46"/>
  <c r="AV257" i="46"/>
  <c r="AV265" i="46"/>
  <c r="AV268" i="46"/>
  <c r="AV276" i="46"/>
  <c r="AV281" i="46"/>
  <c r="AV289" i="46"/>
  <c r="AV297" i="46"/>
  <c r="AV300" i="46"/>
  <c r="AV305" i="46"/>
  <c r="AV313" i="46"/>
  <c r="AV316" i="46"/>
  <c r="AV321" i="46"/>
  <c r="AV329" i="46"/>
  <c r="AV337" i="46"/>
  <c r="AV340" i="46"/>
  <c r="AV345" i="46"/>
  <c r="AV348" i="46"/>
  <c r="AV353" i="46"/>
  <c r="AV361" i="46"/>
  <c r="AV364" i="46"/>
  <c r="AV369" i="46"/>
  <c r="AV377" i="46"/>
  <c r="AV385" i="46"/>
  <c r="AV388" i="46"/>
  <c r="AV393" i="46"/>
  <c r="AV401" i="46"/>
  <c r="AV409" i="46"/>
  <c r="AV412" i="46"/>
  <c r="AV417" i="46"/>
  <c r="AV425" i="46"/>
  <c r="AV428" i="46"/>
  <c r="AV433" i="46"/>
  <c r="AV441" i="46"/>
  <c r="AV444" i="46"/>
  <c r="AV449" i="46"/>
  <c r="AV457" i="46"/>
  <c r="AV465" i="46"/>
  <c r="AV473" i="46"/>
  <c r="AV476" i="46"/>
  <c r="AV481" i="46"/>
  <c r="AV489" i="46"/>
  <c r="AV492" i="46"/>
  <c r="AV497" i="46"/>
  <c r="AV500" i="46"/>
  <c r="AV505" i="46"/>
  <c r="AV513" i="46"/>
  <c r="AV516" i="46"/>
  <c r="AV521" i="46"/>
  <c r="AV529" i="46"/>
  <c r="AV532" i="46"/>
  <c r="AV537" i="46"/>
  <c r="AV545" i="46"/>
  <c r="AV553" i="46"/>
  <c r="AV556" i="46"/>
  <c r="AV561" i="46"/>
  <c r="AV569" i="46"/>
  <c r="AV572" i="46"/>
  <c r="AV577" i="46"/>
  <c r="AV593" i="46"/>
  <c r="AV601" i="46"/>
  <c r="AV609" i="46"/>
  <c r="AV617" i="46"/>
  <c r="AV625" i="46"/>
  <c r="AV633" i="46"/>
  <c r="AV641" i="46"/>
  <c r="AV657" i="46"/>
  <c r="AV665" i="46"/>
  <c r="AV673" i="46"/>
  <c r="AV681" i="46"/>
  <c r="AV689" i="46"/>
  <c r="AV697" i="46"/>
  <c r="AV705" i="46"/>
  <c r="AV713" i="46"/>
  <c r="AV721" i="46"/>
  <c r="AV729" i="46"/>
  <c r="AV737" i="46"/>
  <c r="AV745" i="46"/>
  <c r="AV753" i="46"/>
  <c r="AV761" i="46"/>
  <c r="AV769" i="46"/>
  <c r="AV777" i="46"/>
  <c r="AV785" i="46"/>
  <c r="AV793" i="46"/>
  <c r="AV801" i="46"/>
  <c r="AV817" i="46"/>
  <c r="AV825" i="46"/>
  <c r="AV833" i="46"/>
  <c r="AV841" i="46"/>
  <c r="AV849" i="46"/>
  <c r="AV857" i="46"/>
  <c r="AV865" i="46"/>
  <c r="AV873" i="46"/>
  <c r="AV881" i="46"/>
  <c r="AV889" i="46"/>
  <c r="AV897" i="46"/>
  <c r="AV905" i="46"/>
  <c r="AV913" i="46"/>
  <c r="AV921" i="46"/>
  <c r="AV929" i="46"/>
  <c r="AV937" i="46"/>
  <c r="AV940" i="46"/>
  <c r="AO487" i="34"/>
  <c r="AR487" i="34"/>
  <c r="AL487" i="34"/>
  <c r="AY285" i="34"/>
  <c r="AI33" i="46"/>
  <c r="AI457" i="46"/>
  <c r="AI291" i="46"/>
  <c r="AV664" i="34"/>
  <c r="AV71" i="46"/>
  <c r="AV87" i="46"/>
  <c r="AV95" i="46"/>
  <c r="AV111" i="46"/>
  <c r="AV135" i="46"/>
  <c r="AV143" i="46"/>
  <c r="AV151" i="46"/>
  <c r="AV167" i="46"/>
  <c r="AV175" i="46"/>
  <c r="AV191" i="46"/>
  <c r="AV199" i="46"/>
  <c r="AV223" i="46"/>
  <c r="AV239" i="46"/>
  <c r="AV255" i="46"/>
  <c r="AV263" i="46"/>
  <c r="AV271" i="46"/>
  <c r="AV279" i="46"/>
  <c r="AV287" i="46"/>
  <c r="AV319" i="46"/>
  <c r="AV327" i="46"/>
  <c r="AV359" i="46"/>
  <c r="AV367" i="46"/>
  <c r="AV383" i="46"/>
  <c r="AV407" i="46"/>
  <c r="AV423" i="46"/>
  <c r="AV439" i="46"/>
  <c r="AV447" i="46"/>
  <c r="AV463" i="46"/>
  <c r="AV471" i="46"/>
  <c r="AV487" i="46"/>
  <c r="AV503" i="46"/>
  <c r="AV519" i="46"/>
  <c r="AV543" i="46"/>
  <c r="AV559" i="46"/>
  <c r="AV575" i="46"/>
  <c r="AV583" i="46"/>
  <c r="AV591" i="46"/>
  <c r="AV599" i="46"/>
  <c r="AV607" i="46"/>
  <c r="AV615" i="46"/>
  <c r="AV623" i="46"/>
  <c r="AV631" i="46"/>
  <c r="AV639" i="46"/>
  <c r="AV663" i="46"/>
  <c r="AV671" i="46"/>
  <c r="AV679" i="46"/>
  <c r="AV703" i="46"/>
  <c r="AV719" i="46"/>
  <c r="AV727" i="46"/>
  <c r="AV735" i="46"/>
  <c r="AV751" i="46"/>
  <c r="AV759" i="46"/>
  <c r="AV783" i="46"/>
  <c r="AV807" i="46"/>
  <c r="AV815" i="46"/>
  <c r="AV831" i="46"/>
  <c r="AV847" i="46"/>
  <c r="AV855" i="46"/>
  <c r="AV863" i="46"/>
  <c r="AV879" i="46"/>
  <c r="AV887" i="46"/>
  <c r="AV903" i="46"/>
  <c r="AV911" i="46"/>
  <c r="AV935" i="46"/>
  <c r="AV959" i="46"/>
  <c r="AV967" i="46"/>
  <c r="AV999" i="46"/>
  <c r="AT1011" i="34"/>
  <c r="AS1011" i="34"/>
  <c r="AS986" i="34"/>
  <c r="AL986" i="34"/>
  <c r="AR420" i="34"/>
  <c r="AS420" i="34"/>
  <c r="AO778" i="34"/>
  <c r="AS778" i="34"/>
  <c r="AT776" i="34"/>
  <c r="AR776" i="34"/>
  <c r="AS776" i="34"/>
  <c r="AY938" i="34"/>
  <c r="AY926" i="34"/>
  <c r="AY902" i="34"/>
  <c r="AY900" i="34"/>
  <c r="AY880" i="34"/>
  <c r="AY855" i="34"/>
  <c r="AY848" i="34"/>
  <c r="AY783" i="34"/>
  <c r="AY768" i="34"/>
  <c r="AY648" i="34"/>
  <c r="AY644" i="34"/>
  <c r="AY628" i="34"/>
  <c r="AY556" i="34"/>
  <c r="AY515" i="34"/>
  <c r="AY497" i="34"/>
  <c r="AY469" i="34"/>
  <c r="AY455" i="34"/>
  <c r="AY355" i="34"/>
  <c r="AY335" i="34"/>
  <c r="AY311" i="34"/>
  <c r="AY295" i="34"/>
  <c r="AY283" i="34"/>
  <c r="AY245" i="34"/>
  <c r="AY166" i="34"/>
  <c r="AY142" i="34"/>
  <c r="CZ39" i="52"/>
  <c r="CZ40" i="52"/>
  <c r="CX35" i="52"/>
  <c r="CV37" i="52"/>
  <c r="CY38" i="52"/>
  <c r="CW40" i="52"/>
  <c r="CZ41" i="52"/>
  <c r="CY35" i="52"/>
  <c r="CZ42" i="52"/>
  <c r="CZ35" i="52"/>
  <c r="CZ43" i="52"/>
  <c r="CV36" i="52"/>
  <c r="CY37" i="52"/>
  <c r="CW39" i="52"/>
  <c r="CU41" i="52"/>
  <c r="CX42" i="52"/>
  <c r="CZ36" i="52"/>
  <c r="CZ44" i="52"/>
  <c r="CW36" i="52"/>
  <c r="CU38" i="52"/>
  <c r="CX39" i="52"/>
  <c r="CV41" i="52"/>
  <c r="CY42" i="52"/>
  <c r="CW44" i="52"/>
  <c r="CU35" i="52"/>
  <c r="CX36" i="52"/>
  <c r="CV38" i="52"/>
  <c r="CY39" i="52"/>
  <c r="CW41" i="52"/>
  <c r="CU43" i="52"/>
  <c r="CX44" i="52"/>
  <c r="CV35" i="52"/>
  <c r="CY36" i="52"/>
  <c r="CW38" i="52"/>
  <c r="CU40" i="52"/>
  <c r="CX41" i="52"/>
  <c r="CV43" i="52"/>
  <c r="CY44" i="52"/>
  <c r="CW35" i="52"/>
  <c r="CU37" i="52"/>
  <c r="CX38" i="52"/>
  <c r="CV40" i="52"/>
  <c r="CY41" i="52"/>
  <c r="CW43" i="52"/>
  <c r="CU42" i="52"/>
  <c r="CX43" i="52"/>
  <c r="CW37" i="52"/>
  <c r="CU39" i="52"/>
  <c r="CX40" i="52"/>
  <c r="CV42" i="52"/>
  <c r="CY43" i="52"/>
  <c r="CU36" i="52"/>
  <c r="CX37" i="52"/>
  <c r="CV39" i="52"/>
  <c r="CY40" i="52"/>
  <c r="CW42" i="52"/>
  <c r="CU44" i="52"/>
  <c r="CV44" i="52"/>
  <c r="CZ37" i="52"/>
  <c r="CZ38" i="52"/>
  <c r="AO750" i="34"/>
  <c r="AV155" i="34"/>
  <c r="AY964" i="34"/>
  <c r="AY921" i="34"/>
  <c r="AY915" i="34"/>
  <c r="AY897" i="34"/>
  <c r="AY831" i="34"/>
  <c r="AY812" i="34"/>
  <c r="AY796" i="34"/>
  <c r="AY772" i="34"/>
  <c r="AY746" i="34"/>
  <c r="AY621" i="34"/>
  <c r="AY601" i="34"/>
  <c r="AY503" i="34"/>
  <c r="AY466" i="34"/>
  <c r="AY379" i="34"/>
  <c r="AY345" i="34"/>
  <c r="AY322" i="34"/>
  <c r="AY229" i="34"/>
  <c r="AY221" i="34"/>
  <c r="AY179" i="34"/>
  <c r="AY156" i="34"/>
  <c r="AY139" i="34"/>
  <c r="AY95" i="34"/>
  <c r="AY85" i="34"/>
  <c r="AY1000" i="34"/>
  <c r="AL995" i="34"/>
  <c r="AV995" i="34" s="1"/>
  <c r="AY978" i="34"/>
  <c r="AY908" i="34"/>
  <c r="AY879" i="34"/>
  <c r="AY828" i="34"/>
  <c r="AY712" i="34"/>
  <c r="AY694" i="34"/>
  <c r="AY572" i="34"/>
  <c r="AY555" i="34"/>
  <c r="AY553" i="34"/>
  <c r="AY540" i="34"/>
  <c r="AY531" i="34"/>
  <c r="AY507" i="34"/>
  <c r="AS423" i="34"/>
  <c r="AY347" i="34"/>
  <c r="AY342" i="34"/>
  <c r="AY319" i="34"/>
  <c r="AY256" i="34"/>
  <c r="AY174" i="34"/>
  <c r="AY119" i="34"/>
  <c r="AY932" i="34"/>
  <c r="AY847" i="34"/>
  <c r="AY569" i="34"/>
  <c r="AY537" i="34"/>
  <c r="AY465" i="34"/>
  <c r="AY456" i="34"/>
  <c r="AY367" i="34"/>
  <c r="AY356" i="34"/>
  <c r="AY344" i="34"/>
  <c r="AY303" i="34"/>
  <c r="AY253" i="34"/>
  <c r="AY207" i="34"/>
  <c r="T1005" i="34"/>
  <c r="T1001" i="34"/>
  <c r="T993" i="34"/>
  <c r="T989" i="34"/>
  <c r="T981" i="34"/>
  <c r="T977" i="34"/>
  <c r="T973" i="34"/>
  <c r="T957" i="34"/>
  <c r="T953" i="34"/>
  <c r="T949" i="34"/>
  <c r="T937" i="34"/>
  <c r="T933" i="34"/>
  <c r="T929" i="34"/>
  <c r="T917" i="34"/>
  <c r="T913" i="34"/>
  <c r="T901" i="34"/>
  <c r="T889" i="34"/>
  <c r="T877" i="34"/>
  <c r="T873" i="34"/>
  <c r="T865" i="34"/>
  <c r="T849" i="34"/>
  <c r="T837" i="34"/>
  <c r="T833" i="34"/>
  <c r="T825" i="34"/>
  <c r="T817" i="34"/>
  <c r="T813" i="34"/>
  <c r="T801" i="34"/>
  <c r="T789" i="34"/>
  <c r="T785" i="34"/>
  <c r="T757" i="34"/>
  <c r="T749" i="34"/>
  <c r="T745" i="34"/>
  <c r="T741" i="34"/>
  <c r="T733" i="34"/>
  <c r="T729" i="34"/>
  <c r="T709" i="34"/>
  <c r="T705" i="34"/>
  <c r="T697" i="34"/>
  <c r="T689" i="34"/>
  <c r="T673" i="34"/>
  <c r="T669" i="34"/>
  <c r="T661" i="34"/>
  <c r="T657" i="34"/>
  <c r="T641" i="34"/>
  <c r="T629" i="34"/>
  <c r="T621" i="34"/>
  <c r="T617" i="34"/>
  <c r="T613" i="34"/>
  <c r="T593" i="34"/>
  <c r="T581" i="34"/>
  <c r="T573" i="34"/>
  <c r="T561" i="34"/>
  <c r="T545" i="34"/>
  <c r="T533" i="34"/>
  <c r="T529" i="34"/>
  <c r="T501" i="34"/>
  <c r="T493" i="34"/>
  <c r="T489" i="34"/>
  <c r="T485" i="34"/>
  <c r="T477" i="34"/>
  <c r="T473" i="34"/>
  <c r="T457" i="34"/>
  <c r="T453" i="34"/>
  <c r="T445" i="34"/>
  <c r="T433" i="34"/>
  <c r="T425" i="34"/>
  <c r="T405" i="34"/>
  <c r="T401" i="34"/>
  <c r="T385" i="34"/>
  <c r="T373" i="34"/>
  <c r="T365" i="34"/>
  <c r="T361" i="34"/>
  <c r="T357" i="34"/>
  <c r="T337" i="34"/>
  <c r="T325" i="34"/>
  <c r="T321" i="34"/>
  <c r="T313" i="34"/>
  <c r="T305" i="34"/>
  <c r="T301" i="34"/>
  <c r="T289" i="34"/>
  <c r="T277" i="34"/>
  <c r="T273" i="34"/>
  <c r="T253" i="34"/>
  <c r="T245" i="34"/>
  <c r="T241" i="34"/>
  <c r="T229" i="34"/>
  <c r="T225" i="34"/>
  <c r="T209" i="34"/>
  <c r="T197" i="34"/>
  <c r="T189" i="34"/>
  <c r="T177" i="34"/>
  <c r="T161" i="34"/>
  <c r="T157" i="34"/>
  <c r="T153" i="34"/>
  <c r="T149" i="34"/>
  <c r="T141" i="34"/>
  <c r="T137" i="34"/>
  <c r="T125" i="34"/>
  <c r="T121" i="34"/>
  <c r="T117" i="34"/>
  <c r="T113" i="34"/>
  <c r="T101" i="34"/>
  <c r="T97" i="34"/>
  <c r="T93" i="34"/>
  <c r="T89" i="34"/>
  <c r="T81" i="34"/>
  <c r="T77" i="34"/>
  <c r="T73" i="34"/>
  <c r="T69" i="34"/>
  <c r="T65" i="34"/>
  <c r="T57" i="34"/>
  <c r="T45" i="34"/>
  <c r="T41" i="34"/>
  <c r="T29" i="34"/>
  <c r="T25" i="34"/>
  <c r="T21" i="34"/>
  <c r="T17" i="34"/>
  <c r="AY1014" i="34"/>
  <c r="AY1002" i="34"/>
  <c r="AY987" i="34"/>
  <c r="AY982" i="34"/>
  <c r="AY975" i="34"/>
  <c r="AY963" i="34"/>
  <c r="AY914" i="34"/>
  <c r="AY896" i="34"/>
  <c r="AY886" i="34"/>
  <c r="AY876" i="34"/>
  <c r="AY871" i="34"/>
  <c r="AY862" i="34"/>
  <c r="AY860" i="34"/>
  <c r="AY853" i="34"/>
  <c r="AY840" i="34"/>
  <c r="AY813" i="34"/>
  <c r="AY804" i="34"/>
  <c r="AY716" i="34"/>
  <c r="AY702" i="34"/>
  <c r="AY686" i="34"/>
  <c r="AY622" i="34"/>
  <c r="AY617" i="34"/>
  <c r="AY566" i="34"/>
  <c r="AY539" i="34"/>
  <c r="AY524" i="34"/>
  <c r="AY513" i="34"/>
  <c r="AY383" i="34"/>
  <c r="AY378" i="34"/>
  <c r="AY373" i="34"/>
  <c r="AY307" i="34"/>
  <c r="AY293" i="34"/>
  <c r="AY243" i="34"/>
  <c r="AY209" i="34"/>
  <c r="AY185" i="34"/>
  <c r="AY171" i="34"/>
  <c r="AY128" i="34"/>
  <c r="AY71" i="34"/>
  <c r="AY56" i="34"/>
  <c r="AY25" i="34"/>
  <c r="AV17" i="46"/>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L987" i="46"/>
  <c r="AO987" i="46"/>
  <c r="AQ987" i="46"/>
  <c r="AO979" i="46"/>
  <c r="AL979" i="46"/>
  <c r="AP979" i="46"/>
  <c r="AQ979" i="46"/>
  <c r="AI979" i="46"/>
  <c r="AO974" i="46"/>
  <c r="AP974" i="46"/>
  <c r="AL974" i="46"/>
  <c r="AI974" i="46"/>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O765" i="46"/>
  <c r="AL246" i="46"/>
  <c r="AO246" i="46"/>
  <c r="AI246" i="46"/>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G432" i="46" s="1"/>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K269" i="46"/>
  <c r="AG269" i="46"/>
  <c r="AN269"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L526" i="46"/>
  <c r="AQ526" i="46"/>
  <c r="AI526" i="46"/>
  <c r="AP526" i="46"/>
  <c r="AI502" i="46"/>
  <c r="AO502" i="46"/>
  <c r="AQ502" i="46"/>
  <c r="AP502" i="46"/>
  <c r="AI493" i="46"/>
  <c r="AQ493" i="46"/>
  <c r="AL493" i="46"/>
  <c r="AP493" i="46"/>
  <c r="AQ454" i="46"/>
  <c r="AO454" i="46"/>
  <c r="AP454" i="46"/>
  <c r="AI454" i="46"/>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O724" i="46"/>
  <c r="AP724" i="46"/>
  <c r="AQ716" i="46"/>
  <c r="AL716" i="46"/>
  <c r="AI716" i="46"/>
  <c r="AP716" i="46"/>
  <c r="AL577" i="46"/>
  <c r="AI577" i="46"/>
  <c r="AP577" i="46"/>
  <c r="AQ577" i="46"/>
  <c r="AO615" i="46"/>
  <c r="AI615" i="46"/>
  <c r="AP615" i="46"/>
  <c r="AL615" i="46"/>
  <c r="AQ615" i="46"/>
  <c r="AJ964" i="34"/>
  <c r="AV964" i="34"/>
  <c r="AN211" i="46"/>
  <c r="AG331" i="46"/>
  <c r="AL319" i="46"/>
  <c r="AK293" i="46"/>
  <c r="AN964" i="34"/>
  <c r="AQ964" i="34"/>
  <c r="AM646" i="46"/>
  <c r="AI687" i="46"/>
  <c r="T16" i="34"/>
  <c r="AL1011" i="34"/>
  <c r="AY1007" i="34"/>
  <c r="AV467" i="46"/>
  <c r="AV579" i="46"/>
  <c r="AV835" i="46"/>
  <c r="AV939" i="46"/>
  <c r="H13" i="46"/>
  <c r="AI37" i="46"/>
  <c r="AN37" i="46" s="1"/>
  <c r="AI244" i="46"/>
  <c r="AI401" i="46"/>
  <c r="AI404" i="46"/>
  <c r="AM637" i="46"/>
  <c r="AJ743" i="46"/>
  <c r="AI746" i="46"/>
  <c r="AI750" i="46"/>
  <c r="AI754" i="46"/>
  <c r="AK754" i="46" s="1"/>
  <c r="AI756" i="46"/>
  <c r="AI758" i="46"/>
  <c r="AI1014" i="46"/>
  <c r="AH1006" i="34"/>
  <c r="AO1006" i="34" s="1"/>
  <c r="AG1006" i="34"/>
  <c r="AG983" i="34"/>
  <c r="AH983" i="34"/>
  <c r="AG978" i="34"/>
  <c r="AH978" i="34"/>
  <c r="AT978" i="34" s="1"/>
  <c r="AG976" i="34"/>
  <c r="AH976" i="34"/>
  <c r="AG955" i="34"/>
  <c r="AH955" i="34"/>
  <c r="AG944" i="34"/>
  <c r="AH944" i="34"/>
  <c r="AG942" i="34"/>
  <c r="AH942" i="34"/>
  <c r="AT942" i="34" s="1"/>
  <c r="AG935" i="34"/>
  <c r="AH935" i="34"/>
  <c r="AY931" i="34"/>
  <c r="AI75" i="46"/>
  <c r="AJ991" i="46"/>
  <c r="AG1015" i="34"/>
  <c r="AH1015" i="34"/>
  <c r="AL1015" i="34" s="1"/>
  <c r="AY1011" i="34"/>
  <c r="AY1009" i="34"/>
  <c r="AY1004" i="34"/>
  <c r="AH992" i="34"/>
  <c r="AG992" i="34"/>
  <c r="AH980" i="34"/>
  <c r="AG980" i="34"/>
  <c r="AG957" i="34"/>
  <c r="AH957" i="34"/>
  <c r="AI189" i="46"/>
  <c r="AI318" i="46"/>
  <c r="AI500" i="46"/>
  <c r="AI693" i="46"/>
  <c r="AI809" i="46"/>
  <c r="AI823" i="46"/>
  <c r="AI827" i="46"/>
  <c r="AS827" i="46" s="1"/>
  <c r="AI829" i="46"/>
  <c r="AI831" i="46"/>
  <c r="AI833" i="46"/>
  <c r="AI835" i="46"/>
  <c r="AI875" i="46"/>
  <c r="AI880" i="46"/>
  <c r="AG880" i="46" s="1"/>
  <c r="AI884" i="46"/>
  <c r="AI899" i="46"/>
  <c r="AK899" i="46" s="1"/>
  <c r="AI901" i="46"/>
  <c r="B37" i="43"/>
  <c r="AG1008" i="34"/>
  <c r="AH1008" i="34"/>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G994" i="34"/>
  <c r="AY992" i="34"/>
  <c r="AY990" i="34"/>
  <c r="AH987" i="34"/>
  <c r="AG987" i="34"/>
  <c r="AH927" i="34"/>
  <c r="AG927" i="34"/>
  <c r="AY919" i="34"/>
  <c r="AV687" i="46"/>
  <c r="AI398" i="46"/>
  <c r="AI400" i="46"/>
  <c r="AI402" i="46"/>
  <c r="AI405" i="46"/>
  <c r="AI745" i="46"/>
  <c r="AK745" i="46" s="1"/>
  <c r="AI747" i="46"/>
  <c r="AI753" i="46"/>
  <c r="AI757" i="46"/>
  <c r="AJ1012" i="46"/>
  <c r="AH989" i="34"/>
  <c r="AG989" i="34"/>
  <c r="AH965" i="34"/>
  <c r="AG965" i="34"/>
  <c r="AH1002" i="34"/>
  <c r="AG1002" i="34"/>
  <c r="AY939" i="34"/>
  <c r="AI316" i="46"/>
  <c r="AI317" i="46"/>
  <c r="AI319" i="46"/>
  <c r="AI540" i="46"/>
  <c r="AI541" i="46"/>
  <c r="AN541" i="46" s="1"/>
  <c r="AI806" i="46"/>
  <c r="AI826" i="46"/>
  <c r="AI828" i="46"/>
  <c r="AI830" i="46"/>
  <c r="AI832" i="46"/>
  <c r="AI874" i="46"/>
  <c r="AI881" i="46"/>
  <c r="AI883" i="46"/>
  <c r="AG883" i="46" s="1"/>
  <c r="AI898" i="46"/>
  <c r="AI900" i="46"/>
  <c r="AI941" i="46"/>
  <c r="AY1012" i="34"/>
  <c r="AY1010" i="34"/>
  <c r="AG1009" i="34"/>
  <c r="AH1009" i="34"/>
  <c r="AG981" i="34"/>
  <c r="AH981" i="34"/>
  <c r="AG974" i="34"/>
  <c r="AH974" i="34"/>
  <c r="AY968" i="34"/>
  <c r="AH967" i="34"/>
  <c r="AG967" i="34"/>
  <c r="AY954" i="34"/>
  <c r="AY799" i="34"/>
  <c r="AY600" i="34"/>
  <c r="AY595" i="34"/>
  <c r="AY593" i="34"/>
  <c r="AY565" i="34"/>
  <c r="AY172" i="34"/>
  <c r="AS155" i="34"/>
  <c r="AY51" i="34"/>
  <c r="AH923" i="34"/>
  <c r="AT923" i="34" s="1"/>
  <c r="AG895" i="34"/>
  <c r="AH874" i="34"/>
  <c r="AG844" i="34"/>
  <c r="AG812" i="34"/>
  <c r="AG790" i="34"/>
  <c r="AG772" i="34"/>
  <c r="AG735" i="34"/>
  <c r="AH703" i="34"/>
  <c r="AR703" i="34" s="1"/>
  <c r="AH671" i="34"/>
  <c r="AG633" i="34"/>
  <c r="AG599" i="34"/>
  <c r="AH553" i="34"/>
  <c r="AS553" i="34" s="1"/>
  <c r="AG517" i="34"/>
  <c r="AG474" i="34"/>
  <c r="AG423" i="34"/>
  <c r="AG391" i="34"/>
  <c r="AG352" i="34"/>
  <c r="AG269" i="34"/>
  <c r="AH191" i="34"/>
  <c r="AH77" i="34"/>
  <c r="AY973" i="34"/>
  <c r="AY966" i="34"/>
  <c r="AY942" i="34"/>
  <c r="AY894" i="34"/>
  <c r="AY887" i="34"/>
  <c r="AY875" i="34"/>
  <c r="AT858" i="34"/>
  <c r="AL844" i="34"/>
  <c r="AY835" i="34"/>
  <c r="AY829" i="34"/>
  <c r="AY825" i="34"/>
  <c r="AY809" i="34"/>
  <c r="AO801" i="34"/>
  <c r="AY781" i="34"/>
  <c r="AY740" i="34"/>
  <c r="AY738" i="34"/>
  <c r="AY720" i="34"/>
  <c r="AY609" i="34"/>
  <c r="AY567" i="34"/>
  <c r="AL526" i="34"/>
  <c r="AV526" i="34" s="1"/>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G865" i="34"/>
  <c r="AG836" i="34"/>
  <c r="AG806" i="34"/>
  <c r="AO786" i="34"/>
  <c r="AH770" i="34"/>
  <c r="AL770" i="34" s="1"/>
  <c r="AJ770" i="34" s="1"/>
  <c r="AG728" i="34"/>
  <c r="AG701" i="34"/>
  <c r="AG664" i="34"/>
  <c r="AH628" i="34"/>
  <c r="AG597" i="34"/>
  <c r="AH546" i="34"/>
  <c r="AO546" i="34" s="1"/>
  <c r="AG511" i="34"/>
  <c r="AH471" i="34"/>
  <c r="AR471" i="34" s="1"/>
  <c r="AG420" i="34"/>
  <c r="AH388" i="34"/>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H859" i="34"/>
  <c r="AH832" i="34"/>
  <c r="AG801" i="34"/>
  <c r="AH781" i="34"/>
  <c r="AG764" i="34"/>
  <c r="AG723" i="34"/>
  <c r="AH696" i="34"/>
  <c r="AG650" i="34"/>
  <c r="AH618" i="34"/>
  <c r="AT618" i="34" s="1"/>
  <c r="AG590" i="34"/>
  <c r="AH540" i="34"/>
  <c r="AH504" i="34"/>
  <c r="AS504" i="34" s="1"/>
  <c r="AG450" i="34"/>
  <c r="AH413" i="34"/>
  <c r="AG379" i="34"/>
  <c r="AG333" i="34"/>
  <c r="AH234" i="34"/>
  <c r="AS234" i="34" s="1"/>
  <c r="AG150" i="34"/>
  <c r="AH56" i="34"/>
  <c r="AY844" i="34"/>
  <c r="AY789" i="34"/>
  <c r="AY776" i="34"/>
  <c r="AO736" i="34"/>
  <c r="AY422" i="34"/>
  <c r="AH930" i="34"/>
  <c r="AS930" i="34" s="1"/>
  <c r="AH910" i="34"/>
  <c r="AG888" i="34"/>
  <c r="AG858" i="34"/>
  <c r="AH827" i="34"/>
  <c r="AO797" i="34"/>
  <c r="AG778" i="34"/>
  <c r="AG720" i="34"/>
  <c r="AH692" i="34"/>
  <c r="AR692" i="34" s="1"/>
  <c r="AG648" i="34"/>
  <c r="AG616" i="34"/>
  <c r="AG583" i="34"/>
  <c r="AG535" i="34"/>
  <c r="AH498" i="34"/>
  <c r="AH446" i="34"/>
  <c r="AH410" i="34"/>
  <c r="AH375" i="34"/>
  <c r="AR375" i="34" s="1"/>
  <c r="AH320" i="34"/>
  <c r="AH222" i="34"/>
  <c r="AG142" i="34"/>
  <c r="AG50" i="34"/>
  <c r="AY956" i="34"/>
  <c r="AY949" i="34"/>
  <c r="AL947" i="34"/>
  <c r="AY899" i="34"/>
  <c r="AY893" i="34"/>
  <c r="AY883" i="34"/>
  <c r="AL858" i="34"/>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H531" i="34"/>
  <c r="AH495" i="34"/>
  <c r="AG434" i="34"/>
  <c r="AH407" i="34"/>
  <c r="AL407" i="34" s="1"/>
  <c r="AG369" i="34"/>
  <c r="AG311" i="34"/>
  <c r="AG216" i="34"/>
  <c r="AH124" i="34"/>
  <c r="AR124" i="34" s="1"/>
  <c r="AH40" i="34"/>
  <c r="AT40" i="34" s="1"/>
  <c r="AL931" i="34"/>
  <c r="AL897" i="34"/>
  <c r="AY816" i="34"/>
  <c r="AY801" i="34"/>
  <c r="AY790" i="34"/>
  <c r="AS789" i="34"/>
  <c r="AT688" i="34"/>
  <c r="AY680" i="34"/>
  <c r="AY605" i="34"/>
  <c r="AR545" i="34"/>
  <c r="AL540"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H519" i="34"/>
  <c r="AR519" i="34" s="1"/>
  <c r="AH484" i="34"/>
  <c r="AG428" i="34"/>
  <c r="AG398" i="34"/>
  <c r="AH357" i="34"/>
  <c r="AG282" i="34"/>
  <c r="AH198" i="34"/>
  <c r="AH93" i="34"/>
  <c r="AQ16" i="46"/>
  <c r="DG37" i="43"/>
  <c r="DG41" i="43"/>
  <c r="DG35" i="43"/>
  <c r="DG38" i="43"/>
  <c r="DG42" i="43"/>
  <c r="DG39" i="43"/>
  <c r="DG43" i="43"/>
  <c r="DG36" i="43"/>
  <c r="DG40" i="43"/>
  <c r="DG44" i="43"/>
  <c r="DF44" i="43"/>
  <c r="DB44" i="43"/>
  <c r="H44" i="43"/>
  <c r="D44" i="43"/>
  <c r="DE43" i="43"/>
  <c r="DA43" i="43"/>
  <c r="G43" i="43"/>
  <c r="C43" i="43"/>
  <c r="DD42" i="43"/>
  <c r="F42" i="43"/>
  <c r="DH41" i="43"/>
  <c r="DC41" i="43"/>
  <c r="I41" i="43"/>
  <c r="E41" i="43"/>
  <c r="DF40" i="43"/>
  <c r="DB40" i="43"/>
  <c r="H40" i="43"/>
  <c r="D40" i="43"/>
  <c r="DE39" i="43"/>
  <c r="DA39" i="43"/>
  <c r="G39" i="43"/>
  <c r="C39" i="43"/>
  <c r="DD38" i="43"/>
  <c r="F38" i="43"/>
  <c r="DH37" i="43"/>
  <c r="DC37" i="43"/>
  <c r="I37" i="43"/>
  <c r="E37" i="43"/>
  <c r="DF36" i="43"/>
  <c r="DB36" i="43"/>
  <c r="H36" i="43"/>
  <c r="D36" i="43"/>
  <c r="DE35" i="43"/>
  <c r="DA35" i="43"/>
  <c r="G35" i="43"/>
  <c r="C35" i="43"/>
  <c r="DE44" i="43"/>
  <c r="DA44" i="43"/>
  <c r="G44" i="43"/>
  <c r="C44" i="43"/>
  <c r="DD43" i="43"/>
  <c r="F43" i="43"/>
  <c r="DH42" i="43"/>
  <c r="DC42" i="43"/>
  <c r="I42" i="43"/>
  <c r="E42" i="43"/>
  <c r="DF41" i="43"/>
  <c r="DB41" i="43"/>
  <c r="H41" i="43"/>
  <c r="D41" i="43"/>
  <c r="DE40" i="43"/>
  <c r="DA40" i="43"/>
  <c r="G40" i="43"/>
  <c r="C40" i="43"/>
  <c r="DD39" i="43"/>
  <c r="F39" i="43"/>
  <c r="DH38" i="43"/>
  <c r="DC38" i="43"/>
  <c r="I38" i="43"/>
  <c r="E38" i="43"/>
  <c r="DF37" i="43"/>
  <c r="DB37" i="43"/>
  <c r="H37" i="43"/>
  <c r="DD44" i="43"/>
  <c r="DH43" i="43"/>
  <c r="E43" i="43"/>
  <c r="DB42" i="43"/>
  <c r="H42" i="43"/>
  <c r="DE41" i="43"/>
  <c r="C41" i="43"/>
  <c r="F40" i="43"/>
  <c r="I39" i="43"/>
  <c r="DA37" i="43"/>
  <c r="DH36" i="43"/>
  <c r="E36" i="43"/>
  <c r="DC44" i="43"/>
  <c r="I44" i="43"/>
  <c r="DF43" i="43"/>
  <c r="D43" i="43"/>
  <c r="DA42" i="43"/>
  <c r="G42" i="43"/>
  <c r="DD41" i="43"/>
  <c r="DH40" i="43"/>
  <c r="E40" i="43"/>
  <c r="DB39" i="43"/>
  <c r="H39" i="43"/>
  <c r="DE38" i="43"/>
  <c r="C38" i="43"/>
  <c r="F37" i="43"/>
  <c r="DE36" i="43"/>
  <c r="I36" i="43"/>
  <c r="C36" i="43"/>
  <c r="DC35" i="43"/>
  <c r="F35" i="43"/>
  <c r="F44" i="43"/>
  <c r="DC43" i="43"/>
  <c r="I43" i="43"/>
  <c r="DF42" i="43"/>
  <c r="D42" i="43"/>
  <c r="DA41" i="43"/>
  <c r="G41" i="43"/>
  <c r="DD40" i="43"/>
  <c r="DH39" i="43"/>
  <c r="E39" i="43"/>
  <c r="DB38" i="43"/>
  <c r="H38" i="43"/>
  <c r="DE37" i="43"/>
  <c r="D37" i="43"/>
  <c r="DD36" i="43"/>
  <c r="G36" i="43"/>
  <c r="DH35" i="43"/>
  <c r="DB35" i="43"/>
  <c r="E35" i="43"/>
  <c r="DH44" i="43"/>
  <c r="E44" i="43"/>
  <c r="DB43" i="43"/>
  <c r="H43" i="43"/>
  <c r="DE42" i="43"/>
  <c r="C42" i="43"/>
  <c r="F41" i="43"/>
  <c r="DC40" i="43"/>
  <c r="I40" i="43"/>
  <c r="DF39" i="43"/>
  <c r="D39" i="43"/>
  <c r="DA38" i="43"/>
  <c r="G38" i="43"/>
  <c r="DD37" i="43"/>
  <c r="C37" i="43"/>
  <c r="DC36" i="43"/>
  <c r="F36" i="43"/>
  <c r="DF35" i="43"/>
  <c r="I35" i="43"/>
  <c r="D35" i="43"/>
  <c r="DC39" i="43"/>
  <c r="DF38" i="43"/>
  <c r="D38" i="43"/>
  <c r="G37" i="43"/>
  <c r="DA36" i="43"/>
  <c r="DD35" i="43"/>
  <c r="H35" i="43"/>
  <c r="AJ931" i="34"/>
  <c r="AV931" i="34"/>
  <c r="AN931" i="34"/>
  <c r="AQ931" i="34"/>
  <c r="AV713" i="34"/>
  <c r="AJ398" i="34"/>
  <c r="AQ25" i="34"/>
  <c r="AJ882" i="34"/>
  <c r="AV811" i="34"/>
  <c r="AQ778" i="34"/>
  <c r="AJ716" i="34"/>
  <c r="AN783" i="34"/>
  <c r="AV682" i="34"/>
  <c r="AJ663" i="34"/>
  <c r="AN663"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T671" i="34"/>
  <c r="AR671" i="34"/>
  <c r="AT553" i="34"/>
  <c r="AL553" i="34"/>
  <c r="AQ553" i="34" s="1"/>
  <c r="AS498" i="34"/>
  <c r="AT498" i="34"/>
  <c r="AT410" i="34"/>
  <c r="AR410" i="34"/>
  <c r="AO410" i="34"/>
  <c r="AO375" i="34"/>
  <c r="AR320" i="34"/>
  <c r="AT320" i="34"/>
  <c r="AO320" i="34"/>
  <c r="AS320" i="34"/>
  <c r="AL320" i="34"/>
  <c r="AO222" i="34"/>
  <c r="AL222" i="34"/>
  <c r="AT222"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O613" i="34"/>
  <c r="AT613" i="34"/>
  <c r="AL613" i="34"/>
  <c r="AR613" i="34"/>
  <c r="AO567" i="34"/>
  <c r="AT567" i="34"/>
  <c r="AS567" i="34"/>
  <c r="AR531" i="34"/>
  <c r="AT531" i="34"/>
  <c r="AL531" i="34"/>
  <c r="AO495" i="34"/>
  <c r="AT495" i="34"/>
  <c r="AL495" i="34"/>
  <c r="AR495" i="34"/>
  <c r="AS495" i="34"/>
  <c r="AL124" i="34"/>
  <c r="AQ713" i="34"/>
  <c r="AV398" i="34"/>
  <c r="AJ430" i="34"/>
  <c r="AJ886" i="34"/>
  <c r="AN882" i="34"/>
  <c r="AR25" i="34"/>
  <c r="AJ811" i="34"/>
  <c r="AV897" i="34"/>
  <c r="AN728" i="34"/>
  <c r="AO124" i="34"/>
  <c r="AT255" i="34"/>
  <c r="AQ682" i="34"/>
  <c r="AS531" i="34"/>
  <c r="AO957" i="34"/>
  <c r="AV337" i="34"/>
  <c r="AJ337" i="34"/>
  <c r="AV583" i="34"/>
  <c r="AJ583" i="34"/>
  <c r="AR1008" i="34"/>
  <c r="AV50" i="34"/>
  <c r="AN50" i="34"/>
  <c r="AQ50" i="34"/>
  <c r="AL282" i="34"/>
  <c r="AS296" i="34"/>
  <c r="AN174" i="34"/>
  <c r="AQ174" i="34"/>
  <c r="AJ174" i="34"/>
  <c r="AS517" i="34"/>
  <c r="AT375" i="34"/>
  <c r="AS222"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R567" i="34"/>
  <c r="AL533" i="34"/>
  <c r="AR533" i="34"/>
  <c r="AS526" i="34"/>
  <c r="AR526" i="34"/>
  <c r="AO526" i="34"/>
  <c r="AT526" i="34"/>
  <c r="AT486" i="34"/>
  <c r="AL486" i="34"/>
  <c r="AN486" i="34" s="1"/>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S955" i="34"/>
  <c r="AL955" i="34"/>
  <c r="AR955"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O796" i="34"/>
  <c r="AR796" i="34"/>
  <c r="AT796" i="34"/>
  <c r="AL796" i="34"/>
  <c r="AT770" i="34"/>
  <c r="AR770" i="34"/>
  <c r="AT628" i="34"/>
  <c r="AL628" i="34"/>
  <c r="AR546" i="34"/>
  <c r="AL546" i="34"/>
  <c r="AT546" i="34"/>
  <c r="AS546" i="34"/>
  <c r="AO388" i="34"/>
  <c r="AT388" i="34"/>
  <c r="AS388" i="34"/>
  <c r="AN25" i="34"/>
  <c r="AJ749" i="34"/>
  <c r="AN778" i="34"/>
  <c r="AT137" i="34"/>
  <c r="AS430" i="34"/>
  <c r="AS282" i="34"/>
  <c r="AJ311" i="34"/>
  <c r="AO511" i="34"/>
  <c r="AR957" i="34"/>
  <c r="AN641" i="34"/>
  <c r="AN398" i="34"/>
  <c r="AJ434" i="34"/>
  <c r="AN137" i="34"/>
  <c r="AQ391" i="34"/>
  <c r="AJ664" i="34"/>
  <c r="AQ749" i="34"/>
  <c r="AV882" i="34"/>
  <c r="AN216" i="34"/>
  <c r="AS25" i="34"/>
  <c r="AN897" i="34"/>
  <c r="AL446" i="34"/>
  <c r="AV881" i="34"/>
  <c r="AJ858" i="34"/>
  <c r="AV778" i="34"/>
  <c r="AJ728" i="34"/>
  <c r="AV716" i="34"/>
  <c r="AL255" i="34"/>
  <c r="AO430" i="34"/>
  <c r="AQ783" i="34"/>
  <c r="AT282" i="34"/>
  <c r="AJ844" i="34"/>
  <c r="AO926" i="34"/>
  <c r="AR881" i="34"/>
  <c r="AO531" i="34"/>
  <c r="AS865" i="34"/>
  <c r="AR191" i="34"/>
  <c r="AN428" i="34"/>
  <c r="AT542" i="34"/>
  <c r="AR296" i="34"/>
  <c r="AV535" i="34"/>
  <c r="AJ535" i="34"/>
  <c r="AT506" i="34"/>
  <c r="AV423" i="34"/>
  <c r="AQ423" i="34"/>
  <c r="AN423" i="34"/>
  <c r="AR222" i="34"/>
  <c r="AT801" i="34"/>
  <c r="AT944" i="34"/>
  <c r="AV129" i="34"/>
  <c r="AJ129" i="34"/>
  <c r="AN1011" i="34"/>
  <c r="AJ1011" i="34"/>
  <c r="AT1005" i="34"/>
  <c r="AO1005" i="34"/>
  <c r="AS1005" i="34"/>
  <c r="AQ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T198" i="34"/>
  <c r="AV772" i="34"/>
  <c r="AR555" i="34"/>
  <c r="AQ772" i="34"/>
  <c r="AL413" i="34"/>
  <c r="AR413" i="34"/>
  <c r="AT811" i="34"/>
  <c r="AO1002" i="34"/>
  <c r="AO56" i="34"/>
  <c r="AT783" i="34"/>
  <c r="AR540" i="34"/>
  <c r="AQ23" i="34"/>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R989"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L357" i="34"/>
  <c r="AJ357" i="34" s="1"/>
  <c r="AT357" i="34"/>
  <c r="AL957" i="34"/>
  <c r="AL929" i="34"/>
  <c r="AR912" i="34"/>
  <c r="AS912" i="34"/>
  <c r="AT888" i="34"/>
  <c r="AS888" i="34"/>
  <c r="AL680" i="34"/>
  <c r="AO583" i="34"/>
  <c r="AR583" i="34"/>
  <c r="AL567" i="34"/>
  <c r="AR428" i="34"/>
  <c r="AS428" i="34"/>
  <c r="AL379" i="34"/>
  <c r="AO189" i="34"/>
  <c r="AS189" i="34"/>
  <c r="AS832" i="34"/>
  <c r="AT832" i="34"/>
  <c r="AL928" i="34"/>
  <c r="AL893" i="34"/>
  <c r="AL892" i="34"/>
  <c r="AN892" i="34" s="1"/>
  <c r="AL812" i="34"/>
  <c r="AL702" i="34"/>
  <c r="AL542" i="34"/>
  <c r="AQ542" i="34" s="1"/>
  <c r="AL517" i="34"/>
  <c r="AL511" i="34"/>
  <c r="DG38" i="52"/>
  <c r="DG42" i="52"/>
  <c r="DG39" i="52"/>
  <c r="DG43" i="52"/>
  <c r="DG36" i="52"/>
  <c r="DG40" i="52"/>
  <c r="DG44" i="52"/>
  <c r="DG37" i="52"/>
  <c r="DG41" i="52"/>
  <c r="DG35" i="52"/>
  <c r="B36" i="52"/>
  <c r="DF44" i="52"/>
  <c r="DB44" i="52"/>
  <c r="H44" i="52"/>
  <c r="D44" i="52"/>
  <c r="DF43" i="52"/>
  <c r="DB43" i="52"/>
  <c r="H43" i="52"/>
  <c r="D43" i="52"/>
  <c r="DF42" i="52"/>
  <c r="DB42" i="52"/>
  <c r="H42" i="52"/>
  <c r="D42" i="52"/>
  <c r="DF41" i="52"/>
  <c r="DB41" i="52"/>
  <c r="H41" i="52"/>
  <c r="D41" i="52"/>
  <c r="DF40" i="52"/>
  <c r="DB40" i="52"/>
  <c r="H40" i="52"/>
  <c r="D40" i="52"/>
  <c r="DF39" i="52"/>
  <c r="DB39" i="52"/>
  <c r="H39" i="52"/>
  <c r="D39" i="52"/>
  <c r="DF38" i="52"/>
  <c r="DB38" i="52"/>
  <c r="H38" i="52"/>
  <c r="D38" i="52"/>
  <c r="DF37" i="52"/>
  <c r="DB37" i="52"/>
  <c r="H37" i="52"/>
  <c r="D37" i="52"/>
  <c r="DF36" i="52"/>
  <c r="DB36" i="52"/>
  <c r="H36" i="52"/>
  <c r="D36" i="52"/>
  <c r="DF35" i="52"/>
  <c r="DB35" i="52"/>
  <c r="H35" i="52"/>
  <c r="D35" i="52"/>
  <c r="DE44" i="52"/>
  <c r="DA44" i="52"/>
  <c r="G44" i="52"/>
  <c r="C44" i="52"/>
  <c r="DE43" i="52"/>
  <c r="DA43" i="52"/>
  <c r="G43" i="52"/>
  <c r="C43" i="52"/>
  <c r="DE42" i="52"/>
  <c r="DA42" i="52"/>
  <c r="G42" i="52"/>
  <c r="C42" i="52"/>
  <c r="DE41" i="52"/>
  <c r="DA41" i="52"/>
  <c r="G41" i="52"/>
  <c r="C41" i="52"/>
  <c r="DE40" i="52"/>
  <c r="DA40" i="52"/>
  <c r="G40" i="52"/>
  <c r="C40" i="52"/>
  <c r="DE39" i="52"/>
  <c r="DA39" i="52"/>
  <c r="G39" i="52"/>
  <c r="C39" i="52"/>
  <c r="DE38" i="52"/>
  <c r="DA38" i="52"/>
  <c r="G38" i="52"/>
  <c r="C38" i="52"/>
  <c r="E44" i="52"/>
  <c r="DC43" i="52"/>
  <c r="E42" i="52"/>
  <c r="DC41" i="52"/>
  <c r="E40" i="52"/>
  <c r="DC39" i="52"/>
  <c r="E38" i="52"/>
  <c r="DD37" i="52"/>
  <c r="G37" i="52"/>
  <c r="DH36" i="52"/>
  <c r="DC36" i="52"/>
  <c r="F36" i="52"/>
  <c r="DA35" i="52"/>
  <c r="E35" i="52"/>
  <c r="DD44" i="52"/>
  <c r="DH43" i="52"/>
  <c r="F43" i="52"/>
  <c r="DD42" i="52"/>
  <c r="DH41" i="52"/>
  <c r="F41" i="52"/>
  <c r="DD40" i="52"/>
  <c r="DH39" i="52"/>
  <c r="F39" i="52"/>
  <c r="DD38" i="52"/>
  <c r="DH37" i="52"/>
  <c r="DC37" i="52"/>
  <c r="F37" i="52"/>
  <c r="DA36" i="52"/>
  <c r="E36" i="52"/>
  <c r="DE35" i="52"/>
  <c r="C35" i="52"/>
  <c r="DC44" i="52"/>
  <c r="E43" i="52"/>
  <c r="DC42" i="52"/>
  <c r="E41" i="52"/>
  <c r="DC40" i="52"/>
  <c r="E39" i="52"/>
  <c r="DC38" i="52"/>
  <c r="DA37" i="52"/>
  <c r="E37" i="52"/>
  <c r="DE36" i="52"/>
  <c r="C36" i="52"/>
  <c r="DD35" i="52"/>
  <c r="DH44" i="52"/>
  <c r="DD41" i="52"/>
  <c r="F40" i="52"/>
  <c r="G36" i="52"/>
  <c r="G35" i="52"/>
  <c r="DH42" i="52"/>
  <c r="DD39" i="52"/>
  <c r="F38" i="52"/>
  <c r="C37" i="52"/>
  <c r="DH35" i="52"/>
  <c r="F35" i="52"/>
  <c r="F44" i="52"/>
  <c r="DH40" i="52"/>
  <c r="DE37" i="52"/>
  <c r="DD36" i="52"/>
  <c r="DC35" i="52"/>
  <c r="DD43" i="52"/>
  <c r="F42" i="52"/>
  <c r="DH38" i="52"/>
  <c r="AO16" i="46"/>
  <c r="AP16" i="46"/>
  <c r="AV16" i="46"/>
  <c r="AI16" i="46"/>
  <c r="AG16" i="46" s="1"/>
  <c r="B43" i="52"/>
  <c r="B35" i="52"/>
  <c r="B39" i="52"/>
  <c r="B38" i="52"/>
  <c r="B41" i="52"/>
  <c r="AH16" i="34"/>
  <c r="AL16" i="34" s="1"/>
  <c r="B44" i="52"/>
  <c r="AG352" i="46"/>
  <c r="AN352" i="46"/>
  <c r="AN294" i="46"/>
  <c r="AK294" i="46"/>
  <c r="AS133" i="46"/>
  <c r="AN133" i="46"/>
  <c r="AK344" i="46"/>
  <c r="AN344" i="46"/>
  <c r="AS666" i="46"/>
  <c r="AN666" i="46"/>
  <c r="AS26" i="46"/>
  <c r="AK26" i="46"/>
  <c r="AS42" i="46"/>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AK39" i="46"/>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K592" i="46"/>
  <c r="AK523" i="46"/>
  <c r="AS825" i="46"/>
  <c r="AK142" i="46"/>
  <c r="AN26" i="46"/>
  <c r="AK352" i="46"/>
  <c r="AK667" i="46"/>
  <c r="AK261" i="46"/>
  <c r="AK882" i="46"/>
  <c r="AN413" i="46"/>
  <c r="AS762" i="46"/>
  <c r="AS715" i="46"/>
  <c r="AN887" i="46"/>
  <c r="AK305" i="46"/>
  <c r="AN305" i="46"/>
  <c r="AG322" i="46"/>
  <c r="AK322" i="46"/>
  <c r="AN572" i="46"/>
  <c r="AK572" i="46"/>
  <c r="AG161" i="46"/>
  <c r="AS161" i="46"/>
  <c r="AK176" i="46"/>
  <c r="AN176"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244" i="46"/>
  <c r="AK244" i="46"/>
  <c r="AG398" i="46"/>
  <c r="AK398" i="46"/>
  <c r="AS400" i="46"/>
  <c r="AG400" i="46"/>
  <c r="AN401" i="46"/>
  <c r="AS401" i="46"/>
  <c r="AN402" i="46"/>
  <c r="AS402" i="46"/>
  <c r="AG405" i="46"/>
  <c r="AS405" i="46"/>
  <c r="AN745" i="46"/>
  <c r="AG747" i="46"/>
  <c r="AS747" i="46"/>
  <c r="AI748" i="46"/>
  <c r="AN750" i="46"/>
  <c r="AG750" i="46"/>
  <c r="AK753" i="46"/>
  <c r="AG753" i="46"/>
  <c r="AG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S47" i="46"/>
  <c r="AN608" i="46"/>
  <c r="AG608" i="46"/>
  <c r="AG1006" i="46"/>
  <c r="AN1006" i="46"/>
  <c r="AG396" i="46"/>
  <c r="AS396" i="46"/>
  <c r="AS674" i="46"/>
  <c r="AK674" i="46"/>
  <c r="AS932" i="46"/>
  <c r="AN932" i="46"/>
  <c r="AN315" i="46"/>
  <c r="AG315" i="46"/>
  <c r="AN612" i="46"/>
  <c r="AS612" i="46"/>
  <c r="AG345" i="46"/>
  <c r="AN345" i="46"/>
  <c r="AN378" i="46"/>
  <c r="AK378" i="46"/>
  <c r="AN503" i="46"/>
  <c r="AK503" i="46"/>
  <c r="AN522" i="46"/>
  <c r="AS522" i="46"/>
  <c r="AS539" i="46"/>
  <c r="AG539" i="46"/>
  <c r="AN885" i="46"/>
  <c r="AS885" i="46"/>
  <c r="AK922" i="46"/>
  <c r="AG922" i="46"/>
  <c r="AG177" i="46"/>
  <c r="AK177" i="46"/>
  <c r="AS258" i="46"/>
  <c r="AK258" i="46"/>
  <c r="AK260" i="46"/>
  <c r="AN260" i="46"/>
  <c r="AK938" i="46"/>
  <c r="AN938" i="46"/>
  <c r="AG22" i="46"/>
  <c r="AK22" i="46"/>
  <c r="AN499" i="46"/>
  <c r="AG499" i="46"/>
  <c r="AS499" i="46"/>
  <c r="AN27" i="46"/>
  <c r="AK27" i="46"/>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G36" i="46"/>
  <c r="AS124" i="46"/>
  <c r="AN124" i="46"/>
  <c r="AN226" i="46"/>
  <c r="AG226" i="46"/>
  <c r="AS41" i="46"/>
  <c r="AN41" i="46"/>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N28" i="46"/>
  <c r="AN38" i="46"/>
  <c r="AS38" i="46"/>
  <c r="AK44" i="46"/>
  <c r="AN44" i="46"/>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N189" i="46"/>
  <c r="AK316" i="46"/>
  <c r="AG316" i="46"/>
  <c r="AK317" i="46"/>
  <c r="AN317" i="46"/>
  <c r="AK318" i="46"/>
  <c r="AS318" i="46"/>
  <c r="AS500" i="46"/>
  <c r="AN500" i="46"/>
  <c r="AI543" i="46"/>
  <c r="AK693" i="46"/>
  <c r="AN693" i="46"/>
  <c r="AS806" i="46"/>
  <c r="AK806" i="46"/>
  <c r="AN809" i="46"/>
  <c r="AG809" i="46"/>
  <c r="AN823" i="46"/>
  <c r="AS823" i="46"/>
  <c r="AG826" i="46"/>
  <c r="AS826" i="46"/>
  <c r="AN827" i="46"/>
  <c r="AN828" i="46"/>
  <c r="AG828" i="46"/>
  <c r="AS829" i="46"/>
  <c r="AK829" i="46"/>
  <c r="AS831" i="46"/>
  <c r="AN831" i="46"/>
  <c r="AS832" i="46"/>
  <c r="AK832" i="46"/>
  <c r="AS874" i="46"/>
  <c r="AG874" i="46"/>
  <c r="AG881" i="46"/>
  <c r="AN881" i="46"/>
  <c r="AK884" i="46"/>
  <c r="AS884" i="46"/>
  <c r="AS898" i="46"/>
  <c r="AK898" i="46"/>
  <c r="AS900" i="46"/>
  <c r="AN900" i="46"/>
  <c r="AN901" i="46"/>
  <c r="AS901" i="46"/>
  <c r="AK941" i="46"/>
  <c r="AN941" i="46"/>
  <c r="T22" i="51"/>
  <c r="T21" i="51"/>
  <c r="U22" i="51"/>
  <c r="U21" i="51"/>
  <c r="AM34" i="46"/>
  <c r="AJ34" i="46"/>
  <c r="AM35" i="46"/>
  <c r="AJ35" i="46"/>
  <c r="AE43" i="46"/>
  <c r="AD43" i="46"/>
  <c r="AI45" i="46"/>
  <c r="AL45" i="46"/>
  <c r="AD46" i="46"/>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B39" i="43"/>
  <c r="B44" i="43"/>
  <c r="B40" i="43"/>
  <c r="B35" i="43"/>
  <c r="B43" i="43"/>
  <c r="B42" i="43"/>
  <c r="B38" i="43"/>
  <c r="B41" i="43"/>
  <c r="AJ142" i="34"/>
  <c r="AV142" i="34"/>
  <c r="AN142" i="34"/>
  <c r="AQ142" i="34"/>
  <c r="AR77" i="34"/>
  <c r="AS77" i="34"/>
  <c r="AL77" i="34"/>
  <c r="AO77" i="34"/>
  <c r="AT77" i="34"/>
  <c r="AK198" i="46"/>
  <c r="AG875" i="46"/>
  <c r="AS530" i="46"/>
  <c r="AN169" i="46"/>
  <c r="AG319" i="46"/>
  <c r="AS302" i="46"/>
  <c r="AG166" i="46"/>
  <c r="AG1014" i="46"/>
  <c r="AN562" i="46"/>
  <c r="AS540" i="46"/>
  <c r="AS833" i="46"/>
  <c r="AN842" i="46"/>
  <c r="AG308" i="46"/>
  <c r="AG746" i="46"/>
  <c r="AN514" i="46"/>
  <c r="AG243" i="46"/>
  <c r="AS404" i="46"/>
  <c r="AN128" i="46"/>
  <c r="B37" i="52"/>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N743" i="34"/>
  <c r="AV807" i="34"/>
  <c r="AJ807" i="34"/>
  <c r="AQ807" i="34"/>
  <c r="AJ495" i="34"/>
  <c r="AQ495" i="34"/>
  <c r="AV495" i="34"/>
  <c r="AN495" i="34"/>
  <c r="AV546" i="34"/>
  <c r="AJ546" i="34"/>
  <c r="AQ546" i="34"/>
  <c r="AN546"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B42" i="52"/>
  <c r="B40" i="52"/>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B36" i="43"/>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J51" i="46"/>
  <c r="AM51" i="46"/>
  <c r="AM52" i="46"/>
  <c r="AJ52" i="46"/>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V771" i="34"/>
  <c r="AN771"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AM47" i="46"/>
  <c r="AJ48" i="46"/>
  <c r="AM48" i="46"/>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20" i="34"/>
  <c r="AN320"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V892" i="34"/>
  <c r="AJ892"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Q357" i="34"/>
  <c r="AV357" i="34"/>
  <c r="AJ545" i="34"/>
  <c r="AN545"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L606" i="34" s="1"/>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T1009" i="34"/>
  <c r="AO1009" i="34"/>
  <c r="AR1009" i="34"/>
  <c r="AL1009" i="34"/>
  <c r="AS1009" i="34"/>
  <c r="AH949" i="34"/>
  <c r="AS845" i="34"/>
  <c r="AR845" i="34"/>
  <c r="AO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L825" i="34" s="1"/>
  <c r="AH822" i="34"/>
  <c r="AG822" i="34"/>
  <c r="AG820" i="34"/>
  <c r="AH820" i="34"/>
  <c r="AG819" i="34"/>
  <c r="AH819" i="34"/>
  <c r="AM815" i="34"/>
  <c r="AP815" i="34"/>
  <c r="AG780" i="34"/>
  <c r="AH780" i="34"/>
  <c r="AG779" i="34"/>
  <c r="AH779" i="34"/>
  <c r="AL779" i="34" s="1"/>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Y822" i="34"/>
  <c r="AG821" i="34"/>
  <c r="AH821" i="34"/>
  <c r="AG818" i="34"/>
  <c r="AH818" i="34"/>
  <c r="AY815" i="34"/>
  <c r="AT810" i="34"/>
  <c r="AS810" i="34"/>
  <c r="AO810" i="34"/>
  <c r="AY805" i="34"/>
  <c r="AL805" i="34"/>
  <c r="AG803" i="34"/>
  <c r="AH803" i="34"/>
  <c r="AM799" i="34"/>
  <c r="AP799" i="34"/>
  <c r="AY792" i="34"/>
  <c r="AT790" i="34"/>
  <c r="AR790" i="34"/>
  <c r="AO790"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R930"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H42" i="34"/>
  <c r="AG42" i="34"/>
  <c r="AG41" i="34"/>
  <c r="AH41" i="34"/>
  <c r="AG36" i="34"/>
  <c r="AH36" i="34"/>
  <c r="AM21" i="34"/>
  <c r="AP21" i="34"/>
  <c r="AG20" i="34"/>
  <c r="AH20" i="34"/>
  <c r="AG19" i="34"/>
  <c r="AH19" i="34"/>
  <c r="AG18" i="34"/>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P33" i="34"/>
  <c r="AM33" i="34"/>
  <c r="AP28" i="34"/>
  <c r="AM28" i="34"/>
  <c r="AG27" i="34"/>
  <c r="AH27" i="34"/>
  <c r="AG26" i="34"/>
  <c r="AH26" i="34"/>
  <c r="AT963" i="34"/>
  <c r="AO963" i="34"/>
  <c r="AO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G34" i="34"/>
  <c r="AH34" i="34"/>
  <c r="AY23" i="34"/>
  <c r="AG21" i="34"/>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H46" i="34"/>
  <c r="AG46" i="34"/>
  <c r="AH44" i="34"/>
  <c r="AG44" i="34"/>
  <c r="AG37" i="34"/>
  <c r="AH37" i="34"/>
  <c r="AG32" i="34"/>
  <c r="AH32" i="34"/>
  <c r="AH31" i="34"/>
  <c r="AG31" i="34"/>
  <c r="AG30" i="34"/>
  <c r="AH30" i="34"/>
  <c r="AG29" i="34"/>
  <c r="AH29" i="34"/>
  <c r="AG24" i="34"/>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H22" i="34"/>
  <c r="AG17" i="34"/>
  <c r="AH17" i="34"/>
  <c r="AG23" i="34"/>
  <c r="AK432" i="46" l="1"/>
  <c r="AT998" i="34"/>
  <c r="AL703" i="34"/>
  <c r="CX45" i="52"/>
  <c r="AG212" i="46"/>
  <c r="AS212" i="46"/>
  <c r="AK212" i="46"/>
  <c r="AN212" i="46"/>
  <c r="AG158" i="46"/>
  <c r="AS158" i="46"/>
  <c r="AN36" i="46"/>
  <c r="AS36" i="46"/>
  <c r="AK459" i="46"/>
  <c r="AS459" i="46"/>
  <c r="AN459" i="46"/>
  <c r="AG459" i="46"/>
  <c r="AK721" i="46"/>
  <c r="AS721" i="46"/>
  <c r="AG721" i="46"/>
  <c r="AN721" i="46"/>
  <c r="AK271" i="46"/>
  <c r="AS271" i="46"/>
  <c r="AG272" i="46"/>
  <c r="AN272" i="46"/>
  <c r="AG763" i="46"/>
  <c r="AS763" i="46"/>
  <c r="AK763" i="46"/>
  <c r="AN763" i="46"/>
  <c r="AP377" i="46"/>
  <c r="AI377" i="46"/>
  <c r="AQ377" i="46"/>
  <c r="AO377" i="46"/>
  <c r="AL377" i="46"/>
  <c r="AG844" i="46"/>
  <c r="AS844" i="46"/>
  <c r="AK844" i="46"/>
  <c r="AN844" i="46"/>
  <c r="AJ553" i="34"/>
  <c r="AS407" i="34"/>
  <c r="AJ486" i="34"/>
  <c r="AS899" i="46"/>
  <c r="AT407" i="34"/>
  <c r="AV486" i="34"/>
  <c r="AG541" i="46"/>
  <c r="AO234" i="34"/>
  <c r="AO703" i="34"/>
  <c r="CZ45" i="52"/>
  <c r="AN530" i="46"/>
  <c r="AG530" i="46"/>
  <c r="AK530" i="46"/>
  <c r="AN621" i="34"/>
  <c r="AQ621" i="34"/>
  <c r="AJ621" i="34"/>
  <c r="AV621" i="34"/>
  <c r="AS118" i="46"/>
  <c r="AG118" i="46"/>
  <c r="AK118" i="46"/>
  <c r="AN118" i="46"/>
  <c r="AN302" i="46"/>
  <c r="AK302" i="46"/>
  <c r="AG302" i="46"/>
  <c r="AS101" i="46"/>
  <c r="AG101" i="46"/>
  <c r="AK101" i="46"/>
  <c r="AN101" i="46"/>
  <c r="AS943" i="46"/>
  <c r="AG943" i="46"/>
  <c r="AK481" i="46"/>
  <c r="AG481" i="46"/>
  <c r="AS481" i="46"/>
  <c r="AN481" i="46"/>
  <c r="AS96" i="46"/>
  <c r="AK96" i="46"/>
  <c r="AN96" i="46"/>
  <c r="AG96" i="46"/>
  <c r="AS638" i="46"/>
  <c r="AG638" i="46"/>
  <c r="AK638" i="46"/>
  <c r="AN638" i="46"/>
  <c r="AP375" i="46"/>
  <c r="AQ375" i="46"/>
  <c r="AL375" i="46"/>
  <c r="AO375" i="46"/>
  <c r="AK685" i="46"/>
  <c r="AS685" i="46"/>
  <c r="AN685" i="46"/>
  <c r="AG685" i="46"/>
  <c r="AS1015" i="34"/>
  <c r="AO1015" i="34"/>
  <c r="AR407" i="34"/>
  <c r="AQ486" i="34"/>
  <c r="AL923" i="34"/>
  <c r="AT519" i="34"/>
  <c r="AO407" i="34"/>
  <c r="AK37" i="46"/>
  <c r="AL692" i="34"/>
  <c r="AL234" i="34"/>
  <c r="CU45" i="52"/>
  <c r="AN646" i="46"/>
  <c r="AS646" i="46"/>
  <c r="AG646" i="46"/>
  <c r="AK646" i="46"/>
  <c r="CZ45" i="43"/>
  <c r="AS759" i="46"/>
  <c r="AN759" i="46"/>
  <c r="AG759" i="46"/>
  <c r="AK759" i="46"/>
  <c r="AN1005" i="46"/>
  <c r="AG1005" i="46"/>
  <c r="AS1005" i="46"/>
  <c r="AK1005" i="46"/>
  <c r="AS947" i="46"/>
  <c r="AN947" i="46"/>
  <c r="AN729" i="46"/>
  <c r="AG729" i="46"/>
  <c r="AS294" i="46"/>
  <c r="AG294" i="46"/>
  <c r="AK280" i="46"/>
  <c r="AN280" i="46"/>
  <c r="AS280" i="46"/>
  <c r="AG280" i="46"/>
  <c r="AS692" i="34"/>
  <c r="AS519" i="34"/>
  <c r="AJ995" i="34"/>
  <c r="CV45" i="52"/>
  <c r="CY45" i="52"/>
  <c r="AQ986" i="34"/>
  <c r="AJ986" i="34"/>
  <c r="AN986" i="34"/>
  <c r="AV986" i="34"/>
  <c r="AK291" i="46"/>
  <c r="AN291" i="46"/>
  <c r="AS291" i="46"/>
  <c r="CY45" i="43"/>
  <c r="AK299" i="46"/>
  <c r="AN299" i="46"/>
  <c r="AG299" i="46"/>
  <c r="AS299" i="46"/>
  <c r="AN891" i="46"/>
  <c r="AS891" i="46"/>
  <c r="AG891" i="46"/>
  <c r="AK891" i="46"/>
  <c r="AS265" i="46"/>
  <c r="AK265" i="46"/>
  <c r="AG710" i="46"/>
  <c r="AN710" i="46"/>
  <c r="AK617" i="46"/>
  <c r="AS617" i="46"/>
  <c r="AG617" i="46"/>
  <c r="AN617" i="46"/>
  <c r="AN351" i="46"/>
  <c r="AS351" i="46"/>
  <c r="AK351" i="46"/>
  <c r="AG351" i="46"/>
  <c r="AS866" i="46"/>
  <c r="AG866" i="46"/>
  <c r="AK866" i="46"/>
  <c r="AN866" i="46"/>
  <c r="AS167" i="46"/>
  <c r="AN167" i="46"/>
  <c r="AG167" i="46"/>
  <c r="AK167" i="46"/>
  <c r="AG250" i="46"/>
  <c r="AN250" i="46"/>
  <c r="AK250" i="46"/>
  <c r="AS250" i="46"/>
  <c r="AS566" i="46"/>
  <c r="AK566" i="46"/>
  <c r="AG566" i="46"/>
  <c r="AN566" i="46"/>
  <c r="AS610" i="46"/>
  <c r="AK610" i="46"/>
  <c r="AG610" i="46"/>
  <c r="AN610" i="46"/>
  <c r="AN599" i="46"/>
  <c r="AS599" i="46"/>
  <c r="AG599" i="46"/>
  <c r="AK599" i="46"/>
  <c r="AN457" i="46"/>
  <c r="AK457" i="46"/>
  <c r="CX45" i="43"/>
  <c r="AN575" i="46"/>
  <c r="AG575" i="46"/>
  <c r="AG600" i="46"/>
  <c r="AN600" i="46"/>
  <c r="AK600" i="46"/>
  <c r="AS600" i="46"/>
  <c r="AG59" i="46"/>
  <c r="AS59" i="46"/>
  <c r="AN59" i="46"/>
  <c r="AK59" i="46"/>
  <c r="AG258" i="46"/>
  <c r="AN258" i="46"/>
  <c r="AT692" i="34"/>
  <c r="AL998" i="34"/>
  <c r="AV553" i="34"/>
  <c r="AJ743" i="34"/>
  <c r="AN995" i="34"/>
  <c r="AL375" i="34"/>
  <c r="AG33" i="46"/>
  <c r="AK33" i="46"/>
  <c r="AN33" i="46"/>
  <c r="AS33" i="46"/>
  <c r="AQ182" i="46"/>
  <c r="AO182" i="46"/>
  <c r="AI182" i="46"/>
  <c r="AL182" i="46"/>
  <c r="AP182" i="46"/>
  <c r="AS703" i="46"/>
  <c r="AK703" i="46"/>
  <c r="AN703" i="46"/>
  <c r="AG703" i="46"/>
  <c r="AN810" i="46"/>
  <c r="AG810" i="46"/>
  <c r="AK810" i="46"/>
  <c r="AS810" i="46"/>
  <c r="AS921" i="46"/>
  <c r="AK921" i="46"/>
  <c r="AG921" i="46"/>
  <c r="AN921" i="46"/>
  <c r="AG452" i="46"/>
  <c r="AN452" i="46"/>
  <c r="AK112" i="46"/>
  <c r="AN112" i="46"/>
  <c r="AN564" i="46"/>
  <c r="AK564" i="46"/>
  <c r="AS564" i="46"/>
  <c r="AG564" i="46"/>
  <c r="AS602" i="46"/>
  <c r="AN602" i="46"/>
  <c r="AG626" i="46"/>
  <c r="AS626" i="46"/>
  <c r="AN626" i="46"/>
  <c r="AK626" i="46"/>
  <c r="AS583" i="46"/>
  <c r="AN583" i="46"/>
  <c r="AG583" i="46"/>
  <c r="AK583" i="46"/>
  <c r="AS678" i="46"/>
  <c r="AG678" i="46"/>
  <c r="CW45" i="52"/>
  <c r="AN553" i="34"/>
  <c r="AV743" i="34"/>
  <c r="AS883" i="46"/>
  <c r="AS998" i="34"/>
  <c r="AO131" i="46"/>
  <c r="AQ131" i="46"/>
  <c r="AL131" i="46"/>
  <c r="CW45" i="43"/>
  <c r="AG103" i="46"/>
  <c r="AN103" i="46"/>
  <c r="AK85" i="46"/>
  <c r="AG85" i="46"/>
  <c r="AS85" i="46"/>
  <c r="AN85" i="46"/>
  <c r="AK469" i="46"/>
  <c r="AS469" i="46"/>
  <c r="AS106" i="46"/>
  <c r="AN106" i="46"/>
  <c r="AS997" i="46"/>
  <c r="AK997" i="46"/>
  <c r="AG997" i="46"/>
  <c r="AN997" i="46"/>
  <c r="AG68" i="46"/>
  <c r="AK68" i="46"/>
  <c r="AN68" i="46"/>
  <c r="AS68" i="46"/>
  <c r="AN627" i="46"/>
  <c r="AK627" i="46"/>
  <c r="AS528" i="46"/>
  <c r="AG528" i="46"/>
  <c r="AP381" i="46"/>
  <c r="AL381" i="46"/>
  <c r="AO381" i="46"/>
  <c r="AQ381" i="46"/>
  <c r="AI381" i="46"/>
  <c r="AR998" i="34"/>
  <c r="CV45" i="43"/>
  <c r="AI494" i="46"/>
  <c r="AO494" i="46"/>
  <c r="AL494" i="46"/>
  <c r="AP494" i="46"/>
  <c r="AQ494" i="46"/>
  <c r="AS681" i="46"/>
  <c r="AN681" i="46"/>
  <c r="AK681" i="46"/>
  <c r="AG681" i="46"/>
  <c r="AN673" i="46"/>
  <c r="AK673" i="46"/>
  <c r="AG393" i="46"/>
  <c r="AS393" i="46"/>
  <c r="AN422" i="46"/>
  <c r="AG422" i="46"/>
  <c r="AK422" i="46"/>
  <c r="AS422" i="46"/>
  <c r="AN134" i="46"/>
  <c r="AK134" i="46"/>
  <c r="AG134" i="46"/>
  <c r="AS134" i="46"/>
  <c r="AN18" i="46"/>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G20" i="46"/>
  <c r="AN20" i="46"/>
  <c r="AS20" i="46"/>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R1015" i="34"/>
  <c r="AT1015" i="34"/>
  <c r="AN754" i="46"/>
  <c r="AS754" i="46"/>
  <c r="AS37" i="46"/>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DD45" i="43"/>
  <c r="I4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1014" i="46"/>
  <c r="AN1014" i="46"/>
  <c r="AS1014"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DI44" i="43"/>
  <c r="DI42" i="43"/>
  <c r="DI37" i="43"/>
  <c r="E45" i="43"/>
  <c r="DI36" i="43"/>
  <c r="DI38" i="43"/>
  <c r="DI40" i="43"/>
  <c r="DB45" i="43"/>
  <c r="F45" i="43"/>
  <c r="C45" i="43"/>
  <c r="DE45" i="43"/>
  <c r="DH45" i="43"/>
  <c r="G45" i="43"/>
  <c r="DI39" i="43"/>
  <c r="DF45" i="43"/>
  <c r="DC45" i="43"/>
  <c r="DI43" i="43"/>
  <c r="H45" i="43"/>
  <c r="DI41" i="43"/>
  <c r="DI35" i="43"/>
  <c r="D45" i="43"/>
  <c r="DA45" i="43"/>
  <c r="DG45" i="43"/>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DG45" i="52"/>
  <c r="DI39" i="52"/>
  <c r="C45" i="52"/>
  <c r="DB45" i="52"/>
  <c r="DI40" i="52"/>
  <c r="I19" i="52"/>
  <c r="E45" i="52"/>
  <c r="DF45" i="52"/>
  <c r="DI35" i="52"/>
  <c r="G45" i="52"/>
  <c r="D45" i="52"/>
  <c r="DI42" i="52"/>
  <c r="DI41" i="52"/>
  <c r="DI43" i="52"/>
  <c r="DC45" i="52"/>
  <c r="DH45" i="52"/>
  <c r="DD45" i="52"/>
  <c r="I20" i="52"/>
  <c r="H45" i="52"/>
  <c r="F45" i="52"/>
  <c r="DI37" i="52"/>
  <c r="DI44" i="52"/>
  <c r="DI38" i="52"/>
  <c r="DE45" i="52"/>
  <c r="DA45" i="52"/>
  <c r="I18" i="52"/>
  <c r="DI36" i="52"/>
  <c r="AS16" i="46"/>
  <c r="R16" i="46" s="1"/>
  <c r="V16" i="46" s="1"/>
  <c r="AN16" i="46"/>
  <c r="AM16" i="46" s="1"/>
  <c r="Q16" i="46" s="1"/>
  <c r="U16" i="46" s="1"/>
  <c r="AS16" i="34"/>
  <c r="AR16" i="34"/>
  <c r="AT16" i="34"/>
  <c r="AO16" i="34"/>
  <c r="AV16" i="34"/>
  <c r="S16" i="34" s="1"/>
  <c r="W16" i="34" s="1"/>
  <c r="H9"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F19" i="52"/>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AN35" i="46"/>
  <c r="AK35" i="46"/>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N45" i="46"/>
  <c r="AS45" i="46"/>
  <c r="AG45" i="46"/>
  <c r="AN332" i="46"/>
  <c r="AG332" i="46"/>
  <c r="AS332" i="46"/>
  <c r="AK332" i="46"/>
  <c r="AS208" i="46"/>
  <c r="AN208" i="46"/>
  <c r="AK208" i="46"/>
  <c r="AG208" i="46"/>
  <c r="AG19" i="46"/>
  <c r="AS19" i="46"/>
  <c r="AN19" i="46"/>
  <c r="AK19" i="46"/>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AN51" i="46"/>
  <c r="AK51" i="46"/>
  <c r="AK896" i="46"/>
  <c r="AG896" i="46"/>
  <c r="AS896" i="46"/>
  <c r="AN896" i="46"/>
  <c r="AQ408" i="46"/>
  <c r="AL408" i="46"/>
  <c r="AO408" i="46"/>
  <c r="AI408" i="46"/>
  <c r="AP408" i="46"/>
  <c r="AS702" i="46"/>
  <c r="AN702" i="46"/>
  <c r="AG702" i="46"/>
  <c r="AK702" i="46"/>
  <c r="H27" i="43"/>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AK29" i="46"/>
  <c r="AN29" i="46"/>
  <c r="AG29" i="46"/>
  <c r="AN31" i="46"/>
  <c r="AG31" i="46"/>
  <c r="AK31" i="46"/>
  <c r="AS31" i="46"/>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AJ40" i="34"/>
  <c r="AQ40" i="34"/>
  <c r="AN40" i="34"/>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B45" i="52"/>
  <c r="AN77" i="34"/>
  <c r="AV77" i="34"/>
  <c r="AJ77" i="34"/>
  <c r="AQ77" i="34"/>
  <c r="B45" i="43"/>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S21" i="43" l="1"/>
  <c r="AA21" i="43"/>
  <c r="AI21" i="43"/>
  <c r="AQ21" i="43"/>
  <c r="AY21" i="43"/>
  <c r="BG21" i="43"/>
  <c r="BO21" i="43"/>
  <c r="BW21" i="43"/>
  <c r="CE21" i="43"/>
  <c r="CM21" i="43"/>
  <c r="CU21" i="43"/>
  <c r="L21" i="43"/>
  <c r="T21" i="43"/>
  <c r="AB21" i="43"/>
  <c r="AJ21" i="43"/>
  <c r="AR21" i="43"/>
  <c r="AZ21" i="43"/>
  <c r="BH21" i="43"/>
  <c r="BP21" i="43"/>
  <c r="BX21" i="43"/>
  <c r="M21" i="43"/>
  <c r="U21" i="43"/>
  <c r="AC21" i="43"/>
  <c r="AK21" i="43"/>
  <c r="AS21" i="43"/>
  <c r="BA21" i="43"/>
  <c r="BI21" i="43"/>
  <c r="BQ21" i="43"/>
  <c r="BY21" i="43"/>
  <c r="CG21" i="43"/>
  <c r="CO21" i="43"/>
  <c r="CW21" i="43"/>
  <c r="N21" i="43"/>
  <c r="V21" i="43"/>
  <c r="AD21" i="43"/>
  <c r="AL21" i="43"/>
  <c r="AT21" i="43"/>
  <c r="BB21" i="43"/>
  <c r="P21" i="43"/>
  <c r="X21" i="43"/>
  <c r="AF21" i="43"/>
  <c r="AN21" i="43"/>
  <c r="AV21" i="43"/>
  <c r="BD21" i="43"/>
  <c r="BL21" i="43"/>
  <c r="BT21" i="43"/>
  <c r="CB21" i="43"/>
  <c r="CJ21" i="43"/>
  <c r="CR21" i="43"/>
  <c r="CZ21" i="43"/>
  <c r="R21" i="43"/>
  <c r="AO21" i="43"/>
  <c r="BJ21" i="43"/>
  <c r="BZ21" i="43"/>
  <c r="CL21" i="43"/>
  <c r="CY21" i="43"/>
  <c r="W21" i="43"/>
  <c r="AP21" i="43"/>
  <c r="BK21" i="43"/>
  <c r="CA21" i="43"/>
  <c r="CN21" i="43"/>
  <c r="Y21" i="43"/>
  <c r="AU21" i="43"/>
  <c r="BM21" i="43"/>
  <c r="CC21" i="43"/>
  <c r="CP21" i="43"/>
  <c r="Z21" i="43"/>
  <c r="AW21" i="43"/>
  <c r="BN21" i="43"/>
  <c r="CD21" i="43"/>
  <c r="CQ21" i="43"/>
  <c r="AE21" i="43"/>
  <c r="AX21" i="43"/>
  <c r="BR21" i="43"/>
  <c r="CF21" i="43"/>
  <c r="CS21" i="43"/>
  <c r="AG21" i="43"/>
  <c r="BC21" i="43"/>
  <c r="BS21" i="43"/>
  <c r="CH21" i="43"/>
  <c r="CT21" i="43"/>
  <c r="O21" i="43"/>
  <c r="AH21" i="43"/>
  <c r="BE21" i="43"/>
  <c r="BU21" i="43"/>
  <c r="CI21" i="43"/>
  <c r="CV21" i="43"/>
  <c r="Q21" i="43"/>
  <c r="AM21" i="43"/>
  <c r="BF21" i="43"/>
  <c r="BV21" i="43"/>
  <c r="CK21" i="43"/>
  <c r="CX21" i="43"/>
  <c r="M15" i="43"/>
  <c r="U15" i="43"/>
  <c r="AC15" i="43"/>
  <c r="AK15" i="43"/>
  <c r="N15" i="43"/>
  <c r="W15" i="43"/>
  <c r="AF15" i="43"/>
  <c r="AO15" i="43"/>
  <c r="AW15" i="43"/>
  <c r="BE15" i="43"/>
  <c r="BM15" i="43"/>
  <c r="BU15" i="43"/>
  <c r="CC15" i="43"/>
  <c r="CK15" i="43"/>
  <c r="CS15" i="43"/>
  <c r="Q15" i="43"/>
  <c r="Z15" i="43"/>
  <c r="AI15" i="43"/>
  <c r="AR15" i="43"/>
  <c r="AZ15" i="43"/>
  <c r="BH15" i="43"/>
  <c r="BP15" i="43"/>
  <c r="BX15" i="43"/>
  <c r="CF15" i="43"/>
  <c r="CN15" i="43"/>
  <c r="CV15" i="43"/>
  <c r="T15" i="43"/>
  <c r="AD15" i="43"/>
  <c r="AM15" i="43"/>
  <c r="AU15" i="43"/>
  <c r="BC15" i="43"/>
  <c r="BK15" i="43"/>
  <c r="BS15" i="43"/>
  <c r="CA15" i="43"/>
  <c r="CI15" i="43"/>
  <c r="CQ15" i="43"/>
  <c r="CY15" i="43"/>
  <c r="V15" i="43"/>
  <c r="AJ15" i="43"/>
  <c r="AX15" i="43"/>
  <c r="BJ15" i="43"/>
  <c r="BW15" i="43"/>
  <c r="CJ15" i="43"/>
  <c r="CW15" i="43"/>
  <c r="X15" i="43"/>
  <c r="AL15" i="43"/>
  <c r="AY15" i="43"/>
  <c r="BL15" i="43"/>
  <c r="BY15" i="43"/>
  <c r="CL15" i="43"/>
  <c r="CX15" i="43"/>
  <c r="Y15" i="43"/>
  <c r="AN15" i="43"/>
  <c r="BA15" i="43"/>
  <c r="BN15" i="43"/>
  <c r="BZ15" i="43"/>
  <c r="CM15" i="43"/>
  <c r="CZ15" i="43"/>
  <c r="L15" i="43"/>
  <c r="AA15" i="43"/>
  <c r="AP15" i="43"/>
  <c r="BB15" i="43"/>
  <c r="BO15" i="43"/>
  <c r="CB15" i="43"/>
  <c r="CO15" i="43"/>
  <c r="O15" i="43"/>
  <c r="AB15" i="43"/>
  <c r="AQ15" i="43"/>
  <c r="BD15" i="43"/>
  <c r="BQ15" i="43"/>
  <c r="CD15" i="43"/>
  <c r="CP15" i="43"/>
  <c r="P15" i="43"/>
  <c r="AE15" i="43"/>
  <c r="AS15" i="43"/>
  <c r="BF15" i="43"/>
  <c r="BR15" i="43"/>
  <c r="CE15" i="43"/>
  <c r="CR15" i="43"/>
  <c r="R15" i="43"/>
  <c r="AG15" i="43"/>
  <c r="AT15" i="43"/>
  <c r="BG15" i="43"/>
  <c r="BT15" i="43"/>
  <c r="CG15" i="43"/>
  <c r="CT15" i="43"/>
  <c r="S15" i="43"/>
  <c r="AH15" i="43"/>
  <c r="AV15" i="43"/>
  <c r="BI15" i="43"/>
  <c r="BV15" i="43"/>
  <c r="CH15" i="43"/>
  <c r="CU15" i="43"/>
  <c r="CT8" i="52"/>
  <c r="CU8" i="52"/>
  <c r="CV8" i="52"/>
  <c r="CW8" i="52"/>
  <c r="CX8" i="52"/>
  <c r="CY8" i="52"/>
  <c r="CZ8" i="52"/>
  <c r="S10" i="43"/>
  <c r="AA10" i="43"/>
  <c r="AI10" i="43"/>
  <c r="AQ10" i="43"/>
  <c r="AY10" i="43"/>
  <c r="BG10" i="43"/>
  <c r="BO10" i="43"/>
  <c r="BW10" i="43"/>
  <c r="CE10" i="43"/>
  <c r="CM10" i="43"/>
  <c r="CU10" i="43"/>
  <c r="L10" i="43"/>
  <c r="T10" i="43"/>
  <c r="AB10" i="43"/>
  <c r="AJ10" i="43"/>
  <c r="AR10" i="43"/>
  <c r="AZ10" i="43"/>
  <c r="BH10" i="43"/>
  <c r="BP10" i="43"/>
  <c r="BX10" i="43"/>
  <c r="CF10" i="43"/>
  <c r="CN10" i="43"/>
  <c r="CV10" i="43"/>
  <c r="N10" i="43"/>
  <c r="V10" i="43"/>
  <c r="AD10" i="43"/>
  <c r="AL10" i="43"/>
  <c r="AT10" i="43"/>
  <c r="BB10" i="43"/>
  <c r="BJ10" i="43"/>
  <c r="BR10" i="43"/>
  <c r="BZ10" i="43"/>
  <c r="CH10" i="43"/>
  <c r="CP10" i="43"/>
  <c r="CX10" i="43"/>
  <c r="O10" i="43"/>
  <c r="W10" i="43"/>
  <c r="AE10" i="43"/>
  <c r="AM10" i="43"/>
  <c r="AU10" i="43"/>
  <c r="BC10" i="43"/>
  <c r="BK10" i="43"/>
  <c r="BS10" i="43"/>
  <c r="CA10" i="43"/>
  <c r="P10" i="43"/>
  <c r="X10" i="43"/>
  <c r="AF10" i="43"/>
  <c r="AN10" i="43"/>
  <c r="AV10" i="43"/>
  <c r="BD10" i="43"/>
  <c r="BL10" i="43"/>
  <c r="BT10" i="43"/>
  <c r="CB10" i="43"/>
  <c r="CJ10" i="43"/>
  <c r="CR10" i="43"/>
  <c r="AG10" i="43"/>
  <c r="BA10" i="43"/>
  <c r="BV10" i="43"/>
  <c r="CO10" i="43"/>
  <c r="M10" i="43"/>
  <c r="Q10" i="43"/>
  <c r="AK10" i="43"/>
  <c r="BF10" i="43"/>
  <c r="CC10" i="43"/>
  <c r="CS10" i="43"/>
  <c r="R10" i="43"/>
  <c r="AO10" i="43"/>
  <c r="BI10" i="43"/>
  <c r="CD10" i="43"/>
  <c r="CT10" i="43"/>
  <c r="U10" i="43"/>
  <c r="AP10" i="43"/>
  <c r="BM10" i="43"/>
  <c r="CG10" i="43"/>
  <c r="CW10" i="43"/>
  <c r="Y10" i="43"/>
  <c r="AS10" i="43"/>
  <c r="BN10" i="43"/>
  <c r="CI10" i="43"/>
  <c r="CY10" i="43"/>
  <c r="Z10" i="43"/>
  <c r="AW10" i="43"/>
  <c r="BQ10" i="43"/>
  <c r="CK10" i="43"/>
  <c r="CZ10" i="43"/>
  <c r="AX10" i="43"/>
  <c r="BE10" i="43"/>
  <c r="BU10" i="43"/>
  <c r="BY10" i="43"/>
  <c r="CL10" i="43"/>
  <c r="CQ10" i="43"/>
  <c r="AC10" i="43"/>
  <c r="AH10" i="43"/>
  <c r="O13" i="43"/>
  <c r="W13" i="43"/>
  <c r="AE13" i="43"/>
  <c r="AM13" i="43"/>
  <c r="AU13" i="43"/>
  <c r="BC13" i="43"/>
  <c r="BK13" i="43"/>
  <c r="BS13" i="43"/>
  <c r="CA13" i="43"/>
  <c r="CI13" i="43"/>
  <c r="CQ13" i="43"/>
  <c r="CY13" i="43"/>
  <c r="Q13" i="43"/>
  <c r="Z13" i="43"/>
  <c r="AI13" i="43"/>
  <c r="AR13" i="43"/>
  <c r="BA13" i="43"/>
  <c r="BJ13" i="43"/>
  <c r="BT13" i="43"/>
  <c r="CC13" i="43"/>
  <c r="CL13" i="43"/>
  <c r="CU13" i="43"/>
  <c r="S13" i="43"/>
  <c r="AB13" i="43"/>
  <c r="AK13" i="43"/>
  <c r="AT13" i="43"/>
  <c r="BD13" i="43"/>
  <c r="BM13" i="43"/>
  <c r="BV13" i="43"/>
  <c r="CE13" i="43"/>
  <c r="T13" i="43"/>
  <c r="AC13" i="43"/>
  <c r="AL13" i="43"/>
  <c r="AV13" i="43"/>
  <c r="BE13" i="43"/>
  <c r="BN13" i="43"/>
  <c r="BW13" i="43"/>
  <c r="CF13" i="43"/>
  <c r="CO13" i="43"/>
  <c r="CX13" i="43"/>
  <c r="N13" i="43"/>
  <c r="X13" i="43"/>
  <c r="AG13" i="43"/>
  <c r="AP13" i="43"/>
  <c r="AY13" i="43"/>
  <c r="BH13" i="43"/>
  <c r="BQ13" i="43"/>
  <c r="BZ13" i="43"/>
  <c r="CJ13" i="43"/>
  <c r="CS13" i="43"/>
  <c r="R13" i="43"/>
  <c r="AJ13" i="43"/>
  <c r="BB13" i="43"/>
  <c r="BU13" i="43"/>
  <c r="CM13" i="43"/>
  <c r="U13" i="43"/>
  <c r="AN13" i="43"/>
  <c r="BF13" i="43"/>
  <c r="BX13" i="43"/>
  <c r="CN13" i="43"/>
  <c r="V13" i="43"/>
  <c r="AO13" i="43"/>
  <c r="BG13" i="43"/>
  <c r="BY13" i="43"/>
  <c r="CP13" i="43"/>
  <c r="Y13" i="43"/>
  <c r="AQ13" i="43"/>
  <c r="BI13" i="43"/>
  <c r="CB13" i="43"/>
  <c r="CR13" i="43"/>
  <c r="AA13" i="43"/>
  <c r="AS13" i="43"/>
  <c r="BL13" i="43"/>
  <c r="CD13" i="43"/>
  <c r="CT13" i="43"/>
  <c r="L13" i="43"/>
  <c r="AD13" i="43"/>
  <c r="AW13" i="43"/>
  <c r="BO13" i="43"/>
  <c r="CG13" i="43"/>
  <c r="CV13" i="43"/>
  <c r="M13" i="43"/>
  <c r="AF13" i="43"/>
  <c r="AX13" i="43"/>
  <c r="BP13" i="43"/>
  <c r="CH13" i="43"/>
  <c r="CW13" i="43"/>
  <c r="P13" i="43"/>
  <c r="AH13" i="43"/>
  <c r="AZ13" i="43"/>
  <c r="BR13" i="43"/>
  <c r="CK13" i="43"/>
  <c r="CZ13" i="43"/>
  <c r="N24" i="43"/>
  <c r="V24" i="43"/>
  <c r="AD24" i="43"/>
  <c r="AL24" i="43"/>
  <c r="AT24" i="43"/>
  <c r="BB24" i="43"/>
  <c r="BJ24" i="43"/>
  <c r="BR24" i="43"/>
  <c r="BZ24" i="43"/>
  <c r="CH24" i="43"/>
  <c r="CP24" i="43"/>
  <c r="CX24" i="43"/>
  <c r="M24" i="43"/>
  <c r="W24" i="43"/>
  <c r="AF24" i="43"/>
  <c r="AO24" i="43"/>
  <c r="AX24" i="43"/>
  <c r="BG24" i="43"/>
  <c r="BP24" i="43"/>
  <c r="BY24" i="43"/>
  <c r="CI24" i="43"/>
  <c r="CR24" i="43"/>
  <c r="O24" i="43"/>
  <c r="X24" i="43"/>
  <c r="AG24" i="43"/>
  <c r="AP24" i="43"/>
  <c r="AY24" i="43"/>
  <c r="BH24" i="43"/>
  <c r="BQ24" i="43"/>
  <c r="CA24" i="43"/>
  <c r="CJ24" i="43"/>
  <c r="CS24" i="43"/>
  <c r="P24" i="43"/>
  <c r="Y24" i="43"/>
  <c r="AH24" i="43"/>
  <c r="AQ24" i="43"/>
  <c r="AZ24" i="43"/>
  <c r="BI24" i="43"/>
  <c r="BS24" i="43"/>
  <c r="CB24" i="43"/>
  <c r="CK24" i="43"/>
  <c r="CT24" i="43"/>
  <c r="Q24" i="43"/>
  <c r="Z24" i="43"/>
  <c r="AI24" i="43"/>
  <c r="AR24" i="43"/>
  <c r="BA24" i="43"/>
  <c r="BK24" i="43"/>
  <c r="BT24" i="43"/>
  <c r="CC24" i="43"/>
  <c r="CL24" i="43"/>
  <c r="CU24" i="43"/>
  <c r="R24" i="43"/>
  <c r="AA24" i="43"/>
  <c r="AJ24" i="43"/>
  <c r="AS24" i="43"/>
  <c r="BC24" i="43"/>
  <c r="BL24" i="43"/>
  <c r="BU24" i="43"/>
  <c r="CD24" i="43"/>
  <c r="CM24" i="43"/>
  <c r="CV24" i="43"/>
  <c r="S24" i="43"/>
  <c r="AB24" i="43"/>
  <c r="AK24" i="43"/>
  <c r="AU24" i="43"/>
  <c r="BD24" i="43"/>
  <c r="BM24" i="43"/>
  <c r="BV24" i="43"/>
  <c r="CE24" i="43"/>
  <c r="CN24" i="43"/>
  <c r="CW24" i="43"/>
  <c r="T24" i="43"/>
  <c r="AC24" i="43"/>
  <c r="AM24" i="43"/>
  <c r="AV24" i="43"/>
  <c r="BE24" i="43"/>
  <c r="BN24" i="43"/>
  <c r="BW24" i="43"/>
  <c r="CF24" i="43"/>
  <c r="CO24" i="43"/>
  <c r="CY24" i="43"/>
  <c r="L24" i="43"/>
  <c r="U24" i="43"/>
  <c r="AE24" i="43"/>
  <c r="AN24" i="43"/>
  <c r="AW24" i="43"/>
  <c r="BF24" i="43"/>
  <c r="BO24" i="43"/>
  <c r="BX24" i="43"/>
  <c r="CG24" i="43"/>
  <c r="CQ24" i="43"/>
  <c r="CZ24" i="43"/>
  <c r="AS494" i="46"/>
  <c r="AN494" i="46"/>
  <c r="AK494" i="46"/>
  <c r="AG494" i="46"/>
  <c r="P20" i="43"/>
  <c r="X20" i="43"/>
  <c r="AF20" i="43"/>
  <c r="AN20" i="43"/>
  <c r="AV20" i="43"/>
  <c r="BD20" i="43"/>
  <c r="BL20" i="43"/>
  <c r="BT20" i="43"/>
  <c r="CB20" i="43"/>
  <c r="CJ20" i="43"/>
  <c r="CR20" i="43"/>
  <c r="CZ20" i="43"/>
  <c r="Q20" i="43"/>
  <c r="Y20" i="43"/>
  <c r="AG20" i="43"/>
  <c r="AO20" i="43"/>
  <c r="AW20" i="43"/>
  <c r="BE20" i="43"/>
  <c r="BM20" i="43"/>
  <c r="BU20" i="43"/>
  <c r="CC20" i="43"/>
  <c r="CK20" i="43"/>
  <c r="CS20" i="43"/>
  <c r="R20" i="43"/>
  <c r="Z20" i="43"/>
  <c r="AH20" i="43"/>
  <c r="AP20" i="43"/>
  <c r="AX20" i="43"/>
  <c r="BF20" i="43"/>
  <c r="BN20" i="43"/>
  <c r="BV20" i="43"/>
  <c r="CD20" i="43"/>
  <c r="CL20" i="43"/>
  <c r="CT20" i="43"/>
  <c r="S20" i="43"/>
  <c r="AA20" i="43"/>
  <c r="AI20" i="43"/>
  <c r="AQ20" i="43"/>
  <c r="AY20" i="43"/>
  <c r="BG20" i="43"/>
  <c r="BO20" i="43"/>
  <c r="BW20" i="43"/>
  <c r="CE20" i="43"/>
  <c r="CM20" i="43"/>
  <c r="CU20" i="43"/>
  <c r="L20" i="43"/>
  <c r="T20" i="43"/>
  <c r="AB20" i="43"/>
  <c r="AJ20" i="43"/>
  <c r="AR20" i="43"/>
  <c r="AZ20" i="43"/>
  <c r="BH20" i="43"/>
  <c r="BP20" i="43"/>
  <c r="BX20" i="43"/>
  <c r="M20" i="43"/>
  <c r="U20" i="43"/>
  <c r="AC20" i="43"/>
  <c r="AK20" i="43"/>
  <c r="AS20" i="43"/>
  <c r="BA20" i="43"/>
  <c r="BI20" i="43"/>
  <c r="BQ20" i="43"/>
  <c r="BY20" i="43"/>
  <c r="CG20" i="43"/>
  <c r="CO20" i="43"/>
  <c r="CW20" i="43"/>
  <c r="AE20" i="43"/>
  <c r="BK20" i="43"/>
  <c r="CN20" i="43"/>
  <c r="AL20" i="43"/>
  <c r="BR20" i="43"/>
  <c r="CP20" i="43"/>
  <c r="AM20" i="43"/>
  <c r="BS20" i="43"/>
  <c r="CQ20" i="43"/>
  <c r="N20" i="43"/>
  <c r="AT20" i="43"/>
  <c r="BZ20" i="43"/>
  <c r="CV20" i="43"/>
  <c r="O20" i="43"/>
  <c r="AU20" i="43"/>
  <c r="CA20" i="43"/>
  <c r="CX20" i="43"/>
  <c r="V20" i="43"/>
  <c r="BB20" i="43"/>
  <c r="CF20" i="43"/>
  <c r="CY20" i="43"/>
  <c r="W20" i="43"/>
  <c r="BC20" i="43"/>
  <c r="CH20" i="43"/>
  <c r="AD20" i="43"/>
  <c r="BJ20" i="43"/>
  <c r="CI20" i="43"/>
  <c r="K20" i="43"/>
  <c r="CX20" i="52"/>
  <c r="CY20" i="52"/>
  <c r="CZ20" i="52"/>
  <c r="CT20" i="52"/>
  <c r="CU20" i="52"/>
  <c r="CV20" i="52"/>
  <c r="CW20" i="52"/>
  <c r="CG20" i="52"/>
  <c r="AB20" i="52"/>
  <c r="AK20" i="52"/>
  <c r="O20" i="52"/>
  <c r="CH20" i="52"/>
  <c r="BS20" i="52"/>
  <c r="BB20" i="52"/>
  <c r="BN20" i="52"/>
  <c r="BC20" i="52"/>
  <c r="CI20" i="52"/>
  <c r="BT20" i="52"/>
  <c r="CE20" i="52"/>
  <c r="AU20" i="52"/>
  <c r="BP20" i="52"/>
  <c r="AJ20" i="52"/>
  <c r="AT20" i="52"/>
  <c r="X20" i="52"/>
  <c r="CP20" i="52"/>
  <c r="CA20" i="52"/>
  <c r="BK20" i="52"/>
  <c r="K20" i="52"/>
  <c r="AG20" i="52"/>
  <c r="AD20" i="52"/>
  <c r="CC20" i="52"/>
  <c r="AR20" i="52"/>
  <c r="P20" i="52"/>
  <c r="CD20" i="52"/>
  <c r="AZ20" i="52"/>
  <c r="BL20" i="52"/>
  <c r="AP20" i="52"/>
  <c r="Y20" i="52"/>
  <c r="CQ20" i="52"/>
  <c r="CB20" i="52"/>
  <c r="AV20" i="52"/>
  <c r="BM20" i="52"/>
  <c r="BH20" i="52"/>
  <c r="BU20" i="52"/>
  <c r="AY20" i="52"/>
  <c r="Q20" i="52"/>
  <c r="CJ20" i="52"/>
  <c r="CR20" i="52"/>
  <c r="AC20" i="52"/>
  <c r="AH20" i="52"/>
  <c r="BI20" i="52"/>
  <c r="V20" i="52"/>
  <c r="L20" i="52"/>
  <c r="R20" i="52"/>
  <c r="CK20" i="52"/>
  <c r="BR20" i="52"/>
  <c r="BA20" i="52"/>
  <c r="AI20" i="52"/>
  <c r="J20" i="52"/>
  <c r="AX20" i="52"/>
  <c r="T20" i="52"/>
  <c r="AA20" i="52"/>
  <c r="CS20" i="52"/>
  <c r="BZ20" i="52"/>
  <c r="BJ20" i="52"/>
  <c r="AS20" i="52"/>
  <c r="AQ20" i="52"/>
  <c r="Z20" i="52"/>
  <c r="BE20" i="52"/>
  <c r="N20" i="52"/>
  <c r="BF20" i="52"/>
  <c r="U20" i="52"/>
  <c r="CM20" i="52"/>
  <c r="BO20" i="52"/>
  <c r="CO20" i="52"/>
  <c r="AM20" i="52"/>
  <c r="BV20" i="52"/>
  <c r="BY20" i="52"/>
  <c r="AF20" i="52"/>
  <c r="BX20" i="52"/>
  <c r="BG20" i="52"/>
  <c r="AO20" i="52"/>
  <c r="AL20" i="52"/>
  <c r="CF20" i="52"/>
  <c r="W20" i="52"/>
  <c r="AE20" i="52"/>
  <c r="AN20" i="52"/>
  <c r="CL20" i="52"/>
  <c r="S20" i="52"/>
  <c r="M20" i="52"/>
  <c r="AW20" i="52"/>
  <c r="CN20" i="52"/>
  <c r="BW20" i="52"/>
  <c r="BQ20" i="52"/>
  <c r="BD20" i="52"/>
  <c r="CX12" i="52"/>
  <c r="CY12" i="52"/>
  <c r="CZ12" i="52"/>
  <c r="CT12" i="52"/>
  <c r="CU12" i="52"/>
  <c r="CV12" i="52"/>
  <c r="CW12" i="52"/>
  <c r="CZ22" i="52"/>
  <c r="CT22" i="52"/>
  <c r="CU22" i="52"/>
  <c r="CV22" i="52"/>
  <c r="CW22" i="52"/>
  <c r="CX22" i="52"/>
  <c r="CY22" i="52"/>
  <c r="Q28" i="43"/>
  <c r="Y28" i="43"/>
  <c r="AG28" i="43"/>
  <c r="AO28" i="43"/>
  <c r="AW28" i="43"/>
  <c r="BE28" i="43"/>
  <c r="BM28" i="43"/>
  <c r="BU28" i="43"/>
  <c r="CC28" i="43"/>
  <c r="CK28" i="43"/>
  <c r="CS28" i="43"/>
  <c r="R28" i="43"/>
  <c r="Z28" i="43"/>
  <c r="AH28" i="43"/>
  <c r="AP28" i="43"/>
  <c r="AX28" i="43"/>
  <c r="BF28" i="43"/>
  <c r="BN28" i="43"/>
  <c r="BV28" i="43"/>
  <c r="CD28" i="43"/>
  <c r="CL28" i="43"/>
  <c r="CT28" i="43"/>
  <c r="S28" i="43"/>
  <c r="AA28" i="43"/>
  <c r="AI28" i="43"/>
  <c r="AQ28" i="43"/>
  <c r="AY28" i="43"/>
  <c r="BG28" i="43"/>
  <c r="BO28" i="43"/>
  <c r="BW28" i="43"/>
  <c r="CE28" i="43"/>
  <c r="CM28" i="43"/>
  <c r="CU28" i="43"/>
  <c r="L28" i="43"/>
  <c r="T28" i="43"/>
  <c r="AB28" i="43"/>
  <c r="AJ28" i="43"/>
  <c r="AR28" i="43"/>
  <c r="AZ28" i="43"/>
  <c r="BH28" i="43"/>
  <c r="BP28" i="43"/>
  <c r="BX28" i="43"/>
  <c r="CF28" i="43"/>
  <c r="CN28" i="43"/>
  <c r="CV28" i="43"/>
  <c r="M28" i="43"/>
  <c r="U28" i="43"/>
  <c r="AC28" i="43"/>
  <c r="AK28" i="43"/>
  <c r="AS28" i="43"/>
  <c r="BA28" i="43"/>
  <c r="BI28" i="43"/>
  <c r="BQ28" i="43"/>
  <c r="BY28" i="43"/>
  <c r="CG28" i="43"/>
  <c r="CO28" i="43"/>
  <c r="CW28" i="43"/>
  <c r="N28" i="43"/>
  <c r="V28" i="43"/>
  <c r="AD28" i="43"/>
  <c r="AL28" i="43"/>
  <c r="AT28" i="43"/>
  <c r="BB28" i="43"/>
  <c r="BJ28" i="43"/>
  <c r="BR28" i="43"/>
  <c r="BZ28" i="43"/>
  <c r="CH28" i="43"/>
  <c r="CP28" i="43"/>
  <c r="CX28" i="43"/>
  <c r="O28" i="43"/>
  <c r="W28" i="43"/>
  <c r="AE28" i="43"/>
  <c r="AM28" i="43"/>
  <c r="AU28" i="43"/>
  <c r="BC28" i="43"/>
  <c r="BK28" i="43"/>
  <c r="BS28" i="43"/>
  <c r="CA28" i="43"/>
  <c r="CI28" i="43"/>
  <c r="CQ28" i="43"/>
  <c r="CY28" i="43"/>
  <c r="P28" i="43"/>
  <c r="X28" i="43"/>
  <c r="AF28" i="43"/>
  <c r="AN28" i="43"/>
  <c r="AV28" i="43"/>
  <c r="BD28" i="43"/>
  <c r="BL28" i="43"/>
  <c r="BT28" i="43"/>
  <c r="CB28" i="43"/>
  <c r="CJ28" i="43"/>
  <c r="CR28" i="43"/>
  <c r="CZ28" i="43"/>
  <c r="N11" i="43"/>
  <c r="V11" i="43"/>
  <c r="AD11" i="43"/>
  <c r="AL11" i="43"/>
  <c r="AT11" i="43"/>
  <c r="BB11" i="43"/>
  <c r="BJ11" i="43"/>
  <c r="BR11" i="43"/>
  <c r="BZ11" i="43"/>
  <c r="O11" i="43"/>
  <c r="W11" i="43"/>
  <c r="AE11" i="43"/>
  <c r="AM11" i="43"/>
  <c r="AU11" i="43"/>
  <c r="BC11" i="43"/>
  <c r="BK11" i="43"/>
  <c r="BS11" i="43"/>
  <c r="CA11" i="43"/>
  <c r="CI11" i="43"/>
  <c r="CQ11" i="43"/>
  <c r="CY11" i="43"/>
  <c r="Q11" i="43"/>
  <c r="Y11" i="43"/>
  <c r="AG11" i="43"/>
  <c r="AO11" i="43"/>
  <c r="AW11" i="43"/>
  <c r="BE11" i="43"/>
  <c r="BM11" i="43"/>
  <c r="BU11" i="43"/>
  <c r="CC11" i="43"/>
  <c r="CK11" i="43"/>
  <c r="CS11" i="43"/>
  <c r="M11" i="43"/>
  <c r="AA11" i="43"/>
  <c r="AN11" i="43"/>
  <c r="AZ11" i="43"/>
  <c r="BN11" i="43"/>
  <c r="BY11" i="43"/>
  <c r="CL11" i="43"/>
  <c r="CV11" i="43"/>
  <c r="R11" i="43"/>
  <c r="AC11" i="43"/>
  <c r="AQ11" i="43"/>
  <c r="BD11" i="43"/>
  <c r="BP11" i="43"/>
  <c r="CD11" i="43"/>
  <c r="CN11" i="43"/>
  <c r="CX11" i="43"/>
  <c r="S11" i="43"/>
  <c r="AF11" i="43"/>
  <c r="AR11" i="43"/>
  <c r="BF11" i="43"/>
  <c r="BQ11" i="43"/>
  <c r="CE11" i="43"/>
  <c r="CO11" i="43"/>
  <c r="CZ11" i="43"/>
  <c r="T11" i="43"/>
  <c r="AH11" i="43"/>
  <c r="AS11" i="43"/>
  <c r="BG11" i="43"/>
  <c r="BT11" i="43"/>
  <c r="CF11" i="43"/>
  <c r="CP11" i="43"/>
  <c r="U11" i="43"/>
  <c r="AI11" i="43"/>
  <c r="AV11" i="43"/>
  <c r="BH11" i="43"/>
  <c r="BV11" i="43"/>
  <c r="CG11" i="43"/>
  <c r="CR11" i="43"/>
  <c r="X11" i="43"/>
  <c r="AJ11" i="43"/>
  <c r="AX11" i="43"/>
  <c r="BI11" i="43"/>
  <c r="BW11" i="43"/>
  <c r="CH11" i="43"/>
  <c r="CT11" i="43"/>
  <c r="Z11" i="43"/>
  <c r="BX11" i="43"/>
  <c r="AB11" i="43"/>
  <c r="CB11" i="43"/>
  <c r="AK11" i="43"/>
  <c r="CJ11" i="43"/>
  <c r="AP11" i="43"/>
  <c r="CM11" i="43"/>
  <c r="AY11" i="43"/>
  <c r="CU11" i="43"/>
  <c r="BA11" i="43"/>
  <c r="CW11" i="43"/>
  <c r="L11" i="43"/>
  <c r="BL11" i="43"/>
  <c r="P11" i="43"/>
  <c r="BO11" i="43"/>
  <c r="L16" i="43"/>
  <c r="T16" i="43"/>
  <c r="AB16" i="43"/>
  <c r="AJ16" i="43"/>
  <c r="AR16" i="43"/>
  <c r="AZ16" i="43"/>
  <c r="BH16" i="43"/>
  <c r="O16" i="43"/>
  <c r="W16" i="43"/>
  <c r="AE16" i="43"/>
  <c r="AM16" i="43"/>
  <c r="AU16" i="43"/>
  <c r="BC16" i="43"/>
  <c r="BK16" i="43"/>
  <c r="BS16" i="43"/>
  <c r="CA16" i="43"/>
  <c r="CI16" i="43"/>
  <c r="CQ16" i="43"/>
  <c r="CY16" i="43"/>
  <c r="R16" i="43"/>
  <c r="Z16" i="43"/>
  <c r="AH16" i="43"/>
  <c r="AP16" i="43"/>
  <c r="AX16" i="43"/>
  <c r="BF16" i="43"/>
  <c r="BN16" i="43"/>
  <c r="BV16" i="43"/>
  <c r="CD16" i="43"/>
  <c r="CL16" i="43"/>
  <c r="CT16" i="43"/>
  <c r="U16" i="43"/>
  <c r="AG16" i="43"/>
  <c r="AT16" i="43"/>
  <c r="BG16" i="43"/>
  <c r="BR16" i="43"/>
  <c r="CC16" i="43"/>
  <c r="CN16" i="43"/>
  <c r="CX16" i="43"/>
  <c r="V16" i="43"/>
  <c r="AI16" i="43"/>
  <c r="AV16" i="43"/>
  <c r="BI16" i="43"/>
  <c r="BT16" i="43"/>
  <c r="CE16" i="43"/>
  <c r="CO16" i="43"/>
  <c r="CZ16" i="43"/>
  <c r="X16" i="43"/>
  <c r="AK16" i="43"/>
  <c r="AW16" i="43"/>
  <c r="BJ16" i="43"/>
  <c r="BU16" i="43"/>
  <c r="CF16" i="43"/>
  <c r="CP16" i="43"/>
  <c r="M16" i="43"/>
  <c r="Y16" i="43"/>
  <c r="AL16" i="43"/>
  <c r="AY16" i="43"/>
  <c r="BL16" i="43"/>
  <c r="BW16" i="43"/>
  <c r="CG16" i="43"/>
  <c r="CR16" i="43"/>
  <c r="N16" i="43"/>
  <c r="AA16" i="43"/>
  <c r="AN16" i="43"/>
  <c r="BA16" i="43"/>
  <c r="BM16" i="43"/>
  <c r="BX16" i="43"/>
  <c r="CH16" i="43"/>
  <c r="CS16" i="43"/>
  <c r="P16" i="43"/>
  <c r="AC16" i="43"/>
  <c r="AO16" i="43"/>
  <c r="BB16" i="43"/>
  <c r="BO16" i="43"/>
  <c r="BY16" i="43"/>
  <c r="CJ16" i="43"/>
  <c r="CU16" i="43"/>
  <c r="Q16" i="43"/>
  <c r="AD16" i="43"/>
  <c r="AQ16" i="43"/>
  <c r="BD16" i="43"/>
  <c r="BP16" i="43"/>
  <c r="BZ16" i="43"/>
  <c r="CK16" i="43"/>
  <c r="CV16" i="43"/>
  <c r="S16" i="43"/>
  <c r="AF16" i="43"/>
  <c r="AS16" i="43"/>
  <c r="BE16" i="43"/>
  <c r="BQ16" i="43"/>
  <c r="CB16" i="43"/>
  <c r="CM16" i="43"/>
  <c r="CW16" i="43"/>
  <c r="K16" i="43"/>
  <c r="AG182" i="46"/>
  <c r="AK182" i="46"/>
  <c r="AS182" i="46"/>
  <c r="AN182" i="46"/>
  <c r="M19" i="43"/>
  <c r="U19" i="43"/>
  <c r="AC19" i="43"/>
  <c r="AK19" i="43"/>
  <c r="AS19" i="43"/>
  <c r="BA19" i="43"/>
  <c r="BI19" i="43"/>
  <c r="BQ19" i="43"/>
  <c r="BY19" i="43"/>
  <c r="CG19" i="43"/>
  <c r="CO19" i="43"/>
  <c r="CW19" i="43"/>
  <c r="N19" i="43"/>
  <c r="V19" i="43"/>
  <c r="AD19" i="43"/>
  <c r="AL19" i="43"/>
  <c r="AT19" i="43"/>
  <c r="BB19" i="43"/>
  <c r="BJ19" i="43"/>
  <c r="BR19" i="43"/>
  <c r="BZ19" i="43"/>
  <c r="CH19" i="43"/>
  <c r="CP19" i="43"/>
  <c r="CX19" i="43"/>
  <c r="O19" i="43"/>
  <c r="W19" i="43"/>
  <c r="AE19" i="43"/>
  <c r="AM19" i="43"/>
  <c r="AU19" i="43"/>
  <c r="BC19" i="43"/>
  <c r="BK19" i="43"/>
  <c r="BS19" i="43"/>
  <c r="CA19" i="43"/>
  <c r="CI19" i="43"/>
  <c r="CQ19" i="43"/>
  <c r="CY19" i="43"/>
  <c r="P19" i="43"/>
  <c r="X19" i="43"/>
  <c r="AF19" i="43"/>
  <c r="AN19" i="43"/>
  <c r="AV19" i="43"/>
  <c r="BD19" i="43"/>
  <c r="BL19" i="43"/>
  <c r="BT19" i="43"/>
  <c r="CB19" i="43"/>
  <c r="CJ19" i="43"/>
  <c r="CR19" i="43"/>
  <c r="CZ19" i="43"/>
  <c r="Q19" i="43"/>
  <c r="Y19" i="43"/>
  <c r="AG19" i="43"/>
  <c r="AO19" i="43"/>
  <c r="AW19" i="43"/>
  <c r="BE19" i="43"/>
  <c r="BM19" i="43"/>
  <c r="BU19" i="43"/>
  <c r="CC19" i="43"/>
  <c r="CK19" i="43"/>
  <c r="CS19" i="43"/>
  <c r="R19" i="43"/>
  <c r="Z19" i="43"/>
  <c r="AH19" i="43"/>
  <c r="AP19" i="43"/>
  <c r="AX19" i="43"/>
  <c r="BF19" i="43"/>
  <c r="BN19" i="43"/>
  <c r="BV19" i="43"/>
  <c r="CD19" i="43"/>
  <c r="CL19" i="43"/>
  <c r="CT19" i="43"/>
  <c r="S19" i="43"/>
  <c r="AA19" i="43"/>
  <c r="AI19" i="43"/>
  <c r="AQ19" i="43"/>
  <c r="AY19" i="43"/>
  <c r="BG19" i="43"/>
  <c r="BO19" i="43"/>
  <c r="BW19" i="43"/>
  <c r="CE19" i="43"/>
  <c r="AJ19" i="43"/>
  <c r="CN19" i="43"/>
  <c r="AR19" i="43"/>
  <c r="CU19" i="43"/>
  <c r="AZ19" i="43"/>
  <c r="CV19" i="43"/>
  <c r="BH19" i="43"/>
  <c r="BP19" i="43"/>
  <c r="L19" i="43"/>
  <c r="BX19" i="43"/>
  <c r="T19" i="43"/>
  <c r="CF19" i="43"/>
  <c r="AB19" i="43"/>
  <c r="CM19" i="43"/>
  <c r="K19" i="43"/>
  <c r="CW19" i="52"/>
  <c r="CX19" i="52"/>
  <c r="CY19" i="52"/>
  <c r="CZ19" i="52"/>
  <c r="CT19" i="52"/>
  <c r="CU19" i="52"/>
  <c r="CV19" i="52"/>
  <c r="AY19" i="52"/>
  <c r="AE19" i="52"/>
  <c r="R19" i="52"/>
  <c r="CN19" i="52"/>
  <c r="BV19" i="52"/>
  <c r="BE19" i="52"/>
  <c r="BQ19" i="52"/>
  <c r="AJ19" i="52"/>
  <c r="BZ19" i="52"/>
  <c r="CS19" i="52"/>
  <c r="BK19" i="52"/>
  <c r="CC19" i="52"/>
  <c r="CL19" i="52"/>
  <c r="BR19" i="52"/>
  <c r="BG19" i="52"/>
  <c r="AN19" i="52"/>
  <c r="AB19" i="52"/>
  <c r="J19" i="52"/>
  <c r="CF19" i="52"/>
  <c r="BN19" i="52"/>
  <c r="CI19" i="52"/>
  <c r="BB19" i="52"/>
  <c r="CR19" i="52"/>
  <c r="Y19" i="52"/>
  <c r="AH19" i="52"/>
  <c r="BO19" i="52"/>
  <c r="AW19" i="52"/>
  <c r="AK19" i="52"/>
  <c r="T19" i="52"/>
  <c r="CO19" i="52"/>
  <c r="BX19" i="52"/>
  <c r="O19" i="52"/>
  <c r="BT19" i="52"/>
  <c r="X19" i="52"/>
  <c r="AR19" i="52"/>
  <c r="BS19" i="52"/>
  <c r="L19" i="52"/>
  <c r="BJ19" i="52"/>
  <c r="N19" i="52"/>
  <c r="K19" i="52"/>
  <c r="BW19" i="52"/>
  <c r="BF19" i="52"/>
  <c r="AT19" i="52"/>
  <c r="AC19" i="52"/>
  <c r="CG19" i="52"/>
  <c r="AG19" i="52"/>
  <c r="BI19" i="52"/>
  <c r="P19" i="52"/>
  <c r="S19" i="52"/>
  <c r="CE19" i="52"/>
  <c r="BP19" i="52"/>
  <c r="BC19" i="52"/>
  <c r="AL19" i="52"/>
  <c r="U19" i="52"/>
  <c r="CP19" i="52"/>
  <c r="AZ19" i="52"/>
  <c r="BA19" i="52"/>
  <c r="CA19" i="52"/>
  <c r="CB19" i="52"/>
  <c r="AA19" i="52"/>
  <c r="CM19" i="52"/>
  <c r="BY19" i="52"/>
  <c r="BL19" i="52"/>
  <c r="AU19" i="52"/>
  <c r="AD19" i="52"/>
  <c r="W19" i="52"/>
  <c r="AI19" i="52"/>
  <c r="M19" i="52"/>
  <c r="CH19" i="52"/>
  <c r="BU19" i="52"/>
  <c r="BD19" i="52"/>
  <c r="AM19" i="52"/>
  <c r="AF19" i="52"/>
  <c r="CJ19" i="52"/>
  <c r="AO19" i="52"/>
  <c r="CK19" i="52"/>
  <c r="Z19" i="52"/>
  <c r="Q19" i="52"/>
  <c r="BH19" i="52"/>
  <c r="V19" i="52"/>
  <c r="AQ19" i="52"/>
  <c r="AP19" i="52"/>
  <c r="CQ19" i="52"/>
  <c r="AS19" i="52"/>
  <c r="CD19" i="52"/>
  <c r="BM19" i="52"/>
  <c r="AV19" i="52"/>
  <c r="AX19" i="52"/>
  <c r="AS377" i="46"/>
  <c r="AN377" i="46"/>
  <c r="AG377" i="46"/>
  <c r="AK377" i="46"/>
  <c r="CZ14" i="52"/>
  <c r="CT14" i="52"/>
  <c r="CU14" i="52"/>
  <c r="CV14" i="52"/>
  <c r="CW14" i="52"/>
  <c r="CX14" i="52"/>
  <c r="CY14" i="52"/>
  <c r="CV10" i="52"/>
  <c r="CW10" i="52"/>
  <c r="CX10" i="52"/>
  <c r="CY10" i="52"/>
  <c r="CZ10" i="52"/>
  <c r="CT10" i="52"/>
  <c r="CU10" i="52"/>
  <c r="CU9" i="52"/>
  <c r="CV9" i="52"/>
  <c r="CW9" i="52"/>
  <c r="CX9" i="52"/>
  <c r="CY9" i="52"/>
  <c r="CZ9" i="52"/>
  <c r="CT9" i="52"/>
  <c r="Q25" i="43"/>
  <c r="Y25" i="43"/>
  <c r="AG25" i="43"/>
  <c r="AO25" i="43"/>
  <c r="AW25" i="43"/>
  <c r="BE25" i="43"/>
  <c r="BM25" i="43"/>
  <c r="BU25" i="43"/>
  <c r="CC25" i="43"/>
  <c r="CK25" i="43"/>
  <c r="CS25" i="43"/>
  <c r="L25" i="43"/>
  <c r="U25" i="43"/>
  <c r="AD25" i="43"/>
  <c r="AM25" i="43"/>
  <c r="AV25" i="43"/>
  <c r="BF25" i="43"/>
  <c r="BO25" i="43"/>
  <c r="BX25" i="43"/>
  <c r="CG25" i="43"/>
  <c r="CP25" i="43"/>
  <c r="CY25" i="43"/>
  <c r="M25" i="43"/>
  <c r="V25" i="43"/>
  <c r="AE25" i="43"/>
  <c r="AN25" i="43"/>
  <c r="AX25" i="43"/>
  <c r="BG25" i="43"/>
  <c r="BP25" i="43"/>
  <c r="BY25" i="43"/>
  <c r="CH25" i="43"/>
  <c r="CQ25" i="43"/>
  <c r="CZ25" i="43"/>
  <c r="N25" i="43"/>
  <c r="W25" i="43"/>
  <c r="AF25" i="43"/>
  <c r="AP25" i="43"/>
  <c r="AY25" i="43"/>
  <c r="BH25" i="43"/>
  <c r="BQ25" i="43"/>
  <c r="BZ25" i="43"/>
  <c r="CI25" i="43"/>
  <c r="CR25" i="43"/>
  <c r="O25" i="43"/>
  <c r="X25" i="43"/>
  <c r="AH25" i="43"/>
  <c r="AQ25" i="43"/>
  <c r="AZ25" i="43"/>
  <c r="BI25" i="43"/>
  <c r="BR25" i="43"/>
  <c r="CA25" i="43"/>
  <c r="CJ25" i="43"/>
  <c r="CT25" i="43"/>
  <c r="P25" i="43"/>
  <c r="Z25" i="43"/>
  <c r="AI25" i="43"/>
  <c r="AR25" i="43"/>
  <c r="BA25" i="43"/>
  <c r="BJ25" i="43"/>
  <c r="BS25" i="43"/>
  <c r="CB25" i="43"/>
  <c r="CL25" i="43"/>
  <c r="CU25" i="43"/>
  <c r="R25" i="43"/>
  <c r="AA25" i="43"/>
  <c r="AJ25" i="43"/>
  <c r="AS25" i="43"/>
  <c r="BB25" i="43"/>
  <c r="BK25" i="43"/>
  <c r="BT25" i="43"/>
  <c r="CD25" i="43"/>
  <c r="CM25" i="43"/>
  <c r="CV25" i="43"/>
  <c r="S25" i="43"/>
  <c r="AB25" i="43"/>
  <c r="AK25" i="43"/>
  <c r="AT25" i="43"/>
  <c r="BC25" i="43"/>
  <c r="BL25" i="43"/>
  <c r="BV25" i="43"/>
  <c r="CE25" i="43"/>
  <c r="CN25" i="43"/>
  <c r="CW25" i="43"/>
  <c r="T25" i="43"/>
  <c r="AC25" i="43"/>
  <c r="AL25" i="43"/>
  <c r="AU25" i="43"/>
  <c r="BD25" i="43"/>
  <c r="BN25" i="43"/>
  <c r="BW25" i="43"/>
  <c r="CF25" i="43"/>
  <c r="CO25" i="43"/>
  <c r="CX25" i="43"/>
  <c r="M18" i="43"/>
  <c r="U18" i="43"/>
  <c r="AC18" i="43"/>
  <c r="P18" i="43"/>
  <c r="X18" i="43"/>
  <c r="L18" i="43"/>
  <c r="W18" i="43"/>
  <c r="AG18" i="43"/>
  <c r="AO18" i="43"/>
  <c r="AW18" i="43"/>
  <c r="BE18" i="43"/>
  <c r="N18" i="43"/>
  <c r="Y18" i="43"/>
  <c r="AH18" i="43"/>
  <c r="AP18" i="43"/>
  <c r="AX18" i="43"/>
  <c r="BF18" i="43"/>
  <c r="BN18" i="43"/>
  <c r="BV18" i="43"/>
  <c r="CD18" i="43"/>
  <c r="CL18" i="43"/>
  <c r="CT18" i="43"/>
  <c r="O18" i="43"/>
  <c r="Z18" i="43"/>
  <c r="AI18" i="43"/>
  <c r="AQ18" i="43"/>
  <c r="AY18" i="43"/>
  <c r="BG18" i="43"/>
  <c r="BO18" i="43"/>
  <c r="BW18" i="43"/>
  <c r="CE18" i="43"/>
  <c r="CM18" i="43"/>
  <c r="CU18" i="43"/>
  <c r="Q18" i="43"/>
  <c r="AA18" i="43"/>
  <c r="AJ18" i="43"/>
  <c r="AR18" i="43"/>
  <c r="AZ18" i="43"/>
  <c r="BH18" i="43"/>
  <c r="BP18" i="43"/>
  <c r="BX18" i="43"/>
  <c r="CF18" i="43"/>
  <c r="CN18" i="43"/>
  <c r="CV18" i="43"/>
  <c r="R18" i="43"/>
  <c r="AB18" i="43"/>
  <c r="AK18" i="43"/>
  <c r="AS18" i="43"/>
  <c r="BA18" i="43"/>
  <c r="BI18" i="43"/>
  <c r="BQ18" i="43"/>
  <c r="BY18" i="43"/>
  <c r="CG18" i="43"/>
  <c r="CO18" i="43"/>
  <c r="CW18" i="43"/>
  <c r="S18" i="43"/>
  <c r="AD18" i="43"/>
  <c r="AL18" i="43"/>
  <c r="AT18" i="43"/>
  <c r="BB18" i="43"/>
  <c r="BJ18" i="43"/>
  <c r="BR18" i="43"/>
  <c r="BZ18" i="43"/>
  <c r="CH18" i="43"/>
  <c r="CP18" i="43"/>
  <c r="CX18" i="43"/>
  <c r="T18" i="43"/>
  <c r="AE18" i="43"/>
  <c r="AM18" i="43"/>
  <c r="AU18" i="43"/>
  <c r="BC18" i="43"/>
  <c r="BK18" i="43"/>
  <c r="BS18" i="43"/>
  <c r="CA18" i="43"/>
  <c r="CI18" i="43"/>
  <c r="CQ18" i="43"/>
  <c r="CY18" i="43"/>
  <c r="V18" i="43"/>
  <c r="AF18" i="43"/>
  <c r="AN18" i="43"/>
  <c r="AV18" i="43"/>
  <c r="BD18" i="43"/>
  <c r="BL18" i="43"/>
  <c r="BT18" i="43"/>
  <c r="CB18" i="43"/>
  <c r="CJ18" i="43"/>
  <c r="CR18" i="43"/>
  <c r="CZ18" i="43"/>
  <c r="BM18" i="43"/>
  <c r="BU18" i="43"/>
  <c r="CC18" i="43"/>
  <c r="CK18" i="43"/>
  <c r="CS18" i="43"/>
  <c r="K18" i="43"/>
  <c r="CT16" i="52"/>
  <c r="CU16" i="52"/>
  <c r="CV16" i="52"/>
  <c r="CW16" i="52"/>
  <c r="CX16" i="52"/>
  <c r="CY16" i="52"/>
  <c r="CZ16" i="52"/>
  <c r="AF16" i="52"/>
  <c r="CR16" i="52"/>
  <c r="BZ16" i="52"/>
  <c r="BE16" i="52"/>
  <c r="AQ16" i="52"/>
  <c r="AD16" i="52"/>
  <c r="M16" i="52"/>
  <c r="CH16" i="52"/>
  <c r="BS16" i="52"/>
  <c r="AS16" i="52"/>
  <c r="W16" i="52"/>
  <c r="BW16" i="52"/>
  <c r="AW16" i="52"/>
  <c r="S16" i="52"/>
  <c r="BU16" i="52"/>
  <c r="AN16" i="52"/>
  <c r="N16" i="52"/>
  <c r="CI16" i="52"/>
  <c r="BN16" i="52"/>
  <c r="AZ16" i="52"/>
  <c r="AM16" i="52"/>
  <c r="V16" i="52"/>
  <c r="CQ16" i="52"/>
  <c r="CS16" i="52"/>
  <c r="AE16" i="52"/>
  <c r="AY16" i="52"/>
  <c r="AV16" i="52"/>
  <c r="BI16" i="52"/>
  <c r="AC16" i="52"/>
  <c r="BD16" i="52"/>
  <c r="AG16" i="52"/>
  <c r="K16" i="52"/>
  <c r="CF16" i="52"/>
  <c r="BR16" i="52"/>
  <c r="BF16" i="52"/>
  <c r="AO16" i="52"/>
  <c r="I16" i="52"/>
  <c r="BL16" i="52"/>
  <c r="AP16" i="52"/>
  <c r="T16" i="52"/>
  <c r="CO16" i="52"/>
  <c r="CA16" i="52"/>
  <c r="BO16" i="52"/>
  <c r="AX16" i="52"/>
  <c r="BX16" i="52"/>
  <c r="CK16" i="52"/>
  <c r="P16" i="52"/>
  <c r="CB16" i="52"/>
  <c r="BH16" i="52"/>
  <c r="AL16" i="52"/>
  <c r="Y16" i="52"/>
  <c r="L16" i="52"/>
  <c r="CG16" i="52"/>
  <c r="BP16" i="52"/>
  <c r="AT16" i="52"/>
  <c r="X16" i="52"/>
  <c r="CJ16" i="52"/>
  <c r="BQ16" i="52"/>
  <c r="AU16" i="52"/>
  <c r="AH16" i="52"/>
  <c r="U16" i="52"/>
  <c r="CP16" i="52"/>
  <c r="BY16" i="52"/>
  <c r="Z16" i="52"/>
  <c r="CN16" i="52"/>
  <c r="BT16" i="52"/>
  <c r="O16" i="52"/>
  <c r="BG16" i="52"/>
  <c r="BM16" i="52"/>
  <c r="CD16" i="52"/>
  <c r="AK16" i="52"/>
  <c r="R16" i="52"/>
  <c r="CM16" i="52"/>
  <c r="BV16" i="52"/>
  <c r="BB16" i="52"/>
  <c r="AI16" i="52"/>
  <c r="J16" i="52"/>
  <c r="CE16" i="52"/>
  <c r="BK16" i="52"/>
  <c r="AR16" i="52"/>
  <c r="AA16" i="52"/>
  <c r="CC16" i="52"/>
  <c r="BC16" i="52"/>
  <c r="Q16" i="52"/>
  <c r="CL16" i="52"/>
  <c r="AJ16" i="52"/>
  <c r="BA16" i="52"/>
  <c r="AB16" i="52"/>
  <c r="BJ16" i="52"/>
  <c r="I8" i="43"/>
  <c r="CZ8" i="43"/>
  <c r="L8" i="43"/>
  <c r="T8" i="43"/>
  <c r="AB8" i="43"/>
  <c r="AJ8" i="43"/>
  <c r="AR8" i="43"/>
  <c r="AZ8" i="43"/>
  <c r="BH8" i="43"/>
  <c r="BP8" i="43"/>
  <c r="BX8" i="43"/>
  <c r="CF8" i="43"/>
  <c r="CN8" i="43"/>
  <c r="CV8" i="43"/>
  <c r="M8" i="43"/>
  <c r="U8" i="43"/>
  <c r="AC8" i="43"/>
  <c r="AK8" i="43"/>
  <c r="AS8" i="43"/>
  <c r="BA8" i="43"/>
  <c r="BI8" i="43"/>
  <c r="BQ8" i="43"/>
  <c r="BY8" i="43"/>
  <c r="CG8" i="43"/>
  <c r="CO8" i="43"/>
  <c r="CW8" i="43"/>
  <c r="N8" i="43"/>
  <c r="O8" i="43"/>
  <c r="W8" i="43"/>
  <c r="AE8" i="43"/>
  <c r="AM8" i="43"/>
  <c r="AU8" i="43"/>
  <c r="BC8" i="43"/>
  <c r="BK8" i="43"/>
  <c r="BS8" i="43"/>
  <c r="CA8" i="43"/>
  <c r="CI8" i="43"/>
  <c r="CQ8" i="43"/>
  <c r="CY8" i="43"/>
  <c r="P8" i="43"/>
  <c r="X8" i="43"/>
  <c r="AF8" i="43"/>
  <c r="AN8" i="43"/>
  <c r="AV8" i="43"/>
  <c r="BD8" i="43"/>
  <c r="BL8" i="43"/>
  <c r="BT8" i="43"/>
  <c r="CB8" i="43"/>
  <c r="CJ8" i="43"/>
  <c r="CR8" i="43"/>
  <c r="Q8" i="43"/>
  <c r="Y8" i="43"/>
  <c r="AG8" i="43"/>
  <c r="AO8" i="43"/>
  <c r="AW8" i="43"/>
  <c r="BE8" i="43"/>
  <c r="BM8" i="43"/>
  <c r="BU8" i="43"/>
  <c r="CC8" i="43"/>
  <c r="CK8" i="43"/>
  <c r="CS8" i="43"/>
  <c r="R8" i="43"/>
  <c r="Z8" i="43"/>
  <c r="AH8" i="43"/>
  <c r="AP8" i="43"/>
  <c r="AX8" i="43"/>
  <c r="BF8" i="43"/>
  <c r="BN8" i="43"/>
  <c r="BV8" i="43"/>
  <c r="CD8" i="43"/>
  <c r="CL8" i="43"/>
  <c r="CT8" i="43"/>
  <c r="S8" i="43"/>
  <c r="AY8" i="43"/>
  <c r="CE8" i="43"/>
  <c r="V8" i="43"/>
  <c r="BB8" i="43"/>
  <c r="CH8" i="43"/>
  <c r="AA8" i="43"/>
  <c r="BG8" i="43"/>
  <c r="CM8" i="43"/>
  <c r="AD8" i="43"/>
  <c r="BJ8" i="43"/>
  <c r="CP8" i="43"/>
  <c r="AI8" i="43"/>
  <c r="BO8" i="43"/>
  <c r="CU8" i="43"/>
  <c r="AL8" i="43"/>
  <c r="BR8" i="43"/>
  <c r="CX8" i="43"/>
  <c r="AQ8" i="43"/>
  <c r="BW8" i="43"/>
  <c r="AT8" i="43"/>
  <c r="BZ8" i="43"/>
  <c r="CY13" i="52"/>
  <c r="CZ13" i="52"/>
  <c r="CT13" i="52"/>
  <c r="CU13" i="52"/>
  <c r="CV13" i="52"/>
  <c r="CW13" i="52"/>
  <c r="CX13" i="52"/>
  <c r="R14" i="43"/>
  <c r="Z14" i="43"/>
  <c r="AH14" i="43"/>
  <c r="AP14" i="43"/>
  <c r="AX14" i="43"/>
  <c r="BF14" i="43"/>
  <c r="BN14" i="43"/>
  <c r="BV14" i="43"/>
  <c r="CD14" i="43"/>
  <c r="CL14" i="43"/>
  <c r="CT14" i="43"/>
  <c r="O14" i="43"/>
  <c r="X14" i="43"/>
  <c r="AG14" i="43"/>
  <c r="AQ14" i="43"/>
  <c r="AZ14" i="43"/>
  <c r="BI14" i="43"/>
  <c r="BR14" i="43"/>
  <c r="CA14" i="43"/>
  <c r="CJ14" i="43"/>
  <c r="CS14" i="43"/>
  <c r="S14" i="43"/>
  <c r="AB14" i="43"/>
  <c r="AK14" i="43"/>
  <c r="AT14" i="43"/>
  <c r="BC14" i="43"/>
  <c r="BL14" i="43"/>
  <c r="BU14" i="43"/>
  <c r="CE14" i="43"/>
  <c r="CN14" i="43"/>
  <c r="CW14" i="43"/>
  <c r="M14" i="43"/>
  <c r="V14" i="43"/>
  <c r="AE14" i="43"/>
  <c r="AN14" i="43"/>
  <c r="AW14" i="43"/>
  <c r="BG14" i="43"/>
  <c r="BP14" i="43"/>
  <c r="BY14" i="43"/>
  <c r="CH14" i="43"/>
  <c r="CQ14" i="43"/>
  <c r="CZ14" i="43"/>
  <c r="L14" i="43"/>
  <c r="AA14" i="43"/>
  <c r="AO14" i="43"/>
  <c r="BD14" i="43"/>
  <c r="BS14" i="43"/>
  <c r="CG14" i="43"/>
  <c r="CV14" i="43"/>
  <c r="N14" i="43"/>
  <c r="AC14" i="43"/>
  <c r="AR14" i="43"/>
  <c r="BE14" i="43"/>
  <c r="BT14" i="43"/>
  <c r="CI14" i="43"/>
  <c r="CX14" i="43"/>
  <c r="P14" i="43"/>
  <c r="AD14" i="43"/>
  <c r="AS14" i="43"/>
  <c r="BH14" i="43"/>
  <c r="BW14" i="43"/>
  <c r="CK14" i="43"/>
  <c r="CY14" i="43"/>
  <c r="Q14" i="43"/>
  <c r="AF14" i="43"/>
  <c r="AU14" i="43"/>
  <c r="BJ14" i="43"/>
  <c r="BX14" i="43"/>
  <c r="CM14" i="43"/>
  <c r="T14" i="43"/>
  <c r="AI14" i="43"/>
  <c r="AV14" i="43"/>
  <c r="BK14" i="43"/>
  <c r="BZ14" i="43"/>
  <c r="CO14" i="43"/>
  <c r="U14" i="43"/>
  <c r="AJ14" i="43"/>
  <c r="AY14" i="43"/>
  <c r="BM14" i="43"/>
  <c r="CB14" i="43"/>
  <c r="CP14" i="43"/>
  <c r="W14" i="43"/>
  <c r="AL14" i="43"/>
  <c r="BA14" i="43"/>
  <c r="BO14" i="43"/>
  <c r="CC14" i="43"/>
  <c r="CR14" i="43"/>
  <c r="Y14" i="43"/>
  <c r="AM14" i="43"/>
  <c r="BB14" i="43"/>
  <c r="BQ14" i="43"/>
  <c r="CF14" i="43"/>
  <c r="CU14" i="43"/>
  <c r="P9" i="43"/>
  <c r="X9" i="43"/>
  <c r="AF9" i="43"/>
  <c r="AN9" i="43"/>
  <c r="AV9" i="43"/>
  <c r="BD9" i="43"/>
  <c r="BL9" i="43"/>
  <c r="BT9" i="43"/>
  <c r="CB9" i="43"/>
  <c r="CJ9" i="43"/>
  <c r="CR9" i="43"/>
  <c r="CZ9" i="43"/>
  <c r="Q9" i="43"/>
  <c r="Y9" i="43"/>
  <c r="AG9" i="43"/>
  <c r="AO9" i="43"/>
  <c r="AW9" i="43"/>
  <c r="BE9" i="43"/>
  <c r="BM9" i="43"/>
  <c r="BU9" i="43"/>
  <c r="CC9" i="43"/>
  <c r="CK9" i="43"/>
  <c r="CS9" i="43"/>
  <c r="S9" i="43"/>
  <c r="AA9" i="43"/>
  <c r="AI9" i="43"/>
  <c r="AQ9" i="43"/>
  <c r="AY9" i="43"/>
  <c r="BG9" i="43"/>
  <c r="BO9" i="43"/>
  <c r="BW9" i="43"/>
  <c r="CE9" i="43"/>
  <c r="CM9" i="43"/>
  <c r="CU9" i="43"/>
  <c r="L9" i="43"/>
  <c r="T9" i="43"/>
  <c r="AB9" i="43"/>
  <c r="AJ9" i="43"/>
  <c r="AR9" i="43"/>
  <c r="AZ9" i="43"/>
  <c r="BH9" i="43"/>
  <c r="BP9" i="43"/>
  <c r="BX9" i="43"/>
  <c r="CF9" i="43"/>
  <c r="CN9" i="43"/>
  <c r="CV9" i="43"/>
  <c r="M9" i="43"/>
  <c r="U9" i="43"/>
  <c r="AC9" i="43"/>
  <c r="AK9" i="43"/>
  <c r="AS9" i="43"/>
  <c r="BA9" i="43"/>
  <c r="BI9" i="43"/>
  <c r="BQ9" i="43"/>
  <c r="BY9" i="43"/>
  <c r="CG9" i="43"/>
  <c r="CO9" i="43"/>
  <c r="CW9" i="43"/>
  <c r="N9" i="43"/>
  <c r="V9" i="43"/>
  <c r="AD9" i="43"/>
  <c r="AL9" i="43"/>
  <c r="AT9" i="43"/>
  <c r="BB9" i="43"/>
  <c r="BJ9" i="43"/>
  <c r="BR9" i="43"/>
  <c r="W9" i="43"/>
  <c r="BC9" i="43"/>
  <c r="CD9" i="43"/>
  <c r="CY9" i="43"/>
  <c r="Z9" i="43"/>
  <c r="BF9" i="43"/>
  <c r="CH9" i="43"/>
  <c r="AE9" i="43"/>
  <c r="BK9" i="43"/>
  <c r="CI9" i="43"/>
  <c r="AH9" i="43"/>
  <c r="BN9" i="43"/>
  <c r="CL9" i="43"/>
  <c r="AM9" i="43"/>
  <c r="BS9" i="43"/>
  <c r="CP9" i="43"/>
  <c r="AP9" i="43"/>
  <c r="BV9" i="43"/>
  <c r="CQ9" i="43"/>
  <c r="O9" i="43"/>
  <c r="AU9" i="43"/>
  <c r="BZ9" i="43"/>
  <c r="CT9" i="43"/>
  <c r="R9" i="43"/>
  <c r="AX9" i="43"/>
  <c r="CA9" i="43"/>
  <c r="CX9" i="43"/>
  <c r="AK381" i="46"/>
  <c r="AG381" i="46"/>
  <c r="AS381" i="46"/>
  <c r="AN381" i="46"/>
  <c r="CV18" i="52"/>
  <c r="CW18" i="52"/>
  <c r="CX18" i="52"/>
  <c r="CY18" i="52"/>
  <c r="CZ18" i="52"/>
  <c r="CT18" i="52"/>
  <c r="CU18" i="52"/>
  <c r="AX18" i="52"/>
  <c r="AI18" i="52"/>
  <c r="V18" i="52"/>
  <c r="CQ18" i="52"/>
  <c r="BZ18" i="52"/>
  <c r="BI18" i="52"/>
  <c r="BT18" i="52"/>
  <c r="AM18" i="52"/>
  <c r="AB18" i="52"/>
  <c r="AC18" i="52"/>
  <c r="BO18" i="52"/>
  <c r="BF18" i="52"/>
  <c r="AE18" i="52"/>
  <c r="N18" i="52"/>
  <c r="CI18" i="52"/>
  <c r="BR18" i="52"/>
  <c r="CM18" i="52"/>
  <c r="BE18" i="52"/>
  <c r="AU18" i="52"/>
  <c r="CG18" i="52"/>
  <c r="BV18" i="52"/>
  <c r="AF18" i="52"/>
  <c r="CJ18" i="52"/>
  <c r="CP18" i="52"/>
  <c r="CF18" i="52"/>
  <c r="R18" i="52"/>
  <c r="AO18" i="52"/>
  <c r="BC18" i="52"/>
  <c r="AL18" i="52"/>
  <c r="AR18" i="52"/>
  <c r="BL18" i="52"/>
  <c r="AW18" i="52"/>
  <c r="BG18" i="52"/>
  <c r="BN18" i="52"/>
  <c r="BA18" i="52"/>
  <c r="AN18" i="52"/>
  <c r="W18" i="52"/>
  <c r="CR18" i="52"/>
  <c r="CA18" i="52"/>
  <c r="S18" i="52"/>
  <c r="BX18" i="52"/>
  <c r="BD18" i="52"/>
  <c r="BM18" i="52"/>
  <c r="BW18" i="52"/>
  <c r="J18" i="52"/>
  <c r="BJ18" i="52"/>
  <c r="O18" i="52"/>
  <c r="AK18" i="52"/>
  <c r="AT18" i="52"/>
  <c r="CD18" i="52"/>
  <c r="X18" i="52"/>
  <c r="AA18" i="52"/>
  <c r="BS18" i="52"/>
  <c r="CE18" i="52"/>
  <c r="CS18" i="52"/>
  <c r="CK18" i="52"/>
  <c r="AG18" i="52"/>
  <c r="U18" i="52"/>
  <c r="AD18" i="52"/>
  <c r="Z18" i="52"/>
  <c r="M18" i="52"/>
  <c r="AS18" i="52"/>
  <c r="AV18" i="52"/>
  <c r="AZ18" i="52"/>
  <c r="BK18" i="52"/>
  <c r="CO18" i="52"/>
  <c r="AQ18" i="52"/>
  <c r="AH18" i="52"/>
  <c r="BP18" i="52"/>
  <c r="AP18" i="52"/>
  <c r="BY18" i="52"/>
  <c r="Q18" i="52"/>
  <c r="CC18" i="52"/>
  <c r="CL18" i="52"/>
  <c r="CH18" i="52"/>
  <c r="AJ18" i="52"/>
  <c r="T18" i="52"/>
  <c r="P18" i="52"/>
  <c r="AY18" i="52"/>
  <c r="BB18" i="52"/>
  <c r="Y18" i="52"/>
  <c r="BH18" i="52"/>
  <c r="BU18" i="52"/>
  <c r="K18" i="52"/>
  <c r="CB18" i="52"/>
  <c r="BQ18" i="52"/>
  <c r="CN18" i="52"/>
  <c r="L18" i="52"/>
  <c r="CY21" i="52"/>
  <c r="CZ21" i="52"/>
  <c r="CT21" i="52"/>
  <c r="CU21" i="52"/>
  <c r="CV21" i="52"/>
  <c r="CW21" i="52"/>
  <c r="CX21" i="52"/>
  <c r="CT24" i="52"/>
  <c r="CU24" i="52"/>
  <c r="CV24" i="52"/>
  <c r="CW24" i="52"/>
  <c r="CX24" i="52"/>
  <c r="CY24" i="52"/>
  <c r="CZ24" i="52"/>
  <c r="CW27" i="52"/>
  <c r="CX27" i="52"/>
  <c r="CY27" i="52"/>
  <c r="CZ27" i="52"/>
  <c r="CT27" i="52"/>
  <c r="CU27" i="52"/>
  <c r="CV27" i="52"/>
  <c r="R12" i="43"/>
  <c r="L12" i="43"/>
  <c r="T12" i="43"/>
  <c r="AB12" i="43"/>
  <c r="AJ12" i="43"/>
  <c r="AR12" i="43"/>
  <c r="AZ12" i="43"/>
  <c r="BH12" i="43"/>
  <c r="BP12" i="43"/>
  <c r="BX12" i="43"/>
  <c r="CF12" i="43"/>
  <c r="CN12" i="43"/>
  <c r="CV12" i="43"/>
  <c r="Q12" i="43"/>
  <c r="AA12" i="43"/>
  <c r="AK12" i="43"/>
  <c r="AT12" i="43"/>
  <c r="BC12" i="43"/>
  <c r="BL12" i="43"/>
  <c r="BU12" i="43"/>
  <c r="CD12" i="43"/>
  <c r="CM12" i="43"/>
  <c r="CW12" i="43"/>
  <c r="U12" i="43"/>
  <c r="AD12" i="43"/>
  <c r="AM12" i="43"/>
  <c r="AV12" i="43"/>
  <c r="BE12" i="43"/>
  <c r="BN12" i="43"/>
  <c r="BW12" i="43"/>
  <c r="CG12" i="43"/>
  <c r="CP12" i="43"/>
  <c r="CY12" i="43"/>
  <c r="V12" i="43"/>
  <c r="AE12" i="43"/>
  <c r="AN12" i="43"/>
  <c r="AW12" i="43"/>
  <c r="BF12" i="43"/>
  <c r="BO12" i="43"/>
  <c r="BY12" i="43"/>
  <c r="CH12" i="43"/>
  <c r="CQ12" i="43"/>
  <c r="CZ12" i="43"/>
  <c r="M12" i="43"/>
  <c r="W12" i="43"/>
  <c r="AF12" i="43"/>
  <c r="AO12" i="43"/>
  <c r="AX12" i="43"/>
  <c r="BG12" i="43"/>
  <c r="BQ12" i="43"/>
  <c r="BZ12" i="43"/>
  <c r="CI12" i="43"/>
  <c r="CR12" i="43"/>
  <c r="N12" i="43"/>
  <c r="X12" i="43"/>
  <c r="AG12" i="43"/>
  <c r="AP12" i="43"/>
  <c r="AY12" i="43"/>
  <c r="BI12" i="43"/>
  <c r="BR12" i="43"/>
  <c r="O12" i="43"/>
  <c r="Y12" i="43"/>
  <c r="AH12" i="43"/>
  <c r="AQ12" i="43"/>
  <c r="BA12" i="43"/>
  <c r="BJ12" i="43"/>
  <c r="BS12" i="43"/>
  <c r="CB12" i="43"/>
  <c r="CK12" i="43"/>
  <c r="CT12" i="43"/>
  <c r="Z12" i="43"/>
  <c r="BK12" i="43"/>
  <c r="CL12" i="43"/>
  <c r="AC12" i="43"/>
  <c r="BM12" i="43"/>
  <c r="CO12" i="43"/>
  <c r="AI12" i="43"/>
  <c r="BT12" i="43"/>
  <c r="CS12" i="43"/>
  <c r="AL12" i="43"/>
  <c r="BV12" i="43"/>
  <c r="CU12" i="43"/>
  <c r="AS12" i="43"/>
  <c r="CA12" i="43"/>
  <c r="CX12" i="43"/>
  <c r="AU12" i="43"/>
  <c r="CC12" i="43"/>
  <c r="P12" i="43"/>
  <c r="BB12" i="43"/>
  <c r="CE12" i="43"/>
  <c r="S12" i="43"/>
  <c r="BD12" i="43"/>
  <c r="CJ12" i="43"/>
  <c r="CU25" i="52"/>
  <c r="CV25" i="52"/>
  <c r="CW25" i="52"/>
  <c r="CX25" i="52"/>
  <c r="CY25" i="52"/>
  <c r="CZ25" i="52"/>
  <c r="CT25" i="52"/>
  <c r="CX28" i="52"/>
  <c r="CY28" i="52"/>
  <c r="CZ28" i="52"/>
  <c r="CT28" i="52"/>
  <c r="CU28" i="52"/>
  <c r="CV28" i="52"/>
  <c r="CW28" i="52"/>
  <c r="CV26" i="52"/>
  <c r="CW26" i="52"/>
  <c r="CX26" i="52"/>
  <c r="CY26" i="52"/>
  <c r="CZ26" i="52"/>
  <c r="CT26" i="52"/>
  <c r="CU26" i="52"/>
  <c r="Q23" i="43"/>
  <c r="Y23" i="43"/>
  <c r="AG23" i="43"/>
  <c r="AO23" i="43"/>
  <c r="AW23" i="43"/>
  <c r="S23" i="43"/>
  <c r="AA23" i="43"/>
  <c r="AI23" i="43"/>
  <c r="AQ23" i="43"/>
  <c r="AY23" i="43"/>
  <c r="BG23" i="43"/>
  <c r="BO23" i="43"/>
  <c r="BW23" i="43"/>
  <c r="CE23" i="43"/>
  <c r="CM23" i="43"/>
  <c r="CU23" i="43"/>
  <c r="N23" i="43"/>
  <c r="V23" i="43"/>
  <c r="AD23" i="43"/>
  <c r="AL23" i="43"/>
  <c r="AT23" i="43"/>
  <c r="BB23" i="43"/>
  <c r="BJ23" i="43"/>
  <c r="BR23" i="43"/>
  <c r="BZ23" i="43"/>
  <c r="T23" i="43"/>
  <c r="AF23" i="43"/>
  <c r="AS23" i="43"/>
  <c r="BE23" i="43"/>
  <c r="BP23" i="43"/>
  <c r="CA23" i="43"/>
  <c r="CJ23" i="43"/>
  <c r="CS23" i="43"/>
  <c r="U23" i="43"/>
  <c r="AH23" i="43"/>
  <c r="AU23" i="43"/>
  <c r="BF23" i="43"/>
  <c r="BQ23" i="43"/>
  <c r="CB23" i="43"/>
  <c r="CK23" i="43"/>
  <c r="CT23" i="43"/>
  <c r="W23" i="43"/>
  <c r="AJ23" i="43"/>
  <c r="AV23" i="43"/>
  <c r="BH23" i="43"/>
  <c r="BS23" i="43"/>
  <c r="CC23" i="43"/>
  <c r="CL23" i="43"/>
  <c r="CV23" i="43"/>
  <c r="L23" i="43"/>
  <c r="X23" i="43"/>
  <c r="AK23" i="43"/>
  <c r="AX23" i="43"/>
  <c r="BI23" i="43"/>
  <c r="BT23" i="43"/>
  <c r="CD23" i="43"/>
  <c r="CN23" i="43"/>
  <c r="CW23" i="43"/>
  <c r="M23" i="43"/>
  <c r="Z23" i="43"/>
  <c r="AM23" i="43"/>
  <c r="AZ23" i="43"/>
  <c r="BK23" i="43"/>
  <c r="BU23" i="43"/>
  <c r="CF23" i="43"/>
  <c r="CO23" i="43"/>
  <c r="CX23" i="43"/>
  <c r="O23" i="43"/>
  <c r="AB23" i="43"/>
  <c r="AN23" i="43"/>
  <c r="BA23" i="43"/>
  <c r="BL23" i="43"/>
  <c r="BV23" i="43"/>
  <c r="CG23" i="43"/>
  <c r="CP23" i="43"/>
  <c r="CY23" i="43"/>
  <c r="P23" i="43"/>
  <c r="AC23" i="43"/>
  <c r="AP23" i="43"/>
  <c r="BC23" i="43"/>
  <c r="BM23" i="43"/>
  <c r="BX23" i="43"/>
  <c r="CH23" i="43"/>
  <c r="CQ23" i="43"/>
  <c r="CZ23" i="43"/>
  <c r="R23" i="43"/>
  <c r="AE23" i="43"/>
  <c r="AR23" i="43"/>
  <c r="BD23" i="43"/>
  <c r="BN23" i="43"/>
  <c r="BY23" i="43"/>
  <c r="CI23" i="43"/>
  <c r="CR23" i="43"/>
  <c r="N22" i="43"/>
  <c r="V22" i="43"/>
  <c r="AD22" i="43"/>
  <c r="AL22" i="43"/>
  <c r="AT22" i="43"/>
  <c r="BB22" i="43"/>
  <c r="BJ22" i="43"/>
  <c r="BR22" i="43"/>
  <c r="BZ22" i="43"/>
  <c r="CH22" i="43"/>
  <c r="CP22" i="43"/>
  <c r="CX22" i="43"/>
  <c r="P22" i="43"/>
  <c r="X22" i="43"/>
  <c r="AF22" i="43"/>
  <c r="AN22" i="43"/>
  <c r="AV22" i="43"/>
  <c r="BD22" i="43"/>
  <c r="BL22" i="43"/>
  <c r="BT22" i="43"/>
  <c r="CB22" i="43"/>
  <c r="CJ22" i="43"/>
  <c r="CR22" i="43"/>
  <c r="CZ22" i="43"/>
  <c r="S22" i="43"/>
  <c r="AA22" i="43"/>
  <c r="AI22" i="43"/>
  <c r="AQ22" i="43"/>
  <c r="AY22" i="43"/>
  <c r="BG22" i="43"/>
  <c r="BO22" i="43"/>
  <c r="BW22" i="43"/>
  <c r="CE22" i="43"/>
  <c r="CM22" i="43"/>
  <c r="CU22" i="43"/>
  <c r="W22" i="43"/>
  <c r="AJ22" i="43"/>
  <c r="AW22" i="43"/>
  <c r="BI22" i="43"/>
  <c r="BV22" i="43"/>
  <c r="CI22" i="43"/>
  <c r="CV22" i="43"/>
  <c r="L22" i="43"/>
  <c r="Y22" i="43"/>
  <c r="AK22" i="43"/>
  <c r="AX22" i="43"/>
  <c r="BK22" i="43"/>
  <c r="BX22" i="43"/>
  <c r="CK22" i="43"/>
  <c r="CW22" i="43"/>
  <c r="M22" i="43"/>
  <c r="Z22" i="43"/>
  <c r="AM22" i="43"/>
  <c r="AZ22" i="43"/>
  <c r="BM22" i="43"/>
  <c r="BY22" i="43"/>
  <c r="CL22" i="43"/>
  <c r="CY22" i="43"/>
  <c r="O22" i="43"/>
  <c r="AB22" i="43"/>
  <c r="AO22" i="43"/>
  <c r="BA22" i="43"/>
  <c r="BN22" i="43"/>
  <c r="CA22" i="43"/>
  <c r="CN22" i="43"/>
  <c r="Q22" i="43"/>
  <c r="AC22" i="43"/>
  <c r="AP22" i="43"/>
  <c r="BC22" i="43"/>
  <c r="BP22" i="43"/>
  <c r="CC22" i="43"/>
  <c r="CO22" i="43"/>
  <c r="R22" i="43"/>
  <c r="AE22" i="43"/>
  <c r="AR22" i="43"/>
  <c r="BE22" i="43"/>
  <c r="BQ22" i="43"/>
  <c r="CD22" i="43"/>
  <c r="CQ22" i="43"/>
  <c r="T22" i="43"/>
  <c r="AG22" i="43"/>
  <c r="AS22" i="43"/>
  <c r="BF22" i="43"/>
  <c r="BS22" i="43"/>
  <c r="CF22" i="43"/>
  <c r="CS22" i="43"/>
  <c r="U22" i="43"/>
  <c r="AH22" i="43"/>
  <c r="AU22" i="43"/>
  <c r="BH22" i="43"/>
  <c r="BU22" i="43"/>
  <c r="CG22" i="43"/>
  <c r="CT22" i="43"/>
  <c r="CT15" i="52"/>
  <c r="CU15" i="52"/>
  <c r="CV15" i="52"/>
  <c r="CW15" i="52"/>
  <c r="CX15" i="52"/>
  <c r="CY15" i="52"/>
  <c r="CZ15" i="52"/>
  <c r="BJ15" i="52"/>
  <c r="AL15" i="52"/>
  <c r="CI15" i="52"/>
  <c r="CC15" i="52"/>
  <c r="BG15" i="52"/>
  <c r="BH15" i="52"/>
  <c r="CL15" i="52"/>
  <c r="CG15" i="52"/>
  <c r="AC15" i="52"/>
  <c r="BQ15" i="52"/>
  <c r="BP15" i="52"/>
  <c r="V15" i="52"/>
  <c r="BZ15" i="52"/>
  <c r="CP15" i="52"/>
  <c r="CR15" i="52"/>
  <c r="I15" i="52"/>
  <c r="BM15" i="52"/>
  <c r="Y15" i="52"/>
  <c r="CF15" i="52"/>
  <c r="AH15" i="52"/>
  <c r="BW15" i="52"/>
  <c r="BN15" i="52"/>
  <c r="N15" i="52"/>
  <c r="K15" i="52"/>
  <c r="BU15" i="52"/>
  <c r="BE15" i="52"/>
  <c r="CA15" i="52"/>
  <c r="BX15" i="52"/>
  <c r="BK15" i="52"/>
  <c r="CS15" i="52"/>
  <c r="AW15" i="52"/>
  <c r="AU15" i="52"/>
  <c r="CO15" i="52"/>
  <c r="BY15" i="52"/>
  <c r="U15" i="52"/>
  <c r="O15" i="52"/>
  <c r="BO15" i="52"/>
  <c r="M15" i="52"/>
  <c r="X15" i="52"/>
  <c r="AI15" i="52"/>
  <c r="AF15" i="52"/>
  <c r="Q15" i="52"/>
  <c r="AZ15" i="52"/>
  <c r="BT15" i="52"/>
  <c r="CB15" i="52"/>
  <c r="BA15" i="52"/>
  <c r="BF15" i="52"/>
  <c r="AJ15" i="52"/>
  <c r="R15" i="52"/>
  <c r="AV15" i="52"/>
  <c r="AT15" i="52"/>
  <c r="CJ15" i="52"/>
  <c r="CK15" i="52"/>
  <c r="CN15" i="52"/>
  <c r="BR15" i="52"/>
  <c r="AX15" i="52"/>
  <c r="BC15" i="52"/>
  <c r="AN15" i="52"/>
  <c r="Z15" i="52"/>
  <c r="CD15" i="52"/>
  <c r="AA15" i="52"/>
  <c r="P15" i="52"/>
  <c r="S15" i="52"/>
  <c r="CE15" i="52"/>
  <c r="AO15" i="52"/>
  <c r="AD15" i="52"/>
  <c r="BD15" i="52"/>
  <c r="AE15" i="52"/>
  <c r="W15" i="52"/>
  <c r="AB15" i="52"/>
  <c r="AP15" i="52"/>
  <c r="J15" i="52"/>
  <c r="AR15" i="52"/>
  <c r="AQ15" i="52"/>
  <c r="CM15" i="52"/>
  <c r="T15" i="52"/>
  <c r="CH15" i="52"/>
  <c r="AY15" i="52"/>
  <c r="BB15" i="52"/>
  <c r="AG15" i="52"/>
  <c r="BI15" i="52"/>
  <c r="CQ15" i="52"/>
  <c r="AM15" i="52"/>
  <c r="AK15" i="52"/>
  <c r="L15" i="52"/>
  <c r="BL15" i="52"/>
  <c r="BS15" i="52"/>
  <c r="AS15" i="52"/>
  <c r="BV15" i="52"/>
  <c r="CT23" i="52"/>
  <c r="CU23" i="52"/>
  <c r="CV23" i="52"/>
  <c r="CW23" i="52"/>
  <c r="CX23" i="52"/>
  <c r="CY23" i="52"/>
  <c r="CZ23" i="52"/>
  <c r="CW11" i="52"/>
  <c r="CX11" i="52"/>
  <c r="CY11" i="52"/>
  <c r="CZ11" i="52"/>
  <c r="CT11" i="52"/>
  <c r="CU11" i="52"/>
  <c r="CU29" i="52" s="1"/>
  <c r="CV11" i="52"/>
  <c r="N27" i="43"/>
  <c r="V27" i="43"/>
  <c r="AD27" i="43"/>
  <c r="AL27" i="43"/>
  <c r="AT27" i="43"/>
  <c r="BB27" i="43"/>
  <c r="BJ27" i="43"/>
  <c r="BR27" i="43"/>
  <c r="BZ27" i="43"/>
  <c r="CH27" i="43"/>
  <c r="CP27" i="43"/>
  <c r="CX27" i="43"/>
  <c r="O27" i="43"/>
  <c r="W27" i="43"/>
  <c r="AE27" i="43"/>
  <c r="AM27" i="43"/>
  <c r="AU27" i="43"/>
  <c r="BC27" i="43"/>
  <c r="BK27" i="43"/>
  <c r="BS27" i="43"/>
  <c r="CA27" i="43"/>
  <c r="CI27" i="43"/>
  <c r="CQ27" i="43"/>
  <c r="CY27" i="43"/>
  <c r="P27" i="43"/>
  <c r="X27" i="43"/>
  <c r="AF27" i="43"/>
  <c r="AN27" i="43"/>
  <c r="AV27" i="43"/>
  <c r="BD27" i="43"/>
  <c r="BL27" i="43"/>
  <c r="BT27" i="43"/>
  <c r="CB27" i="43"/>
  <c r="CJ27" i="43"/>
  <c r="CR27" i="43"/>
  <c r="CZ27" i="43"/>
  <c r="Q27" i="43"/>
  <c r="Y27" i="43"/>
  <c r="AG27" i="43"/>
  <c r="AO27" i="43"/>
  <c r="AW27" i="43"/>
  <c r="BE27" i="43"/>
  <c r="BM27" i="43"/>
  <c r="BU27" i="43"/>
  <c r="CC27" i="43"/>
  <c r="CK27" i="43"/>
  <c r="CS27" i="43"/>
  <c r="R27" i="43"/>
  <c r="Z27" i="43"/>
  <c r="AH27" i="43"/>
  <c r="AP27" i="43"/>
  <c r="AX27" i="43"/>
  <c r="BF27" i="43"/>
  <c r="BN27" i="43"/>
  <c r="BV27" i="43"/>
  <c r="CD27" i="43"/>
  <c r="CL27" i="43"/>
  <c r="CT27" i="43"/>
  <c r="S27" i="43"/>
  <c r="AA27" i="43"/>
  <c r="AI27" i="43"/>
  <c r="AQ27" i="43"/>
  <c r="AY27" i="43"/>
  <c r="BG27" i="43"/>
  <c r="BO27" i="43"/>
  <c r="BW27" i="43"/>
  <c r="CE27" i="43"/>
  <c r="CM27" i="43"/>
  <c r="CU27" i="43"/>
  <c r="L27" i="43"/>
  <c r="T27" i="43"/>
  <c r="AB27" i="43"/>
  <c r="AJ27" i="43"/>
  <c r="AR27" i="43"/>
  <c r="AZ27" i="43"/>
  <c r="BH27" i="43"/>
  <c r="BP27" i="43"/>
  <c r="BX27" i="43"/>
  <c r="CF27" i="43"/>
  <c r="CN27" i="43"/>
  <c r="CV27" i="43"/>
  <c r="M27" i="43"/>
  <c r="U27" i="43"/>
  <c r="AC27" i="43"/>
  <c r="AK27" i="43"/>
  <c r="AS27" i="43"/>
  <c r="BA27" i="43"/>
  <c r="BI27" i="43"/>
  <c r="BQ27" i="43"/>
  <c r="BY27" i="43"/>
  <c r="CG27" i="43"/>
  <c r="CO27" i="43"/>
  <c r="CW27" i="43"/>
  <c r="L26" i="43"/>
  <c r="S26" i="43"/>
  <c r="AA26" i="43"/>
  <c r="AI26" i="43"/>
  <c r="AQ26" i="43"/>
  <c r="AY26" i="43"/>
  <c r="BG26" i="43"/>
  <c r="BO26" i="43"/>
  <c r="BW26" i="43"/>
  <c r="CE26" i="43"/>
  <c r="CM26" i="43"/>
  <c r="CU26" i="43"/>
  <c r="T26" i="43"/>
  <c r="AB26" i="43"/>
  <c r="AJ26" i="43"/>
  <c r="AR26" i="43"/>
  <c r="AZ26" i="43"/>
  <c r="BH26" i="43"/>
  <c r="BP26" i="43"/>
  <c r="BX26" i="43"/>
  <c r="CF26" i="43"/>
  <c r="CN26" i="43"/>
  <c r="CV26" i="43"/>
  <c r="M26" i="43"/>
  <c r="U26" i="43"/>
  <c r="AC26" i="43"/>
  <c r="AK26" i="43"/>
  <c r="AS26" i="43"/>
  <c r="BA26" i="43"/>
  <c r="BI26" i="43"/>
  <c r="BQ26" i="43"/>
  <c r="BY26" i="43"/>
  <c r="CG26" i="43"/>
  <c r="CO26" i="43"/>
  <c r="CW26" i="43"/>
  <c r="N26" i="43"/>
  <c r="V26" i="43"/>
  <c r="AD26" i="43"/>
  <c r="AL26" i="43"/>
  <c r="AT26" i="43"/>
  <c r="BB26" i="43"/>
  <c r="BJ26" i="43"/>
  <c r="BR26" i="43"/>
  <c r="BZ26" i="43"/>
  <c r="CH26" i="43"/>
  <c r="CP26" i="43"/>
  <c r="CX26" i="43"/>
  <c r="O26" i="43"/>
  <c r="W26" i="43"/>
  <c r="AE26" i="43"/>
  <c r="AM26" i="43"/>
  <c r="AU26" i="43"/>
  <c r="BC26" i="43"/>
  <c r="BK26" i="43"/>
  <c r="BS26" i="43"/>
  <c r="CA26" i="43"/>
  <c r="CI26" i="43"/>
  <c r="CQ26" i="43"/>
  <c r="CY26" i="43"/>
  <c r="P26" i="43"/>
  <c r="X26" i="43"/>
  <c r="AF26" i="43"/>
  <c r="AN26" i="43"/>
  <c r="AV26" i="43"/>
  <c r="BD26" i="43"/>
  <c r="BL26" i="43"/>
  <c r="BT26" i="43"/>
  <c r="CB26" i="43"/>
  <c r="CJ26" i="43"/>
  <c r="CR26" i="43"/>
  <c r="CZ26" i="43"/>
  <c r="Q26" i="43"/>
  <c r="Y26" i="43"/>
  <c r="AG26" i="43"/>
  <c r="AO26" i="43"/>
  <c r="AW26" i="43"/>
  <c r="BE26" i="43"/>
  <c r="BM26" i="43"/>
  <c r="BU26" i="43"/>
  <c r="CC26" i="43"/>
  <c r="CK26" i="43"/>
  <c r="CS26" i="43"/>
  <c r="R26" i="43"/>
  <c r="Z26" i="43"/>
  <c r="AH26" i="43"/>
  <c r="AP26" i="43"/>
  <c r="AX26" i="43"/>
  <c r="BF26" i="43"/>
  <c r="BN26" i="43"/>
  <c r="BV26" i="43"/>
  <c r="CD26" i="43"/>
  <c r="CL26" i="43"/>
  <c r="CT26" i="43"/>
  <c r="R17" i="43"/>
  <c r="Z17" i="43"/>
  <c r="AH17" i="43"/>
  <c r="AP17" i="43"/>
  <c r="AX17" i="43"/>
  <c r="BF17" i="43"/>
  <c r="BN17" i="43"/>
  <c r="BV17" i="43"/>
  <c r="CD17" i="43"/>
  <c r="CL17" i="43"/>
  <c r="CT17" i="43"/>
  <c r="M17" i="43"/>
  <c r="U17" i="43"/>
  <c r="AC17" i="43"/>
  <c r="AK17" i="43"/>
  <c r="AS17" i="43"/>
  <c r="BA17" i="43"/>
  <c r="BI17" i="43"/>
  <c r="BQ17" i="43"/>
  <c r="BY17" i="43"/>
  <c r="CG17" i="43"/>
  <c r="CO17" i="43"/>
  <c r="CW17" i="43"/>
  <c r="T17" i="43"/>
  <c r="AE17" i="43"/>
  <c r="AO17" i="43"/>
  <c r="AZ17" i="43"/>
  <c r="BK17" i="43"/>
  <c r="BU17" i="43"/>
  <c r="CF17" i="43"/>
  <c r="CQ17" i="43"/>
  <c r="V17" i="43"/>
  <c r="AF17" i="43"/>
  <c r="AQ17" i="43"/>
  <c r="BB17" i="43"/>
  <c r="BL17" i="43"/>
  <c r="BW17" i="43"/>
  <c r="CH17" i="43"/>
  <c r="CR17" i="43"/>
  <c r="L17" i="43"/>
  <c r="W17" i="43"/>
  <c r="AG17" i="43"/>
  <c r="AR17" i="43"/>
  <c r="BC17" i="43"/>
  <c r="BM17" i="43"/>
  <c r="BX17" i="43"/>
  <c r="CI17" i="43"/>
  <c r="CS17" i="43"/>
  <c r="N17" i="43"/>
  <c r="X17" i="43"/>
  <c r="AI17" i="43"/>
  <c r="AT17" i="43"/>
  <c r="BD17" i="43"/>
  <c r="BO17" i="43"/>
  <c r="BZ17" i="43"/>
  <c r="CJ17" i="43"/>
  <c r="CU17" i="43"/>
  <c r="O17" i="43"/>
  <c r="Y17" i="43"/>
  <c r="AJ17" i="43"/>
  <c r="AU17" i="43"/>
  <c r="BE17" i="43"/>
  <c r="BP17" i="43"/>
  <c r="CA17" i="43"/>
  <c r="CK17" i="43"/>
  <c r="CV17" i="43"/>
  <c r="P17" i="43"/>
  <c r="AA17" i="43"/>
  <c r="AL17" i="43"/>
  <c r="AV17" i="43"/>
  <c r="BG17" i="43"/>
  <c r="BR17" i="43"/>
  <c r="CB17" i="43"/>
  <c r="CM17" i="43"/>
  <c r="CX17" i="43"/>
  <c r="Q17" i="43"/>
  <c r="AB17" i="43"/>
  <c r="AM17" i="43"/>
  <c r="AW17" i="43"/>
  <c r="BH17" i="43"/>
  <c r="BS17" i="43"/>
  <c r="CC17" i="43"/>
  <c r="CN17" i="43"/>
  <c r="CY17" i="43"/>
  <c r="S17" i="43"/>
  <c r="AD17" i="43"/>
  <c r="AN17" i="43"/>
  <c r="AY17" i="43"/>
  <c r="BJ17" i="43"/>
  <c r="BT17" i="43"/>
  <c r="CE17" i="43"/>
  <c r="CP17" i="43"/>
  <c r="CZ17" i="43"/>
  <c r="K17" i="43"/>
  <c r="CU17" i="52"/>
  <c r="CV17" i="52"/>
  <c r="CW17" i="52"/>
  <c r="CX17" i="52"/>
  <c r="CY17" i="52"/>
  <c r="CZ17" i="52"/>
  <c r="CT17" i="52"/>
  <c r="I17" i="52"/>
  <c r="BE17" i="52"/>
  <c r="AC17" i="52"/>
  <c r="P17" i="52"/>
  <c r="CL17" i="52"/>
  <c r="CD17" i="52"/>
  <c r="BL17" i="52"/>
  <c r="CP17" i="52"/>
  <c r="BI17" i="52"/>
  <c r="M17" i="52"/>
  <c r="AY17" i="52"/>
  <c r="BR17" i="52"/>
  <c r="AL17" i="52"/>
  <c r="Z17" i="52"/>
  <c r="CM17" i="52"/>
  <c r="BV17" i="52"/>
  <c r="V17" i="52"/>
  <c r="AE17" i="52"/>
  <c r="BQ17" i="52"/>
  <c r="CJ17" i="52"/>
  <c r="CC17" i="52"/>
  <c r="AJ17" i="52"/>
  <c r="BG17" i="52"/>
  <c r="BP17" i="52"/>
  <c r="BA17" i="52"/>
  <c r="U17" i="52"/>
  <c r="CH17" i="52"/>
  <c r="CS17" i="52"/>
  <c r="BM17" i="52"/>
  <c r="R17" i="52"/>
  <c r="CA17" i="52"/>
  <c r="S17" i="52"/>
  <c r="AB17" i="52"/>
  <c r="BU17" i="52"/>
  <c r="AU17" i="52"/>
  <c r="AI17" i="52"/>
  <c r="AA17" i="52"/>
  <c r="J17" i="52"/>
  <c r="CE17" i="52"/>
  <c r="AN17" i="52"/>
  <c r="L17" i="52"/>
  <c r="AX17" i="52"/>
  <c r="CI17" i="52"/>
  <c r="BH17" i="52"/>
  <c r="Q17" i="52"/>
  <c r="AR17" i="52"/>
  <c r="CN17" i="52"/>
  <c r="AD17" i="52"/>
  <c r="BN17" i="52"/>
  <c r="BY17" i="52"/>
  <c r="BZ17" i="52"/>
  <c r="BW17" i="52"/>
  <c r="BB17" i="52"/>
  <c r="BD17" i="52"/>
  <c r="AP17" i="52"/>
  <c r="Y17" i="52"/>
  <c r="CK17" i="52"/>
  <c r="AS17" i="52"/>
  <c r="AV17" i="52"/>
  <c r="AG17" i="52"/>
  <c r="AO17" i="52"/>
  <c r="K17" i="52"/>
  <c r="CF17" i="52"/>
  <c r="BS17" i="52"/>
  <c r="BK17" i="52"/>
  <c r="AT17" i="52"/>
  <c r="BF17" i="52"/>
  <c r="X17" i="52"/>
  <c r="CB17" i="52"/>
  <c r="BO17" i="52"/>
  <c r="AZ17" i="52"/>
  <c r="BT17" i="52"/>
  <c r="CR17" i="52"/>
  <c r="CG17" i="52"/>
  <c r="AK17" i="52"/>
  <c r="BC17" i="52"/>
  <c r="W17" i="52"/>
  <c r="AW17" i="52"/>
  <c r="AM17" i="52"/>
  <c r="N17" i="52"/>
  <c r="T17" i="52"/>
  <c r="BX17" i="52"/>
  <c r="AF17" i="52"/>
  <c r="CO17" i="52"/>
  <c r="CQ17" i="52"/>
  <c r="O17" i="52"/>
  <c r="BJ17" i="52"/>
  <c r="AQ17" i="52"/>
  <c r="AH17" i="52"/>
  <c r="I21" i="52"/>
  <c r="J21" i="52"/>
  <c r="R21" i="52"/>
  <c r="O21" i="52"/>
  <c r="X21" i="52"/>
  <c r="AF21" i="52"/>
  <c r="AN21" i="52"/>
  <c r="AV21" i="52"/>
  <c r="BD21" i="52"/>
  <c r="BL21" i="52"/>
  <c r="BT21" i="52"/>
  <c r="CB21" i="52"/>
  <c r="CJ21" i="52"/>
  <c r="CR21" i="52"/>
  <c r="P21" i="52"/>
  <c r="Y21" i="52"/>
  <c r="AG21" i="52"/>
  <c r="AO21" i="52"/>
  <c r="AW21" i="52"/>
  <c r="BE21" i="52"/>
  <c r="BM21" i="52"/>
  <c r="BU21" i="52"/>
  <c r="CC21" i="52"/>
  <c r="CK21" i="52"/>
  <c r="CS21" i="52"/>
  <c r="Q21" i="52"/>
  <c r="Z21" i="52"/>
  <c r="AH21" i="52"/>
  <c r="AP21" i="52"/>
  <c r="AX21" i="52"/>
  <c r="BF21" i="52"/>
  <c r="BN21" i="52"/>
  <c r="BV21" i="52"/>
  <c r="CD21" i="52"/>
  <c r="CL21" i="52"/>
  <c r="S21" i="52"/>
  <c r="AA21" i="52"/>
  <c r="AI21" i="52"/>
  <c r="AQ21" i="52"/>
  <c r="AY21" i="52"/>
  <c r="BG21" i="52"/>
  <c r="BO21" i="52"/>
  <c r="BW21" i="52"/>
  <c r="CE21" i="52"/>
  <c r="CM21" i="52"/>
  <c r="K21" i="52"/>
  <c r="T21" i="52"/>
  <c r="AB21" i="52"/>
  <c r="AJ21" i="52"/>
  <c r="AR21" i="52"/>
  <c r="AZ21" i="52"/>
  <c r="BH21" i="52"/>
  <c r="BP21" i="52"/>
  <c r="BX21" i="52"/>
  <c r="CF21" i="52"/>
  <c r="CN21" i="52"/>
  <c r="M21" i="52"/>
  <c r="V21" i="52"/>
  <c r="AD21" i="52"/>
  <c r="AL21" i="52"/>
  <c r="AT21" i="52"/>
  <c r="BB21" i="52"/>
  <c r="BJ21" i="52"/>
  <c r="BR21" i="52"/>
  <c r="BZ21" i="52"/>
  <c r="CH21" i="52"/>
  <c r="CP21" i="52"/>
  <c r="AC21" i="52"/>
  <c r="BI21" i="52"/>
  <c r="CO21" i="52"/>
  <c r="AE21" i="52"/>
  <c r="BK21" i="52"/>
  <c r="CQ21" i="52"/>
  <c r="BC21" i="52"/>
  <c r="AK21" i="52"/>
  <c r="BQ21" i="52"/>
  <c r="AM21" i="52"/>
  <c r="BS21" i="52"/>
  <c r="L21" i="52"/>
  <c r="AS21" i="52"/>
  <c r="BY21" i="52"/>
  <c r="N21" i="52"/>
  <c r="W21" i="52"/>
  <c r="CI21" i="52"/>
  <c r="AU21" i="52"/>
  <c r="CA21" i="52"/>
  <c r="U21" i="52"/>
  <c r="BA21" i="52"/>
  <c r="CG21" i="52"/>
  <c r="I24" i="52"/>
  <c r="K24" i="52"/>
  <c r="S24" i="52"/>
  <c r="AA24" i="52"/>
  <c r="AI24" i="52"/>
  <c r="AQ24" i="52"/>
  <c r="AY24" i="52"/>
  <c r="BG24" i="52"/>
  <c r="BO24" i="52"/>
  <c r="BW24" i="52"/>
  <c r="CE24" i="52"/>
  <c r="CM24" i="52"/>
  <c r="L24" i="52"/>
  <c r="T24" i="52"/>
  <c r="AB24" i="52"/>
  <c r="AJ24" i="52"/>
  <c r="AR24" i="52"/>
  <c r="AZ24" i="52"/>
  <c r="BH24" i="52"/>
  <c r="BP24" i="52"/>
  <c r="BX24" i="52"/>
  <c r="CF24" i="52"/>
  <c r="CN24" i="52"/>
  <c r="M24" i="52"/>
  <c r="U24" i="52"/>
  <c r="AC24" i="52"/>
  <c r="AK24" i="52"/>
  <c r="AS24" i="52"/>
  <c r="BA24" i="52"/>
  <c r="BI24" i="52"/>
  <c r="BQ24" i="52"/>
  <c r="BY24" i="52"/>
  <c r="CG24" i="52"/>
  <c r="CO24" i="52"/>
  <c r="N24" i="52"/>
  <c r="V24" i="52"/>
  <c r="AD24" i="52"/>
  <c r="AL24" i="52"/>
  <c r="AT24" i="52"/>
  <c r="BB24" i="52"/>
  <c r="BJ24" i="52"/>
  <c r="BR24" i="52"/>
  <c r="BZ24" i="52"/>
  <c r="CH24" i="52"/>
  <c r="CP24" i="52"/>
  <c r="O24" i="52"/>
  <c r="W24" i="52"/>
  <c r="AE24" i="52"/>
  <c r="AM24" i="52"/>
  <c r="AU24" i="52"/>
  <c r="BC24" i="52"/>
  <c r="BK24" i="52"/>
  <c r="BS24" i="52"/>
  <c r="CA24" i="52"/>
  <c r="CI24" i="52"/>
  <c r="CQ24" i="52"/>
  <c r="Y24" i="52"/>
  <c r="AV24" i="52"/>
  <c r="BN24" i="52"/>
  <c r="CK24" i="52"/>
  <c r="Z24" i="52"/>
  <c r="AW24" i="52"/>
  <c r="BT24" i="52"/>
  <c r="CL24" i="52"/>
  <c r="X24" i="52"/>
  <c r="AF24" i="52"/>
  <c r="AX24" i="52"/>
  <c r="BU24" i="52"/>
  <c r="CR24" i="52"/>
  <c r="J24" i="52"/>
  <c r="AG24" i="52"/>
  <c r="BD24" i="52"/>
  <c r="BV24" i="52"/>
  <c r="CS24" i="52"/>
  <c r="P24" i="52"/>
  <c r="AH24" i="52"/>
  <c r="BE24" i="52"/>
  <c r="CB24" i="52"/>
  <c r="Q24" i="52"/>
  <c r="AN24" i="52"/>
  <c r="CC24" i="52"/>
  <c r="AP24" i="52"/>
  <c r="BF24" i="52"/>
  <c r="R24" i="52"/>
  <c r="AO24" i="52"/>
  <c r="BL24" i="52"/>
  <c r="CD24" i="52"/>
  <c r="BM24" i="52"/>
  <c r="CJ24" i="52"/>
  <c r="I27" i="52"/>
  <c r="P27" i="52"/>
  <c r="X27" i="52"/>
  <c r="AF27" i="52"/>
  <c r="AN27" i="52"/>
  <c r="AV27" i="52"/>
  <c r="BD27" i="52"/>
  <c r="BL27" i="52"/>
  <c r="BT27" i="52"/>
  <c r="CB27" i="52"/>
  <c r="CJ27" i="52"/>
  <c r="CR27" i="52"/>
  <c r="J27" i="52"/>
  <c r="R27" i="52"/>
  <c r="Z27" i="52"/>
  <c r="AH27" i="52"/>
  <c r="O27" i="52"/>
  <c r="AA27" i="52"/>
  <c r="AK27" i="52"/>
  <c r="AT27" i="52"/>
  <c r="BC27" i="52"/>
  <c r="BM27" i="52"/>
  <c r="BV27" i="52"/>
  <c r="CE27" i="52"/>
  <c r="CN27" i="52"/>
  <c r="AZ27" i="52"/>
  <c r="Q27" i="52"/>
  <c r="AB27" i="52"/>
  <c r="AL27" i="52"/>
  <c r="AU27" i="52"/>
  <c r="BE27" i="52"/>
  <c r="BN27" i="52"/>
  <c r="BW27" i="52"/>
  <c r="CF27" i="52"/>
  <c r="CO27" i="52"/>
  <c r="S27" i="52"/>
  <c r="AC27" i="52"/>
  <c r="AM27" i="52"/>
  <c r="AW27" i="52"/>
  <c r="BF27" i="52"/>
  <c r="BO27" i="52"/>
  <c r="BX27" i="52"/>
  <c r="CG27" i="52"/>
  <c r="CP27" i="52"/>
  <c r="V27" i="52"/>
  <c r="CK27" i="52"/>
  <c r="T27" i="52"/>
  <c r="AD27" i="52"/>
  <c r="AO27" i="52"/>
  <c r="AX27" i="52"/>
  <c r="BG27" i="52"/>
  <c r="BP27" i="52"/>
  <c r="BY27" i="52"/>
  <c r="CH27" i="52"/>
  <c r="CQ27" i="52"/>
  <c r="AG27" i="52"/>
  <c r="K27" i="52"/>
  <c r="U27" i="52"/>
  <c r="AE27" i="52"/>
  <c r="AP27" i="52"/>
  <c r="AY27" i="52"/>
  <c r="BH27" i="52"/>
  <c r="BQ27" i="52"/>
  <c r="BZ27" i="52"/>
  <c r="CI27" i="52"/>
  <c r="CS27" i="52"/>
  <c r="L27" i="52"/>
  <c r="BI27" i="52"/>
  <c r="BR27" i="52"/>
  <c r="AQ27" i="52"/>
  <c r="CA27" i="52"/>
  <c r="M27" i="52"/>
  <c r="W27" i="52"/>
  <c r="AI27" i="52"/>
  <c r="AR27" i="52"/>
  <c r="BA27" i="52"/>
  <c r="BJ27" i="52"/>
  <c r="BS27" i="52"/>
  <c r="CC27" i="52"/>
  <c r="CL27" i="52"/>
  <c r="BK27" i="52"/>
  <c r="CD27" i="52"/>
  <c r="N27" i="52"/>
  <c r="BB27" i="52"/>
  <c r="BU27" i="52"/>
  <c r="CM27" i="52"/>
  <c r="AJ27" i="52"/>
  <c r="AS27" i="52"/>
  <c r="Y27" i="52"/>
  <c r="I25" i="52"/>
  <c r="L25" i="52"/>
  <c r="T25" i="52"/>
  <c r="AB25" i="52"/>
  <c r="AJ25" i="52"/>
  <c r="AR25" i="52"/>
  <c r="AZ25" i="52"/>
  <c r="BH25" i="52"/>
  <c r="BP25" i="52"/>
  <c r="BX25" i="52"/>
  <c r="CF25" i="52"/>
  <c r="CN25" i="52"/>
  <c r="M25" i="52"/>
  <c r="U25" i="52"/>
  <c r="AC25" i="52"/>
  <c r="AK25" i="52"/>
  <c r="AS25" i="52"/>
  <c r="BA25" i="52"/>
  <c r="BI25" i="52"/>
  <c r="BQ25" i="52"/>
  <c r="BY25" i="52"/>
  <c r="CG25" i="52"/>
  <c r="CO25" i="52"/>
  <c r="N25" i="52"/>
  <c r="V25" i="52"/>
  <c r="AD25" i="52"/>
  <c r="AL25" i="52"/>
  <c r="AT25" i="52"/>
  <c r="BB25" i="52"/>
  <c r="BJ25" i="52"/>
  <c r="BR25" i="52"/>
  <c r="BZ25" i="52"/>
  <c r="CH25" i="52"/>
  <c r="CP25" i="52"/>
  <c r="P25" i="52"/>
  <c r="X25" i="52"/>
  <c r="AF25" i="52"/>
  <c r="AN25" i="52"/>
  <c r="AV25" i="52"/>
  <c r="BD25" i="52"/>
  <c r="BL25" i="52"/>
  <c r="BT25" i="52"/>
  <c r="CB25" i="52"/>
  <c r="CJ25" i="52"/>
  <c r="CR25" i="52"/>
  <c r="K25" i="52"/>
  <c r="AA25" i="52"/>
  <c r="AQ25" i="52"/>
  <c r="BG25" i="52"/>
  <c r="BW25" i="52"/>
  <c r="CM25" i="52"/>
  <c r="O25" i="52"/>
  <c r="AE25" i="52"/>
  <c r="AU25" i="52"/>
  <c r="BK25" i="52"/>
  <c r="CA25" i="52"/>
  <c r="CQ25" i="52"/>
  <c r="Q25" i="52"/>
  <c r="AG25" i="52"/>
  <c r="AW25" i="52"/>
  <c r="BM25" i="52"/>
  <c r="CC25" i="52"/>
  <c r="CS25" i="52"/>
  <c r="R25" i="52"/>
  <c r="AH25" i="52"/>
  <c r="AX25" i="52"/>
  <c r="BN25" i="52"/>
  <c r="CD25" i="52"/>
  <c r="S25" i="52"/>
  <c r="AI25" i="52"/>
  <c r="AY25" i="52"/>
  <c r="BO25" i="52"/>
  <c r="CE25" i="52"/>
  <c r="AM25" i="52"/>
  <c r="BC25" i="52"/>
  <c r="CI25" i="52"/>
  <c r="W25" i="52"/>
  <c r="BS25" i="52"/>
  <c r="Y25" i="52"/>
  <c r="AO25" i="52"/>
  <c r="BE25" i="52"/>
  <c r="BU25" i="52"/>
  <c r="CK25" i="52"/>
  <c r="BV25" i="52"/>
  <c r="AP25" i="52"/>
  <c r="CL25" i="52"/>
  <c r="Z25" i="52"/>
  <c r="J25" i="52"/>
  <c r="BF25" i="52"/>
  <c r="I28" i="52"/>
  <c r="Q28" i="52"/>
  <c r="Y28" i="52"/>
  <c r="O28" i="52"/>
  <c r="X28" i="52"/>
  <c r="AG28" i="52"/>
  <c r="AO28" i="52"/>
  <c r="AW28" i="52"/>
  <c r="BE28" i="52"/>
  <c r="BM28" i="52"/>
  <c r="BU28" i="52"/>
  <c r="CC28" i="52"/>
  <c r="CK28" i="52"/>
  <c r="CS28" i="52"/>
  <c r="AQ28" i="52"/>
  <c r="BW28" i="52"/>
  <c r="CF28" i="52"/>
  <c r="U28" i="52"/>
  <c r="BZ28" i="52"/>
  <c r="BK28" i="52"/>
  <c r="CQ28" i="52"/>
  <c r="P28" i="52"/>
  <c r="Z28" i="52"/>
  <c r="AH28" i="52"/>
  <c r="AP28" i="52"/>
  <c r="AX28" i="52"/>
  <c r="BF28" i="52"/>
  <c r="BN28" i="52"/>
  <c r="BV28" i="52"/>
  <c r="CD28" i="52"/>
  <c r="CL28" i="52"/>
  <c r="AI28" i="52"/>
  <c r="BO28" i="52"/>
  <c r="CM28" i="52"/>
  <c r="CN28" i="52"/>
  <c r="AD28" i="52"/>
  <c r="CA28" i="52"/>
  <c r="R28" i="52"/>
  <c r="AA28" i="52"/>
  <c r="AY28" i="52"/>
  <c r="BG28" i="52"/>
  <c r="CE28" i="52"/>
  <c r="BB28" i="52"/>
  <c r="CH28" i="52"/>
  <c r="BS28" i="52"/>
  <c r="J28" i="52"/>
  <c r="S28" i="52"/>
  <c r="AB28" i="52"/>
  <c r="AJ28" i="52"/>
  <c r="AR28" i="52"/>
  <c r="AZ28" i="52"/>
  <c r="BH28" i="52"/>
  <c r="BP28" i="52"/>
  <c r="BX28" i="52"/>
  <c r="L28" i="52"/>
  <c r="BJ28" i="52"/>
  <c r="AM28" i="52"/>
  <c r="K28" i="52"/>
  <c r="T28" i="52"/>
  <c r="AC28" i="52"/>
  <c r="AK28" i="52"/>
  <c r="AS28" i="52"/>
  <c r="BA28" i="52"/>
  <c r="BI28" i="52"/>
  <c r="BQ28" i="52"/>
  <c r="BY28" i="52"/>
  <c r="CG28" i="52"/>
  <c r="CO28" i="52"/>
  <c r="AL28" i="52"/>
  <c r="BR28" i="52"/>
  <c r="CP28" i="52"/>
  <c r="AU28" i="52"/>
  <c r="CI28" i="52"/>
  <c r="AT28" i="52"/>
  <c r="M28" i="52"/>
  <c r="V28" i="52"/>
  <c r="AE28" i="52"/>
  <c r="BC28" i="52"/>
  <c r="AN28" i="52"/>
  <c r="CB28" i="52"/>
  <c r="AV28" i="52"/>
  <c r="BD28" i="52"/>
  <c r="BL28" i="52"/>
  <c r="W28" i="52"/>
  <c r="CR28" i="52"/>
  <c r="BT28" i="52"/>
  <c r="AF28" i="52"/>
  <c r="N28" i="52"/>
  <c r="CJ28" i="52"/>
  <c r="I26" i="52"/>
  <c r="N26" i="52"/>
  <c r="V26" i="52"/>
  <c r="AD26" i="52"/>
  <c r="O26" i="52"/>
  <c r="W26" i="52"/>
  <c r="AE26" i="52"/>
  <c r="AM26" i="52"/>
  <c r="AU26" i="52"/>
  <c r="BC26" i="52"/>
  <c r="BK26" i="52"/>
  <c r="BS26" i="52"/>
  <c r="CA26" i="52"/>
  <c r="CI26" i="52"/>
  <c r="CQ26" i="52"/>
  <c r="Q26" i="52"/>
  <c r="Y26" i="52"/>
  <c r="AG26" i="52"/>
  <c r="AO26" i="52"/>
  <c r="AW26" i="52"/>
  <c r="BE26" i="52"/>
  <c r="BM26" i="52"/>
  <c r="BU26" i="52"/>
  <c r="CC26" i="52"/>
  <c r="CK26" i="52"/>
  <c r="CS26" i="52"/>
  <c r="K26" i="52"/>
  <c r="X26" i="52"/>
  <c r="AJ26" i="52"/>
  <c r="AT26" i="52"/>
  <c r="BF26" i="52"/>
  <c r="BP26" i="52"/>
  <c r="BZ26" i="52"/>
  <c r="CL26" i="52"/>
  <c r="L26" i="52"/>
  <c r="Z26" i="52"/>
  <c r="AK26" i="52"/>
  <c r="AV26" i="52"/>
  <c r="BG26" i="52"/>
  <c r="BQ26" i="52"/>
  <c r="CB26" i="52"/>
  <c r="CM26" i="52"/>
  <c r="CR26" i="52"/>
  <c r="M26" i="52"/>
  <c r="AA26" i="52"/>
  <c r="AL26" i="52"/>
  <c r="AX26" i="52"/>
  <c r="BH26" i="52"/>
  <c r="BR26" i="52"/>
  <c r="CD26" i="52"/>
  <c r="CN26" i="52"/>
  <c r="P26" i="52"/>
  <c r="AB26" i="52"/>
  <c r="AN26" i="52"/>
  <c r="AY26" i="52"/>
  <c r="BI26" i="52"/>
  <c r="BT26" i="52"/>
  <c r="CE26" i="52"/>
  <c r="CO26" i="52"/>
  <c r="R26" i="52"/>
  <c r="AC26" i="52"/>
  <c r="AP26" i="52"/>
  <c r="AZ26" i="52"/>
  <c r="BJ26" i="52"/>
  <c r="BV26" i="52"/>
  <c r="CF26" i="52"/>
  <c r="CP26" i="52"/>
  <c r="S26" i="52"/>
  <c r="AF26" i="52"/>
  <c r="BA26" i="52"/>
  <c r="BL26" i="52"/>
  <c r="CG26" i="52"/>
  <c r="AQ26" i="52"/>
  <c r="BW26" i="52"/>
  <c r="T26" i="52"/>
  <c r="AH26" i="52"/>
  <c r="AR26" i="52"/>
  <c r="BB26" i="52"/>
  <c r="BN26" i="52"/>
  <c r="BX26" i="52"/>
  <c r="CH26" i="52"/>
  <c r="BY26" i="52"/>
  <c r="J26" i="52"/>
  <c r="CJ26" i="52"/>
  <c r="U26" i="52"/>
  <c r="BO26" i="52"/>
  <c r="AI26" i="52"/>
  <c r="AS26" i="52"/>
  <c r="BD26" i="52"/>
  <c r="I23" i="52"/>
  <c r="J23" i="52"/>
  <c r="R23" i="52"/>
  <c r="Z23" i="52"/>
  <c r="AH23" i="52"/>
  <c r="AP23" i="52"/>
  <c r="AX23" i="52"/>
  <c r="BF23" i="52"/>
  <c r="BN23" i="52"/>
  <c r="BV23" i="52"/>
  <c r="CD23" i="52"/>
  <c r="CL23" i="52"/>
  <c r="K23" i="52"/>
  <c r="S23" i="52"/>
  <c r="AA23" i="52"/>
  <c r="AI23" i="52"/>
  <c r="AQ23" i="52"/>
  <c r="AY23" i="52"/>
  <c r="BG23" i="52"/>
  <c r="BO23" i="52"/>
  <c r="BW23" i="52"/>
  <c r="CE23" i="52"/>
  <c r="CM23" i="52"/>
  <c r="L23" i="52"/>
  <c r="T23" i="52"/>
  <c r="AB23" i="52"/>
  <c r="AJ23" i="52"/>
  <c r="AR23" i="52"/>
  <c r="AZ23" i="52"/>
  <c r="BH23" i="52"/>
  <c r="BP23" i="52"/>
  <c r="BX23" i="52"/>
  <c r="CF23" i="52"/>
  <c r="CN23" i="52"/>
  <c r="M23" i="52"/>
  <c r="U23" i="52"/>
  <c r="AC23" i="52"/>
  <c r="AK23" i="52"/>
  <c r="AS23" i="52"/>
  <c r="BA23" i="52"/>
  <c r="BI23" i="52"/>
  <c r="BQ23" i="52"/>
  <c r="BY23" i="52"/>
  <c r="CG23" i="52"/>
  <c r="CO23" i="52"/>
  <c r="N23" i="52"/>
  <c r="V23" i="52"/>
  <c r="AD23" i="52"/>
  <c r="AL23" i="52"/>
  <c r="AT23" i="52"/>
  <c r="BB23" i="52"/>
  <c r="BJ23" i="52"/>
  <c r="BR23" i="52"/>
  <c r="BZ23" i="52"/>
  <c r="CH23" i="52"/>
  <c r="CP23" i="52"/>
  <c r="P23" i="52"/>
  <c r="X23" i="52"/>
  <c r="AF23" i="52"/>
  <c r="AN23" i="52"/>
  <c r="AE23" i="52"/>
  <c r="BD23" i="52"/>
  <c r="CA23" i="52"/>
  <c r="CS23" i="52"/>
  <c r="AG23" i="52"/>
  <c r="BE23" i="52"/>
  <c r="CB23" i="52"/>
  <c r="AM23" i="52"/>
  <c r="BK23" i="52"/>
  <c r="CC23" i="52"/>
  <c r="BC23" i="52"/>
  <c r="AO23" i="52"/>
  <c r="BL23" i="52"/>
  <c r="CI23" i="52"/>
  <c r="CR23" i="52"/>
  <c r="O23" i="52"/>
  <c r="AU23" i="52"/>
  <c r="BM23" i="52"/>
  <c r="CJ23" i="52"/>
  <c r="AV23" i="52"/>
  <c r="BS23" i="52"/>
  <c r="Y23" i="52"/>
  <c r="Q23" i="52"/>
  <c r="CK23" i="52"/>
  <c r="W23" i="52"/>
  <c r="AW23" i="52"/>
  <c r="BT23" i="52"/>
  <c r="CQ23" i="52"/>
  <c r="BU23" i="52"/>
  <c r="I11" i="52"/>
  <c r="M11" i="52"/>
  <c r="U11" i="52"/>
  <c r="AC11" i="52"/>
  <c r="AK11" i="52"/>
  <c r="AS11" i="52"/>
  <c r="BA11" i="52"/>
  <c r="BI11" i="52"/>
  <c r="BQ11" i="52"/>
  <c r="BY11" i="52"/>
  <c r="CG11" i="52"/>
  <c r="CO11" i="52"/>
  <c r="N11" i="52"/>
  <c r="V11" i="52"/>
  <c r="AD11" i="52"/>
  <c r="AL11" i="52"/>
  <c r="AT11" i="52"/>
  <c r="BB11" i="52"/>
  <c r="BJ11" i="52"/>
  <c r="BR11" i="52"/>
  <c r="BZ11" i="52"/>
  <c r="CH11" i="52"/>
  <c r="CP11" i="52"/>
  <c r="O11" i="52"/>
  <c r="W11" i="52"/>
  <c r="AE11" i="52"/>
  <c r="AM11" i="52"/>
  <c r="AU11" i="52"/>
  <c r="BC11" i="52"/>
  <c r="BK11" i="52"/>
  <c r="BS11" i="52"/>
  <c r="CA11" i="52"/>
  <c r="CI11" i="52"/>
  <c r="CQ11" i="52"/>
  <c r="P11" i="52"/>
  <c r="X11" i="52"/>
  <c r="AF11" i="52"/>
  <c r="AN11" i="52"/>
  <c r="AV11" i="52"/>
  <c r="BD11" i="52"/>
  <c r="BL11" i="52"/>
  <c r="BT11" i="52"/>
  <c r="CB11" i="52"/>
  <c r="CJ11" i="52"/>
  <c r="CR11" i="52"/>
  <c r="Q11" i="52"/>
  <c r="Y11" i="52"/>
  <c r="AG11" i="52"/>
  <c r="AO11" i="52"/>
  <c r="AW11" i="52"/>
  <c r="BE11" i="52"/>
  <c r="BM11" i="52"/>
  <c r="BU11" i="52"/>
  <c r="CC11" i="52"/>
  <c r="CK11" i="52"/>
  <c r="CS11" i="52"/>
  <c r="J11" i="52"/>
  <c r="R11" i="52"/>
  <c r="Z11" i="52"/>
  <c r="AH11" i="52"/>
  <c r="AP11" i="52"/>
  <c r="AX11" i="52"/>
  <c r="BF11" i="52"/>
  <c r="BN11" i="52"/>
  <c r="BV11" i="52"/>
  <c r="CD11" i="52"/>
  <c r="CL11" i="52"/>
  <c r="L11" i="52"/>
  <c r="T11" i="52"/>
  <c r="AB11" i="52"/>
  <c r="AJ11" i="52"/>
  <c r="AR11" i="52"/>
  <c r="AZ11" i="52"/>
  <c r="BH11" i="52"/>
  <c r="BP11" i="52"/>
  <c r="BX11" i="52"/>
  <c r="CF11" i="52"/>
  <c r="CN11" i="52"/>
  <c r="AY11" i="52"/>
  <c r="BG11" i="52"/>
  <c r="BO11" i="52"/>
  <c r="K11" i="52"/>
  <c r="BW11" i="52"/>
  <c r="S11" i="52"/>
  <c r="CE11" i="52"/>
  <c r="AA11" i="52"/>
  <c r="CM11" i="52"/>
  <c r="AQ11" i="52"/>
  <c r="AI11" i="52"/>
  <c r="I8" i="52"/>
  <c r="J8" i="52"/>
  <c r="R8" i="52"/>
  <c r="Z8" i="52"/>
  <c r="AH8" i="52"/>
  <c r="AP8" i="52"/>
  <c r="AX8" i="52"/>
  <c r="BF8" i="52"/>
  <c r="BN8" i="52"/>
  <c r="BV8" i="52"/>
  <c r="CD8" i="52"/>
  <c r="CL8" i="52"/>
  <c r="K8" i="52"/>
  <c r="S8" i="52"/>
  <c r="AA8" i="52"/>
  <c r="AI8" i="52"/>
  <c r="AQ8" i="52"/>
  <c r="AY8" i="52"/>
  <c r="BG8" i="52"/>
  <c r="BO8" i="52"/>
  <c r="BW8" i="52"/>
  <c r="CE8" i="52"/>
  <c r="CM8" i="52"/>
  <c r="L8" i="52"/>
  <c r="T8" i="52"/>
  <c r="AB8" i="52"/>
  <c r="AJ8" i="52"/>
  <c r="AR8" i="52"/>
  <c r="AZ8" i="52"/>
  <c r="BH8" i="52"/>
  <c r="BP8" i="52"/>
  <c r="BX8" i="52"/>
  <c r="CF8" i="52"/>
  <c r="CN8" i="52"/>
  <c r="M8" i="52"/>
  <c r="U8" i="52"/>
  <c r="AC8" i="52"/>
  <c r="AK8" i="52"/>
  <c r="AS8" i="52"/>
  <c r="BA8" i="52"/>
  <c r="BI8" i="52"/>
  <c r="BQ8" i="52"/>
  <c r="BY8" i="52"/>
  <c r="CG8" i="52"/>
  <c r="CO8" i="52"/>
  <c r="N8" i="52"/>
  <c r="V8" i="52"/>
  <c r="AD8" i="52"/>
  <c r="AL8" i="52"/>
  <c r="AT8" i="52"/>
  <c r="BB8" i="52"/>
  <c r="BJ8" i="52"/>
  <c r="BR8" i="52"/>
  <c r="BZ8" i="52"/>
  <c r="CH8" i="52"/>
  <c r="CP8" i="52"/>
  <c r="O8" i="52"/>
  <c r="W8" i="52"/>
  <c r="AE8" i="52"/>
  <c r="AM8" i="52"/>
  <c r="AU8" i="52"/>
  <c r="BC8" i="52"/>
  <c r="BK8" i="52"/>
  <c r="BS8" i="52"/>
  <c r="CA8" i="52"/>
  <c r="CI8" i="52"/>
  <c r="CQ8" i="52"/>
  <c r="Q8" i="52"/>
  <c r="Y8" i="52"/>
  <c r="AG8" i="52"/>
  <c r="AO8" i="52"/>
  <c r="AW8" i="52"/>
  <c r="BE8" i="52"/>
  <c r="BM8" i="52"/>
  <c r="BU8" i="52"/>
  <c r="CC8" i="52"/>
  <c r="CK8" i="52"/>
  <c r="CS8" i="52"/>
  <c r="P8" i="52"/>
  <c r="CB8" i="52"/>
  <c r="X8" i="52"/>
  <c r="CJ8" i="52"/>
  <c r="AF8" i="52"/>
  <c r="CR8" i="52"/>
  <c r="AN8" i="52"/>
  <c r="AV8" i="52"/>
  <c r="BD8" i="52"/>
  <c r="BT8" i="52"/>
  <c r="BL8" i="52"/>
  <c r="I12" i="52"/>
  <c r="N12" i="52"/>
  <c r="V12" i="52"/>
  <c r="AD12" i="52"/>
  <c r="AL12" i="52"/>
  <c r="AT12" i="52"/>
  <c r="BB12" i="52"/>
  <c r="BJ12" i="52"/>
  <c r="BR12" i="52"/>
  <c r="BZ12" i="52"/>
  <c r="CH12" i="52"/>
  <c r="CP12" i="52"/>
  <c r="O12" i="52"/>
  <c r="W12" i="52"/>
  <c r="AE12" i="52"/>
  <c r="AM12" i="52"/>
  <c r="AU12" i="52"/>
  <c r="BC12" i="52"/>
  <c r="BK12" i="52"/>
  <c r="BS12" i="52"/>
  <c r="CA12" i="52"/>
  <c r="CI12" i="52"/>
  <c r="CQ12" i="52"/>
  <c r="P12" i="52"/>
  <c r="X12" i="52"/>
  <c r="AF12" i="52"/>
  <c r="AN12" i="52"/>
  <c r="AV12" i="52"/>
  <c r="BD12" i="52"/>
  <c r="BL12" i="52"/>
  <c r="BT12" i="52"/>
  <c r="CB12" i="52"/>
  <c r="CJ12" i="52"/>
  <c r="CR12" i="52"/>
  <c r="Q12" i="52"/>
  <c r="Y12" i="52"/>
  <c r="AG12" i="52"/>
  <c r="AO12" i="52"/>
  <c r="AW12" i="52"/>
  <c r="BE12" i="52"/>
  <c r="BM12" i="52"/>
  <c r="BU12" i="52"/>
  <c r="CC12" i="52"/>
  <c r="CK12" i="52"/>
  <c r="CS12" i="52"/>
  <c r="J12" i="52"/>
  <c r="R12" i="52"/>
  <c r="Z12" i="52"/>
  <c r="AH12" i="52"/>
  <c r="AP12" i="52"/>
  <c r="AX12" i="52"/>
  <c r="BF12" i="52"/>
  <c r="BN12" i="52"/>
  <c r="BV12" i="52"/>
  <c r="CD12" i="52"/>
  <c r="CL12" i="52"/>
  <c r="K12" i="52"/>
  <c r="S12" i="52"/>
  <c r="AA12" i="52"/>
  <c r="AI12" i="52"/>
  <c r="AQ12" i="52"/>
  <c r="AY12" i="52"/>
  <c r="BG12" i="52"/>
  <c r="BO12" i="52"/>
  <c r="BW12" i="52"/>
  <c r="CE12" i="52"/>
  <c r="CM12" i="52"/>
  <c r="M12" i="52"/>
  <c r="U12" i="52"/>
  <c r="AC12" i="52"/>
  <c r="AK12" i="52"/>
  <c r="AS12" i="52"/>
  <c r="BA12" i="52"/>
  <c r="BI12" i="52"/>
  <c r="BQ12" i="52"/>
  <c r="BY12" i="52"/>
  <c r="CG12" i="52"/>
  <c r="CO12" i="52"/>
  <c r="T12" i="52"/>
  <c r="CF12" i="52"/>
  <c r="AB12" i="52"/>
  <c r="CN12" i="52"/>
  <c r="AJ12" i="52"/>
  <c r="AR12" i="52"/>
  <c r="AZ12" i="52"/>
  <c r="BH12" i="52"/>
  <c r="L12" i="52"/>
  <c r="BX12" i="52"/>
  <c r="BP12" i="52"/>
  <c r="I22" i="52"/>
  <c r="Q22" i="52"/>
  <c r="Y22" i="52"/>
  <c r="AG22" i="52"/>
  <c r="AO22" i="52"/>
  <c r="AW22" i="52"/>
  <c r="BE22" i="52"/>
  <c r="BM22" i="52"/>
  <c r="BU22" i="52"/>
  <c r="CC22" i="52"/>
  <c r="CK22" i="52"/>
  <c r="CS22" i="52"/>
  <c r="J22" i="52"/>
  <c r="R22" i="52"/>
  <c r="Z22" i="52"/>
  <c r="AH22" i="52"/>
  <c r="AP22" i="52"/>
  <c r="AX22" i="52"/>
  <c r="BF22" i="52"/>
  <c r="BN22" i="52"/>
  <c r="BV22" i="52"/>
  <c r="CD22" i="52"/>
  <c r="CL22" i="52"/>
  <c r="K22" i="52"/>
  <c r="S22" i="52"/>
  <c r="AA22" i="52"/>
  <c r="AI22" i="52"/>
  <c r="AQ22" i="52"/>
  <c r="AY22" i="52"/>
  <c r="BG22" i="52"/>
  <c r="BO22" i="52"/>
  <c r="BW22" i="52"/>
  <c r="CE22" i="52"/>
  <c r="CM22" i="52"/>
  <c r="L22" i="52"/>
  <c r="T22" i="52"/>
  <c r="AB22" i="52"/>
  <c r="AJ22" i="52"/>
  <c r="AR22" i="52"/>
  <c r="AZ22" i="52"/>
  <c r="BH22" i="52"/>
  <c r="BP22" i="52"/>
  <c r="BX22" i="52"/>
  <c r="CF22" i="52"/>
  <c r="CN22" i="52"/>
  <c r="M22" i="52"/>
  <c r="U22" i="52"/>
  <c r="AC22" i="52"/>
  <c r="AK22" i="52"/>
  <c r="AS22" i="52"/>
  <c r="BA22" i="52"/>
  <c r="BI22" i="52"/>
  <c r="BQ22" i="52"/>
  <c r="BY22" i="52"/>
  <c r="CG22" i="52"/>
  <c r="CO22" i="52"/>
  <c r="O22" i="52"/>
  <c r="W22" i="52"/>
  <c r="AE22" i="52"/>
  <c r="AM22" i="52"/>
  <c r="AU22" i="52"/>
  <c r="BC22" i="52"/>
  <c r="BK22" i="52"/>
  <c r="BS22" i="52"/>
  <c r="CA22" i="52"/>
  <c r="CI22" i="52"/>
  <c r="CQ22" i="52"/>
  <c r="AD22" i="52"/>
  <c r="BJ22" i="52"/>
  <c r="CP22" i="52"/>
  <c r="BD22" i="52"/>
  <c r="AF22" i="52"/>
  <c r="BL22" i="52"/>
  <c r="CR22" i="52"/>
  <c r="AL22" i="52"/>
  <c r="BR22" i="52"/>
  <c r="AN22" i="52"/>
  <c r="BT22" i="52"/>
  <c r="N22" i="52"/>
  <c r="AT22" i="52"/>
  <c r="BZ22" i="52"/>
  <c r="P22" i="52"/>
  <c r="CB22" i="52"/>
  <c r="X22" i="52"/>
  <c r="AV22" i="52"/>
  <c r="CJ22" i="52"/>
  <c r="V22" i="52"/>
  <c r="BB22" i="52"/>
  <c r="CH22" i="52"/>
  <c r="I14" i="52"/>
  <c r="P14" i="52"/>
  <c r="X14" i="52"/>
  <c r="AF14" i="52"/>
  <c r="AN14" i="52"/>
  <c r="AV14" i="52"/>
  <c r="BD14" i="52"/>
  <c r="BL14" i="52"/>
  <c r="BT14" i="52"/>
  <c r="CB14" i="52"/>
  <c r="CJ14" i="52"/>
  <c r="CR14" i="52"/>
  <c r="Q14" i="52"/>
  <c r="Y14" i="52"/>
  <c r="AG14" i="52"/>
  <c r="AO14" i="52"/>
  <c r="AW14" i="52"/>
  <c r="BE14" i="52"/>
  <c r="BM14" i="52"/>
  <c r="BU14" i="52"/>
  <c r="CC14" i="52"/>
  <c r="CK14" i="52"/>
  <c r="CS14" i="52"/>
  <c r="J14" i="52"/>
  <c r="R14" i="52"/>
  <c r="Z14" i="52"/>
  <c r="AH14" i="52"/>
  <c r="AP14" i="52"/>
  <c r="AX14" i="52"/>
  <c r="BF14" i="52"/>
  <c r="BN14" i="52"/>
  <c r="BV14" i="52"/>
  <c r="CD14" i="52"/>
  <c r="CL14" i="52"/>
  <c r="K14" i="52"/>
  <c r="S14" i="52"/>
  <c r="AA14" i="52"/>
  <c r="AI14" i="52"/>
  <c r="AQ14" i="52"/>
  <c r="AY14" i="52"/>
  <c r="BG14" i="52"/>
  <c r="BO14" i="52"/>
  <c r="BW14" i="52"/>
  <c r="CE14" i="52"/>
  <c r="CM14" i="52"/>
  <c r="L14" i="52"/>
  <c r="T14" i="52"/>
  <c r="AB14" i="52"/>
  <c r="AJ14" i="52"/>
  <c r="AR14" i="52"/>
  <c r="AZ14" i="52"/>
  <c r="BH14" i="52"/>
  <c r="BP14" i="52"/>
  <c r="BX14" i="52"/>
  <c r="CF14" i="52"/>
  <c r="CN14" i="52"/>
  <c r="M14" i="52"/>
  <c r="U14" i="52"/>
  <c r="AC14" i="52"/>
  <c r="AK14" i="52"/>
  <c r="AS14" i="52"/>
  <c r="BA14" i="52"/>
  <c r="BI14" i="52"/>
  <c r="BQ14" i="52"/>
  <c r="BY14" i="52"/>
  <c r="CG14" i="52"/>
  <c r="CO14" i="52"/>
  <c r="O14" i="52"/>
  <c r="W14" i="52"/>
  <c r="AE14" i="52"/>
  <c r="AM14" i="52"/>
  <c r="AU14" i="52"/>
  <c r="BC14" i="52"/>
  <c r="BK14" i="52"/>
  <c r="BS14" i="52"/>
  <c r="CA14" i="52"/>
  <c r="CI14" i="52"/>
  <c r="CQ14" i="52"/>
  <c r="V14" i="52"/>
  <c r="CH14" i="52"/>
  <c r="AD14" i="52"/>
  <c r="CP14" i="52"/>
  <c r="AL14" i="52"/>
  <c r="AT14" i="52"/>
  <c r="BB14" i="52"/>
  <c r="BJ14" i="52"/>
  <c r="N14" i="52"/>
  <c r="BZ14" i="52"/>
  <c r="BR14" i="52"/>
  <c r="I10" i="52"/>
  <c r="L10" i="52"/>
  <c r="T10" i="52"/>
  <c r="AB10" i="52"/>
  <c r="AJ10" i="52"/>
  <c r="AR10" i="52"/>
  <c r="AZ10" i="52"/>
  <c r="BH10" i="52"/>
  <c r="BP10" i="52"/>
  <c r="BX10" i="52"/>
  <c r="CF10" i="52"/>
  <c r="CN10" i="52"/>
  <c r="M10" i="52"/>
  <c r="U10" i="52"/>
  <c r="AC10" i="52"/>
  <c r="AK10" i="52"/>
  <c r="AS10" i="52"/>
  <c r="BA10" i="52"/>
  <c r="BI10" i="52"/>
  <c r="BQ10" i="52"/>
  <c r="BY10" i="52"/>
  <c r="CG10" i="52"/>
  <c r="CO10" i="52"/>
  <c r="N10" i="52"/>
  <c r="V10" i="52"/>
  <c r="AD10" i="52"/>
  <c r="AL10" i="52"/>
  <c r="AT10" i="52"/>
  <c r="BB10" i="52"/>
  <c r="BJ10" i="52"/>
  <c r="BR10" i="52"/>
  <c r="BZ10" i="52"/>
  <c r="CH10" i="52"/>
  <c r="CP10" i="52"/>
  <c r="O10" i="52"/>
  <c r="W10" i="52"/>
  <c r="AE10" i="52"/>
  <c r="AM10" i="52"/>
  <c r="AU10" i="52"/>
  <c r="BC10" i="52"/>
  <c r="BK10" i="52"/>
  <c r="BS10" i="52"/>
  <c r="CA10" i="52"/>
  <c r="CI10" i="52"/>
  <c r="CQ10" i="52"/>
  <c r="P10" i="52"/>
  <c r="X10" i="52"/>
  <c r="AF10" i="52"/>
  <c r="AN10" i="52"/>
  <c r="AV10" i="52"/>
  <c r="BD10" i="52"/>
  <c r="BL10" i="52"/>
  <c r="BT10" i="52"/>
  <c r="CB10" i="52"/>
  <c r="CJ10" i="52"/>
  <c r="CR10" i="52"/>
  <c r="Q10" i="52"/>
  <c r="Y10" i="52"/>
  <c r="AG10" i="52"/>
  <c r="AO10" i="52"/>
  <c r="AW10" i="52"/>
  <c r="BE10" i="52"/>
  <c r="BM10" i="52"/>
  <c r="BU10" i="52"/>
  <c r="CC10" i="52"/>
  <c r="CK10" i="52"/>
  <c r="CS10" i="52"/>
  <c r="K10" i="52"/>
  <c r="S10" i="52"/>
  <c r="AA10" i="52"/>
  <c r="AI10" i="52"/>
  <c r="AQ10" i="52"/>
  <c r="AY10" i="52"/>
  <c r="BG10" i="52"/>
  <c r="BO10" i="52"/>
  <c r="BW10" i="52"/>
  <c r="CE10" i="52"/>
  <c r="CM10" i="52"/>
  <c r="R10" i="52"/>
  <c r="CD10" i="52"/>
  <c r="Z10" i="52"/>
  <c r="CL10" i="52"/>
  <c r="AH10" i="52"/>
  <c r="AP10" i="52"/>
  <c r="AX10" i="52"/>
  <c r="BF10" i="52"/>
  <c r="J10" i="52"/>
  <c r="BV10" i="52"/>
  <c r="BN10" i="52"/>
  <c r="I9" i="52"/>
  <c r="K9" i="52"/>
  <c r="S9" i="52"/>
  <c r="AA9" i="52"/>
  <c r="AI9" i="52"/>
  <c r="AQ9" i="52"/>
  <c r="AY9" i="52"/>
  <c r="BG9" i="52"/>
  <c r="BO9" i="52"/>
  <c r="BW9" i="52"/>
  <c r="CE9" i="52"/>
  <c r="CM9" i="52"/>
  <c r="L9" i="52"/>
  <c r="T9" i="52"/>
  <c r="AB9" i="52"/>
  <c r="AJ9" i="52"/>
  <c r="AR9" i="52"/>
  <c r="AZ9" i="52"/>
  <c r="BH9" i="52"/>
  <c r="BP9" i="52"/>
  <c r="BX9" i="52"/>
  <c r="CF9" i="52"/>
  <c r="CN9" i="52"/>
  <c r="M9" i="52"/>
  <c r="U9" i="52"/>
  <c r="AC9" i="52"/>
  <c r="AK9" i="52"/>
  <c r="AS9" i="52"/>
  <c r="BA9" i="52"/>
  <c r="BI9" i="52"/>
  <c r="BQ9" i="52"/>
  <c r="BY9" i="52"/>
  <c r="CG9" i="52"/>
  <c r="CO9" i="52"/>
  <c r="N9" i="52"/>
  <c r="V9" i="52"/>
  <c r="AD9" i="52"/>
  <c r="AL9" i="52"/>
  <c r="AT9" i="52"/>
  <c r="BB9" i="52"/>
  <c r="BJ9" i="52"/>
  <c r="BR9" i="52"/>
  <c r="BZ9" i="52"/>
  <c r="CH9" i="52"/>
  <c r="CP9" i="52"/>
  <c r="O9" i="52"/>
  <c r="W9" i="52"/>
  <c r="AE9" i="52"/>
  <c r="AM9" i="52"/>
  <c r="AU9" i="52"/>
  <c r="BC9" i="52"/>
  <c r="BK9" i="52"/>
  <c r="BS9" i="52"/>
  <c r="CA9" i="52"/>
  <c r="CI9" i="52"/>
  <c r="CQ9" i="52"/>
  <c r="P9" i="52"/>
  <c r="X9" i="52"/>
  <c r="AF9" i="52"/>
  <c r="AN9" i="52"/>
  <c r="AV9" i="52"/>
  <c r="BD9" i="52"/>
  <c r="BL9" i="52"/>
  <c r="BT9" i="52"/>
  <c r="CB9" i="52"/>
  <c r="CJ9" i="52"/>
  <c r="CR9" i="52"/>
  <c r="J9" i="52"/>
  <c r="R9" i="52"/>
  <c r="Z9" i="52"/>
  <c r="AH9" i="52"/>
  <c r="AP9" i="52"/>
  <c r="AX9" i="52"/>
  <c r="BF9" i="52"/>
  <c r="BN9" i="52"/>
  <c r="BV9" i="52"/>
  <c r="CD9" i="52"/>
  <c r="CL9" i="52"/>
  <c r="AW9" i="52"/>
  <c r="BE9" i="52"/>
  <c r="BM9" i="52"/>
  <c r="BU9" i="52"/>
  <c r="Q9" i="52"/>
  <c r="CC9" i="52"/>
  <c r="Y9" i="52"/>
  <c r="CK9" i="52"/>
  <c r="AO9" i="52"/>
  <c r="AG9" i="52"/>
  <c r="CS9" i="52"/>
  <c r="I13" i="52"/>
  <c r="O13" i="52"/>
  <c r="W13" i="52"/>
  <c r="AE13" i="52"/>
  <c r="AM13" i="52"/>
  <c r="AU13" i="52"/>
  <c r="BC13" i="52"/>
  <c r="BK13" i="52"/>
  <c r="BS13" i="52"/>
  <c r="CA13" i="52"/>
  <c r="CI13" i="52"/>
  <c r="CQ13" i="52"/>
  <c r="P13" i="52"/>
  <c r="X13" i="52"/>
  <c r="AF13" i="52"/>
  <c r="AN13" i="52"/>
  <c r="AV13" i="52"/>
  <c r="BD13" i="52"/>
  <c r="BL13" i="52"/>
  <c r="BT13" i="52"/>
  <c r="CB13" i="52"/>
  <c r="CJ13" i="52"/>
  <c r="CR13" i="52"/>
  <c r="Q13" i="52"/>
  <c r="Y13" i="52"/>
  <c r="AG13" i="52"/>
  <c r="AO13" i="52"/>
  <c r="AW13" i="52"/>
  <c r="BE13" i="52"/>
  <c r="BM13" i="52"/>
  <c r="BU13" i="52"/>
  <c r="CC13" i="52"/>
  <c r="CK13" i="52"/>
  <c r="CS13" i="52"/>
  <c r="J13" i="52"/>
  <c r="R13" i="52"/>
  <c r="Z13" i="52"/>
  <c r="AH13" i="52"/>
  <c r="AP13" i="52"/>
  <c r="AX13" i="52"/>
  <c r="BF13" i="52"/>
  <c r="BN13" i="52"/>
  <c r="BV13" i="52"/>
  <c r="CD13" i="52"/>
  <c r="CL13" i="52"/>
  <c r="K13" i="52"/>
  <c r="S13" i="52"/>
  <c r="AA13" i="52"/>
  <c r="AI13" i="52"/>
  <c r="AQ13" i="52"/>
  <c r="AY13" i="52"/>
  <c r="BG13" i="52"/>
  <c r="BO13" i="52"/>
  <c r="BW13" i="52"/>
  <c r="CE13" i="52"/>
  <c r="CM13" i="52"/>
  <c r="L13" i="52"/>
  <c r="T13" i="52"/>
  <c r="AB13" i="52"/>
  <c r="AJ13" i="52"/>
  <c r="AR13" i="52"/>
  <c r="AZ13" i="52"/>
  <c r="BH13" i="52"/>
  <c r="BP13" i="52"/>
  <c r="BX13" i="52"/>
  <c r="CF13" i="52"/>
  <c r="CN13" i="52"/>
  <c r="N13" i="52"/>
  <c r="V13" i="52"/>
  <c r="AD13" i="52"/>
  <c r="AL13" i="52"/>
  <c r="AT13" i="52"/>
  <c r="BB13" i="52"/>
  <c r="BJ13" i="52"/>
  <c r="BR13" i="52"/>
  <c r="BZ13" i="52"/>
  <c r="CH13" i="52"/>
  <c r="CP13" i="52"/>
  <c r="BA13" i="52"/>
  <c r="BI13" i="52"/>
  <c r="BQ13" i="52"/>
  <c r="M13" i="52"/>
  <c r="BY13" i="52"/>
  <c r="U13" i="52"/>
  <c r="CG13" i="52"/>
  <c r="AC13" i="52"/>
  <c r="CO13" i="52"/>
  <c r="AS13" i="52"/>
  <c r="AK13" i="52"/>
  <c r="G9" i="52"/>
  <c r="E17" i="52"/>
  <c r="E24" i="52"/>
  <c r="K12" i="43"/>
  <c r="K27" i="43"/>
  <c r="K26" i="43"/>
  <c r="K8" i="43"/>
  <c r="K21" i="43"/>
  <c r="K15" i="43"/>
  <c r="K10" i="43"/>
  <c r="J13" i="43"/>
  <c r="K13" i="43"/>
  <c r="K24" i="43"/>
  <c r="K23" i="43"/>
  <c r="K28" i="43"/>
  <c r="K11" i="43"/>
  <c r="K22" i="43"/>
  <c r="K25" i="43"/>
  <c r="K14" i="43"/>
  <c r="K9" i="43"/>
  <c r="G10" i="43"/>
  <c r="J10" i="43"/>
  <c r="J26" i="43"/>
  <c r="J28" i="43"/>
  <c r="J11" i="43"/>
  <c r="J15" i="43"/>
  <c r="J14" i="43"/>
  <c r="J25" i="43"/>
  <c r="J24" i="43"/>
  <c r="E27" i="43"/>
  <c r="J27" i="43"/>
  <c r="J9" i="43"/>
  <c r="J20" i="43"/>
  <c r="J8" i="43"/>
  <c r="J21" i="43"/>
  <c r="H17" i="43"/>
  <c r="J17" i="43"/>
  <c r="J12" i="43"/>
  <c r="J19" i="43"/>
  <c r="J16" i="43"/>
  <c r="J23" i="43"/>
  <c r="J22" i="43"/>
  <c r="J18" i="43"/>
  <c r="AN17" i="46"/>
  <c r="AM17" i="46" s="1"/>
  <c r="Q17" i="46" s="1"/>
  <c r="U17" i="46" s="1"/>
  <c r="L6" i="46" s="1"/>
  <c r="AS17" i="46"/>
  <c r="R17" i="46" s="1"/>
  <c r="V17" i="46" s="1"/>
  <c r="H9" i="46" s="1"/>
  <c r="AG17" i="46"/>
  <c r="AK17" i="46"/>
  <c r="AJ17" i="46" s="1"/>
  <c r="P17" i="46" s="1"/>
  <c r="T17" i="46" s="1"/>
  <c r="L3" i="46" s="1"/>
  <c r="H10" i="43"/>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AJ781" i="34"/>
  <c r="AQ781" i="34"/>
  <c r="AV781" i="34"/>
  <c r="AN781" i="34"/>
  <c r="AJ918" i="34"/>
  <c r="AV918" i="34"/>
  <c r="AQ918" i="34"/>
  <c r="AN918" i="34"/>
  <c r="AV827" i="34"/>
  <c r="AN827" i="34"/>
  <c r="AJ827" i="34"/>
  <c r="AQ827" i="34"/>
  <c r="AV241" i="34"/>
  <c r="AQ241" i="34"/>
  <c r="AJ241" i="34"/>
  <c r="AN241" i="34"/>
  <c r="AJ364" i="34"/>
  <c r="AQ364" i="34"/>
  <c r="AV364" i="34"/>
  <c r="AN364" i="34"/>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G27" i="43"/>
  <c r="AN974" i="34"/>
  <c r="AQ974" i="34"/>
  <c r="AJ974" i="34"/>
  <c r="AV974" i="34"/>
  <c r="AQ791" i="34"/>
  <c r="AV791" i="34"/>
  <c r="AN791" i="34"/>
  <c r="AJ791" i="34"/>
  <c r="AN744" i="34"/>
  <c r="AV744" i="34"/>
  <c r="AQ744" i="34"/>
  <c r="AJ744" i="34"/>
  <c r="I27" i="43"/>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F27" i="43"/>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AQ992" i="34"/>
  <c r="AV992" i="34"/>
  <c r="AJ992" i="34"/>
  <c r="AN992" i="34"/>
  <c r="AQ905" i="34"/>
  <c r="AN905" i="34"/>
  <c r="AV905" i="34"/>
  <c r="AJ905" i="34"/>
  <c r="AQ33" i="34"/>
  <c r="AJ33" i="34"/>
  <c r="AN33" i="34"/>
  <c r="AV33" i="34"/>
  <c r="AN696" i="34"/>
  <c r="AQ696" i="34"/>
  <c r="AJ696" i="34"/>
  <c r="AV696" i="34"/>
  <c r="AV813" i="34"/>
  <c r="AN813" i="34"/>
  <c r="AQ813" i="34"/>
  <c r="AJ813" i="34"/>
  <c r="AV93" i="34"/>
  <c r="AQ93" i="34"/>
  <c r="AJ93" i="34"/>
  <c r="AN93" i="34"/>
  <c r="AJ519" i="34"/>
  <c r="AN519" i="34"/>
  <c r="AV519" i="34"/>
  <c r="AQ519" i="34"/>
  <c r="AQ981" i="34"/>
  <c r="AJ981" i="34"/>
  <c r="AN981" i="34"/>
  <c r="AV981" i="34"/>
  <c r="DI45" i="43"/>
  <c r="G19" i="52"/>
  <c r="H19" i="52"/>
  <c r="DI45" i="52"/>
  <c r="E10" i="43"/>
  <c r="I10" i="43"/>
  <c r="F10" i="43"/>
  <c r="F17" i="43"/>
  <c r="H6" i="46"/>
  <c r="G24" i="52"/>
  <c r="F20" i="52"/>
  <c r="E20" i="52"/>
  <c r="H20" i="52"/>
  <c r="G21" i="52"/>
  <c r="F9" i="52"/>
  <c r="E16" i="52"/>
  <c r="G17" i="52"/>
  <c r="E14" i="52"/>
  <c r="H9" i="52"/>
  <c r="H16" i="52"/>
  <c r="E9" i="52"/>
  <c r="F24" i="52"/>
  <c r="G16" i="52"/>
  <c r="H24" i="52"/>
  <c r="G20" i="52"/>
  <c r="E19" i="52"/>
  <c r="F16" i="52"/>
  <c r="G26" i="52"/>
  <c r="G17" i="43"/>
  <c r="I17" i="43"/>
  <c r="E17" i="43"/>
  <c r="F26" i="52"/>
  <c r="H26" i="52"/>
  <c r="E26" i="52"/>
  <c r="H17" i="52"/>
  <c r="G14" i="52"/>
  <c r="F17" i="52"/>
  <c r="H21" i="52"/>
  <c r="F14" i="52"/>
  <c r="E21" i="52"/>
  <c r="H14" i="52"/>
  <c r="F21" i="52"/>
  <c r="E23" i="52"/>
  <c r="G23" i="52"/>
  <c r="G11" i="52"/>
  <c r="F23" i="52"/>
  <c r="H11" i="52"/>
  <c r="H6" i="34"/>
  <c r="O6" i="34"/>
  <c r="E11" i="52"/>
  <c r="H3" i="34"/>
  <c r="O3" i="34"/>
  <c r="H11" i="34"/>
  <c r="L9" i="34"/>
  <c r="K9" i="34"/>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Q32" i="34"/>
  <c r="AJ32" i="34"/>
  <c r="AV32" i="34"/>
  <c r="AJ952" i="34"/>
  <c r="AQ952" i="34"/>
  <c r="AV952" i="34"/>
  <c r="AN952" i="34"/>
  <c r="AV405" i="34"/>
  <c r="AJ405" i="34"/>
  <c r="AQ405" i="34"/>
  <c r="AN405" i="34"/>
  <c r="AK46" i="46"/>
  <c r="AG46" i="46"/>
  <c r="AS46" i="46"/>
  <c r="AN46" i="46"/>
  <c r="F13" i="52"/>
  <c r="H13" i="52"/>
  <c r="G13" i="52"/>
  <c r="E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AN28" i="34"/>
  <c r="AQ28" i="34"/>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F11" i="43"/>
  <c r="I11" i="43"/>
  <c r="G11" i="43"/>
  <c r="E11" i="43"/>
  <c r="I20" i="43"/>
  <c r="F20" i="43"/>
  <c r="H20" i="43"/>
  <c r="E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V39" i="34"/>
  <c r="AJ39" i="34"/>
  <c r="AN39" i="34"/>
  <c r="AV794" i="34"/>
  <c r="AQ794" i="34"/>
  <c r="AJ794" i="34"/>
  <c r="AN794" i="34"/>
  <c r="AQ674" i="34"/>
  <c r="AV674" i="34"/>
  <c r="AN674" i="34"/>
  <c r="AJ674" i="34"/>
  <c r="AV427" i="34"/>
  <c r="AN427" i="34"/>
  <c r="AJ427" i="34"/>
  <c r="AQ427" i="34"/>
  <c r="AJ41" i="34"/>
  <c r="AN41" i="34"/>
  <c r="AQ41" i="34"/>
  <c r="AV41" i="34"/>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F28" i="43"/>
  <c r="H28" i="43"/>
  <c r="E28" i="43"/>
  <c r="G28" i="43"/>
  <c r="F18" i="52"/>
  <c r="H18" i="52"/>
  <c r="E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AN21" i="34"/>
  <c r="AQ21" i="34"/>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AQ44" i="34"/>
  <c r="AN44" i="34"/>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Q22" i="34"/>
  <c r="AV22" i="34"/>
  <c r="AN692" i="46"/>
  <c r="AG692" i="46"/>
  <c r="AK692" i="46"/>
  <c r="AS692" i="46"/>
  <c r="AK410" i="46"/>
  <c r="AN410" i="46"/>
  <c r="AG410" i="46"/>
  <c r="AS410" i="46"/>
  <c r="AS769" i="46"/>
  <c r="AN769" i="46"/>
  <c r="AG769" i="46"/>
  <c r="AK769" i="46"/>
  <c r="H8" i="43"/>
  <c r="F8" i="43"/>
  <c r="G8" i="43"/>
  <c r="E8" i="43"/>
  <c r="E22" i="52"/>
  <c r="G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H12" i="43"/>
  <c r="G12" i="43"/>
  <c r="E12" i="43"/>
  <c r="F12" i="43"/>
  <c r="I12" i="43"/>
  <c r="H13" i="43"/>
  <c r="F13" i="43"/>
  <c r="G13" i="43"/>
  <c r="E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V43" i="34"/>
  <c r="AN43" i="34"/>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H18" i="43"/>
  <c r="I18" i="43"/>
  <c r="F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F12" i="52"/>
  <c r="H12" i="52"/>
  <c r="G12" i="52"/>
  <c r="E12" i="52"/>
  <c r="G25" i="52"/>
  <c r="H25" i="52"/>
  <c r="E25" i="52"/>
  <c r="F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AQ26" i="34"/>
  <c r="AJ26" i="34"/>
  <c r="AN26" i="34"/>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AQ47" i="34"/>
  <c r="AJ47" i="34"/>
  <c r="AN47" i="34"/>
  <c r="AJ201" i="34"/>
  <c r="AN201" i="34"/>
  <c r="AV201" i="34"/>
  <c r="AQ201" i="34"/>
  <c r="AN43" i="46"/>
  <c r="AS43" i="46"/>
  <c r="AK43" i="46"/>
  <c r="AG43" i="46"/>
  <c r="G14" i="43"/>
  <c r="E14" i="43"/>
  <c r="F14" i="43"/>
  <c r="H14" i="43"/>
  <c r="I14" i="43"/>
  <c r="F26" i="43"/>
  <c r="E26" i="43"/>
  <c r="I26" i="43"/>
  <c r="G26" i="43"/>
  <c r="H26" i="43"/>
  <c r="AN390" i="46"/>
  <c r="AS390" i="46"/>
  <c r="AK390" i="46"/>
  <c r="AG390" i="46"/>
  <c r="H28" i="52"/>
  <c r="G28" i="52"/>
  <c r="E28" i="52"/>
  <c r="F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AN20" i="34"/>
  <c r="AQ20" i="34"/>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V34" i="34"/>
  <c r="AQ34" i="34"/>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AN30" i="34"/>
  <c r="AJ30" i="34"/>
  <c r="AQ30" i="34"/>
  <c r="AQ569" i="34"/>
  <c r="AJ569" i="34"/>
  <c r="AV569" i="34"/>
  <c r="AN569" i="34"/>
  <c r="AJ454" i="34"/>
  <c r="AQ454" i="34"/>
  <c r="AV454" i="34"/>
  <c r="AN454" i="34"/>
  <c r="AV51" i="34"/>
  <c r="AN51" i="34"/>
  <c r="AQ51" i="34"/>
  <c r="AJ51" i="34"/>
  <c r="G9" i="43"/>
  <c r="H9" i="43"/>
  <c r="I9" i="43"/>
  <c r="E9" i="43"/>
  <c r="F9" i="43"/>
  <c r="E15" i="43"/>
  <c r="I15" i="43"/>
  <c r="F15" i="43"/>
  <c r="H15" i="43"/>
  <c r="G15" i="43"/>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AJ27" i="34"/>
  <c r="AQ27" i="34"/>
  <c r="AN27" i="34"/>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Q35" i="34"/>
  <c r="AJ35" i="34"/>
  <c r="AV35" i="34"/>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V31" i="34"/>
  <c r="AQ31" i="34"/>
  <c r="AJ31" i="34"/>
  <c r="AQ846" i="34"/>
  <c r="AJ846" i="34"/>
  <c r="AV846" i="34"/>
  <c r="AN846" i="34"/>
  <c r="AJ675" i="34"/>
  <c r="AN675" i="34"/>
  <c r="AV675" i="34"/>
  <c r="AQ675" i="34"/>
  <c r="AJ631" i="34"/>
  <c r="AQ631" i="34"/>
  <c r="AV631" i="34"/>
  <c r="AN631" i="34"/>
  <c r="AJ38" i="34"/>
  <c r="AN38" i="34"/>
  <c r="AV38" i="34"/>
  <c r="AQ38" i="34"/>
  <c r="AJ17" i="34"/>
  <c r="AN17" i="34"/>
  <c r="AQ17" i="34"/>
  <c r="AV17" i="34"/>
  <c r="AS50" i="46"/>
  <c r="AK50" i="46"/>
  <c r="AN50" i="46"/>
  <c r="AG50" i="46"/>
  <c r="I21" i="43"/>
  <c r="E21" i="43"/>
  <c r="G21" i="43"/>
  <c r="H21" i="43"/>
  <c r="F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K48" i="46"/>
  <c r="AG48" i="46"/>
  <c r="AS48" i="46"/>
  <c r="AK407" i="46"/>
  <c r="AN407" i="46"/>
  <c r="AG407" i="46"/>
  <c r="AS407" i="46"/>
  <c r="AG1015" i="46"/>
  <c r="AS1015" i="46"/>
  <c r="AK1015" i="46"/>
  <c r="AN1015" i="46"/>
  <c r="I19" i="43"/>
  <c r="E19" i="43"/>
  <c r="F19" i="43"/>
  <c r="G19" i="43"/>
  <c r="H19" i="43"/>
  <c r="G10" i="52"/>
  <c r="F10" i="52"/>
  <c r="E10" i="52"/>
  <c r="H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K49" i="46"/>
  <c r="AG49" i="46"/>
  <c r="AS49" i="46"/>
  <c r="E22" i="43"/>
  <c r="G22" i="43"/>
  <c r="I22" i="43"/>
  <c r="H22" i="43"/>
  <c r="F22" i="43"/>
  <c r="F8" i="52"/>
  <c r="G8" i="52"/>
  <c r="E8" i="52"/>
  <c r="H8" i="52"/>
  <c r="AS327" i="46"/>
  <c r="AK327" i="46"/>
  <c r="AN327" i="46"/>
  <c r="AG327" i="46"/>
  <c r="H15" i="52"/>
  <c r="E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N36" i="34"/>
  <c r="AV36" i="34"/>
  <c r="AN18" i="34"/>
  <c r="AJ18" i="34"/>
  <c r="AV18" i="34"/>
  <c r="AQ18" i="34"/>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V24" i="34"/>
  <c r="AN24" i="34"/>
  <c r="AQ982" i="34"/>
  <c r="AN982" i="34"/>
  <c r="AV982" i="34"/>
  <c r="AJ982" i="34"/>
  <c r="AN509" i="34"/>
  <c r="AJ509" i="34"/>
  <c r="AQ509" i="34"/>
  <c r="AV509" i="34"/>
  <c r="AJ367" i="34"/>
  <c r="AN367" i="34"/>
  <c r="AQ367" i="34"/>
  <c r="AV367" i="34"/>
  <c r="AS387" i="46"/>
  <c r="AG387" i="46"/>
  <c r="AN387" i="46"/>
  <c r="AK387" i="46"/>
  <c r="AN467" i="46"/>
  <c r="AK467" i="46"/>
  <c r="AG467" i="46"/>
  <c r="AS467" i="46"/>
  <c r="H16" i="43"/>
  <c r="E16" i="43"/>
  <c r="G16" i="43"/>
  <c r="I16" i="43"/>
  <c r="F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V46" i="34"/>
  <c r="AN46" i="34"/>
  <c r="AN979" i="34"/>
  <c r="AJ979" i="34"/>
  <c r="AV979" i="34"/>
  <c r="AQ979" i="34"/>
  <c r="AN792" i="34"/>
  <c r="AQ792" i="34"/>
  <c r="AV792" i="34"/>
  <c r="AJ792" i="34"/>
  <c r="AV448" i="34"/>
  <c r="AQ448" i="34"/>
  <c r="AJ448" i="34"/>
  <c r="AN448" i="34"/>
  <c r="I24" i="43"/>
  <c r="F24" i="43"/>
  <c r="H24" i="43"/>
  <c r="E24" i="43"/>
  <c r="G24" i="43"/>
  <c r="G27" i="52"/>
  <c r="E27" i="52"/>
  <c r="F27" i="52"/>
  <c r="H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AQ19" i="34"/>
  <c r="AN19" i="34"/>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AQ37" i="34"/>
  <c r="AJ37" i="34"/>
  <c r="AN37" i="34"/>
  <c r="AJ29" i="34"/>
  <c r="AN29" i="34"/>
  <c r="AQ29" i="34"/>
  <c r="AV29" i="34"/>
  <c r="AN766" i="34"/>
  <c r="AV766" i="34"/>
  <c r="AQ766" i="34"/>
  <c r="AJ766" i="34"/>
  <c r="AV665" i="34"/>
  <c r="AN665" i="34"/>
  <c r="AQ665" i="34"/>
  <c r="AJ665" i="34"/>
  <c r="AV581" i="34"/>
  <c r="AQ581" i="34"/>
  <c r="AN581" i="34"/>
  <c r="AJ581" i="34"/>
  <c r="AS382" i="46"/>
  <c r="AN382" i="46"/>
  <c r="AG382" i="46"/>
  <c r="AK382" i="46"/>
  <c r="H25" i="43"/>
  <c r="E25" i="43"/>
  <c r="G25" i="43"/>
  <c r="F25" i="43"/>
  <c r="I25" i="43"/>
  <c r="E23" i="43"/>
  <c r="H23" i="43"/>
  <c r="F23" i="43"/>
  <c r="I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N42" i="34"/>
  <c r="AJ42" i="34"/>
  <c r="AV42" i="34"/>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CX29" i="43" l="1"/>
  <c r="CW29" i="43"/>
  <c r="AK29" i="43"/>
  <c r="AB29" i="43"/>
  <c r="BN29" i="43"/>
  <c r="CK29" i="43"/>
  <c r="Y29" i="43"/>
  <c r="BG29" i="43"/>
  <c r="CR29" i="43"/>
  <c r="AF29" i="43"/>
  <c r="CI29" i="43"/>
  <c r="BR29" i="43"/>
  <c r="CO29" i="43"/>
  <c r="AC29" i="43"/>
  <c r="T29" i="43"/>
  <c r="BP29" i="43"/>
  <c r="CN29" i="43"/>
  <c r="BF29" i="43"/>
  <c r="CC29" i="43"/>
  <c r="Q29" i="43"/>
  <c r="BW29" i="43"/>
  <c r="AQ29" i="43"/>
  <c r="CV29" i="52"/>
  <c r="CJ29" i="43"/>
  <c r="X29" i="43"/>
  <c r="AE29" i="43"/>
  <c r="O29" i="43"/>
  <c r="CA29" i="43"/>
  <c r="BZ29" i="43"/>
  <c r="CG29" i="43"/>
  <c r="U29" i="43"/>
  <c r="AJ29" i="43"/>
  <c r="AX29" i="43"/>
  <c r="BU29" i="43"/>
  <c r="AA29" i="43"/>
  <c r="CZ29" i="43"/>
  <c r="CB29" i="43"/>
  <c r="P29" i="43"/>
  <c r="CW29" i="52"/>
  <c r="BS29" i="43"/>
  <c r="CY29" i="52"/>
  <c r="BJ29" i="43"/>
  <c r="V29" i="43"/>
  <c r="BY29" i="43"/>
  <c r="M29" i="43"/>
  <c r="CF29" i="43"/>
  <c r="BX29" i="43"/>
  <c r="BH29" i="43"/>
  <c r="AR29" i="43"/>
  <c r="AP29" i="43"/>
  <c r="BM29" i="43"/>
  <c r="AI29" i="43"/>
  <c r="S29" i="43"/>
  <c r="BT29" i="43"/>
  <c r="BK29" i="43"/>
  <c r="BB29" i="43"/>
  <c r="CH29" i="43"/>
  <c r="AD29" i="43"/>
  <c r="AT29" i="43"/>
  <c r="BQ29" i="43"/>
  <c r="L29" i="43"/>
  <c r="CT29" i="43"/>
  <c r="AH29" i="43"/>
  <c r="BE29" i="43"/>
  <c r="BL29" i="43"/>
  <c r="BC29" i="43"/>
  <c r="AL29" i="43"/>
  <c r="CP29" i="43"/>
  <c r="BI29" i="43"/>
  <c r="CL29" i="43"/>
  <c r="Z29" i="43"/>
  <c r="AW29" i="43"/>
  <c r="CU29" i="43"/>
  <c r="BD29" i="43"/>
  <c r="AU29" i="43"/>
  <c r="W29" i="43"/>
  <c r="BA29" i="43"/>
  <c r="CV29" i="43"/>
  <c r="CD29" i="43"/>
  <c r="R29" i="43"/>
  <c r="AO29" i="43"/>
  <c r="CX29" i="52"/>
  <c r="AY29" i="43"/>
  <c r="CE29" i="43"/>
  <c r="AV29" i="43"/>
  <c r="CY29" i="43"/>
  <c r="AM29" i="43"/>
  <c r="N29" i="43"/>
  <c r="AS29" i="43"/>
  <c r="AZ29" i="43"/>
  <c r="BV29" i="43"/>
  <c r="CS29" i="43"/>
  <c r="AG29" i="43"/>
  <c r="CT29" i="52"/>
  <c r="BO29" i="43"/>
  <c r="CM29" i="43"/>
  <c r="AN29" i="43"/>
  <c r="CZ29" i="52"/>
  <c r="CQ29" i="43"/>
  <c r="BF29" i="52"/>
  <c r="BN29" i="52"/>
  <c r="CL29" i="52"/>
  <c r="BR29" i="52"/>
  <c r="CP29" i="52"/>
  <c r="BP29" i="52"/>
  <c r="CN29" i="52"/>
  <c r="BL29" i="52"/>
  <c r="CJ29" i="52"/>
  <c r="BM29" i="52"/>
  <c r="CQ29" i="52"/>
  <c r="AE29" i="52"/>
  <c r="CO29" i="52"/>
  <c r="AC29" i="52"/>
  <c r="K29" i="52"/>
  <c r="BV29" i="52"/>
  <c r="Z29" i="52"/>
  <c r="BZ29" i="52"/>
  <c r="AD29" i="52"/>
  <c r="BX29" i="52"/>
  <c r="AB29" i="52"/>
  <c r="BT29" i="52"/>
  <c r="X29" i="52"/>
  <c r="BE29" i="52"/>
  <c r="CI29" i="52"/>
  <c r="W29" i="52"/>
  <c r="CG29" i="52"/>
  <c r="U29" i="52"/>
  <c r="AI29" i="52"/>
  <c r="BO29" i="52"/>
  <c r="J29" i="52"/>
  <c r="CD29" i="52"/>
  <c r="N29" i="52"/>
  <c r="CH29" i="52"/>
  <c r="L29" i="52"/>
  <c r="CF29" i="52"/>
  <c r="BD29" i="52"/>
  <c r="CB29" i="52"/>
  <c r="AW29" i="52"/>
  <c r="CA29" i="52"/>
  <c r="O29" i="52"/>
  <c r="BY29" i="52"/>
  <c r="M29" i="52"/>
  <c r="AQ29" i="52"/>
  <c r="BG29" i="52"/>
  <c r="R29" i="52"/>
  <c r="BJ29" i="52"/>
  <c r="V29" i="52"/>
  <c r="BH29" i="52"/>
  <c r="T29" i="52"/>
  <c r="AV29" i="52"/>
  <c r="P29" i="52"/>
  <c r="AO29" i="52"/>
  <c r="BS29" i="52"/>
  <c r="BQ29" i="52"/>
  <c r="CM29" i="52"/>
  <c r="AY29" i="52"/>
  <c r="AX29" i="52"/>
  <c r="BB29" i="52"/>
  <c r="AZ29" i="52"/>
  <c r="CS29" i="52"/>
  <c r="AG29" i="52"/>
  <c r="BK29" i="52"/>
  <c r="BI29" i="52"/>
  <c r="AA29" i="52"/>
  <c r="AP29" i="52"/>
  <c r="AT29" i="52"/>
  <c r="AR29" i="52"/>
  <c r="AN29" i="52"/>
  <c r="CK29" i="52"/>
  <c r="Y29" i="52"/>
  <c r="BC29" i="52"/>
  <c r="BA29" i="52"/>
  <c r="CE29" i="52"/>
  <c r="CR29" i="52"/>
  <c r="CC29" i="52"/>
  <c r="Q29" i="52"/>
  <c r="AU29" i="52"/>
  <c r="AS29" i="52"/>
  <c r="S29" i="52"/>
  <c r="AH29" i="52"/>
  <c r="AL29" i="52"/>
  <c r="AJ29" i="52"/>
  <c r="AF29" i="52"/>
  <c r="BU29" i="52"/>
  <c r="AM29" i="52"/>
  <c r="AK29" i="52"/>
  <c r="I29" i="52"/>
  <c r="BW29" i="52"/>
  <c r="K29" i="43"/>
  <c r="J29" i="43"/>
  <c r="H3" i="46"/>
  <c r="I3" i="46" s="1"/>
  <c r="K4" i="34" s="1"/>
  <c r="H11" i="46"/>
  <c r="K9" i="46"/>
  <c r="L10" i="34" s="1"/>
  <c r="L11" i="34" s="1"/>
  <c r="I9" i="46"/>
  <c r="K10" i="34" s="1"/>
  <c r="K11" i="34" s="1"/>
  <c r="D27" i="43"/>
  <c r="D17" i="43"/>
  <c r="D10" i="43"/>
  <c r="H8" i="46"/>
  <c r="K6" i="46"/>
  <c r="L7" i="34" s="1"/>
  <c r="I6" i="46"/>
  <c r="K7" i="34" s="1"/>
  <c r="T15" i="44"/>
  <c r="E15" i="44" s="1"/>
  <c r="T16" i="44"/>
  <c r="E16" i="44" s="1"/>
  <c r="T11" i="44"/>
  <c r="E11" i="44" s="1"/>
  <c r="E11" i="51" s="1"/>
  <c r="D23" i="52"/>
  <c r="D9" i="52"/>
  <c r="D19" i="52"/>
  <c r="D21" i="52"/>
  <c r="D14" i="52"/>
  <c r="D17" i="52"/>
  <c r="D26" i="52"/>
  <c r="D24" i="52"/>
  <c r="D20" i="52"/>
  <c r="D28" i="43"/>
  <c r="D16" i="52"/>
  <c r="D11" i="52"/>
  <c r="H5" i="34"/>
  <c r="L3" i="34"/>
  <c r="K3" i="34"/>
  <c r="K6" i="34"/>
  <c r="L6" i="34"/>
  <c r="H8" i="34"/>
  <c r="T10" i="44"/>
  <c r="E10" i="44" s="1"/>
  <c r="E10" i="51" s="1"/>
  <c r="D10" i="52"/>
  <c r="D12" i="52"/>
  <c r="D11" i="43"/>
  <c r="D13" i="52"/>
  <c r="T14" i="44"/>
  <c r="E14" i="44" s="1"/>
  <c r="T20" i="44"/>
  <c r="E20" i="44" s="1"/>
  <c r="T19" i="44"/>
  <c r="E19" i="44" s="1"/>
  <c r="D16" i="43"/>
  <c r="E29" i="52"/>
  <c r="D8" i="52"/>
  <c r="D22" i="43"/>
  <c r="D28" i="52"/>
  <c r="D25" i="52"/>
  <c r="D18" i="43"/>
  <c r="D8" i="43"/>
  <c r="E29" i="43"/>
  <c r="I29" i="43"/>
  <c r="D25" i="43"/>
  <c r="T7" i="44"/>
  <c r="E7" i="44" s="1"/>
  <c r="T9" i="44"/>
  <c r="E9" i="44" s="1"/>
  <c r="T6" i="44"/>
  <c r="E6" i="44" s="1"/>
  <c r="H29" i="52"/>
  <c r="G29" i="52"/>
  <c r="F29" i="52"/>
  <c r="D21" i="43"/>
  <c r="D26" i="43"/>
  <c r="D14" i="43"/>
  <c r="D12" i="43"/>
  <c r="G29" i="43"/>
  <c r="H29" i="43"/>
  <c r="D20" i="43"/>
  <c r="D24" i="43"/>
  <c r="T13" i="44"/>
  <c r="E13" i="44" s="1"/>
  <c r="T12" i="44"/>
  <c r="E12" i="44" s="1"/>
  <c r="T8" i="44"/>
  <c r="E8" i="44" s="1"/>
  <c r="D15" i="52"/>
  <c r="D19" i="43"/>
  <c r="D9" i="43"/>
  <c r="D23" i="43"/>
  <c r="D27" i="52"/>
  <c r="T17" i="44"/>
  <c r="E17" i="44" s="1"/>
  <c r="T18" i="44"/>
  <c r="E18" i="44" s="1"/>
  <c r="D15" i="43"/>
  <c r="D13" i="43"/>
  <c r="D22" i="52"/>
  <c r="F29" i="43"/>
  <c r="D18" i="52"/>
  <c r="K3" i="46" l="1"/>
  <c r="L4" i="34" s="1"/>
  <c r="L5" i="34" s="1"/>
  <c r="H5" i="46"/>
  <c r="K5" i="34"/>
  <c r="K8" i="34"/>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4"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100-000001000000}">
      <text>
        <r>
          <rPr>
            <sz val="9"/>
            <color indexed="81"/>
            <rFont val="ＭＳ Ｐゴシック"/>
            <family val="3"/>
            <charset val="128"/>
          </rPr>
          <t xml:space="preserve">提出日を記載してください
</t>
        </r>
      </text>
    </comment>
    <comment ref="A5" authorId="0" shapeId="0" xr:uid="{00000000-0006-0000-01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100-000003000000}">
      <text>
        <r>
          <rPr>
            <sz val="9"/>
            <color indexed="81"/>
            <rFont val="ＭＳ Ｐゴシック"/>
            <family val="3"/>
            <charset val="128"/>
          </rPr>
          <t>名称のフリガナを記載してください。</t>
        </r>
      </text>
    </comment>
    <comment ref="M11" authorId="0" shapeId="0" xr:uid="{00000000-0006-0000-0100-000004000000}">
      <text>
        <r>
          <rPr>
            <sz val="9"/>
            <color indexed="81"/>
            <rFont val="ＭＳ Ｐゴシック"/>
            <family val="3"/>
            <charset val="128"/>
          </rPr>
          <t>会社等の名称を記載してください。</t>
        </r>
      </text>
    </comment>
    <comment ref="M12" authorId="0" shapeId="0" xr:uid="{00000000-0006-0000-0100-000005000000}">
      <text>
        <r>
          <rPr>
            <sz val="9"/>
            <color indexed="81"/>
            <rFont val="ＭＳ Ｐゴシック"/>
            <family val="3"/>
            <charset val="128"/>
          </rPr>
          <t>代表者氏名を記載してください。</t>
        </r>
      </text>
    </comment>
    <comment ref="I22" authorId="0" shapeId="0" xr:uid="{00000000-0006-0000-0100-000006000000}">
      <text>
        <r>
          <rPr>
            <sz val="10"/>
            <color indexed="81"/>
            <rFont val="ＭＳ Ｐゴシック"/>
            <family val="3"/>
            <charset val="128"/>
          </rPr>
          <t>事業場計画のシートの車両台数の合計値が反映されます。</t>
        </r>
      </text>
    </comment>
    <comment ref="I24" authorId="0" shapeId="0" xr:uid="{00000000-0006-0000-0100-000007000000}">
      <text>
        <r>
          <rPr>
            <sz val="10"/>
            <color indexed="81"/>
            <rFont val="ＭＳ Ｐゴシック"/>
            <family val="3"/>
            <charset val="128"/>
          </rPr>
          <t>業種番号を記載すると自動的に業種名が入力されます。</t>
        </r>
      </text>
    </comment>
    <comment ref="T24" authorId="0" shapeId="0" xr:uid="{00000000-0006-0000-01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100-000009000000}">
      <text>
        <r>
          <rPr>
            <sz val="10"/>
            <color indexed="81"/>
            <rFont val="ＭＳ Ｐゴシック"/>
            <family val="3"/>
            <charset val="128"/>
          </rPr>
          <t>対象となる事業場の従業員数の合計を記載してください。</t>
        </r>
      </text>
    </comment>
    <comment ref="M26" authorId="0" shapeId="0" xr:uid="{00000000-0006-0000-0100-00000A000000}">
      <text>
        <r>
          <rPr>
            <sz val="9"/>
            <color indexed="81"/>
            <rFont val="ＭＳ Ｐゴシック"/>
            <family val="3"/>
            <charset val="128"/>
          </rPr>
          <t>記載した担当者の所属、氏名を記載してください。</t>
        </r>
      </text>
    </comment>
    <comment ref="M27" authorId="0" shapeId="0" xr:uid="{00000000-0006-0000-01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100-00000C000000}">
      <text>
        <r>
          <rPr>
            <sz val="9"/>
            <color indexed="81"/>
            <rFont val="ＭＳ Ｐゴシック"/>
            <family val="3"/>
            <charset val="128"/>
          </rPr>
          <t>FAX番号を記載してください。</t>
        </r>
      </text>
    </comment>
    <comment ref="M29" authorId="0" shapeId="0" xr:uid="{00000000-0006-0000-0100-00000D00000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2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2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2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200-000004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2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200-000006000000}">
      <text>
        <r>
          <rPr>
            <sz val="9"/>
            <color indexed="81"/>
            <rFont val="ＭＳ Ｐゴシック"/>
            <family val="3"/>
            <charset val="128"/>
          </rPr>
          <t>リストから参照して頂いても直接入力して頂いても構いません。</t>
        </r>
      </text>
    </comment>
    <comment ref="J14" authorId="0" shapeId="0" xr:uid="{00000000-0006-0000-0200-000007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200-000008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xr:uid="{00000000-0006-0000-0200-000009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xr:uid="{00000000-0006-0000-0200-00000A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200-00000B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300-00000100000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500-000001000000}">
      <text>
        <r>
          <rPr>
            <sz val="9"/>
            <color indexed="81"/>
            <rFont val="ＭＳ Ｐゴシック"/>
            <family val="3"/>
            <charset val="128"/>
          </rPr>
          <t>日付を記載してください。</t>
        </r>
      </text>
    </comment>
    <comment ref="A30" authorId="0" shapeId="0" xr:uid="{00000000-0006-0000-0500-00000200000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600-000001000000}">
      <text>
        <r>
          <rPr>
            <sz val="9"/>
            <color indexed="81"/>
            <rFont val="ＭＳ Ｐゴシック"/>
            <family val="3"/>
            <charset val="128"/>
          </rPr>
          <t xml:space="preserve">提出日を記載してください
</t>
        </r>
      </text>
    </comment>
    <comment ref="A5" authorId="0" shapeId="0" xr:uid="{00000000-0006-0000-06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600-000003000000}">
      <text>
        <r>
          <rPr>
            <sz val="9"/>
            <color indexed="81"/>
            <rFont val="ＭＳ Ｐゴシック"/>
            <family val="3"/>
            <charset val="128"/>
          </rPr>
          <t>名称のフリガナを記載してください。</t>
        </r>
      </text>
    </comment>
    <comment ref="M11" authorId="0" shapeId="0" xr:uid="{00000000-0006-0000-0600-000004000000}">
      <text>
        <r>
          <rPr>
            <sz val="9"/>
            <color indexed="81"/>
            <rFont val="ＭＳ Ｐゴシック"/>
            <family val="3"/>
            <charset val="128"/>
          </rPr>
          <t>会社等の名称を記載してください。</t>
        </r>
      </text>
    </comment>
    <comment ref="M12" authorId="0" shapeId="0" xr:uid="{00000000-0006-0000-0600-000005000000}">
      <text>
        <r>
          <rPr>
            <sz val="9"/>
            <color indexed="81"/>
            <rFont val="ＭＳ Ｐゴシック"/>
            <family val="3"/>
            <charset val="128"/>
          </rPr>
          <t>代表者氏名を記載してください。</t>
        </r>
      </text>
    </comment>
    <comment ref="I22" authorId="0" shapeId="0" xr:uid="{00000000-0006-0000-0600-000006000000}">
      <text>
        <r>
          <rPr>
            <sz val="10"/>
            <color indexed="81"/>
            <rFont val="ＭＳ Ｐゴシック"/>
            <family val="3"/>
            <charset val="128"/>
          </rPr>
          <t>事業場計画のシートの車両台数の合計値が反映されます。</t>
        </r>
      </text>
    </comment>
    <comment ref="I24" authorId="0" shapeId="0" xr:uid="{00000000-0006-0000-0600-000007000000}">
      <text>
        <r>
          <rPr>
            <sz val="10"/>
            <color indexed="81"/>
            <rFont val="ＭＳ Ｐゴシック"/>
            <family val="3"/>
            <charset val="128"/>
          </rPr>
          <t>業種番号を記載すると自動的に業種名が入力されます。</t>
        </r>
      </text>
    </comment>
    <comment ref="T24" authorId="0" shapeId="0" xr:uid="{00000000-0006-0000-06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600-000009000000}">
      <text>
        <r>
          <rPr>
            <sz val="10"/>
            <color indexed="81"/>
            <rFont val="ＭＳ Ｐゴシック"/>
            <family val="3"/>
            <charset val="128"/>
          </rPr>
          <t>対象となる事業場の従業員数の合計を記載してください。</t>
        </r>
      </text>
    </comment>
    <comment ref="M26" authorId="0" shapeId="0" xr:uid="{00000000-0006-0000-0600-00000A000000}">
      <text>
        <r>
          <rPr>
            <sz val="9"/>
            <color indexed="81"/>
            <rFont val="ＭＳ Ｐゴシック"/>
            <family val="3"/>
            <charset val="128"/>
          </rPr>
          <t>記載した担当者の所属、氏名を記載してください。</t>
        </r>
      </text>
    </comment>
    <comment ref="M27" authorId="0" shapeId="0" xr:uid="{00000000-0006-0000-06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600-00000C000000}">
      <text>
        <r>
          <rPr>
            <sz val="9"/>
            <color indexed="81"/>
            <rFont val="ＭＳ Ｐゴシック"/>
            <family val="3"/>
            <charset val="128"/>
          </rPr>
          <t>FAX番号を記載してください。</t>
        </r>
      </text>
    </comment>
    <comment ref="M29" authorId="0" shapeId="0" xr:uid="{00000000-0006-0000-0600-00000D00000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700-000001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700-000002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700-000003000000}">
      <text>
        <r>
          <rPr>
            <sz val="9"/>
            <color indexed="81"/>
            <rFont val="ＭＳ Ｐゴシック"/>
            <family val="3"/>
            <charset val="128"/>
          </rPr>
          <t>リストから参照して頂いても直接入力して頂いても構いません。</t>
        </r>
      </text>
    </comment>
    <comment ref="J14" authorId="0" shapeId="0" xr:uid="{00000000-0006-0000-0700-000004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700-000005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xr:uid="{00000000-0006-0000-0700-000006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xr:uid="{00000000-0006-0000-0700-000007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700-000008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800-00000100000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xr:uid="{00000000-0006-0000-0900-000002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xr:uid="{00000000-0006-0000-0900-000003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xr:uid="{00000000-0006-0000-0900-000004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xr:uid="{00000000-0006-0000-0900-000005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A00-000001000000}">
      <text>
        <r>
          <rPr>
            <sz val="9"/>
            <color indexed="81"/>
            <rFont val="ＭＳ Ｐゴシック"/>
            <family val="3"/>
            <charset val="128"/>
          </rPr>
          <t>日付を記載してください。</t>
        </r>
      </text>
    </comment>
    <comment ref="A30" authorId="0" shapeId="0" xr:uid="{00000000-0006-0000-0A00-00000200000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<sst xmlns="http://schemas.openxmlformats.org/spreadsheetml/2006/main" count="10021" uniqueCount="1775">
  <si>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</si>
  <si>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</si>
  <si>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</si>
  <si>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</si>
  <si>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</si>
  <si>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</si>
  <si>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</si>
  <si>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</si>
  <si>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</si>
  <si>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</si>
  <si>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</si>
  <si>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</si>
  <si>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</si>
  <si>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</si>
  <si>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</si>
  <si>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</si>
  <si>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</si>
  <si>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</si>
  <si>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</si>
  <si>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</si>
  <si>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</si>
  <si>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</si>
  <si>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</si>
  <si>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</si>
  <si>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</si>
  <si>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</si>
  <si>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</si>
  <si>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</si>
  <si>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</si>
  <si>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</si>
  <si>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</si>
  <si>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</si>
  <si>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</si>
  <si>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</si>
  <si>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</si>
  <si>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</si>
  <si>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</si>
  <si>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</si>
  <si>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</si>
  <si>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</si>
  <si>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</si>
  <si>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</si>
  <si>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</si>
  <si>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</si>
  <si>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</si>
  <si>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</si>
  <si>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</si>
  <si>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</si>
  <si>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</si>
  <si>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</si>
  <si>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</si>
  <si>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</si>
  <si>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</si>
  <si>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</si>
  <si>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</si>
  <si>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</si>
  <si>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</si>
  <si>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</si>
  <si>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</si>
  <si>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</si>
  <si>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</si>
  <si>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</si>
  <si>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</si>
  <si>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</si>
  <si>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</si>
  <si>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</si>
  <si>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</si>
  <si>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</si>
  <si>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</si>
  <si>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</si>
  <si>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</si>
  <si>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</si>
  <si>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</si>
  <si>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</si>
  <si>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</si>
  <si>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</si>
  <si>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</si>
  <si>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</si>
  <si>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</si>
  <si>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</si>
  <si>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</si>
  <si>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</si>
  <si>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</si>
  <si>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</si>
  <si>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</si>
  <si>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</si>
  <si>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</si>
  <si>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</si>
  <si>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</si>
  <si>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</si>
  <si>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</si>
  <si>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</si>
  <si>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</si>
  <si>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</si>
  <si>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</si>
  <si>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</si>
  <si>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</si>
  <si>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</si>
  <si>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</si>
  <si>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</si>
  <si>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</si>
  <si>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</si>
  <si>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</si>
  <si>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</si>
  <si>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</si>
  <si>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</si>
  <si>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</si>
  <si>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</si>
  <si>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</si>
  <si>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</si>
  <si>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</si>
  <si>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</si>
  <si>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</si>
  <si>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</si>
  <si>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</si>
  <si>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</si>
  <si>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</si>
  <si>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</si>
  <si>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</si>
  <si>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</si>
  <si>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</si>
  <si>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</si>
  <si>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</si>
  <si>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</si>
  <si>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</si>
  <si>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</si>
  <si>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</si>
  <si>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</si>
  <si>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</si>
  <si>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</si>
  <si>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</si>
  <si>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</si>
  <si>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</si>
  <si>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</si>
  <si>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</si>
  <si>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</si>
  <si>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</si>
  <si>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</si>
  <si>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</si>
  <si>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</si>
  <si>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</si>
  <si>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</si>
  <si>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</si>
  <si>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</si>
  <si>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</si>
  <si>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</si>
  <si>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</si>
  <si>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</si>
  <si>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</si>
  <si>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</si>
  <si>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</si>
  <si>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</si>
  <si>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</si>
  <si>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</si>
  <si>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</si>
  <si>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</si>
  <si>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</si>
  <si>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</si>
  <si>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</si>
  <si>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</si>
  <si>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</si>
  <si>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</si>
  <si>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</si>
  <si>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</si>
  <si>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</si>
  <si>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</si>
  <si>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</si>
  <si>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</si>
  <si>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</si>
  <si>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</si>
  <si>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</si>
  <si>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</si>
  <si>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</si>
  <si>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</si>
  <si>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</si>
  <si>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</si>
  <si>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</si>
  <si>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</si>
  <si>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</si>
  <si>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</si>
  <si>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</si>
  <si>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</si>
  <si>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</si>
  <si>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</si>
  <si>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</si>
  <si>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</si>
  <si>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</si>
  <si>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</si>
  <si>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</si>
  <si>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</si>
  <si>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</si>
  <si>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</si>
  <si>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</si>
  <si>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</si>
  <si>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</si>
  <si>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</si>
  <si>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</si>
  <si>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</si>
  <si>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</si>
  <si>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</si>
  <si>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</si>
  <si>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</si>
  <si>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</si>
  <si>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</si>
  <si>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</si>
  <si>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</si>
  <si>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</si>
  <si>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</si>
  <si>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</si>
  <si>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</si>
  <si>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</si>
  <si>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</si>
  <si>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</si>
  <si>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</si>
  <si>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</si>
  <si>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</si>
  <si>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</si>
  <si>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</si>
  <si>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</si>
  <si>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</si>
  <si>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</si>
  <si>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</si>
  <si>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</si>
  <si>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</si>
  <si>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</si>
  <si>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</si>
  <si>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</si>
  <si>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</si>
  <si>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</si>
  <si>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</si>
  <si>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</si>
  <si>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</si>
  <si>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</si>
  <si>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</si>
  <si>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</si>
  <si>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</si>
  <si>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</si>
  <si>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</si>
  <si>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</si>
  <si>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</si>
  <si>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</si>
  <si>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</si>
  <si>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</si>
  <si>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</si>
  <si>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</si>
  <si>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</si>
  <si>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</si>
  <si>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</si>
  <si>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</si>
  <si>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</si>
  <si>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</si>
  <si>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</si>
  <si>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</si>
  <si>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</si>
  <si>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</si>
  <si>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</si>
  <si>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</si>
  <si>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</si>
  <si>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</si>
  <si>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</si>
  <si>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</si>
  <si>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</si>
  <si>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</si>
  <si>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</si>
  <si>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</si>
  <si>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</si>
  <si>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</si>
  <si>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</si>
  <si>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</si>
  <si>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</si>
  <si>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</si>
  <si>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</si>
  <si>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</si>
  <si>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</si>
  <si>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</si>
  <si>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</si>
  <si>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</si>
  <si>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</si>
  <si>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</si>
  <si>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</si>
  <si>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</si>
  <si>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</si>
  <si>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</si>
  <si>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</si>
  <si>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</si>
  <si>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</si>
  <si>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</si>
  <si>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</si>
  <si>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</si>
  <si>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</si>
  <si>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</si>
  <si>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</si>
  <si>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</si>
  <si>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</si>
  <si>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</si>
  <si>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</si>
  <si>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</si>
  <si>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</si>
  <si>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</si>
  <si>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</si>
  <si>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</si>
  <si>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</si>
  <si>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</si>
  <si>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</si>
  <si>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</si>
  <si>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</si>
  <si>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</si>
  <si>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</si>
  <si>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</si>
  <si>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</si>
  <si>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</si>
  <si>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</si>
  <si>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</si>
  <si>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</si>
  <si>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</si>
  <si>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</si>
  <si>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</si>
  <si>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</si>
  <si>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</si>
  <si>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</si>
  <si>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</si>
  <si>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</si>
  <si>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</si>
  <si>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</si>
  <si>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</si>
  <si>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</si>
  <si>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</si>
  <si>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</si>
  <si>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</si>
  <si>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</si>
  <si>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</si>
  <si>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</si>
  <si>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</si>
  <si>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</si>
  <si>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</si>
  <si>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</si>
  <si>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</si>
  <si>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</si>
  <si>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</si>
  <si>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</si>
  <si>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</si>
  <si>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</si>
  <si>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</si>
  <si>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</si>
  <si>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</si>
  <si>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</si>
  <si>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</si>
  <si>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</si>
  <si>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</si>
  <si>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</si>
  <si>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</si>
  <si>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</si>
  <si>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</si>
  <si>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</si>
  <si>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</si>
  <si>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</si>
  <si>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</si>
  <si>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</si>
  <si>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</si>
  <si>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</si>
  <si>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</si>
  <si>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</si>
  <si>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</si>
  <si>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</si>
  <si>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</si>
  <si>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</si>
  <si>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</si>
  <si>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</si>
  <si>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</si>
  <si>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</si>
  <si>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</si>
  <si>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</si>
  <si>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</si>
  <si>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</si>
  <si>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</si>
  <si>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</si>
  <si>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</si>
  <si>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</si>
  <si>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</si>
  <si>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</si>
  <si>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</si>
  <si>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</si>
  <si>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</si>
  <si>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</si>
  <si>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</si>
  <si>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</si>
  <si>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</si>
  <si>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</si>
  <si>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</si>
  <si>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</si>
  <si>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</si>
  <si>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</si>
  <si>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</si>
  <si>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</si>
  <si>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</si>
  <si>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</si>
  <si>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</si>
  <si>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</si>
  <si>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</si>
  <si>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</si>
  <si>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</si>
  <si>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</si>
  <si>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</si>
  <si>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</si>
  <si>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</si>
  <si>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</si>
  <si>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</si>
  <si>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</si>
  <si>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</si>
  <si>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</si>
  <si>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</si>
  <si>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</si>
  <si>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</si>
  <si>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</si>
  <si>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</si>
  <si>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</si>
  <si>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</si>
  <si>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</si>
  <si>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</si>
  <si>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</si>
  <si>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</si>
  <si>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</si>
  <si>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</si>
  <si>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</si>
  <si>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</si>
  <si>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</si>
  <si>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</si>
  <si>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</si>
  <si>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</si>
  <si>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</si>
  <si>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</si>
  <si>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</si>
  <si>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</si>
  <si>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</si>
  <si>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</si>
  <si>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</si>
  <si>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</si>
  <si>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</si>
  <si>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</si>
  <si>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</si>
  <si>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</si>
  <si>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</si>
  <si>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</si>
  <si>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</si>
  <si>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</si>
  <si>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</si>
  <si>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</si>
  <si>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</si>
  <si>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</si>
  <si>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</si>
  <si>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</si>
  <si>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</si>
  <si>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</si>
  <si>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</si>
  <si>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</si>
  <si>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</si>
  <si>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</si>
  <si>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</si>
  <si>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</si>
  <si>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</si>
  <si>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</si>
  <si>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</si>
  <si>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</si>
  <si>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</si>
  <si>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</si>
  <si>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</si>
  <si>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</si>
  <si>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</si>
  <si>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</si>
  <si>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</si>
  <si>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</si>
  <si>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</si>
  <si>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</si>
  <si>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</si>
  <si>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</si>
  <si>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</si>
  <si>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</si>
  <si>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</si>
  <si>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</si>
  <si>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</si>
  <si>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</si>
  <si>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</si>
  <si>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</si>
  <si>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</si>
  <si>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</si>
  <si>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</si>
  <si>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</si>
  <si>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</si>
  <si>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</si>
  <si>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</si>
  <si>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</si>
  <si>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</si>
  <si>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</si>
  <si>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</si>
  <si>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</si>
  <si>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</si>
  <si>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</si>
  <si>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</si>
  <si>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</si>
  <si>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</si>
  <si>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</si>
  <si>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</si>
  <si>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</si>
  <si>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</si>
  <si>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</si>
  <si>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</si>
  <si>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</si>
  <si>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</si>
  <si>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</si>
  <si>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</si>
  <si>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</si>
  <si>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</si>
  <si>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</si>
  <si>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</si>
  <si>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</si>
  <si>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</si>
  <si>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</si>
  <si>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</si>
  <si>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</si>
  <si>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</si>
  <si>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</si>
  <si>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</si>
  <si>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</si>
  <si>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</si>
  <si>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</si>
  <si>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</si>
  <si>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</si>
  <si>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</si>
  <si>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</si>
  <si>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</si>
  <si>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</si>
  <si>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</si>
  <si>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</si>
  <si>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</si>
  <si>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</si>
  <si>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</si>
  <si>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</si>
  <si>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</si>
  <si>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</si>
  <si>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</si>
  <si>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</si>
  <si>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</si>
  <si>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</si>
  <si>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</si>
  <si>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</si>
  <si>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</si>
  <si>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</si>
  <si>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</si>
  <si>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</si>
  <si>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</si>
  <si>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</si>
  <si>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</si>
  <si>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</si>
  <si>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</si>
  <si>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</si>
  <si>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</si>
  <si>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</si>
  <si>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</si>
  <si>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</si>
  <si>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</si>
  <si>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</si>
  <si>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</si>
  <si>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</si>
  <si>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</si>
  <si>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</si>
  <si>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</si>
  <si>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</si>
  <si>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</si>
  <si>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</si>
  <si>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</si>
  <si>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</si>
  <si>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</si>
  <si>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</si>
  <si>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</si>
  <si>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</si>
  <si>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</si>
  <si>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</si>
  <si>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</si>
  <si>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</si>
  <si>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</si>
  <si>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</si>
  <si>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</si>
  <si>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</si>
  <si>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</si>
  <si>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</si>
  <si>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</si>
  <si>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</si>
  <si>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</si>
  <si>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</si>
  <si>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</si>
  <si>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</si>
  <si>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</si>
  <si>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</si>
  <si>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</si>
  <si>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</si>
  <si>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</si>
  <si>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</si>
  <si>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</si>
  <si>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</si>
  <si>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</si>
  <si>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</si>
  <si>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</si>
  <si>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</si>
  <si>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</si>
  <si>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</si>
  <si>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</si>
  <si>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</si>
  <si>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</si>
  <si>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</si>
  <si>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</si>
  <si>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</si>
  <si>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</si>
  <si>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</si>
  <si>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</si>
  <si>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</si>
  <si>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</si>
  <si>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</si>
  <si>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</si>
  <si>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</si>
  <si>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</si>
  <si>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</si>
  <si>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</si>
  <si>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</si>
  <si>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</si>
  <si>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</si>
  <si>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</si>
  <si>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</si>
  <si>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</si>
  <si>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</si>
  <si>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</si>
  <si>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</si>
  <si>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</si>
  <si>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</si>
  <si>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</si>
  <si>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</si>
  <si>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</si>
  <si>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</si>
  <si>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</si>
  <si>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</si>
  <si>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</si>
  <si>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</si>
  <si>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</si>
  <si>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</si>
  <si>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</si>
  <si>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</si>
  <si>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</si>
  <si>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</si>
  <si>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</si>
  <si>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</si>
  <si>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</si>
  <si>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</si>
  <si>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</si>
  <si>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</si>
  <si>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</si>
  <si>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</si>
  <si>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</si>
  <si>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</si>
  <si>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</si>
  <si>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</si>
  <si>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</si>
  <si>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</si>
  <si>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</si>
  <si>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</si>
  <si>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</si>
  <si>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</si>
  <si>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</si>
  <si>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</si>
  <si>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</si>
  <si>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</si>
  <si>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</si>
  <si>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</si>
  <si>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</si>
  <si>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</si>
  <si>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</si>
  <si>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</si>
  <si>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</si>
  <si>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</si>
  <si>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</si>
  <si>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</si>
  <si>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</si>
  <si>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</si>
  <si>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</si>
  <si>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</si>
  <si>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</si>
  <si>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</si>
  <si>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</si>
  <si>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</si>
  <si>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</si>
  <si>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</si>
  <si>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</si>
  <si>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</si>
  <si>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当県(都、府)における主たる事業場の所在地</t>
    <rPh sb="0" eb="2">
      <t>トウケン</t>
    </rPh>
    <rPh sb="3" eb="4">
      <t>ト</t>
    </rPh>
    <rPh sb="5" eb="6">
      <t>フ</t>
    </rPh>
    <rPh sb="11" eb="12">
      <t>シュ</t>
    </rPh>
    <rPh sb="14" eb="16">
      <t>ジギョウ</t>
    </rPh>
    <rPh sb="16" eb="17">
      <t>バ</t>
    </rPh>
    <rPh sb="18" eb="21">
      <t>ショザイチ</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</si>
  <si>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</si>
  <si>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</si>
  <si>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</si>
  <si>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</si>
  <si>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</si>
  <si>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</si>
  <si>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</si>
  <si>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</si>
  <si>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</si>
  <si>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</si>
  <si>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</si>
  <si>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</si>
  <si>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</si>
  <si>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</si>
  <si>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</si>
  <si>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</si>
  <si>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</si>
  <si>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</si>
  <si>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</si>
  <si>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</si>
  <si>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</si>
  <si>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</si>
  <si>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</si>
  <si>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</si>
  <si>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</si>
  <si>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</si>
  <si>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</si>
  <si>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</si>
  <si>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</si>
  <si>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</si>
  <si>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</si>
  <si>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</si>
  <si>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</si>
  <si>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</si>
  <si>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</si>
  <si>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</si>
  <si>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</si>
  <si>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</si>
  <si>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</si>
  <si>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</si>
  <si>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</si>
  <si>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</si>
  <si>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</si>
  <si>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</si>
  <si>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</si>
  <si>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</si>
  <si>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</si>
  <si>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</si>
  <si>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</si>
  <si>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</si>
  <si>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</si>
  <si>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</si>
  <si>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</si>
  <si>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</si>
  <si>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</si>
  <si>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</si>
  <si>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</si>
  <si>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</si>
  <si>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</si>
  <si>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</si>
  <si>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</si>
  <si>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</si>
  <si>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</si>
  <si>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</si>
  <si>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</si>
  <si>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</si>
  <si>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</si>
  <si>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</si>
  <si>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</si>
  <si>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</si>
  <si>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</si>
  <si>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</si>
  <si>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</si>
  <si>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</si>
  <si>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</si>
  <si>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</si>
  <si>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</si>
  <si>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</si>
  <si>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</si>
  <si>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</si>
  <si>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</si>
  <si>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</si>
  <si>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</si>
  <si>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</si>
  <si>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</si>
  <si>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</si>
  <si>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</si>
  <si>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</si>
  <si>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</si>
  <si>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</si>
  <si>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</si>
  <si>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</si>
  <si>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</si>
  <si>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</si>
  <si>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</si>
  <si>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</si>
  <si>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</si>
  <si>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</si>
  <si>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</si>
  <si>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</si>
  <si>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</si>
  <si>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</si>
  <si>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</si>
  <si>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</si>
  <si>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</si>
  <si>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</si>
  <si>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</si>
  <si>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</si>
  <si>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</si>
  <si>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</si>
  <si>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</si>
  <si>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</si>
  <si>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</si>
  <si>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</si>
  <si>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</si>
  <si>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</si>
  <si>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</si>
  <si>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</si>
  <si>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</si>
  <si>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</si>
  <si>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</si>
  <si>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</si>
  <si>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</si>
  <si>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</si>
  <si>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</si>
  <si>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</si>
  <si>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</si>
  <si>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</si>
  <si>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</si>
  <si>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</si>
  <si>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</si>
  <si>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</si>
  <si>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</si>
  <si>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</si>
  <si>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</si>
  <si>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</si>
  <si>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</si>
  <si>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</si>
  <si>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</si>
  <si>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</si>
  <si>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</si>
  <si>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</si>
  <si>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</si>
  <si>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</si>
  <si>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</si>
  <si>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</si>
  <si>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</si>
  <si>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</si>
  <si>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</si>
  <si>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</si>
  <si>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</si>
  <si>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</si>
  <si>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</si>
  <si>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</si>
  <si>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</si>
  <si>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</si>
  <si>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</si>
  <si>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</si>
  <si>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</si>
  <si>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</si>
  <si>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</si>
  <si>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</si>
  <si>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</si>
  <si>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</si>
  <si>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</si>
  <si>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</si>
  <si>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</si>
  <si>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</si>
  <si>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</si>
  <si>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</si>
  <si>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</si>
  <si>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</si>
  <si>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</si>
  <si>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</si>
  <si>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</si>
  <si>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</si>
  <si>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</si>
  <si>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</si>
  <si>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</si>
  <si>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</si>
  <si>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</si>
  <si>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</si>
  <si>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</si>
  <si>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</si>
  <si>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</si>
  <si>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</si>
  <si>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</si>
  <si>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</si>
  <si>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</si>
  <si>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</si>
  <si>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</si>
  <si>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</si>
  <si>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</si>
  <si>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</si>
  <si>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</si>
  <si>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</si>
  <si>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</si>
  <si>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</si>
  <si>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</si>
  <si>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</si>
  <si>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</si>
  <si>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</si>
  <si>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</si>
  <si>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</si>
  <si>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</si>
  <si>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</si>
  <si>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</si>
  <si>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</si>
  <si>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</si>
  <si>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</si>
  <si>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</si>
  <si>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</si>
  <si>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</si>
  <si>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</si>
  <si>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</si>
  <si>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</si>
  <si>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</si>
  <si>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</si>
  <si>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</si>
  <si>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</si>
  <si>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</si>
  <si>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</si>
  <si>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</si>
  <si>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</si>
  <si>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</si>
  <si>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</si>
  <si>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</si>
  <si>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</si>
  <si>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</si>
  <si>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</si>
  <si>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</si>
  <si>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</si>
  <si>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</si>
  <si>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</si>
  <si>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</si>
  <si>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</si>
  <si>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</si>
  <si>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</si>
  <si>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</si>
  <si>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</si>
  <si>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</si>
  <si>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</si>
  <si>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</si>
  <si>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</si>
  <si>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</si>
  <si>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</si>
  <si>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</si>
  <si>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</si>
  <si>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</si>
  <si>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</si>
  <si>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</si>
  <si>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</si>
  <si>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</si>
  <si>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</si>
  <si>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</si>
  <si>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</si>
  <si>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</si>
  <si>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</si>
  <si>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</si>
  <si>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</si>
  <si>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</si>
  <si>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</si>
  <si>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</si>
  <si>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</si>
  <si>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</si>
  <si>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</si>
  <si>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</si>
  <si>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</si>
  <si>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</si>
  <si>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</si>
  <si>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</si>
  <si>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</si>
  <si>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</si>
  <si>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</si>
  <si>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</si>
  <si>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</si>
  <si>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</si>
  <si>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</si>
  <si>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</si>
  <si>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</si>
  <si>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</si>
  <si>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</si>
  <si>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</si>
  <si>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</si>
  <si>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</si>
  <si>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</si>
  <si>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</si>
  <si>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</si>
  <si>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</si>
  <si>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</si>
  <si>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</si>
  <si>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</si>
  <si>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</si>
  <si>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</si>
  <si>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</si>
  <si>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</si>
  <si>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</si>
  <si>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</si>
  <si>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</si>
  <si>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</si>
  <si>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</si>
  <si>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</si>
  <si>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</si>
  <si>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</si>
  <si>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</si>
  <si>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</si>
  <si>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</si>
  <si>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</si>
  <si>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</si>
  <si>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</si>
  <si>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</si>
  <si>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</si>
  <si>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</si>
  <si>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</si>
  <si>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</si>
  <si>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</si>
  <si>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</si>
  <si>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</si>
  <si>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</si>
  <si>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</si>
  <si>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</si>
  <si>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</si>
  <si>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</si>
  <si>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</si>
  <si>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</si>
  <si>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</si>
  <si>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</si>
  <si>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</si>
  <si>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</si>
  <si>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</si>
  <si>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</si>
  <si>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</si>
  <si>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</si>
  <si>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</si>
  <si>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</si>
  <si>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</si>
  <si>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</si>
  <si>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</si>
  <si>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</si>
  <si>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</si>
  <si>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</si>
  <si>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</si>
  <si>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</si>
  <si>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</si>
  <si>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</si>
  <si>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</si>
  <si>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</si>
  <si>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</si>
  <si>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</si>
  <si>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</si>
  <si>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</si>
  <si>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</si>
  <si>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</si>
  <si>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</si>
  <si>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</si>
  <si>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</si>
  <si>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</si>
  <si>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</si>
  <si>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</si>
  <si>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</si>
  <si>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</si>
  <si>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</si>
  <si>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</si>
  <si>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</si>
  <si>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</si>
  <si>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</si>
  <si>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</si>
  <si>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</si>
  <si>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</si>
  <si>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</si>
  <si>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</si>
  <si>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</si>
  <si>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</si>
  <si>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</si>
  <si>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</si>
  <si>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</si>
  <si>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</si>
  <si>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</si>
  <si>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</si>
  <si>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</si>
  <si>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</si>
  <si>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</si>
  <si>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</si>
  <si>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</si>
  <si>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</si>
  <si>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</si>
  <si>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</si>
  <si>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</si>
  <si>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</si>
  <si>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</si>
  <si>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</si>
  <si>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</si>
  <si>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</si>
  <si>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</si>
  <si>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</si>
  <si>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</si>
  <si>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</si>
  <si>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</si>
  <si>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</si>
  <si>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</si>
  <si>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</si>
  <si>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</si>
  <si>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</si>
  <si>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</si>
  <si>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</si>
  <si>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</si>
  <si>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</si>
  <si>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</si>
  <si>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</si>
  <si>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</si>
  <si>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</si>
  <si>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</si>
  <si>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</si>
  <si>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</si>
  <si>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</si>
  <si>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</si>
  <si>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</si>
  <si>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</si>
  <si>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</si>
  <si>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</si>
  <si>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</si>
  <si>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</si>
  <si>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</si>
  <si>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</si>
  <si>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</si>
  <si>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</si>
  <si>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</si>
  <si>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</si>
  <si>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</si>
  <si>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</si>
  <si>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</si>
  <si>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</si>
  <si>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</si>
  <si>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</si>
  <si>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</si>
  <si>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</si>
  <si>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</si>
  <si>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</si>
  <si>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</si>
  <si>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</si>
  <si>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</si>
  <si>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</si>
  <si>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</si>
  <si>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</si>
  <si>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</si>
  <si>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</si>
  <si>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</si>
  <si>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</si>
  <si>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</si>
  <si>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</si>
  <si>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</si>
  <si>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</si>
  <si>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</si>
  <si>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</si>
  <si>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</si>
  <si>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</si>
  <si>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</si>
  <si>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</si>
  <si>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</si>
  <si>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</si>
  <si>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</si>
  <si>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</si>
  <si>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</si>
  <si>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</si>
  <si>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</si>
  <si>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</si>
  <si>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</si>
  <si>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</si>
  <si>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</si>
  <si>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</si>
  <si>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</si>
  <si>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</si>
  <si>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</si>
  <si>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</si>
  <si>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</si>
  <si>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</si>
  <si>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</si>
  <si>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</si>
  <si>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</si>
  <si>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</si>
  <si>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</si>
  <si>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</si>
  <si>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</si>
  <si>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</si>
  <si>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</si>
  <si>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</si>
  <si>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</si>
  <si>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</si>
  <si>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</si>
  <si>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</si>
  <si>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</si>
  <si>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</si>
  <si>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</si>
  <si>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</si>
  <si>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</si>
  <si>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</si>
  <si>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</si>
  <si>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</si>
  <si>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</si>
  <si>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</si>
  <si>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</si>
  <si>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</si>
  <si>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</si>
  <si>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</si>
  <si>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</si>
  <si>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</si>
  <si>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</si>
  <si>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</si>
  <si>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</si>
  <si>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</si>
  <si>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</si>
  <si>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</si>
  <si>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</si>
  <si>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</si>
  <si>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</si>
  <si>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</si>
  <si>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</si>
  <si>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</si>
  <si>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</si>
  <si>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</si>
  <si>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</si>
  <si>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</si>
  <si>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</si>
  <si>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</si>
  <si>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</si>
  <si>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</si>
  <si>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</si>
  <si>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</si>
  <si>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</si>
  <si>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</si>
  <si>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</si>
  <si>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</si>
  <si>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</si>
  <si>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</si>
  <si>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</si>
  <si>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</si>
  <si>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</si>
  <si>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</si>
  <si>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</si>
  <si>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</si>
  <si>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</si>
  <si>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</si>
  <si>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</si>
  <si>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</si>
  <si>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</si>
  <si>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</si>
  <si>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</si>
  <si>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</si>
  <si>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</si>
  <si>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</si>
  <si>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</si>
  <si>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</si>
  <si>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</si>
  <si>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</si>
  <si>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</si>
  <si>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</si>
  <si>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</si>
  <si>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</si>
  <si>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</si>
  <si>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</si>
  <si>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</si>
  <si>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</si>
  <si>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</si>
  <si>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</si>
  <si>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</si>
  <si>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</si>
  <si>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</si>
  <si>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</si>
  <si>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</si>
  <si>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</si>
  <si>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</si>
  <si>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</si>
  <si>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</si>
  <si>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</si>
  <si>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</si>
  <si>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</si>
  <si>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</si>
  <si>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</si>
  <si>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</si>
  <si>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</si>
  <si>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</si>
  <si>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</si>
  <si>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</si>
  <si>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</si>
  <si>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</si>
  <si>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</si>
  <si>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</si>
  <si>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</si>
  <si>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</si>
  <si>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</si>
  <si>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</si>
  <si>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</si>
  <si>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</si>
  <si>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</si>
  <si>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</si>
  <si>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</si>
  <si>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</si>
  <si>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</si>
  <si>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</si>
  <si>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</si>
  <si>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</si>
  <si>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</si>
  <si>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</si>
  <si>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</si>
  <si>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</si>
  <si>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</si>
  <si>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</si>
  <si>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</si>
  <si>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</si>
  <si>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</si>
  <si>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</si>
  <si>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</si>
  <si>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</si>
  <si>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</si>
  <si>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</si>
  <si>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</si>
  <si>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</si>
  <si>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</si>
  <si>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</si>
  <si>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</si>
  <si>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</si>
  <si>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</si>
  <si>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</si>
  <si>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</si>
  <si>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</si>
  <si>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</si>
  <si>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</si>
  <si>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</si>
  <si>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</si>
  <si>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</si>
  <si>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</si>
  <si>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</si>
  <si>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</si>
  <si>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</si>
  <si>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</si>
  <si>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</si>
  <si>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</si>
  <si>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</si>
  <si>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</si>
  <si>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</si>
  <si>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</si>
  <si>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</si>
  <si>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</si>
  <si>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</si>
  <si>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</si>
  <si>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</si>
  <si>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</si>
  <si>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</si>
  <si>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</si>
  <si>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</si>
  <si>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</si>
  <si>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</si>
  <si>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</si>
  <si>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</si>
  <si>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</si>
  <si>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</si>
  <si>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</si>
  <si>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</si>
  <si>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</si>
  <si>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</si>
  <si>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</si>
  <si>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</si>
  <si>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</si>
  <si>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</si>
  <si>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</si>
  <si>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</si>
  <si>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</si>
  <si>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</si>
  <si>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</si>
  <si>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</si>
  <si>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</si>
  <si>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</si>
  <si>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</si>
  <si>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</si>
  <si>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</si>
  <si>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</si>
  <si>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</si>
  <si>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</si>
  <si>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</si>
  <si>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</si>
  <si>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</si>
  <si>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</si>
  <si>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</si>
  <si>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</si>
  <si>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</si>
  <si>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</si>
  <si>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</si>
  <si>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</si>
  <si>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</si>
  <si>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</si>
  <si>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</si>
  <si>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</si>
  <si>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</si>
  <si>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</si>
  <si>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</si>
  <si>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</si>
  <si>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</si>
  <si>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</si>
  <si>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</si>
  <si>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</si>
  <si>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</si>
  <si>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</si>
  <si>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</si>
  <si>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</si>
  <si>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</si>
  <si>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</si>
  <si>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</si>
  <si>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</si>
  <si>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</si>
  <si>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</si>
  <si>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</si>
  <si>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</si>
  <si>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</si>
  <si>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</si>
  <si>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</si>
  <si>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</si>
  <si>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</si>
  <si>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</si>
  <si>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</si>
  <si>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</si>
  <si>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</si>
  <si>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</si>
  <si>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</si>
  <si>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</si>
  <si>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</si>
  <si>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</si>
  <si>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</si>
  <si>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</si>
  <si>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</si>
  <si>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</si>
  <si>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</si>
  <si>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</si>
  <si>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</si>
  <si>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</si>
  <si>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</si>
  <si>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</si>
  <si>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</si>
  <si>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</si>
  <si>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</si>
  <si>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</si>
  <si>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</si>
  <si>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</si>
  <si>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</si>
  <si>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</si>
  <si>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</si>
  <si>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</si>
  <si>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</si>
  <si>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</si>
  <si>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</si>
  <si>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</si>
  <si>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</si>
  <si>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</si>
  <si>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</si>
  <si>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</si>
  <si>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</si>
  <si>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</si>
  <si>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</si>
  <si>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</si>
  <si>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</si>
  <si>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</si>
  <si>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</si>
  <si>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</si>
  <si>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</si>
  <si>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</si>
  <si>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</si>
  <si>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</si>
  <si>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</si>
  <si>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</si>
  <si>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</si>
  <si>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</si>
  <si>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</si>
  <si>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</si>
  <si>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</si>
  <si>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</si>
  <si>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</si>
  <si>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</si>
  <si>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</si>
  <si>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</si>
  <si>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</si>
  <si>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</si>
  <si>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</si>
  <si>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</si>
  <si>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</si>
  <si>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</si>
  <si>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</si>
  <si>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</si>
  <si>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</si>
  <si>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</si>
  <si>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</si>
  <si>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</si>
  <si>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</si>
  <si>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</si>
  <si>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</si>
  <si>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</si>
  <si>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</si>
  <si>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</si>
  <si>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</si>
  <si>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</si>
  <si>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</si>
  <si>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</si>
  <si>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</si>
  <si>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</si>
  <si>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</si>
  <si>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</si>
  <si>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</si>
  <si>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</si>
  <si>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</si>
  <si>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</si>
  <si>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</si>
  <si>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</si>
  <si>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</si>
  <si>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</si>
  <si>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</si>
  <si>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</si>
  <si>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</si>
  <si>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</si>
  <si>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</si>
  <si>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</si>
  <si>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</si>
  <si>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</si>
  <si>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</si>
  <si>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</si>
  <si>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</si>
  <si>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</si>
  <si>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</si>
  <si>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</si>
  <si>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</si>
  <si>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</si>
  <si>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</si>
  <si>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</si>
  <si>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</si>
  <si>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</si>
  <si>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</si>
  <si>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</si>
  <si>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</si>
  <si>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</si>
  <si>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</si>
  <si>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</si>
  <si>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</si>
  <si>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</si>
  <si>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</si>
  <si>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</si>
  <si>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</si>
  <si>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</si>
  <si>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</si>
  <si>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</si>
  <si>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</si>
  <si>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</si>
  <si>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</si>
  <si>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</si>
  <si>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</si>
  <si>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</si>
  <si>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</si>
  <si>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</si>
  <si>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</si>
  <si>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</si>
  <si>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</si>
  <si>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</si>
  <si>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</si>
  <si>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</si>
  <si>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</si>
  <si>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</si>
  <si>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</si>
  <si>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</si>
  <si>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</si>
  <si>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</si>
  <si>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</si>
  <si>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</si>
  <si>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</si>
  <si>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</si>
  <si>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</si>
  <si>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</si>
  <si>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</si>
  <si>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</si>
  <si>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</si>
  <si>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</si>
  <si>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</si>
  <si>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</si>
  <si>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</si>
  <si>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</si>
  <si>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</si>
  <si>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</si>
  <si>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</si>
  <si>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</si>
  <si>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</si>
  <si>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</si>
  <si>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</si>
  <si>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</si>
  <si>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</si>
  <si>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</si>
  <si>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</si>
  <si>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</si>
  <si>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</si>
  <si>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</si>
  <si>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</si>
  <si>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</si>
  <si>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</si>
  <si>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</si>
  <si>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</si>
  <si>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</si>
  <si>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</si>
  <si>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</si>
  <si>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</si>
  <si>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</si>
  <si>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</si>
  <si>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</si>
  <si>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</si>
  <si>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</si>
  <si>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</si>
  <si>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</si>
  <si>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</si>
  <si>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</si>
  <si>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</si>
  <si>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</si>
  <si>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</si>
  <si>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</si>
  <si>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</si>
  <si>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</si>
  <si>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</si>
  <si>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</si>
  <si>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</si>
  <si>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</si>
  <si>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</si>
  <si>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</si>
  <si>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</si>
  <si>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</si>
  <si>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</si>
  <si>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</si>
  <si>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</si>
  <si>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</si>
  <si>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</si>
  <si>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</si>
  <si>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</si>
  <si>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</si>
  <si>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</si>
  <si>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</si>
  <si>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</si>
  <si>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</si>
  <si>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</si>
  <si>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</si>
  <si>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</si>
  <si>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</si>
  <si>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</si>
  <si>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</si>
  <si>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</si>
  <si>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</si>
  <si>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</si>
  <si>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</si>
  <si>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</si>
  <si>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</si>
  <si>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</si>
  <si>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</si>
  <si>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</si>
  <si>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</si>
  <si>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</si>
  <si>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</si>
  <si>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</si>
  <si>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</si>
  <si>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</si>
  <si>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</si>
  <si>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</si>
  <si>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</si>
  <si>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</si>
  <si>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</si>
  <si>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</si>
  <si>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</si>
  <si>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</si>
  <si>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</si>
  <si>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</si>
  <si>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</si>
  <si>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</si>
  <si>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</si>
  <si>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</si>
  <si>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</si>
  <si>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</si>
  <si>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</si>
  <si>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</si>
  <si>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</si>
  <si>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</si>
  <si>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</si>
  <si>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</si>
  <si>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</si>
  <si>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</si>
  <si>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</si>
  <si>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</si>
  <si>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</si>
  <si>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</si>
  <si>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</si>
  <si>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</si>
  <si>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</si>
  <si>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</si>
  <si>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</si>
  <si>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</si>
  <si>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</si>
  <si>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</si>
  <si>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</si>
  <si>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</si>
  <si>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</si>
  <si>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</si>
  <si>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</si>
  <si>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</si>
  <si>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</si>
  <si>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</si>
  <si>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</si>
  <si>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</si>
  <si>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</si>
  <si>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</si>
  <si>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</si>
  <si>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</si>
  <si>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</si>
  <si>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</si>
  <si>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</si>
  <si>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</si>
  <si>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</si>
  <si>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</si>
  <si>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</si>
  <si>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</si>
  <si>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</si>
  <si>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</si>
  <si>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</si>
  <si>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</si>
  <si>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</si>
  <si>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</si>
  <si>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</si>
  <si>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</si>
  <si>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</si>
  <si>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</si>
  <si>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</si>
  <si>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</si>
  <si>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</si>
  <si>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</si>
  <si>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</si>
  <si>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</si>
  <si>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</si>
  <si>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</si>
  <si>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</si>
  <si>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</si>
  <si>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</si>
  <si>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</si>
  <si>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</si>
  <si>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</si>
  <si>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</si>
  <si>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</si>
  <si>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</si>
  <si>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</si>
  <si>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</si>
  <si>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</si>
  <si>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</si>
  <si>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</si>
  <si>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</si>
  <si>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</si>
  <si>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</si>
  <si>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</si>
  <si>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</si>
  <si>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</si>
  <si>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</si>
  <si>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</si>
  <si>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</si>
  <si>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</si>
  <si>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</si>
  <si>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</si>
  <si>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</si>
  <si>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</si>
  <si>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</si>
  <si>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</si>
  <si>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</si>
  <si>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</si>
  <si>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</si>
  <si>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</si>
  <si>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</si>
  <si>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</si>
  <si>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</si>
  <si>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r>
      <rPr>
        <sz val="11"/>
        <rFont val="ＭＳ Ｐゴシック"/>
        <family val="3"/>
        <charset val="128"/>
      </rPr>
      <t>令和　　年　３月３１日　現在　　　　　</t>
    </r>
    <rPh sb="4" eb="5">
      <t>ネン</t>
    </rPh>
    <rPh sb="7" eb="8">
      <t>ガツ</t>
    </rPh>
    <rPh sb="10" eb="11">
      <t>ニチ</t>
    </rPh>
    <rPh sb="12" eb="14">
      <t>ゲンザイ</t>
    </rPh>
    <phoneticPr fontId="3"/>
  </si>
  <si>
    <r>
      <rPr>
        <sz val="11"/>
        <rFont val="ＭＳ Ｐゴシック"/>
        <family val="3"/>
        <charset val="128"/>
      </rPr>
      <t>令和   年   月   日</t>
    </r>
    <rPh sb="0" eb="2">
      <t>レイワ</t>
    </rPh>
    <rPh sb="5" eb="6">
      <t>ネン</t>
    </rPh>
    <rPh sb="9" eb="10">
      <t>ツキ</t>
    </rPh>
    <rPh sb="13" eb="14">
      <t>ニチ</t>
    </rPh>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</si>
  <si>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</si>
  <si>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</si>
  <si>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</si>
  <si>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</si>
  <si>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</si>
  <si>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</si>
  <si>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様</t>
    <rPh sb="0" eb="1">
      <t>サマ</t>
    </rPh>
    <phoneticPr fontId="3"/>
  </si>
  <si>
    <t>令和  年度</t>
    <rPh sb="0" eb="2">
      <t>レイワ</t>
    </rPh>
    <phoneticPr fontId="3"/>
  </si>
  <si>
    <t>令和  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</si>
</sst>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46">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3" fillId="0" borderId="0" xfId="0" applyFont="1"/>
    <xf numFmtId="0" fontId="20" fillId="0" borderId="32"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3" xfId="0" applyFont="1" applyBorder="1" applyAlignment="1"/>
    <xf numFmtId="0" fontId="20" fillId="3" borderId="34"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4"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5"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6"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182" fontId="2" fillId="0" borderId="40" xfId="0" applyNumberFormat="1" applyFont="1" applyBorder="1" applyAlignment="1">
      <alignment horizontal="center" vertical="center"/>
    </xf>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0" fontId="2" fillId="3" borderId="44" xfId="0" applyFont="1" applyFill="1" applyBorder="1" applyAlignment="1"/>
    <xf numFmtId="0" fontId="2" fillId="3" borderId="45" xfId="0" applyFont="1" applyFill="1" applyBorder="1" applyAlignment="1"/>
    <xf numFmtId="0" fontId="2" fillId="3" borderId="46" xfId="0" applyFont="1" applyFill="1" applyBorder="1" applyAlignment="1"/>
    <xf numFmtId="0" fontId="2" fillId="0" borderId="33" xfId="0" applyFont="1" applyBorder="1" applyAlignment="1"/>
    <xf numFmtId="0" fontId="2" fillId="0" borderId="0" xfId="0" applyFont="1" applyBorder="1" applyAlignment="1"/>
    <xf numFmtId="0" fontId="6" fillId="2" borderId="35"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0" fillId="0" borderId="47" xfId="0" applyFont="1" applyBorder="1" applyAlignment="1">
      <alignment horizontal="center" vertical="center"/>
    </xf>
    <xf numFmtId="0" fontId="2" fillId="0" borderId="5"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4"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48"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30" xfId="0" applyFont="1" applyBorder="1" applyAlignment="1">
      <alignment horizontal="center" vertical="center"/>
    </xf>
    <xf numFmtId="0" fontId="20"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35"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0" fillId="0" borderId="45" xfId="0" applyBorder="1" applyAlignment="1">
      <alignment horizontal="center" vertical="center"/>
    </xf>
    <xf numFmtId="182" fontId="2" fillId="0" borderId="22" xfId="0" applyNumberFormat="1" applyFont="1" applyBorder="1" applyAlignment="1">
      <alignment horizontal="center" vertical="center"/>
    </xf>
    <xf numFmtId="0" fontId="6" fillId="2" borderId="48"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2"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3"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1"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0" xfId="0" applyFont="1" applyFill="1" applyBorder="1" applyAlignment="1" applyProtection="1">
      <alignment horizontal="left" vertical="center" wrapText="1"/>
      <protection locked="0"/>
    </xf>
    <xf numFmtId="0" fontId="21" fillId="2" borderId="57" xfId="0" applyFont="1" applyFill="1" applyBorder="1" applyAlignment="1" applyProtection="1">
      <alignment horizontal="left" vertical="center" wrapText="1"/>
      <protection locked="0"/>
    </xf>
    <xf numFmtId="0" fontId="21" fillId="2" borderId="58" xfId="0" applyFont="1" applyFill="1" applyBorder="1" applyAlignment="1" applyProtection="1">
      <alignment horizontal="left" vertical="center" wrapText="1"/>
      <protection locked="0"/>
    </xf>
    <xf numFmtId="0" fontId="2" fillId="2" borderId="59"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12" xfId="0" applyFont="1" applyFill="1" applyBorder="1" applyAlignment="1" applyProtection="1">
      <alignment vertical="center"/>
      <protection locked="0"/>
    </xf>
    <xf numFmtId="0" fontId="20" fillId="2" borderId="47"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48"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47"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5"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7" xfId="0" applyBorder="1"/>
    <xf numFmtId="0" fontId="21" fillId="0" borderId="77" xfId="0" applyFont="1" applyFill="1" applyBorder="1" applyAlignment="1">
      <alignment horizontal="left" vertical="center" wrapText="1"/>
    </xf>
    <xf numFmtId="0" fontId="21" fillId="2" borderId="78"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0" fontId="20" fillId="2" borderId="3" xfId="0" applyFont="1" applyFill="1" applyBorder="1" applyAlignment="1" applyProtection="1">
      <alignment vertical="center" wrapText="1"/>
      <protection locked="0"/>
    </xf>
    <xf numFmtId="0" fontId="20" fillId="2" borderId="5" xfId="0" applyFont="1" applyFill="1" applyBorder="1" applyAlignment="1" applyProtection="1">
      <alignment vertical="center" wrapText="1"/>
      <protection locked="0"/>
    </xf>
    <xf numFmtId="49" fontId="20" fillId="2" borderId="79"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2" xfId="0" applyFont="1" applyFill="1" applyBorder="1" applyAlignment="1">
      <alignment horizontal="center" vertical="center"/>
    </xf>
    <xf numFmtId="0" fontId="20" fillId="0" borderId="80" xfId="0" applyFont="1" applyBorder="1" applyAlignment="1">
      <alignment horizontal="left" vertical="center"/>
    </xf>
    <xf numFmtId="0" fontId="20" fillId="0" borderId="81" xfId="0" applyFont="1" applyBorder="1" applyAlignment="1">
      <alignment vertical="center" wrapText="1"/>
    </xf>
    <xf numFmtId="0" fontId="20" fillId="0" borderId="82" xfId="0" applyFont="1" applyBorder="1" applyAlignment="1">
      <alignment vertical="center"/>
    </xf>
    <xf numFmtId="0" fontId="2" fillId="0" borderId="80" xfId="0" applyFont="1" applyBorder="1" applyAlignment="1">
      <alignment horizontal="left" vertical="center"/>
    </xf>
    <xf numFmtId="0" fontId="2" fillId="0" borderId="81" xfId="0" applyFont="1" applyBorder="1" applyAlignment="1">
      <alignment vertical="center" wrapText="1"/>
    </xf>
    <xf numFmtId="0" fontId="13" fillId="0" borderId="0" xfId="0" applyFont="1" applyFill="1"/>
    <xf numFmtId="0" fontId="20" fillId="2" borderId="29"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4" xfId="0" applyFont="1" applyFill="1" applyBorder="1" applyAlignment="1" applyProtection="1">
      <alignment horizontal="center" vertical="center" wrapText="1"/>
      <protection locked="0"/>
    </xf>
    <xf numFmtId="0" fontId="1" fillId="2" borderId="83"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2" fillId="0" borderId="59"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86"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7" xfId="0" applyNumberFormat="1" applyFont="1" applyBorder="1" applyAlignment="1">
      <alignment horizontal="center" vertical="center"/>
    </xf>
    <xf numFmtId="187" fontId="2" fillId="0" borderId="88" xfId="0" applyNumberFormat="1" applyFont="1" applyBorder="1" applyAlignment="1">
      <alignment horizontal="center" vertical="center"/>
    </xf>
    <xf numFmtId="187" fontId="2" fillId="0" borderId="41"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0" xfId="0" applyBorder="1" applyAlignment="1">
      <alignment horizontal="center"/>
    </xf>
    <xf numFmtId="0" fontId="0" fillId="0" borderId="66"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1" xfId="0" applyFill="1" applyBorder="1" applyAlignment="1">
      <alignment horizontal="center" vertical="center"/>
    </xf>
    <xf numFmtId="0" fontId="0" fillId="0" borderId="90"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2"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35" xfId="0" applyFont="1" applyFill="1" applyBorder="1" applyAlignment="1">
      <alignment horizontal="center" wrapText="1"/>
    </xf>
    <xf numFmtId="0" fontId="20" fillId="0" borderId="56"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3" xfId="0" applyNumberFormat="1" applyFont="1" applyBorder="1" applyAlignment="1">
      <alignment horizontal="center" vertical="center"/>
    </xf>
    <xf numFmtId="177" fontId="2" fillId="0" borderId="94"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92" xfId="0" applyNumberFormat="1" applyFont="1" applyBorder="1" applyAlignment="1">
      <alignment horizontal="center" vertical="center"/>
    </xf>
    <xf numFmtId="187" fontId="2" fillId="0" borderId="49"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98"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0" borderId="65"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6" xfId="0" applyNumberFormat="1" applyFont="1" applyBorder="1" applyAlignment="1">
      <alignment horizontal="center" vertical="center"/>
    </xf>
    <xf numFmtId="187" fontId="2" fillId="0" borderId="66"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99"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6"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0" xfId="0" applyFont="1" applyBorder="1" applyAlignment="1">
      <alignment horizontal="center"/>
    </xf>
    <xf numFmtId="0" fontId="2" fillId="0" borderId="66" xfId="0" applyFont="1" applyBorder="1" applyAlignment="1">
      <alignment horizontal="center"/>
    </xf>
    <xf numFmtId="0" fontId="2" fillId="0" borderId="90" xfId="0" applyFont="1" applyFill="1" applyBorder="1" applyAlignment="1">
      <alignment horizontal="center" vertical="center"/>
    </xf>
    <xf numFmtId="0" fontId="2" fillId="0" borderId="90" xfId="0" applyFont="1" applyFill="1" applyBorder="1" applyAlignment="1">
      <alignment horizontal="center"/>
    </xf>
    <xf numFmtId="0" fontId="2" fillId="0" borderId="3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5" xfId="0" applyFont="1" applyBorder="1" applyAlignment="1">
      <alignment horizontal="center" vertical="center"/>
    </xf>
    <xf numFmtId="0" fontId="1" fillId="0" borderId="45"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79" xfId="0" applyFont="1" applyBorder="1"/>
    <xf numFmtId="0" fontId="6" fillId="0" borderId="15" xfId="0" applyFont="1" applyBorder="1"/>
    <xf numFmtId="0" fontId="32" fillId="0" borderId="7" xfId="0" applyFont="1" applyBorder="1"/>
    <xf numFmtId="0" fontId="32" fillId="0" borderId="8" xfId="0" applyFont="1" applyBorder="1"/>
    <xf numFmtId="0" fontId="6" fillId="0" borderId="45" xfId="0" applyFont="1" applyFill="1" applyBorder="1"/>
    <xf numFmtId="0" fontId="0" fillId="0" borderId="45"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68" xfId="0" applyFont="1" applyFill="1" applyBorder="1" applyAlignment="1" applyProtection="1">
      <alignment horizontal="center" vertical="center"/>
    </xf>
    <xf numFmtId="0" fontId="36" fillId="0" borderId="72" xfId="0" applyFont="1" applyBorder="1" applyAlignment="1" applyProtection="1">
      <alignment horizontal="center" vertical="center"/>
    </xf>
    <xf numFmtId="183" fontId="36" fillId="0" borderId="45"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3" xfId="0" applyFont="1" applyBorder="1" applyAlignment="1" applyProtection="1">
      <alignment horizontal="center" vertical="center"/>
    </xf>
    <xf numFmtId="176" fontId="36" fillId="2" borderId="54"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4" xfId="0" applyFont="1" applyBorder="1" applyAlignment="1" applyProtection="1">
      <alignment horizontal="center" vertical="center"/>
    </xf>
    <xf numFmtId="9" fontId="36" fillId="0" borderId="74" xfId="2" applyNumberFormat="1" applyFont="1" applyFill="1" applyBorder="1" applyAlignment="1" applyProtection="1">
      <alignment horizontal="center" vertical="center"/>
    </xf>
    <xf numFmtId="0" fontId="36" fillId="2" borderId="54" xfId="0" applyFont="1" applyFill="1" applyBorder="1" applyAlignment="1" applyProtection="1">
      <alignment horizontal="center" vertical="center"/>
      <protection locked="0"/>
    </xf>
    <xf numFmtId="9" fontId="36" fillId="0" borderId="65"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4" xfId="0" applyNumberFormat="1" applyFont="1" applyFill="1" applyBorder="1" applyAlignment="1" applyProtection="1">
      <alignment horizontal="center" vertical="center"/>
      <protection locked="0"/>
    </xf>
    <xf numFmtId="0" fontId="36" fillId="0" borderId="45" xfId="0" applyFont="1" applyFill="1" applyBorder="1" applyProtection="1"/>
    <xf numFmtId="0" fontId="37" fillId="0" borderId="45" xfId="0" applyFont="1" applyFill="1" applyBorder="1" applyProtection="1">
      <protection hidden="1"/>
    </xf>
    <xf numFmtId="0" fontId="36" fillId="0" borderId="45"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7" xfId="0" applyNumberFormat="1" applyFont="1" applyBorder="1" applyAlignment="1" applyProtection="1">
      <alignment shrinkToFit="1"/>
    </xf>
    <xf numFmtId="0" fontId="41" fillId="2" borderId="1" xfId="0"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0" fontId="41" fillId="2" borderId="12" xfId="0" applyFont="1" applyFill="1" applyBorder="1" applyAlignment="1" applyProtection="1">
      <alignment shrinkToFit="1"/>
      <protection locked="0"/>
    </xf>
    <xf numFmtId="0" fontId="41" fillId="6" borderId="12" xfId="0" applyFont="1" applyFill="1" applyBorder="1" applyAlignment="1" applyProtection="1">
      <alignment shrinkToFit="1"/>
      <protection locked="0"/>
    </xf>
    <xf numFmtId="38" fontId="41" fillId="2" borderId="12" xfId="0" applyNumberFormat="1" applyFont="1" applyFill="1" applyBorder="1" applyAlignment="1" applyProtection="1">
      <alignment shrinkToFit="1"/>
      <protection locked="0"/>
    </xf>
    <xf numFmtId="38" fontId="41" fillId="6" borderId="12" xfId="0" applyNumberFormat="1" applyFont="1" applyFill="1" applyBorder="1" applyAlignment="1" applyProtection="1">
      <alignment shrinkToFit="1"/>
      <protection locked="0"/>
    </xf>
    <xf numFmtId="181" fontId="41" fillId="0" borderId="12" xfId="0" applyNumberFormat="1" applyFont="1" applyBorder="1" applyAlignment="1" applyProtection="1">
      <alignment shrinkToFit="1"/>
    </xf>
    <xf numFmtId="180" fontId="41" fillId="0" borderId="12" xfId="0" applyNumberFormat="1" applyFont="1" applyBorder="1" applyAlignment="1" applyProtection="1">
      <alignment shrinkToFit="1"/>
    </xf>
    <xf numFmtId="184" fontId="41" fillId="0" borderId="12" xfId="2" applyNumberFormat="1" applyFont="1" applyFill="1" applyBorder="1" applyAlignment="1" applyProtection="1">
      <alignment vertical="center"/>
    </xf>
    <xf numFmtId="176" fontId="41" fillId="0" borderId="12" xfId="0" applyNumberFormat="1" applyFont="1" applyBorder="1" applyAlignment="1" applyProtection="1">
      <alignment shrinkToFit="1"/>
    </xf>
    <xf numFmtId="176" fontId="41" fillId="0" borderId="8" xfId="0" applyNumberFormat="1" applyFont="1" applyBorder="1" applyAlignment="1" applyProtection="1">
      <alignment shrinkToFit="1"/>
    </xf>
    <xf numFmtId="176" fontId="36" fillId="0" borderId="0" xfId="0" applyNumberFormat="1" applyFont="1" applyProtection="1"/>
    <xf numFmtId="0" fontId="41" fillId="0" borderId="0" xfId="0" applyFont="1" applyProtection="1"/>
    <xf numFmtId="187" fontId="36" fillId="0" borderId="89" xfId="0" applyNumberFormat="1" applyFont="1" applyBorder="1" applyAlignment="1">
      <alignment horizontal="center" vertical="center"/>
    </xf>
    <xf numFmtId="0" fontId="36" fillId="2" borderId="64" xfId="0" applyFont="1" applyFill="1" applyBorder="1" applyAlignment="1" applyProtection="1">
      <alignment horizontal="center" vertical="center"/>
      <protection locked="0"/>
    </xf>
    <xf numFmtId="0" fontId="36" fillId="2" borderId="65"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36" fillId="0" borderId="64" xfId="0" applyNumberFormat="1" applyFont="1" applyBorder="1" applyAlignment="1">
      <alignment horizontal="center" vertical="center"/>
    </xf>
    <xf numFmtId="0" fontId="36" fillId="0" borderId="52" xfId="0" applyNumberFormat="1" applyFont="1" applyBorder="1" applyAlignment="1">
      <alignment horizontal="center" vertical="center"/>
    </xf>
    <xf numFmtId="187" fontId="36" fillId="0" borderId="8" xfId="0" applyNumberFormat="1" applyFont="1" applyBorder="1" applyAlignment="1">
      <alignment horizontal="center" vertical="center"/>
    </xf>
    <xf numFmtId="58" fontId="0" fillId="2" borderId="0" xfId="0" applyNumberFormat="1" applyFont="1" applyFill="1" applyProtection="1">
      <protection locked="0"/>
    </xf>
    <xf numFmtId="0" fontId="36" fillId="3" borderId="68" xfId="0" applyFont="1" applyFill="1" applyBorder="1" applyAlignment="1">
      <alignment horizontal="center" vertical="center"/>
    </xf>
    <xf numFmtId="0" fontId="36" fillId="0" borderId="69" xfId="0" applyFont="1" applyFill="1" applyBorder="1" applyAlignment="1" applyProtection="1">
      <alignment horizontal="center"/>
    </xf>
    <xf numFmtId="0" fontId="36" fillId="0" borderId="58" xfId="0" applyFont="1" applyFill="1" applyBorder="1" applyAlignment="1">
      <alignment horizontal="center" vertical="center" wrapText="1"/>
    </xf>
    <xf numFmtId="0" fontId="36" fillId="0" borderId="45" xfId="0" applyFont="1" applyBorder="1" applyAlignment="1">
      <alignment horizontal="center" vertical="center"/>
    </xf>
    <xf numFmtId="183" fontId="36" fillId="0" borderId="35" xfId="0" applyNumberFormat="1" applyFont="1" applyBorder="1" applyAlignment="1">
      <alignment horizontal="center" vertical="center"/>
    </xf>
    <xf numFmtId="0" fontId="36" fillId="0" borderId="54" xfId="0" applyFont="1" applyBorder="1" applyAlignment="1">
      <alignment horizontal="center" vertical="center"/>
    </xf>
    <xf numFmtId="176" fontId="36" fillId="0" borderId="70" xfId="0" applyNumberFormat="1" applyFont="1" applyFill="1" applyBorder="1" applyAlignment="1">
      <alignment horizontal="center" vertical="center"/>
    </xf>
    <xf numFmtId="0" fontId="36" fillId="0" borderId="17" xfId="0" applyFont="1" applyBorder="1" applyProtection="1"/>
    <xf numFmtId="0" fontId="36" fillId="0" borderId="55"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3" xfId="2" applyNumberFormat="1" applyFont="1" applyFill="1" applyBorder="1" applyAlignment="1" applyProtection="1">
      <alignment vertical="center"/>
    </xf>
    <xf numFmtId="0" fontId="36" fillId="2" borderId="52" xfId="0" applyFont="1" applyFill="1" applyBorder="1" applyAlignment="1" applyProtection="1">
      <alignment horizontal="center" vertical="center"/>
      <protection locked="0"/>
    </xf>
    <xf numFmtId="0" fontId="41" fillId="0" borderId="0" xfId="0" applyFont="1"/>
    <xf numFmtId="0" fontId="0" fillId="3" borderId="71" xfId="0" applyFont="1" applyFill="1" applyBorder="1" applyAlignment="1" applyProtection="1">
      <alignment horizontal="center" vertical="center" wrapText="1"/>
    </xf>
    <xf numFmtId="183" fontId="0" fillId="0" borderId="45" xfId="0" applyNumberFormat="1" applyFont="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68" xfId="0" applyFont="1" applyFill="1" applyBorder="1" applyAlignment="1" applyProtection="1">
      <alignment horizontal="center" vertical="center" wrapText="1"/>
    </xf>
    <xf numFmtId="183" fontId="0" fillId="0" borderId="56" xfId="0" applyNumberFormat="1" applyFont="1" applyBorder="1" applyAlignment="1">
      <alignment horizontal="center" vertical="center"/>
    </xf>
    <xf numFmtId="176" fontId="0" fillId="0" borderId="76"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2"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2"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15" fillId="3" borderId="1" xfId="0" applyFont="1" applyFill="1" applyBorder="1" applyAlignment="1">
      <alignment horizontal="center" vertical="center" wrapText="1"/>
    </xf>
    <xf numFmtId="0" fontId="41" fillId="3" borderId="52" xfId="0" applyFont="1" applyFill="1" applyBorder="1" applyAlignment="1" applyProtection="1">
      <alignment horizontal="center" vertical="center" wrapText="1"/>
    </xf>
    <xf numFmtId="177" fontId="41" fillId="6" borderId="48" xfId="0" applyNumberFormat="1" applyFont="1" applyFill="1" applyBorder="1" applyAlignment="1" applyProtection="1">
      <alignment shrinkToFit="1"/>
      <protection locked="0"/>
    </xf>
    <xf numFmtId="177" fontId="41" fillId="6" borderId="9" xfId="0" applyNumberFormat="1" applyFont="1" applyFill="1" applyBorder="1" applyAlignment="1" applyProtection="1">
      <alignment shrinkToFit="1"/>
      <protection locked="0"/>
    </xf>
    <xf numFmtId="177" fontId="41" fillId="6" borderId="21" xfId="0" applyNumberFormat="1" applyFont="1" applyFill="1" applyBorder="1" applyAlignment="1" applyProtection="1">
      <alignment shrinkToFit="1"/>
      <protection locked="0"/>
    </xf>
    <xf numFmtId="177" fontId="41" fillId="6" borderId="52" xfId="0" applyNumberFormat="1" applyFont="1" applyFill="1" applyBorder="1" applyAlignment="1" applyProtection="1">
      <alignment shrinkToFit="1"/>
      <protection locked="0"/>
    </xf>
    <xf numFmtId="0" fontId="6" fillId="2" borderId="4" xfId="0" applyFont="1" applyFill="1" applyBorder="1" applyAlignment="1" applyProtection="1">
      <alignment shrinkToFit="1"/>
      <protection locked="0"/>
    </xf>
    <xf numFmtId="0" fontId="6" fillId="2" borderId="6" xfId="0" applyFont="1" applyFill="1" applyBorder="1" applyAlignment="1" applyProtection="1">
      <alignment shrinkToFit="1"/>
      <protection locked="0"/>
    </xf>
    <xf numFmtId="0" fontId="6" fillId="2" borderId="8" xfId="0" applyFont="1" applyFill="1" applyBorder="1" applyAlignment="1" applyProtection="1">
      <alignment shrinkToFit="1"/>
      <protection locked="0"/>
    </xf>
    <xf numFmtId="0" fontId="6" fillId="2" borderId="15" xfId="0" applyFont="1" applyFill="1" applyBorder="1" applyAlignment="1" applyProtection="1">
      <alignment shrinkToFit="1"/>
      <protection locked="0"/>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19" fillId="2" borderId="66"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19" fillId="4" borderId="66"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66"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0" borderId="66"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0"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6"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5" borderId="0" xfId="0" applyFont="1" applyFill="1" applyBorder="1" applyAlignment="1" applyProtection="1">
      <alignment horizontal="right" vertical="center"/>
      <protection locked="0"/>
    </xf>
    <xf numFmtId="0" fontId="19" fillId="4" borderId="0" xfId="0" applyFont="1" applyFill="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6" fillId="3" borderId="68" xfId="0" applyFont="1" applyFill="1" applyBorder="1" applyAlignment="1" applyProtection="1">
      <alignment horizontal="center" vertical="center" wrapText="1"/>
    </xf>
    <xf numFmtId="0" fontId="36" fillId="3" borderId="71" xfId="0" applyFont="1" applyFill="1" applyBorder="1" applyAlignment="1" applyProtection="1">
      <alignment horizontal="center" vertical="center" wrapText="1"/>
    </xf>
    <xf numFmtId="0" fontId="36" fillId="0" borderId="103" xfId="0" applyFont="1" applyFill="1" applyBorder="1" applyAlignment="1" applyProtection="1">
      <alignment horizontal="center" vertical="center"/>
    </xf>
    <xf numFmtId="0" fontId="36" fillId="0" borderId="75" xfId="0" applyFont="1" applyFill="1" applyBorder="1" applyAlignment="1" applyProtection="1">
      <alignment horizontal="center" vertical="center"/>
    </xf>
    <xf numFmtId="183" fontId="36" fillId="0" borderId="106" xfId="0" applyNumberFormat="1" applyFont="1" applyBorder="1" applyAlignment="1" applyProtection="1">
      <alignment horizontal="center" vertical="center"/>
    </xf>
    <xf numFmtId="0" fontId="36" fillId="0" borderId="107" xfId="0" applyFont="1" applyBorder="1" applyAlignment="1" applyProtection="1">
      <alignment horizontal="center" vertical="center"/>
    </xf>
    <xf numFmtId="0" fontId="36" fillId="3" borderId="44" xfId="0" applyFont="1" applyFill="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0" borderId="45" xfId="0" applyFont="1" applyBorder="1" applyAlignment="1" applyProtection="1">
      <alignment horizontal="center" vertical="center"/>
    </xf>
    <xf numFmtId="0" fontId="36" fillId="0" borderId="49"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0" xfId="0" applyFont="1" applyBorder="1" applyAlignment="1" applyProtection="1">
      <alignment horizontal="center" vertical="center"/>
    </xf>
    <xf numFmtId="0" fontId="36" fillId="0" borderId="69"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58" xfId="0" applyFont="1" applyBorder="1" applyAlignment="1" applyProtection="1">
      <alignment horizontal="center" vertical="center"/>
    </xf>
    <xf numFmtId="0" fontId="36" fillId="0" borderId="104" xfId="0" applyFont="1" applyFill="1" applyBorder="1" applyAlignment="1" applyProtection="1">
      <alignment horizontal="center" vertical="center"/>
    </xf>
    <xf numFmtId="0" fontId="36" fillId="0" borderId="105"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45" xfId="0" applyFont="1" applyFill="1" applyBorder="1" applyAlignment="1" applyProtection="1">
      <alignment horizontal="center" vertical="center" wrapText="1"/>
    </xf>
    <xf numFmtId="0" fontId="36" fillId="0" borderId="92" xfId="0" applyFont="1" applyBorder="1" applyAlignment="1">
      <alignment horizontal="center" vertical="center" wrapText="1"/>
    </xf>
    <xf numFmtId="0" fontId="41" fillId="3" borderId="35" xfId="0" applyFont="1" applyFill="1" applyBorder="1" applyAlignment="1" applyProtection="1">
      <alignment horizontal="center" vertical="center" wrapText="1"/>
    </xf>
    <xf numFmtId="0" fontId="41" fillId="3" borderId="31"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1" xfId="0" applyFont="1" applyFill="1" applyBorder="1" applyAlignment="1" applyProtection="1">
      <alignment horizontal="center" vertical="center" wrapText="1"/>
    </xf>
    <xf numFmtId="0" fontId="41" fillId="3" borderId="48" xfId="0" applyFont="1" applyFill="1" applyBorder="1" applyAlignment="1">
      <alignment horizontal="center" vertical="center" wrapText="1"/>
    </xf>
    <xf numFmtId="0" fontId="41" fillId="3" borderId="102" xfId="0" applyFont="1" applyFill="1" applyBorder="1" applyAlignment="1">
      <alignment horizontal="center" vertical="center" wrapText="1"/>
    </xf>
    <xf numFmtId="0" fontId="6" fillId="3" borderId="95" xfId="0" applyFont="1" applyFill="1" applyBorder="1" applyAlignment="1" applyProtection="1">
      <alignment horizontal="center" vertical="center" wrapText="1"/>
    </xf>
    <xf numFmtId="0" fontId="0" fillId="0" borderId="47" xfId="0" applyBorder="1"/>
    <xf numFmtId="0" fontId="6" fillId="3" borderId="92" xfId="0" applyFont="1" applyFill="1" applyBorder="1" applyAlignment="1" applyProtection="1">
      <alignment horizontal="center" vertical="center" wrapText="1"/>
    </xf>
    <xf numFmtId="0" fontId="0" fillId="0" borderId="30" xfId="0" applyBorder="1"/>
    <xf numFmtId="0" fontId="6" fillId="3" borderId="35" xfId="0" applyFont="1" applyFill="1" applyBorder="1" applyAlignment="1" applyProtection="1">
      <alignment horizontal="center" vertical="center" wrapText="1"/>
    </xf>
    <xf numFmtId="0" fontId="0" fillId="0" borderId="31" xfId="0" applyBorder="1"/>
    <xf numFmtId="0" fontId="6" fillId="3" borderId="96" xfId="0" applyFont="1" applyFill="1" applyBorder="1" applyAlignment="1" applyProtection="1">
      <alignment horizontal="center" vertical="center" wrapText="1"/>
    </xf>
    <xf numFmtId="0" fontId="0" fillId="0" borderId="45" xfId="0" applyBorder="1" applyAlignment="1">
      <alignment horizontal="center" vertical="center" wrapText="1"/>
    </xf>
    <xf numFmtId="0" fontId="0" fillId="0" borderId="92" xfId="0" applyBorder="1" applyAlignment="1">
      <alignment horizontal="center" vertical="center" wrapText="1"/>
    </xf>
    <xf numFmtId="0" fontId="6" fillId="3" borderId="35" xfId="0" applyFont="1" applyFill="1" applyBorder="1" applyAlignment="1" applyProtection="1">
      <alignment horizontal="center" vertical="center"/>
    </xf>
    <xf numFmtId="0" fontId="6" fillId="3" borderId="31" xfId="0" applyFont="1" applyFill="1" applyBorder="1" applyAlignment="1">
      <alignment horizontal="center" vertical="center"/>
    </xf>
    <xf numFmtId="0" fontId="21" fillId="3" borderId="68" xfId="0" applyFont="1" applyFill="1" applyBorder="1" applyAlignment="1">
      <alignment horizontal="center" vertical="center"/>
    </xf>
    <xf numFmtId="0" fontId="0" fillId="0" borderId="25" xfId="0" applyBorder="1" applyAlignment="1">
      <alignment horizontal="center" vertical="center"/>
    </xf>
    <xf numFmtId="0" fontId="21" fillId="0" borderId="109" xfId="0" applyFont="1" applyBorder="1" applyAlignment="1">
      <alignment horizontal="center" vertical="center" wrapText="1"/>
    </xf>
    <xf numFmtId="0" fontId="0" fillId="0" borderId="17" xfId="0" applyBorder="1" applyAlignment="1">
      <alignment horizontal="center" vertical="center"/>
    </xf>
    <xf numFmtId="0" fontId="0" fillId="0" borderId="100" xfId="0" applyBorder="1" applyAlignment="1">
      <alignment horizontal="center" vertical="center"/>
    </xf>
    <xf numFmtId="0" fontId="21" fillId="0" borderId="14" xfId="0" applyFont="1" applyBorder="1" applyAlignment="1">
      <alignment horizontal="center" vertical="center" wrapText="1"/>
    </xf>
    <xf numFmtId="0" fontId="0" fillId="0" borderId="16" xfId="0" applyBorder="1" applyAlignment="1">
      <alignment horizontal="center" vertical="center" wrapText="1"/>
    </xf>
    <xf numFmtId="0" fontId="21" fillId="0" borderId="35" xfId="0" applyFont="1" applyBorder="1" applyAlignment="1">
      <alignment horizontal="center" vertical="center" wrapText="1"/>
    </xf>
    <xf numFmtId="0" fontId="0" fillId="0" borderId="83" xfId="0" applyBorder="1" applyAlignment="1">
      <alignment horizontal="center" vertical="center" wrapText="1"/>
    </xf>
    <xf numFmtId="0" fontId="21" fillId="2" borderId="96" xfId="0" applyFont="1"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21" fillId="0" borderId="44"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69" xfId="0" applyBorder="1" applyAlignment="1">
      <alignment horizontal="center" vertical="center"/>
    </xf>
    <xf numFmtId="0" fontId="0" fillId="0" borderId="30" xfId="0" applyBorder="1" applyAlignment="1">
      <alignment horizontal="center" vertical="center"/>
    </xf>
    <xf numFmtId="0" fontId="0" fillId="0" borderId="92" xfId="0" applyBorder="1" applyAlignment="1">
      <alignment horizontal="center" vertical="center"/>
    </xf>
    <xf numFmtId="0" fontId="21" fillId="2" borderId="14" xfId="0" applyFont="1" applyFill="1"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21" fillId="0" borderId="83" xfId="0" applyFont="1" applyBorder="1" applyAlignment="1">
      <alignment horizontal="center" vertical="center" wrapText="1"/>
    </xf>
    <xf numFmtId="0" fontId="21" fillId="2" borderId="83"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0" fillId="3" borderId="20" xfId="0" applyFont="1" applyFill="1" applyBorder="1" applyAlignment="1">
      <alignment vertical="center" wrapText="1"/>
    </xf>
    <xf numFmtId="0" fontId="0" fillId="3" borderId="38" xfId="0" applyFont="1" applyFill="1" applyBorder="1" applyAlignment="1">
      <alignment vertical="center" wrapText="1"/>
    </xf>
    <xf numFmtId="0" fontId="36" fillId="0" borderId="103"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110" xfId="0" applyFont="1" applyBorder="1" applyAlignment="1">
      <alignment horizontal="center" vertical="center" wrapText="1"/>
    </xf>
    <xf numFmtId="0" fontId="0" fillId="3" borderId="15" xfId="0" applyFont="1" applyFill="1" applyBorder="1" applyAlignment="1">
      <alignment vertical="center" wrapText="1"/>
    </xf>
    <xf numFmtId="0" fontId="0" fillId="3" borderId="122" xfId="0" applyFont="1" applyFill="1" applyBorder="1" applyAlignment="1">
      <alignment vertical="center"/>
    </xf>
    <xf numFmtId="0" fontId="2" fillId="3" borderId="11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125" xfId="0" applyFont="1" applyFill="1" applyBorder="1" applyAlignment="1">
      <alignment horizontal="center" vertical="center" wrapText="1"/>
    </xf>
    <xf numFmtId="0" fontId="2" fillId="3" borderId="126"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7"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7"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116" xfId="0" applyFont="1" applyFill="1" applyBorder="1" applyAlignment="1">
      <alignment horizontal="center" vertical="center"/>
    </xf>
    <xf numFmtId="0" fontId="0" fillId="3" borderId="123" xfId="0" applyFont="1" applyFill="1" applyBorder="1" applyAlignment="1">
      <alignment vertical="center" wrapText="1"/>
    </xf>
    <xf numFmtId="0" fontId="0" fillId="3" borderId="124"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93" xfId="0" applyFont="1" applyFill="1" applyBorder="1" applyAlignment="1">
      <alignment horizontal="center" vertical="center" wrapText="1"/>
    </xf>
    <xf numFmtId="0" fontId="0" fillId="3" borderId="128" xfId="0" applyFont="1" applyFill="1" applyBorder="1" applyAlignment="1">
      <alignment horizontal="center" wrapText="1"/>
    </xf>
    <xf numFmtId="0" fontId="0" fillId="3" borderId="45"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109" xfId="0" applyFont="1" applyBorder="1" applyAlignment="1">
      <alignment horizontal="center" vertical="center" textRotation="255" wrapText="1"/>
    </xf>
    <xf numFmtId="0" fontId="0" fillId="0" borderId="21" xfId="0" applyFont="1" applyBorder="1" applyAlignment="1">
      <alignment vertical="center" textRotation="255" wrapText="1"/>
    </xf>
    <xf numFmtId="0" fontId="0" fillId="0" borderId="17" xfId="0" applyFont="1" applyBorder="1" applyAlignment="1">
      <alignment horizontal="center" vertical="center" textRotation="255" wrapText="1"/>
    </xf>
    <xf numFmtId="0" fontId="0" fillId="0" borderId="100" xfId="0" applyFont="1" applyBorder="1" applyAlignment="1">
      <alignment vertical="center" textRotation="255" wrapText="1"/>
    </xf>
    <xf numFmtId="0" fontId="0" fillId="0" borderId="111" xfId="0" applyFont="1" applyBorder="1" applyAlignment="1">
      <alignment vertical="center" textRotation="255" wrapText="1"/>
    </xf>
    <xf numFmtId="0" fontId="0" fillId="0" borderId="23" xfId="0" applyFont="1" applyBorder="1" applyAlignment="1">
      <alignment vertical="center" textRotation="255" wrapText="1"/>
    </xf>
    <xf numFmtId="0" fontId="0" fillId="0" borderId="27" xfId="0" applyFont="1" applyBorder="1" applyAlignment="1">
      <alignment horizontal="center" vertical="center"/>
    </xf>
    <xf numFmtId="0" fontId="0" fillId="0" borderId="112"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2" fillId="0" borderId="113" xfId="0" applyFont="1" applyBorder="1" applyAlignment="1">
      <alignment horizontal="center" vertical="center"/>
    </xf>
    <xf numFmtId="0" fontId="2" fillId="0" borderId="24" xfId="0" applyFont="1" applyBorder="1" applyAlignment="1">
      <alignment horizontal="center" vertical="center"/>
    </xf>
    <xf numFmtId="0" fontId="0" fillId="0" borderId="112" xfId="0" applyBorder="1" applyAlignment="1">
      <alignment horizontal="center" vertical="center"/>
    </xf>
    <xf numFmtId="0" fontId="0" fillId="0" borderId="27" xfId="0" applyFont="1" applyFill="1" applyBorder="1" applyAlignment="1">
      <alignment horizontal="center" vertical="center"/>
    </xf>
    <xf numFmtId="0" fontId="0" fillId="0" borderId="113" xfId="0" applyFont="1" applyBorder="1" applyAlignment="1">
      <alignment horizontal="center" vertical="center"/>
    </xf>
    <xf numFmtId="0" fontId="0" fillId="0" borderId="24" xfId="0" applyFont="1" applyBorder="1" applyAlignment="1">
      <alignment horizontal="center" vertical="center"/>
    </xf>
    <xf numFmtId="0" fontId="0" fillId="3" borderId="43" xfId="0" applyFont="1" applyFill="1" applyBorder="1" applyAlignment="1">
      <alignment horizontal="justify" vertical="center" wrapText="1"/>
    </xf>
    <xf numFmtId="0" fontId="0" fillId="3" borderId="129" xfId="0" applyFont="1" applyFill="1" applyBorder="1"/>
    <xf numFmtId="0" fontId="0" fillId="3" borderId="15" xfId="0" applyFont="1" applyFill="1" applyBorder="1" applyAlignment="1">
      <alignment horizontal="center" vertical="center" wrapText="1"/>
    </xf>
    <xf numFmtId="0" fontId="0" fillId="3" borderId="122" xfId="0"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0" fillId="0" borderId="119" xfId="0" applyBorder="1" applyAlignment="1">
      <alignment horizontal="center" vertical="center"/>
    </xf>
    <xf numFmtId="0" fontId="2" fillId="0" borderId="120" xfId="0" applyFont="1" applyBorder="1" applyAlignment="1">
      <alignment horizontal="center" vertical="center"/>
    </xf>
    <xf numFmtId="0" fontId="2" fillId="0" borderId="101" xfId="0" applyFont="1" applyBorder="1" applyAlignment="1">
      <alignment horizontal="center" vertical="center"/>
    </xf>
    <xf numFmtId="0" fontId="0" fillId="0" borderId="121" xfId="0" applyBorder="1" applyAlignment="1">
      <alignment horizontal="center" vertical="center"/>
    </xf>
    <xf numFmtId="0" fontId="2" fillId="0" borderId="103" xfId="0" applyFont="1" applyBorder="1" applyAlignment="1">
      <alignment horizontal="center" vertical="center"/>
    </xf>
    <xf numFmtId="0" fontId="2" fillId="0" borderId="65" xfId="0" applyFont="1" applyBorder="1" applyAlignment="1">
      <alignment horizontal="center" vertical="center"/>
    </xf>
    <xf numFmtId="0" fontId="0" fillId="0" borderId="110" xfId="0" applyBorder="1" applyAlignment="1">
      <alignment horizontal="center" vertical="center"/>
    </xf>
    <xf numFmtId="0" fontId="0" fillId="0" borderId="24" xfId="0" applyFont="1" applyFill="1" applyBorder="1" applyAlignment="1">
      <alignment horizontal="center" vertical="center"/>
    </xf>
    <xf numFmtId="0" fontId="0" fillId="0" borderId="21" xfId="0" applyFont="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111"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4" xfId="0" applyFont="1" applyFill="1" applyBorder="1" applyAlignment="1">
      <alignment horizontal="center" vertical="center"/>
    </xf>
    <xf numFmtId="0" fontId="0" fillId="3" borderId="115"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11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0" xfId="0" applyBorder="1" applyAlignment="1">
      <alignment horizontal="center" vertical="center" wrapText="1"/>
    </xf>
    <xf numFmtId="0" fontId="20" fillId="0" borderId="69" xfId="0" applyFont="1" applyBorder="1" applyAlignment="1">
      <alignment horizontal="center" vertical="center" wrapText="1"/>
    </xf>
    <xf numFmtId="0" fontId="0" fillId="0" borderId="30" xfId="0" applyBorder="1" applyAlignment="1">
      <alignment horizontal="center" vertical="center" wrapText="1"/>
    </xf>
    <xf numFmtId="0" fontId="20" fillId="0" borderId="68"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71" xfId="0" applyFont="1" applyBorder="1" applyAlignment="1">
      <alignment horizontal="center" vertical="center" wrapText="1"/>
    </xf>
    <xf numFmtId="0" fontId="20" fillId="3" borderId="68" xfId="0" applyFont="1" applyFill="1" applyBorder="1" applyAlignment="1">
      <alignment horizontal="center" vertical="center"/>
    </xf>
    <xf numFmtId="0" fontId="20" fillId="3" borderId="25" xfId="0" applyFont="1" applyFill="1" applyBorder="1" applyAlignment="1">
      <alignment horizontal="center" vertical="center"/>
    </xf>
    <xf numFmtId="0" fontId="12" fillId="0" borderId="33" xfId="0" applyFont="1" applyBorder="1" applyAlignment="1">
      <alignment horizontal="left"/>
    </xf>
    <xf numFmtId="0" fontId="20" fillId="0" borderId="120"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98"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109" xfId="0" applyFont="1" applyBorder="1" applyAlignment="1">
      <alignment horizontal="distributed" vertical="center"/>
    </xf>
    <xf numFmtId="0" fontId="36" fillId="0" borderId="20" xfId="0" applyFont="1" applyBorder="1" applyAlignment="1">
      <alignment horizontal="distributed" vertical="center"/>
    </xf>
    <xf numFmtId="0" fontId="36" fillId="0" borderId="51" xfId="0" applyFont="1" applyBorder="1" applyAlignment="1">
      <alignment horizontal="distributed" vertical="center"/>
    </xf>
    <xf numFmtId="0" fontId="15" fillId="3" borderId="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0" fillId="0" borderId="68" xfId="0" applyFont="1" applyBorder="1" applyAlignment="1">
      <alignment horizontal="center" vertical="center"/>
    </xf>
    <xf numFmtId="0" fontId="20" fillId="0" borderId="130"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9" fillId="4" borderId="19"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9" fillId="4" borderId="22" xfId="0" applyFont="1" applyFill="1" applyBorder="1" applyAlignment="1">
      <alignment horizontal="left" vertical="center" wrapText="1"/>
    </xf>
    <xf numFmtId="0" fontId="41" fillId="3" borderId="14" xfId="0" applyFont="1" applyFill="1" applyBorder="1" applyAlignment="1" applyProtection="1"/>
    <xf numFmtId="0" fontId="36" fillId="3" borderId="44" xfId="0" applyFont="1" applyFill="1" applyBorder="1" applyAlignment="1">
      <alignment horizontal="center" vertical="center"/>
    </xf>
    <xf numFmtId="0" fontId="36" fillId="3" borderId="45" xfId="0" applyFont="1" applyFill="1" applyBorder="1" applyAlignment="1">
      <alignment horizontal="center" vertical="center"/>
    </xf>
    <xf numFmtId="0" fontId="36" fillId="0" borderId="45" xfId="0" applyFont="1" applyBorder="1" applyAlignment="1">
      <alignment horizontal="center" vertical="center"/>
    </xf>
    <xf numFmtId="0" fontId="36" fillId="0" borderId="49"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0" xfId="0" applyFont="1" applyBorder="1" applyAlignment="1">
      <alignment horizontal="center" vertical="center"/>
    </xf>
    <xf numFmtId="0" fontId="36" fillId="0" borderId="69" xfId="0" applyFont="1" applyBorder="1" applyAlignment="1">
      <alignment horizontal="center" vertical="center"/>
    </xf>
    <xf numFmtId="0" fontId="36" fillId="0" borderId="33" xfId="0" applyFont="1" applyBorder="1" applyAlignment="1">
      <alignment horizontal="center" vertical="center"/>
    </xf>
    <xf numFmtId="0" fontId="36" fillId="0" borderId="58"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2" xfId="0" applyFont="1" applyBorder="1" applyAlignment="1">
      <alignment horizontal="center" vertical="center"/>
    </xf>
    <xf numFmtId="0" fontId="36" fillId="0" borderId="107" xfId="0" applyFont="1" applyBorder="1" applyAlignment="1">
      <alignment horizontal="center" vertical="center"/>
    </xf>
    <xf numFmtId="0" fontId="36" fillId="0" borderId="131" xfId="0" applyFont="1" applyBorder="1" applyAlignment="1">
      <alignment horizontal="center" vertical="center"/>
    </xf>
    <xf numFmtId="0" fontId="36" fillId="0" borderId="78" xfId="0" applyFont="1" applyBorder="1" applyAlignment="1">
      <alignment horizontal="center" vertical="center"/>
    </xf>
    <xf numFmtId="0" fontId="36" fillId="0" borderId="65" xfId="0" applyFont="1" applyBorder="1" applyAlignment="1">
      <alignment horizontal="center" vertical="center"/>
    </xf>
    <xf numFmtId="0" fontId="36" fillId="0" borderId="75" xfId="0" applyFont="1" applyBorder="1" applyAlignment="1">
      <alignment horizontal="center" vertical="center"/>
    </xf>
    <xf numFmtId="9" fontId="36" fillId="0" borderId="103" xfId="0" applyNumberFormat="1" applyFont="1" applyBorder="1" applyAlignment="1" applyProtection="1">
      <alignment horizontal="center" vertical="center"/>
    </xf>
    <xf numFmtId="9" fontId="36" fillId="0" borderId="75" xfId="0" applyNumberFormat="1" applyFont="1" applyBorder="1" applyAlignment="1" applyProtection="1">
      <alignment horizontal="center" vertical="center"/>
    </xf>
    <xf numFmtId="0" fontId="36" fillId="3" borderId="68" xfId="0" applyFont="1" applyFill="1" applyBorder="1" applyAlignment="1">
      <alignment horizontal="center" vertical="center" wrapText="1"/>
    </xf>
    <xf numFmtId="0" fontId="36" fillId="0" borderId="71" xfId="0" applyFont="1" applyBorder="1" applyAlignment="1"/>
    <xf numFmtId="176" fontId="36" fillId="0" borderId="44" xfId="0" applyNumberFormat="1" applyFont="1" applyBorder="1" applyAlignment="1" applyProtection="1">
      <alignment horizontal="center" vertical="center"/>
    </xf>
    <xf numFmtId="176" fontId="36" fillId="0" borderId="49" xfId="0" applyNumberFormat="1" applyFont="1" applyBorder="1" applyAlignment="1" applyProtection="1">
      <alignment horizontal="center" vertical="center"/>
    </xf>
    <xf numFmtId="176" fontId="36" fillId="0" borderId="133" xfId="0" applyNumberFormat="1" applyFont="1" applyBorder="1" applyAlignment="1" applyProtection="1">
      <alignment horizontal="center" vertical="center"/>
    </xf>
    <xf numFmtId="176" fontId="36" fillId="0" borderId="78" xfId="0" applyNumberFormat="1" applyFont="1" applyBorder="1" applyAlignment="1" applyProtection="1">
      <alignment horizontal="center" vertical="center"/>
    </xf>
    <xf numFmtId="176" fontId="36" fillId="0" borderId="106" xfId="0" applyNumberFormat="1" applyFont="1" applyBorder="1" applyAlignment="1" applyProtection="1">
      <alignment horizontal="center" vertical="center"/>
    </xf>
    <xf numFmtId="176" fontId="36" fillId="0" borderId="107"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0" xfId="0" applyNumberFormat="1" applyFont="1" applyBorder="1" applyAlignment="1" applyProtection="1">
      <alignment horizontal="center" vertical="center"/>
    </xf>
    <xf numFmtId="0" fontId="0" fillId="0" borderId="122"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3" borderId="109" xfId="0" applyFont="1" applyFill="1" applyBorder="1" applyAlignment="1">
      <alignment vertical="center" wrapText="1"/>
    </xf>
    <xf numFmtId="0" fontId="0" fillId="3" borderId="37" xfId="0" applyFont="1" applyFill="1" applyBorder="1" applyAlignment="1">
      <alignment vertical="center" wrapText="1"/>
    </xf>
    <xf numFmtId="0" fontId="0" fillId="3" borderId="19" xfId="0" applyFont="1" applyFill="1" applyBorder="1" applyAlignment="1">
      <alignment vertical="center" wrapText="1"/>
    </xf>
    <xf numFmtId="0" fontId="0" fillId="3" borderId="127" xfId="0" applyFont="1" applyFill="1" applyBorder="1" applyAlignment="1">
      <alignment vertical="center"/>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xf>
    <xf numFmtId="0" fontId="0" fillId="3" borderId="122"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68" xfId="0" applyFont="1" applyBorder="1" applyAlignment="1">
      <alignment horizontal="center" vertical="center"/>
    </xf>
    <xf numFmtId="0" fontId="2" fillId="0" borderId="130" xfId="0" applyFont="1" applyBorder="1" applyAlignment="1">
      <alignment horizontal="center" vertical="center"/>
    </xf>
    <xf numFmtId="0" fontId="2" fillId="0" borderId="71" xfId="0" applyFont="1" applyBorder="1" applyAlignment="1">
      <alignment horizontal="center" vertical="center" wrapText="1"/>
    </xf>
    <xf numFmtId="0" fontId="2" fillId="3" borderId="68"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8" xfId="0" applyFont="1" applyBorder="1" applyAlignment="1">
      <alignment horizontal="center" vertical="center" wrapText="1"/>
    </xf>
    <xf numFmtId="0" fontId="22" fillId="0" borderId="33" xfId="0" applyFont="1" applyFill="1" applyBorder="1" applyAlignment="1">
      <alignment horizontal="center" vertical="center"/>
    </xf>
    <xf numFmtId="0" fontId="2" fillId="0" borderId="68" xfId="0" applyFont="1" applyFill="1" applyBorder="1" applyAlignment="1">
      <alignment horizontal="center" vertical="center"/>
    </xf>
    <xf numFmtId="0" fontId="0" fillId="0" borderId="48" xfId="0" applyBorder="1" applyAlignment="1">
      <alignment horizontal="center" vertical="center"/>
    </xf>
    <xf numFmtId="0" fontId="2" fillId="0" borderId="90" xfId="0" applyFont="1" applyBorder="1" applyAlignment="1">
      <alignment horizontal="center" vertical="center"/>
    </xf>
    <xf numFmtId="0" fontId="0" fillId="0" borderId="91" xfId="0" applyBorder="1" applyAlignment="1">
      <alignment horizontal="center" vertical="center"/>
    </xf>
    <xf numFmtId="0" fontId="2" fillId="0" borderId="19" xfId="0" applyFont="1" applyBorder="1" applyAlignment="1">
      <alignment horizontal="center" vertical="center"/>
    </xf>
    <xf numFmtId="0" fontId="0" fillId="0" borderId="66" xfId="0" applyBorder="1" applyAlignment="1">
      <alignment horizontal="center" vertical="center"/>
    </xf>
    <xf numFmtId="0" fontId="0" fillId="0" borderId="23"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 fillId="0" borderId="66" xfId="0" applyFont="1" applyBorder="1" applyAlignment="1">
      <alignment horizontal="center" vertical="center"/>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52" xfId="0" applyBorder="1" applyAlignment="1">
      <alignment horizontal="center" vertic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xr:uid="{00000000-0005-0000-0000-000003000000}"/>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4"/>
  <sheetViews>
    <sheetView tabSelected="1" view="pageBreakPreview" zoomScale="79" zoomScaleNormal="85" zoomScaleSheetLayoutView="70" workbookViewId="0">
      <selection sqref="A1:C1"/>
    </sheetView>
  </sheetViews>
  <sheetFormatPr defaultRowHeight="13" x14ac:dyDescent="0.2"/>
  <cols>
    <col min="1" max="1" width="3.6328125" customWidth="1"/>
    <col min="12" max="12" width="5.6328125" customWidth="1"/>
    <col min="13" max="13" width="6" customWidth="1"/>
  </cols>
  <sheetData>
    <row r="1" spans="1:14" ht="19" x14ac:dyDescent="0.3">
      <c r="A1" s="507" t="s">
        <v>1044</v>
      </c>
      <c r="B1" s="507"/>
      <c r="C1" s="507"/>
    </row>
    <row r="2" spans="1:14" x14ac:dyDescent="0.2">
      <c r="B2" s="508" t="s">
        <v>1046</v>
      </c>
      <c r="C2" s="508"/>
      <c r="D2" s="508"/>
      <c r="E2" s="508"/>
      <c r="F2" s="508"/>
      <c r="G2" s="508"/>
      <c r="H2" s="508"/>
      <c r="I2" s="508"/>
      <c r="J2" s="508"/>
      <c r="K2" s="508"/>
      <c r="L2" s="508"/>
      <c r="M2" s="508"/>
      <c r="N2" s="508"/>
    </row>
    <row r="3" spans="1:14" x14ac:dyDescent="0.2">
      <c r="B3" s="508"/>
      <c r="C3" s="508"/>
      <c r="D3" s="508"/>
      <c r="E3" s="508"/>
      <c r="F3" s="508"/>
      <c r="G3" s="508"/>
      <c r="H3" s="508"/>
      <c r="I3" s="508"/>
      <c r="J3" s="508"/>
      <c r="K3" s="508"/>
      <c r="L3" s="508"/>
      <c r="M3" s="508"/>
      <c r="N3" s="508"/>
    </row>
    <row r="4" spans="1:14" x14ac:dyDescent="0.2">
      <c r="B4" s="509" t="s">
        <v>1045</v>
      </c>
      <c r="C4" s="509"/>
      <c r="D4" s="509"/>
      <c r="E4" s="509"/>
      <c r="F4" s="509"/>
      <c r="G4" s="509"/>
      <c r="H4" s="509"/>
      <c r="I4" s="509"/>
      <c r="J4" s="509"/>
      <c r="K4" s="509"/>
      <c r="L4" s="509"/>
      <c r="M4" s="509"/>
      <c r="N4" s="509"/>
    </row>
    <row r="5" spans="1:14" x14ac:dyDescent="0.2">
      <c r="A5" s="504" t="s">
        <v>1047</v>
      </c>
      <c r="B5" s="504"/>
      <c r="C5" s="504"/>
    </row>
    <row r="6" spans="1:14" x14ac:dyDescent="0.2">
      <c r="B6" s="510" t="s">
        <v>1771</v>
      </c>
      <c r="C6" s="510"/>
      <c r="D6" s="510"/>
      <c r="E6" s="510"/>
      <c r="F6" s="510"/>
      <c r="G6" s="510"/>
      <c r="H6" s="510"/>
      <c r="I6" s="510"/>
      <c r="J6" s="510"/>
      <c r="K6" s="510"/>
      <c r="L6" s="510"/>
      <c r="M6" s="510"/>
      <c r="N6" s="510"/>
    </row>
    <row r="7" spans="1:14" x14ac:dyDescent="0.2">
      <c r="B7" s="510"/>
      <c r="C7" s="510"/>
      <c r="D7" s="510"/>
      <c r="E7" s="510"/>
      <c r="F7" s="510"/>
      <c r="G7" s="510"/>
      <c r="H7" s="510"/>
      <c r="I7" s="510"/>
      <c r="J7" s="510"/>
      <c r="K7" s="510"/>
      <c r="L7" s="510"/>
      <c r="M7" s="510"/>
      <c r="N7" s="510"/>
    </row>
    <row r="8" spans="1:14" ht="13.5" customHeight="1" x14ac:dyDescent="0.2">
      <c r="B8" s="511" t="s">
        <v>1758</v>
      </c>
      <c r="C8" s="511"/>
      <c r="D8" s="511"/>
      <c r="E8" s="511"/>
      <c r="F8" s="511"/>
      <c r="G8" s="511"/>
      <c r="H8" s="511"/>
      <c r="I8" s="511"/>
      <c r="J8" s="511"/>
      <c r="K8" s="511"/>
      <c r="L8" s="511"/>
      <c r="M8" s="511"/>
      <c r="N8" s="511"/>
    </row>
    <row r="9" spans="1:14" ht="13.5" customHeight="1" x14ac:dyDescent="0.2">
      <c r="B9" s="511"/>
      <c r="C9" s="511"/>
      <c r="D9" s="511"/>
      <c r="E9" s="511"/>
      <c r="F9" s="511"/>
      <c r="G9" s="511"/>
      <c r="H9" s="511"/>
      <c r="I9" s="511"/>
      <c r="J9" s="511"/>
      <c r="K9" s="511"/>
      <c r="L9" s="511"/>
      <c r="M9" s="511"/>
      <c r="N9" s="511"/>
    </row>
    <row r="10" spans="1:14" ht="13.5" customHeight="1" x14ac:dyDescent="0.2">
      <c r="B10" s="511"/>
      <c r="C10" s="511"/>
      <c r="D10" s="511"/>
      <c r="E10" s="511"/>
      <c r="F10" s="511"/>
      <c r="G10" s="511"/>
      <c r="H10" s="511"/>
      <c r="I10" s="511"/>
      <c r="J10" s="511"/>
      <c r="K10" s="511"/>
      <c r="L10" s="511"/>
      <c r="M10" s="511"/>
      <c r="N10" s="511"/>
    </row>
    <row r="11" spans="1:14" ht="13.5" customHeight="1" x14ac:dyDescent="0.2">
      <c r="B11" s="511"/>
      <c r="C11" s="511"/>
      <c r="D11" s="511"/>
      <c r="E11" s="511"/>
      <c r="F11" s="511"/>
      <c r="G11" s="511"/>
      <c r="H11" s="511"/>
      <c r="I11" s="511"/>
      <c r="J11" s="511"/>
      <c r="K11" s="511"/>
      <c r="L11" s="511"/>
      <c r="M11" s="511"/>
      <c r="N11" s="511"/>
    </row>
    <row r="12" spans="1:14" ht="13.5" customHeight="1" x14ac:dyDescent="0.2">
      <c r="B12" s="511"/>
      <c r="C12" s="511"/>
      <c r="D12" s="511"/>
      <c r="E12" s="511"/>
      <c r="F12" s="511"/>
      <c r="G12" s="511"/>
      <c r="H12" s="511"/>
      <c r="I12" s="511"/>
      <c r="J12" s="511"/>
      <c r="K12" s="511"/>
      <c r="L12" s="511"/>
      <c r="M12" s="511"/>
      <c r="N12" s="511"/>
    </row>
    <row r="13" spans="1:14" ht="13.5" customHeight="1" x14ac:dyDescent="0.2">
      <c r="B13" s="510" t="s">
        <v>1053</v>
      </c>
      <c r="C13" s="510"/>
      <c r="D13" s="510"/>
      <c r="E13" s="510"/>
      <c r="F13" s="510"/>
      <c r="G13" s="510"/>
      <c r="H13" s="510"/>
      <c r="I13" s="510"/>
      <c r="J13" s="510"/>
      <c r="K13" s="510"/>
      <c r="L13" s="510"/>
      <c r="M13" s="510"/>
      <c r="N13" s="510"/>
    </row>
    <row r="14" spans="1:14" x14ac:dyDescent="0.2">
      <c r="A14" s="504" t="s">
        <v>1048</v>
      </c>
      <c r="B14" s="504"/>
      <c r="C14" s="504"/>
    </row>
    <row r="15" spans="1:14" x14ac:dyDescent="0.2">
      <c r="B15" t="s">
        <v>804</v>
      </c>
    </row>
    <row r="16" spans="1:14" x14ac:dyDescent="0.2">
      <c r="B16" s="96"/>
      <c r="C16" t="s">
        <v>677</v>
      </c>
    </row>
    <row r="17" spans="1:14" x14ac:dyDescent="0.2">
      <c r="B17" s="99"/>
      <c r="C17" t="s">
        <v>678</v>
      </c>
    </row>
    <row r="18" spans="1:14" x14ac:dyDescent="0.2">
      <c r="B18" s="97"/>
      <c r="C18" t="s">
        <v>680</v>
      </c>
    </row>
    <row r="19" spans="1:14" x14ac:dyDescent="0.2">
      <c r="B19" s="98"/>
      <c r="C19" t="s">
        <v>681</v>
      </c>
    </row>
    <row r="20" spans="1:14" x14ac:dyDescent="0.2">
      <c r="A20" s="504" t="s">
        <v>1054</v>
      </c>
      <c r="B20" s="504"/>
      <c r="C20" s="504"/>
      <c r="D20" s="505"/>
    </row>
    <row r="21" spans="1:14" x14ac:dyDescent="0.2">
      <c r="B21" t="s">
        <v>1049</v>
      </c>
    </row>
    <row r="22" spans="1:14" x14ac:dyDescent="0.2">
      <c r="B22" t="s">
        <v>805</v>
      </c>
      <c r="D22" t="s">
        <v>806</v>
      </c>
    </row>
    <row r="23" spans="1:14" x14ac:dyDescent="0.2">
      <c r="B23" t="s">
        <v>807</v>
      </c>
    </row>
    <row r="24" spans="1:14" x14ac:dyDescent="0.2">
      <c r="B24" s="94"/>
      <c r="C24" s="44"/>
      <c r="D24" s="95"/>
      <c r="E24" s="95"/>
      <c r="F24" s="95"/>
      <c r="G24" s="95"/>
    </row>
    <row r="25" spans="1:14" x14ac:dyDescent="0.2">
      <c r="B25" t="s">
        <v>1050</v>
      </c>
    </row>
    <row r="26" spans="1:14" ht="31.5" customHeight="1" x14ac:dyDescent="0.2">
      <c r="B26" s="506" t="s">
        <v>694</v>
      </c>
      <c r="C26" s="505"/>
      <c r="D26" s="505"/>
      <c r="E26" s="505"/>
      <c r="F26" s="505"/>
      <c r="G26" s="505"/>
      <c r="H26" s="505"/>
      <c r="I26" s="505"/>
      <c r="J26" s="505"/>
      <c r="K26" s="505"/>
      <c r="L26" s="505"/>
    </row>
    <row r="27" spans="1:14" ht="13.5" thickBot="1" x14ac:dyDescent="0.25">
      <c r="B27" t="s">
        <v>693</v>
      </c>
    </row>
    <row r="28" spans="1:14" ht="13.5" thickBot="1" x14ac:dyDescent="0.25">
      <c r="B28" s="222"/>
      <c r="N28" s="245">
        <v>1</v>
      </c>
    </row>
    <row r="29" spans="1:14" x14ac:dyDescent="0.2">
      <c r="B29" t="s">
        <v>1051</v>
      </c>
    </row>
    <row r="30" spans="1:14" x14ac:dyDescent="0.2">
      <c r="B30" t="s">
        <v>875</v>
      </c>
    </row>
    <row r="31" spans="1:14" x14ac:dyDescent="0.2">
      <c r="B31" t="s">
        <v>807</v>
      </c>
    </row>
    <row r="35" spans="2:9" x14ac:dyDescent="0.2">
      <c r="B35" t="s">
        <v>689</v>
      </c>
      <c r="F35" s="1" t="s">
        <v>685</v>
      </c>
    </row>
    <row r="36" spans="2:9" x14ac:dyDescent="0.2">
      <c r="B36" t="s">
        <v>682</v>
      </c>
      <c r="F36" s="1" t="s">
        <v>686</v>
      </c>
    </row>
    <row r="37" spans="2:9" x14ac:dyDescent="0.2">
      <c r="B37" t="s">
        <v>1052</v>
      </c>
      <c r="F37" s="1" t="s">
        <v>687</v>
      </c>
    </row>
    <row r="38" spans="2:9" x14ac:dyDescent="0.2">
      <c r="B38" t="s">
        <v>683</v>
      </c>
      <c r="F38" s="1" t="s">
        <v>688</v>
      </c>
    </row>
    <row r="39" spans="2:9" x14ac:dyDescent="0.2">
      <c r="B39" t="s">
        <v>684</v>
      </c>
      <c r="F39" s="1" t="s">
        <v>690</v>
      </c>
    </row>
    <row r="40" spans="2:9" x14ac:dyDescent="0.2">
      <c r="B40" t="s">
        <v>882</v>
      </c>
    </row>
    <row r="41" spans="2:9" x14ac:dyDescent="0.2">
      <c r="B41" s="385"/>
      <c r="C41" s="385"/>
      <c r="D41" s="385"/>
      <c r="E41" s="385"/>
      <c r="F41" s="385"/>
      <c r="G41" s="385"/>
      <c r="H41" s="385"/>
      <c r="I41" s="385"/>
    </row>
    <row r="42" spans="2:9" x14ac:dyDescent="0.2">
      <c r="B42" s="385"/>
      <c r="C42" s="385"/>
      <c r="D42" s="385"/>
      <c r="E42" s="385"/>
      <c r="F42" s="385"/>
      <c r="G42" s="385"/>
      <c r="H42" s="385"/>
      <c r="I42" s="385"/>
    </row>
    <row r="43" spans="2:9" x14ac:dyDescent="0.2">
      <c r="B43" s="385"/>
      <c r="C43" s="385"/>
      <c r="D43" s="385"/>
      <c r="E43" s="385"/>
      <c r="F43" s="385"/>
      <c r="G43" s="385"/>
      <c r="H43" s="385"/>
      <c r="I43" s="385"/>
    </row>
    <row r="44" spans="2:9" x14ac:dyDescent="0.2">
      <c r="B44" s="385"/>
      <c r="C44" s="385"/>
      <c r="D44" s="385"/>
      <c r="E44" s="385"/>
      <c r="F44" s="385"/>
      <c r="G44" s="385"/>
      <c r="H44" s="385"/>
      <c r="I44" s="385"/>
    </row>
    <row r="45" spans="2:9" x14ac:dyDescent="0.2">
      <c r="B45" s="385"/>
      <c r="C45" s="385"/>
      <c r="D45" s="385"/>
      <c r="E45" s="385"/>
      <c r="F45" s="385"/>
      <c r="G45" s="385"/>
      <c r="H45" s="385"/>
      <c r="I45" s="385"/>
    </row>
    <row r="46" spans="2:9" x14ac:dyDescent="0.2">
      <c r="B46" s="385"/>
      <c r="C46" s="385"/>
      <c r="D46" s="385"/>
      <c r="E46" s="385"/>
      <c r="F46" s="385"/>
      <c r="G46" s="385"/>
      <c r="H46" s="385"/>
      <c r="I46" s="385"/>
    </row>
    <row r="47" spans="2:9" x14ac:dyDescent="0.2">
      <c r="B47" s="385"/>
      <c r="C47" s="385"/>
      <c r="D47" s="385"/>
      <c r="E47" s="385"/>
      <c r="F47" s="385"/>
      <c r="G47" s="385"/>
      <c r="H47" s="385"/>
      <c r="I47" s="385"/>
    </row>
    <row r="48" spans="2:9" x14ac:dyDescent="0.2">
      <c r="B48" s="385"/>
      <c r="C48" s="385"/>
      <c r="D48" s="385"/>
      <c r="E48" s="385"/>
      <c r="F48" s="385"/>
      <c r="G48" s="385"/>
      <c r="H48" s="385"/>
      <c r="I48" s="385"/>
    </row>
    <row r="49" spans="2:9" x14ac:dyDescent="0.2">
      <c r="B49" s="385"/>
      <c r="C49" s="385"/>
      <c r="D49" s="385"/>
      <c r="E49" s="385"/>
      <c r="F49" s="385"/>
      <c r="G49" s="385"/>
      <c r="H49" s="385"/>
      <c r="I49" s="385"/>
    </row>
    <row r="50" spans="2:9" x14ac:dyDescent="0.2">
      <c r="B50" s="385"/>
      <c r="C50" s="385"/>
      <c r="D50" s="385"/>
      <c r="E50" s="385"/>
      <c r="F50" s="385"/>
      <c r="G50" s="385"/>
      <c r="H50" s="385"/>
      <c r="I50" s="385"/>
    </row>
    <row r="51" spans="2:9" x14ac:dyDescent="0.2">
      <c r="B51" s="385"/>
      <c r="C51" s="385"/>
      <c r="D51" s="385"/>
      <c r="E51" s="385"/>
      <c r="F51" s="385"/>
      <c r="G51" s="385"/>
      <c r="H51" s="385"/>
      <c r="I51" s="385"/>
    </row>
    <row r="52" spans="2:9" x14ac:dyDescent="0.2">
      <c r="B52" s="385"/>
      <c r="C52" s="385"/>
      <c r="D52" s="385"/>
      <c r="E52" s="385"/>
      <c r="F52" s="385"/>
      <c r="G52" s="385"/>
      <c r="H52" s="385"/>
      <c r="I52" s="385"/>
    </row>
    <row r="53" spans="2:9" x14ac:dyDescent="0.2">
      <c r="B53" s="385"/>
      <c r="C53" s="385"/>
      <c r="D53" s="385"/>
      <c r="E53" s="385"/>
      <c r="F53" s="385"/>
      <c r="G53" s="385"/>
      <c r="H53" s="385"/>
      <c r="I53" s="385"/>
    </row>
    <row r="54" spans="2:9" x14ac:dyDescent="0.2">
      <c r="B54" s="385"/>
      <c r="C54" s="385"/>
      <c r="D54" s="385"/>
      <c r="E54" s="385"/>
      <c r="F54" s="385"/>
      <c r="G54" s="385"/>
      <c r="H54" s="385"/>
      <c r="I54" s="385"/>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xr:uid="{00000000-0002-0000-0000-000000000000}">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C38"/>
  <sheetViews>
    <sheetView showZeros="0" view="pageBreakPreview" zoomScale="85" zoomScaleNormal="100" zoomScaleSheetLayoutView="85" workbookViewId="0">
      <selection activeCell="G6" sqref="G6"/>
    </sheetView>
  </sheetViews>
  <sheetFormatPr defaultColWidth="9" defaultRowHeight="12.5" x14ac:dyDescent="0.2"/>
  <cols>
    <col min="1" max="7" width="3.453125" style="45" customWidth="1"/>
    <col min="8" max="8" width="9" style="45"/>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17"/>
      <c r="R3" s="216"/>
      <c r="S3" s="512" t="s">
        <v>1759</v>
      </c>
      <c r="T3" s="512"/>
      <c r="U3" s="512"/>
      <c r="V3" s="512"/>
      <c r="W3" s="512"/>
      <c r="X3" s="216"/>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67"/>
      <c r="B5" s="567"/>
      <c r="C5" s="567"/>
      <c r="D5" s="567"/>
      <c r="E5" s="567"/>
      <c r="F5" s="56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71"/>
      <c r="N7" s="572"/>
      <c r="O7" s="214" t="s">
        <v>1027</v>
      </c>
      <c r="P7" s="573"/>
      <c r="Q7" s="574"/>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17"/>
      <c r="N8" s="518"/>
      <c r="O8" s="518"/>
      <c r="P8" s="518"/>
      <c r="Q8" s="518"/>
      <c r="R8" s="518"/>
      <c r="S8" s="518"/>
      <c r="T8" s="518"/>
      <c r="U8" s="518"/>
      <c r="V8" s="518"/>
      <c r="W8" s="518"/>
      <c r="X8" s="519"/>
      <c r="Y8" s="47"/>
      <c r="Z8" s="44"/>
    </row>
    <row r="9" spans="1:26" ht="18.75" customHeight="1" x14ac:dyDescent="0.2">
      <c r="A9" s="44"/>
      <c r="B9" s="44"/>
      <c r="C9" s="44"/>
      <c r="D9" s="44"/>
      <c r="E9" s="44"/>
      <c r="F9" s="44"/>
      <c r="G9" s="44"/>
      <c r="H9" s="44"/>
      <c r="I9" s="44"/>
      <c r="J9" s="44"/>
      <c r="K9" s="44"/>
      <c r="L9" s="48"/>
      <c r="M9" s="520"/>
      <c r="N9" s="521"/>
      <c r="O9" s="521"/>
      <c r="P9" s="521"/>
      <c r="Q9" s="521"/>
      <c r="R9" s="521"/>
      <c r="S9" s="521"/>
      <c r="T9" s="521"/>
      <c r="U9" s="521"/>
      <c r="V9" s="521"/>
      <c r="W9" s="521"/>
      <c r="X9" s="522"/>
      <c r="Y9" s="47"/>
      <c r="Z9" s="44"/>
    </row>
    <row r="10" spans="1:26" ht="20.25" customHeight="1" x14ac:dyDescent="0.2">
      <c r="A10" s="44"/>
      <c r="B10" s="44"/>
      <c r="C10" s="44"/>
      <c r="D10" s="44"/>
      <c r="E10" s="44"/>
      <c r="F10" s="44"/>
      <c r="G10" s="44"/>
      <c r="H10" s="44"/>
      <c r="I10" s="44"/>
      <c r="J10" s="526" t="s">
        <v>1028</v>
      </c>
      <c r="K10" s="526"/>
      <c r="L10" s="49"/>
      <c r="M10" s="575"/>
      <c r="N10" s="576"/>
      <c r="O10" s="576"/>
      <c r="P10" s="576"/>
      <c r="Q10" s="576"/>
      <c r="R10" s="576"/>
      <c r="S10" s="576"/>
      <c r="T10" s="576"/>
      <c r="U10" s="576"/>
      <c r="V10" s="576"/>
      <c r="W10" s="576"/>
      <c r="X10" s="577"/>
      <c r="Y10" s="47"/>
      <c r="Z10" s="44"/>
    </row>
    <row r="11" spans="1:26" ht="18.75" customHeight="1" x14ac:dyDescent="0.2">
      <c r="A11" s="44"/>
      <c r="B11" s="44"/>
      <c r="C11" s="44"/>
      <c r="D11" s="44"/>
      <c r="E11" s="44"/>
      <c r="F11" s="44"/>
      <c r="G11" s="44"/>
      <c r="H11" s="44"/>
      <c r="I11" s="44"/>
      <c r="J11" s="44" t="s">
        <v>1081</v>
      </c>
      <c r="K11" s="44"/>
      <c r="L11" s="44"/>
      <c r="M11" s="517"/>
      <c r="N11" s="518"/>
      <c r="O11" s="518"/>
      <c r="P11" s="518"/>
      <c r="Q11" s="518"/>
      <c r="R11" s="518"/>
      <c r="S11" s="518"/>
      <c r="T11" s="518"/>
      <c r="U11" s="518"/>
      <c r="V11" s="518"/>
      <c r="W11" s="518"/>
      <c r="X11" s="519"/>
      <c r="Y11" s="47"/>
      <c r="Z11" s="44"/>
    </row>
    <row r="12" spans="1:26" ht="24" customHeight="1" x14ac:dyDescent="0.2">
      <c r="A12" s="44"/>
      <c r="B12" s="44"/>
      <c r="C12" s="44"/>
      <c r="D12" s="44"/>
      <c r="E12" s="44"/>
      <c r="F12" s="44"/>
      <c r="G12" s="44"/>
      <c r="H12" s="44"/>
      <c r="I12" s="44"/>
      <c r="J12" s="44"/>
      <c r="K12" s="44"/>
      <c r="L12" s="44"/>
      <c r="M12" s="520"/>
      <c r="N12" s="521"/>
      <c r="O12" s="521"/>
      <c r="P12" s="521"/>
      <c r="Q12" s="521"/>
      <c r="R12" s="521"/>
      <c r="S12" s="521"/>
      <c r="T12" s="521"/>
      <c r="U12" s="521"/>
      <c r="V12" s="521"/>
      <c r="W12" s="521"/>
      <c r="X12" s="522"/>
      <c r="Y12" s="87"/>
      <c r="Z12" s="44"/>
    </row>
    <row r="13" spans="1:26" ht="15" customHeight="1" x14ac:dyDescent="0.2">
      <c r="A13" s="44"/>
      <c r="B13" s="44"/>
      <c r="C13" s="44"/>
      <c r="D13" s="44"/>
      <c r="E13" s="44"/>
      <c r="F13" s="44"/>
      <c r="G13" s="44"/>
      <c r="H13" s="44"/>
      <c r="I13" s="44"/>
      <c r="J13" s="44"/>
      <c r="K13" s="44"/>
      <c r="L13" s="44"/>
      <c r="M13" s="47" t="s">
        <v>1029</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28" t="s">
        <v>870</v>
      </c>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568" t="s">
        <v>1135</v>
      </c>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44"/>
      <c r="Z17" s="44"/>
    </row>
    <row r="18" spans="1:29" ht="23.25" customHeight="1" x14ac:dyDescent="0.2">
      <c r="A18" s="529" t="s">
        <v>1077</v>
      </c>
      <c r="B18" s="530"/>
      <c r="C18" s="530"/>
      <c r="D18" s="530"/>
      <c r="E18" s="530"/>
      <c r="F18" s="530"/>
      <c r="G18" s="530"/>
      <c r="H18" s="531"/>
      <c r="I18" s="529">
        <f>M11</f>
        <v>0</v>
      </c>
      <c r="J18" s="569"/>
      <c r="K18" s="569"/>
      <c r="L18" s="569"/>
      <c r="M18" s="569"/>
      <c r="N18" s="569"/>
      <c r="O18" s="569"/>
      <c r="P18" s="569"/>
      <c r="Q18" s="569"/>
      <c r="R18" s="569"/>
      <c r="S18" s="569"/>
      <c r="T18" s="569"/>
      <c r="U18" s="569"/>
      <c r="V18" s="569"/>
      <c r="W18" s="569"/>
      <c r="X18" s="570"/>
      <c r="Y18" s="50"/>
      <c r="Z18" s="46"/>
      <c r="AA18" s="51"/>
      <c r="AB18" s="51"/>
    </row>
    <row r="19" spans="1:29" ht="23.25" customHeight="1" x14ac:dyDescent="0.2">
      <c r="A19" s="532"/>
      <c r="B19" s="533"/>
      <c r="C19" s="533"/>
      <c r="D19" s="533"/>
      <c r="E19" s="533"/>
      <c r="F19" s="533"/>
      <c r="G19" s="533"/>
      <c r="H19" s="534"/>
      <c r="I19" s="523">
        <f>M12</f>
        <v>0</v>
      </c>
      <c r="J19" s="524"/>
      <c r="K19" s="524"/>
      <c r="L19" s="524"/>
      <c r="M19" s="524"/>
      <c r="N19" s="524"/>
      <c r="O19" s="524"/>
      <c r="P19" s="524"/>
      <c r="Q19" s="524"/>
      <c r="R19" s="524"/>
      <c r="S19" s="524"/>
      <c r="T19" s="524"/>
      <c r="U19" s="524"/>
      <c r="V19" s="524"/>
      <c r="W19" s="524"/>
      <c r="X19" s="525"/>
      <c r="Y19" s="50"/>
      <c r="Z19" s="46"/>
      <c r="AA19" s="51"/>
      <c r="AB19" s="51"/>
    </row>
    <row r="20" spans="1:29" ht="21.75" customHeight="1" x14ac:dyDescent="0.2">
      <c r="A20" s="529" t="s">
        <v>691</v>
      </c>
      <c r="B20" s="530"/>
      <c r="C20" s="530"/>
      <c r="D20" s="530"/>
      <c r="E20" s="530"/>
      <c r="F20" s="530"/>
      <c r="G20" s="530"/>
      <c r="H20" s="531"/>
      <c r="I20" s="52" t="s">
        <v>1030</v>
      </c>
      <c r="J20" s="513">
        <f>+M7</f>
        <v>0</v>
      </c>
      <c r="K20" s="514"/>
      <c r="L20" s="215" t="s">
        <v>1027</v>
      </c>
      <c r="M20" s="515">
        <f>+P7</f>
        <v>0</v>
      </c>
      <c r="N20" s="516"/>
      <c r="O20" s="213"/>
      <c r="P20" s="53"/>
      <c r="Q20" s="53"/>
      <c r="R20" s="53"/>
      <c r="S20" s="53"/>
      <c r="T20" s="53"/>
      <c r="U20" s="53"/>
      <c r="V20" s="53"/>
      <c r="W20" s="53"/>
      <c r="X20" s="54"/>
      <c r="Y20" s="50"/>
      <c r="Z20" s="46"/>
      <c r="AA20" s="51"/>
      <c r="AB20" s="51"/>
    </row>
    <row r="21" spans="1:29" ht="21.75" customHeight="1" x14ac:dyDescent="0.2">
      <c r="A21" s="532"/>
      <c r="B21" s="533"/>
      <c r="C21" s="533"/>
      <c r="D21" s="533"/>
      <c r="E21" s="533"/>
      <c r="F21" s="533"/>
      <c r="G21" s="533"/>
      <c r="H21" s="534"/>
      <c r="I21" s="535">
        <f>+M8</f>
        <v>0</v>
      </c>
      <c r="J21" s="536"/>
      <c r="K21" s="536"/>
      <c r="L21" s="536"/>
      <c r="M21" s="536"/>
      <c r="N21" s="536"/>
      <c r="O21" s="536"/>
      <c r="P21" s="536"/>
      <c r="Q21" s="536"/>
      <c r="R21" s="536"/>
      <c r="S21" s="536"/>
      <c r="T21" s="536"/>
      <c r="U21" s="536"/>
      <c r="V21" s="536"/>
      <c r="W21" s="536"/>
      <c r="X21" s="537"/>
      <c r="Y21" s="50"/>
      <c r="Z21" s="46"/>
      <c r="AA21" s="51"/>
      <c r="AB21" s="51"/>
    </row>
    <row r="22" spans="1:29" ht="20.25" customHeight="1" x14ac:dyDescent="0.2">
      <c r="A22" s="529" t="s">
        <v>1078</v>
      </c>
      <c r="B22" s="530"/>
      <c r="C22" s="530"/>
      <c r="D22" s="530"/>
      <c r="E22" s="530"/>
      <c r="F22" s="530"/>
      <c r="G22" s="530"/>
      <c r="H22" s="531"/>
      <c r="I22" s="529" t="str">
        <f>計画事業場!D29</f>
        <v/>
      </c>
      <c r="J22" s="530"/>
      <c r="K22" s="530"/>
      <c r="L22" s="530"/>
      <c r="M22" s="530" t="s">
        <v>1083</v>
      </c>
      <c r="N22" s="55"/>
      <c r="O22" s="55"/>
      <c r="P22" s="55"/>
      <c r="Q22" s="56"/>
      <c r="R22" s="55"/>
      <c r="S22" s="527"/>
      <c r="T22" s="527"/>
      <c r="U22" s="527"/>
      <c r="V22" s="55"/>
      <c r="W22" s="55"/>
      <c r="X22" s="57"/>
      <c r="Y22" s="44"/>
      <c r="Z22" s="44"/>
    </row>
    <row r="23" spans="1:29" ht="20.25" customHeight="1" x14ac:dyDescent="0.2">
      <c r="A23" s="532"/>
      <c r="B23" s="533"/>
      <c r="C23" s="533"/>
      <c r="D23" s="533"/>
      <c r="E23" s="533"/>
      <c r="F23" s="533"/>
      <c r="G23" s="533"/>
      <c r="H23" s="534"/>
      <c r="I23" s="532"/>
      <c r="J23" s="533"/>
      <c r="K23" s="533"/>
      <c r="L23" s="533"/>
      <c r="M23" s="533"/>
      <c r="N23" s="58"/>
      <c r="O23" s="58"/>
      <c r="P23" s="58"/>
      <c r="Q23" s="59"/>
      <c r="R23" s="58"/>
      <c r="S23" s="545"/>
      <c r="T23" s="545"/>
      <c r="U23" s="545"/>
      <c r="V23" s="58"/>
      <c r="W23" s="58"/>
      <c r="X23" s="60"/>
      <c r="Y23" s="44"/>
      <c r="Z23" s="44"/>
    </row>
    <row r="24" spans="1:29" ht="36" customHeight="1" x14ac:dyDescent="0.2">
      <c r="A24" s="538" t="s">
        <v>1031</v>
      </c>
      <c r="B24" s="539"/>
      <c r="C24" s="539"/>
      <c r="D24" s="539"/>
      <c r="E24" s="539"/>
      <c r="F24" s="539"/>
      <c r="G24" s="539"/>
      <c r="H24" s="540"/>
      <c r="I24" s="538" t="str">
        <f>IF(T24="","",VLOOKUP(計画表紙!T24,産業分類表!A4:B102,2,FALSE))</f>
        <v/>
      </c>
      <c r="J24" s="539"/>
      <c r="K24" s="539"/>
      <c r="L24" s="539"/>
      <c r="M24" s="539"/>
      <c r="N24" s="539"/>
      <c r="O24" s="539"/>
      <c r="P24" s="539"/>
      <c r="Q24" s="540"/>
      <c r="R24" s="538" t="s">
        <v>1032</v>
      </c>
      <c r="S24" s="540"/>
      <c r="T24" s="543"/>
      <c r="U24" s="543"/>
      <c r="V24" s="543"/>
      <c r="W24" s="543"/>
      <c r="X24" s="544"/>
      <c r="Y24" s="50"/>
      <c r="Z24" s="62"/>
      <c r="AA24" s="51"/>
      <c r="AB24" s="51"/>
      <c r="AC24" s="51"/>
    </row>
    <row r="25" spans="1:29" ht="36" customHeight="1" x14ac:dyDescent="0.2">
      <c r="A25" s="529" t="s">
        <v>1033</v>
      </c>
      <c r="B25" s="530"/>
      <c r="C25" s="530"/>
      <c r="D25" s="530"/>
      <c r="E25" s="530"/>
      <c r="F25" s="530"/>
      <c r="G25" s="530"/>
      <c r="H25" s="531"/>
      <c r="I25" s="541"/>
      <c r="J25" s="542"/>
      <c r="K25" s="542"/>
      <c r="L25" s="542"/>
      <c r="M25" s="542"/>
      <c r="N25" s="542"/>
      <c r="O25" s="61" t="s">
        <v>1079</v>
      </c>
      <c r="P25" s="61"/>
      <c r="Q25" s="63"/>
      <c r="R25" s="61"/>
      <c r="S25" s="61"/>
      <c r="T25" s="61"/>
      <c r="U25" s="61"/>
      <c r="V25" s="61"/>
      <c r="W25" s="61"/>
      <c r="X25" s="64"/>
      <c r="Y25" s="44"/>
      <c r="Z25" s="44"/>
    </row>
    <row r="26" spans="1:29" ht="19.5" customHeight="1" x14ac:dyDescent="0.2">
      <c r="A26" s="529" t="s">
        <v>1034</v>
      </c>
      <c r="B26" s="530"/>
      <c r="C26" s="530"/>
      <c r="D26" s="530"/>
      <c r="E26" s="530"/>
      <c r="F26" s="530"/>
      <c r="G26" s="530"/>
      <c r="H26" s="531"/>
      <c r="I26" s="561" t="s">
        <v>1075</v>
      </c>
      <c r="J26" s="562"/>
      <c r="K26" s="562"/>
      <c r="L26" s="563"/>
      <c r="M26" s="555"/>
      <c r="N26" s="556"/>
      <c r="O26" s="556"/>
      <c r="P26" s="556"/>
      <c r="Q26" s="556"/>
      <c r="R26" s="556"/>
      <c r="S26" s="556"/>
      <c r="T26" s="556"/>
      <c r="U26" s="556"/>
      <c r="V26" s="556"/>
      <c r="W26" s="556"/>
      <c r="X26" s="557"/>
      <c r="Y26" s="65"/>
      <c r="Z26" s="66"/>
    </row>
    <row r="27" spans="1:29" ht="19.5" customHeight="1" x14ac:dyDescent="0.2">
      <c r="A27" s="546"/>
      <c r="B27" s="547"/>
      <c r="C27" s="547"/>
      <c r="D27" s="547"/>
      <c r="E27" s="547"/>
      <c r="F27" s="547"/>
      <c r="G27" s="547"/>
      <c r="H27" s="548"/>
      <c r="I27" s="564" t="s">
        <v>1076</v>
      </c>
      <c r="J27" s="565"/>
      <c r="K27" s="565"/>
      <c r="L27" s="566"/>
      <c r="M27" s="549"/>
      <c r="N27" s="550"/>
      <c r="O27" s="550"/>
      <c r="P27" s="550"/>
      <c r="Q27" s="550"/>
      <c r="R27" s="550"/>
      <c r="S27" s="550"/>
      <c r="T27" s="550"/>
      <c r="U27" s="550"/>
      <c r="V27" s="550"/>
      <c r="W27" s="550"/>
      <c r="X27" s="551"/>
      <c r="Y27" s="65"/>
      <c r="Z27" s="66"/>
    </row>
    <row r="28" spans="1:29" ht="19.5" customHeight="1" x14ac:dyDescent="0.2">
      <c r="A28" s="546"/>
      <c r="B28" s="547"/>
      <c r="C28" s="547"/>
      <c r="D28" s="547"/>
      <c r="E28" s="547"/>
      <c r="F28" s="547"/>
      <c r="G28" s="547"/>
      <c r="H28" s="548"/>
      <c r="I28" s="564" t="s">
        <v>1035</v>
      </c>
      <c r="J28" s="565"/>
      <c r="K28" s="565"/>
      <c r="L28" s="566"/>
      <c r="M28" s="549"/>
      <c r="N28" s="550"/>
      <c r="O28" s="550"/>
      <c r="P28" s="550"/>
      <c r="Q28" s="550"/>
      <c r="R28" s="550"/>
      <c r="S28" s="550"/>
      <c r="T28" s="550"/>
      <c r="U28" s="550"/>
      <c r="V28" s="550"/>
      <c r="W28" s="550"/>
      <c r="X28" s="551"/>
      <c r="Y28" s="44"/>
      <c r="Z28" s="44"/>
    </row>
    <row r="29" spans="1:29" ht="19.5" customHeight="1" x14ac:dyDescent="0.2">
      <c r="A29" s="532"/>
      <c r="B29" s="533"/>
      <c r="C29" s="533"/>
      <c r="D29" s="533"/>
      <c r="E29" s="533"/>
      <c r="F29" s="533"/>
      <c r="G29" s="533"/>
      <c r="H29" s="534"/>
      <c r="I29" s="558" t="s">
        <v>1036</v>
      </c>
      <c r="J29" s="559"/>
      <c r="K29" s="559"/>
      <c r="L29" s="560"/>
      <c r="M29" s="552"/>
      <c r="N29" s="553"/>
      <c r="O29" s="553"/>
      <c r="P29" s="553"/>
      <c r="Q29" s="553"/>
      <c r="R29" s="553"/>
      <c r="S29" s="553"/>
      <c r="T29" s="553"/>
      <c r="U29" s="553"/>
      <c r="V29" s="553"/>
      <c r="W29" s="553"/>
      <c r="X29" s="554"/>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A5:F5"/>
    <mergeCell ref="A18:H19"/>
    <mergeCell ref="A17:X17"/>
    <mergeCell ref="M11:X11"/>
    <mergeCell ref="I18:X18"/>
    <mergeCell ref="M7:N7"/>
    <mergeCell ref="P7:Q7"/>
    <mergeCell ref="M12:X12"/>
    <mergeCell ref="M10:X10"/>
    <mergeCell ref="A26:H29"/>
    <mergeCell ref="M28:X28"/>
    <mergeCell ref="M29:X29"/>
    <mergeCell ref="M27:X27"/>
    <mergeCell ref="M26:X26"/>
    <mergeCell ref="I29:L29"/>
    <mergeCell ref="I26:L26"/>
    <mergeCell ref="I27:L27"/>
    <mergeCell ref="I28:L28"/>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S3:W3"/>
    <mergeCell ref="J20:K20"/>
    <mergeCell ref="M20:N20"/>
    <mergeCell ref="M8:X9"/>
    <mergeCell ref="I19:X19"/>
    <mergeCell ref="J10:K10"/>
  </mergeCells>
  <phoneticPr fontId="3"/>
  <dataValidations count="7">
    <dataValidation imeMode="off" allowBlank="1" showInputMessage="1" showErrorMessage="1" sqref="L20 O7" xr:uid="{00000000-0002-0000-0100-000000000000}"/>
    <dataValidation imeMode="halfKatakana" allowBlank="1" showInputMessage="1" showErrorMessage="1" sqref="M10:X10" xr:uid="{00000000-0002-0000-0100-000001000000}"/>
    <dataValidation type="whole" imeMode="off" allowBlank="1" showInputMessage="1" showErrorMessage="1" sqref="M7:N7" xr:uid="{00000000-0002-0000-0100-000002000000}">
      <formula1>0</formula1>
      <formula2>999</formula2>
    </dataValidation>
    <dataValidation type="whole" imeMode="off" allowBlank="1" showInputMessage="1" showErrorMessage="1" sqref="P7:Q7" xr:uid="{00000000-0002-0000-0100-000003000000}">
      <formula1>0</formula1>
      <formula2>9999</formula2>
    </dataValidation>
    <dataValidation type="whole" allowBlank="1" showInputMessage="1" showErrorMessage="1" sqref="T24:X24 R3" xr:uid="{00000000-0002-0000-0100-000004000000}">
      <formula1>1</formula1>
      <formula2>99</formula2>
    </dataValidation>
    <dataValidation imeMode="hiragana" allowBlank="1" showInputMessage="1" showErrorMessage="1" sqref="A5:F5 M8:X9 M11:X11 M12:X12 M26:X26" xr:uid="{00000000-0002-0000-0100-000005000000}"/>
    <dataValidation imeMode="fullAlpha" allowBlank="1" showInputMessage="1" showErrorMessage="1" sqref="M29:X29" xr:uid="{00000000-0002-0000-0100-000006000000}"/>
  </dataValidations>
  <pageMargins left="0.55118110236220474" right="0.55118110236220474" top="0.78740157480314965" bottom="3.3858267716535435" header="0.51181102362204722" footer="0.51181102362204722"/>
  <pageSetup paperSize="9" scale="99" orientation="portrait" horizontalDpi="2400" verticalDpi="2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CG5015"/>
  <sheetViews>
    <sheetView zoomScale="70" zoomScaleNormal="70" zoomScaleSheetLayoutView="85" workbookViewId="0">
      <pane ySplit="13" topLeftCell="A14" activePane="bottomLeft" state="frozen"/>
      <selection activeCell="P55" sqref="P55"/>
      <selection pane="bottomLeft" activeCell="H19" sqref="H19"/>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7.90625" style="4" customWidth="1"/>
    <col min="10" max="10" width="19.6328125" style="3" customWidth="1"/>
    <col min="11" max="11" width="15.6328125" style="482" customWidth="1"/>
    <col min="12" max="12" width="6.6328125" style="384" hidden="1" customWidth="1"/>
    <col min="13" max="13" width="10.6328125" style="384" hidden="1" customWidth="1"/>
    <col min="14" max="14" width="6.6328125" style="384" hidden="1" customWidth="1"/>
    <col min="15" max="15" width="6.08984375" style="384" hidden="1" customWidth="1"/>
    <col min="16" max="18" width="4.90625" style="384" hidden="1" customWidth="1"/>
    <col min="19" max="19" width="5.453125" style="384" hidden="1" customWidth="1"/>
    <col min="20" max="22" width="5.6328125" style="384" hidden="1" customWidth="1"/>
    <col min="23" max="23" width="8.90625" style="3" customWidth="1"/>
    <col min="24" max="24" width="8.90625" style="5" hidden="1" customWidth="1"/>
    <col min="25" max="85" width="8.90625" style="3" hidden="1" customWidth="1"/>
    <col min="86" max="86" width="8.90625" style="3" customWidth="1"/>
    <col min="87" max="16384" width="9" style="3"/>
  </cols>
  <sheetData>
    <row r="1" spans="1:84" s="384" customFormat="1" ht="21" customHeight="1" thickBot="1" x14ac:dyDescent="0.35">
      <c r="A1" s="88" t="s">
        <v>1760</v>
      </c>
      <c r="C1" s="385"/>
      <c r="D1" s="385"/>
      <c r="E1" s="385"/>
      <c r="F1" s="385"/>
      <c r="G1" s="385"/>
      <c r="H1" s="385"/>
      <c r="I1" s="386"/>
      <c r="J1" s="385"/>
      <c r="K1" s="291"/>
      <c r="L1" s="385"/>
      <c r="M1" s="385"/>
      <c r="N1" s="385"/>
      <c r="O1" s="385"/>
      <c r="X1" s="387"/>
    </row>
    <row r="2" spans="1:84" s="384" customFormat="1" ht="30" hidden="1" customHeight="1" thickBot="1" x14ac:dyDescent="0.35">
      <c r="A2" s="388"/>
      <c r="H2" s="389" t="s">
        <v>692</v>
      </c>
      <c r="I2" s="578" t="s">
        <v>1059</v>
      </c>
      <c r="J2" s="579"/>
      <c r="K2" s="476" t="s">
        <v>1058</v>
      </c>
      <c r="X2" s="387"/>
    </row>
    <row r="3" spans="1:84" s="384" customFormat="1" ht="16.5" hidden="1" x14ac:dyDescent="0.25">
      <c r="B3" s="584" t="s">
        <v>1752</v>
      </c>
      <c r="C3" s="585"/>
      <c r="D3" s="586"/>
      <c r="E3" s="586"/>
      <c r="F3" s="587"/>
      <c r="G3" s="390" t="s">
        <v>814</v>
      </c>
      <c r="H3" s="391" t="str">
        <f>IF(SUM($T$16:$T$1015)=0,"",SUM($T$16:$T$1015))</f>
        <v/>
      </c>
      <c r="I3" s="582" t="str">
        <f>IF(H3="","",AVERAGE($T$16:$T$1015))</f>
        <v/>
      </c>
      <c r="J3" s="583"/>
      <c r="K3" s="477" t="str">
        <f>IF(H3="","",SUM($T$16:$T$1015)*1000/SUM($N$16:$N$1015))</f>
        <v/>
      </c>
      <c r="L3" s="392" t="str">
        <f>IF(COUNTIF($T$16:$T$1015,"エラー"),"エラーがあります。再確認してください",IF(COUNTIF($P$16:$P$1015,"エラー"),"エラーがあります。再確認してください",IF(COUNTIF($N$16:$N$1015,"エラー"),"エラーがあります。再確認してください","")))</f>
        <v/>
      </c>
      <c r="M3" s="393"/>
      <c r="X3" s="387"/>
    </row>
    <row r="4" spans="1:84" s="384" customFormat="1" ht="17.25" hidden="1" customHeight="1" x14ac:dyDescent="0.2">
      <c r="B4" s="588"/>
      <c r="C4" s="589"/>
      <c r="D4" s="590"/>
      <c r="E4" s="590"/>
      <c r="F4" s="591"/>
      <c r="G4" s="394" t="s">
        <v>815</v>
      </c>
      <c r="H4" s="395"/>
      <c r="I4" s="595" t="s">
        <v>698</v>
      </c>
      <c r="J4" s="596"/>
      <c r="K4" s="478" t="s">
        <v>698</v>
      </c>
      <c r="L4" s="396"/>
      <c r="M4" s="393"/>
      <c r="N4" s="393"/>
      <c r="X4" s="387"/>
    </row>
    <row r="5" spans="1:84" s="384" customFormat="1" ht="17.25" hidden="1" customHeight="1" thickBot="1" x14ac:dyDescent="0.25">
      <c r="B5" s="592"/>
      <c r="C5" s="593"/>
      <c r="D5" s="593"/>
      <c r="E5" s="593"/>
      <c r="F5" s="594"/>
      <c r="G5" s="397" t="s">
        <v>695</v>
      </c>
      <c r="H5" s="398" t="str">
        <f>IF(OR(H3="",H4=""),"",ROUNDDOWN((H3-H4)/H3,2))</f>
        <v/>
      </c>
      <c r="I5" s="580" t="s">
        <v>698</v>
      </c>
      <c r="J5" s="581"/>
      <c r="K5" s="479" t="s">
        <v>698</v>
      </c>
      <c r="L5" s="396"/>
      <c r="M5" s="393"/>
      <c r="N5" s="393"/>
      <c r="X5" s="387"/>
    </row>
    <row r="6" spans="1:84" s="384" customFormat="1" ht="16.5" hidden="1" x14ac:dyDescent="0.25">
      <c r="B6" s="584" t="s">
        <v>1753</v>
      </c>
      <c r="C6" s="585"/>
      <c r="D6" s="586"/>
      <c r="E6" s="586"/>
      <c r="F6" s="587"/>
      <c r="G6" s="390" t="s">
        <v>814</v>
      </c>
      <c r="H6" s="391" t="str">
        <f>IF(SUM($U$16:$U$1015)=0,"",SUM($U$16:$U$1015))</f>
        <v/>
      </c>
      <c r="I6" s="582" t="str">
        <f>IF(H6="","",AVERAGE($U$16:$U$1015))</f>
        <v/>
      </c>
      <c r="J6" s="583"/>
      <c r="K6" s="477" t="str">
        <f>IF(H6="","",SUM($U$16:$U$1015)*1000/SUM($N$16:$N$1015))</f>
        <v/>
      </c>
      <c r="L6" s="392" t="str">
        <f>IF(COUNTIF($U$16:$U$1015,"エラー"),"エラーがあります。再確認してください",IF(COUNTIF($Q$16:$Q$1015,"エラー"),"エラーがあります。再確認してください",IF(COUNTIF($N$16:$N$1015,"エラー"),"エラーがあります。再確認してください","")))</f>
        <v/>
      </c>
      <c r="M6" s="393"/>
      <c r="X6" s="387"/>
    </row>
    <row r="7" spans="1:84" s="384" customFormat="1" ht="17.25" hidden="1" customHeight="1" x14ac:dyDescent="0.2">
      <c r="B7" s="588"/>
      <c r="C7" s="589"/>
      <c r="D7" s="590"/>
      <c r="E7" s="590"/>
      <c r="F7" s="591"/>
      <c r="G7" s="394" t="s">
        <v>815</v>
      </c>
      <c r="H7" s="399"/>
      <c r="I7" s="595" t="s">
        <v>698</v>
      </c>
      <c r="J7" s="596"/>
      <c r="K7" s="478" t="s">
        <v>698</v>
      </c>
      <c r="L7" s="396"/>
      <c r="M7" s="393"/>
      <c r="N7" s="393"/>
      <c r="X7" s="387"/>
    </row>
    <row r="8" spans="1:84" s="384" customFormat="1" ht="17.25" hidden="1" customHeight="1" thickBot="1" x14ac:dyDescent="0.25">
      <c r="B8" s="592"/>
      <c r="C8" s="593"/>
      <c r="D8" s="593"/>
      <c r="E8" s="593"/>
      <c r="F8" s="594"/>
      <c r="G8" s="397" t="s">
        <v>696</v>
      </c>
      <c r="H8" s="400" t="str">
        <f>IF(OR(H6="",H7=""),"",ROUNDDOWN((H6-H7)/H6,2))</f>
        <v/>
      </c>
      <c r="I8" s="580" t="s">
        <v>698</v>
      </c>
      <c r="J8" s="581"/>
      <c r="K8" s="479" t="s">
        <v>698</v>
      </c>
      <c r="L8" s="396"/>
      <c r="M8" s="393"/>
      <c r="N8" s="393"/>
      <c r="X8" s="387"/>
    </row>
    <row r="9" spans="1:84" s="384" customFormat="1" ht="16.5" hidden="1" x14ac:dyDescent="0.25">
      <c r="B9" s="584" t="s">
        <v>1754</v>
      </c>
      <c r="C9" s="585"/>
      <c r="D9" s="586"/>
      <c r="E9" s="586"/>
      <c r="F9" s="587"/>
      <c r="G9" s="390" t="s">
        <v>814</v>
      </c>
      <c r="H9" s="391" t="str">
        <f>IF(SUM($V$16:$V$1015)=0,"",SUM($V$16:$V$1015))</f>
        <v/>
      </c>
      <c r="I9" s="582" t="str">
        <f>IF(H9="","",AVERAGE($V$16:$V$1015))</f>
        <v/>
      </c>
      <c r="J9" s="583"/>
      <c r="K9" s="477" t="str">
        <f>IF(H9="","",SUM($V$16:$V$1015)*1000/SUM($N$16:$N$1015))</f>
        <v/>
      </c>
      <c r="L9" s="396"/>
      <c r="M9" s="393"/>
      <c r="N9" s="401"/>
      <c r="X9" s="387"/>
    </row>
    <row r="10" spans="1:84" s="384" customFormat="1" ht="17.25" hidden="1" customHeight="1" x14ac:dyDescent="0.2">
      <c r="B10" s="588"/>
      <c r="C10" s="589"/>
      <c r="D10" s="590"/>
      <c r="E10" s="590"/>
      <c r="F10" s="591"/>
      <c r="G10" s="394" t="s">
        <v>815</v>
      </c>
      <c r="H10" s="402"/>
      <c r="I10" s="595" t="s">
        <v>698</v>
      </c>
      <c r="J10" s="596"/>
      <c r="K10" s="478" t="s">
        <v>698</v>
      </c>
      <c r="L10" s="396"/>
      <c r="M10" s="393"/>
      <c r="N10" s="393"/>
      <c r="X10" s="387"/>
      <c r="AW10" s="393"/>
    </row>
    <row r="11" spans="1:84" s="384" customFormat="1" ht="17.25" hidden="1" customHeight="1" thickBot="1" x14ac:dyDescent="0.25">
      <c r="B11" s="592"/>
      <c r="C11" s="593"/>
      <c r="D11" s="593"/>
      <c r="E11" s="593"/>
      <c r="F11" s="594"/>
      <c r="G11" s="397" t="s">
        <v>695</v>
      </c>
      <c r="H11" s="400" t="str">
        <f>IF(OR(H9="",H10=""),"",ROUNDDOWN((H9-H10)/H9,2))</f>
        <v/>
      </c>
      <c r="I11" s="580" t="s">
        <v>698</v>
      </c>
      <c r="J11" s="581"/>
      <c r="K11" s="479" t="s">
        <v>698</v>
      </c>
      <c r="L11" s="396"/>
      <c r="M11" s="393"/>
      <c r="N11" s="393"/>
      <c r="X11" s="387"/>
      <c r="AW11" s="393"/>
    </row>
    <row r="12" spans="1:84" s="384" customFormat="1" ht="18" hidden="1" customHeight="1" x14ac:dyDescent="0.25">
      <c r="B12" s="403"/>
      <c r="C12" s="403"/>
      <c r="D12" s="403"/>
      <c r="E12" s="403"/>
      <c r="F12" s="403"/>
      <c r="G12" s="403"/>
      <c r="H12" s="404"/>
      <c r="I12" s="405"/>
      <c r="J12" s="403"/>
      <c r="K12" s="480" t="s">
        <v>708</v>
      </c>
      <c r="L12" s="407"/>
      <c r="M12" s="407"/>
      <c r="X12" s="387"/>
      <c r="AW12" s="393"/>
    </row>
    <row r="13" spans="1:84" ht="17" hidden="1" thickBot="1" x14ac:dyDescent="0.3">
      <c r="B13" s="384" t="s">
        <v>982</v>
      </c>
      <c r="H13" s="41" t="str">
        <f>IF(SUM($X$16:$X$1015)&gt;=1,"事業場コードをすべての車両に記入しないと計画事業場のシートの台数が自動で計算されません","")</f>
        <v/>
      </c>
      <c r="K13" s="481"/>
      <c r="R13" s="408"/>
      <c r="S13" s="408"/>
      <c r="AW13" s="102"/>
    </row>
    <row r="14" spans="1:84" ht="42" customHeight="1" x14ac:dyDescent="0.2">
      <c r="A14" s="613" t="s">
        <v>1153</v>
      </c>
      <c r="B14" s="615" t="s">
        <v>224</v>
      </c>
      <c r="C14" s="619" t="s">
        <v>876</v>
      </c>
      <c r="D14" s="620"/>
      <c r="E14" s="620"/>
      <c r="F14" s="621"/>
      <c r="G14" s="617" t="s">
        <v>808</v>
      </c>
      <c r="H14" s="617" t="s">
        <v>1162</v>
      </c>
      <c r="I14" s="622" t="s">
        <v>1163</v>
      </c>
      <c r="J14" s="597" t="s">
        <v>1164</v>
      </c>
      <c r="K14" s="599" t="s">
        <v>619</v>
      </c>
      <c r="L14" s="603" t="s">
        <v>810</v>
      </c>
      <c r="M14" s="604"/>
      <c r="N14" s="605" t="s">
        <v>776</v>
      </c>
      <c r="O14" s="607" t="s">
        <v>823</v>
      </c>
      <c r="P14" s="609" t="s">
        <v>824</v>
      </c>
      <c r="Q14" s="610"/>
      <c r="R14" s="611"/>
      <c r="S14" s="607" t="s">
        <v>1175</v>
      </c>
      <c r="T14" s="609" t="s">
        <v>975</v>
      </c>
      <c r="U14" s="610"/>
      <c r="V14" s="612"/>
      <c r="W14" s="39"/>
      <c r="X14" s="175"/>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601"/>
    </row>
    <row r="15" spans="1:84" ht="42" customHeight="1" thickBot="1" x14ac:dyDescent="0.25">
      <c r="A15" s="614"/>
      <c r="B15" s="616"/>
      <c r="C15" s="100" t="s">
        <v>871</v>
      </c>
      <c r="D15" s="100" t="s">
        <v>872</v>
      </c>
      <c r="E15" s="100" t="s">
        <v>873</v>
      </c>
      <c r="F15" s="100" t="s">
        <v>874</v>
      </c>
      <c r="G15" s="618"/>
      <c r="H15" s="618"/>
      <c r="I15" s="623"/>
      <c r="J15" s="598"/>
      <c r="K15" s="600"/>
      <c r="L15" s="495" t="s">
        <v>811</v>
      </c>
      <c r="M15" s="410" t="s">
        <v>812</v>
      </c>
      <c r="N15" s="606"/>
      <c r="O15" s="608"/>
      <c r="P15" s="410" t="s">
        <v>825</v>
      </c>
      <c r="Q15" s="410" t="s">
        <v>826</v>
      </c>
      <c r="R15" s="410" t="s">
        <v>1755</v>
      </c>
      <c r="S15" s="608"/>
      <c r="T15" s="409" t="s">
        <v>623</v>
      </c>
      <c r="U15" s="409" t="s">
        <v>624</v>
      </c>
      <c r="V15" s="411" t="s">
        <v>1756</v>
      </c>
      <c r="W15" s="40"/>
      <c r="X15" s="173" t="s">
        <v>622</v>
      </c>
      <c r="Y15" s="174" t="s">
        <v>878</v>
      </c>
      <c r="Z15" s="174" t="s">
        <v>879</v>
      </c>
      <c r="AA15" s="174" t="s">
        <v>880</v>
      </c>
      <c r="AB15" s="174" t="s">
        <v>616</v>
      </c>
      <c r="AC15" s="174" t="s">
        <v>1165</v>
      </c>
      <c r="AD15" s="174" t="s">
        <v>615</v>
      </c>
      <c r="AE15" s="174" t="s">
        <v>1166</v>
      </c>
      <c r="AF15" s="174" t="s">
        <v>1167</v>
      </c>
      <c r="AG15" s="174" t="s">
        <v>837</v>
      </c>
      <c r="AH15" s="174" t="s">
        <v>614</v>
      </c>
      <c r="AI15" s="174" t="s">
        <v>613</v>
      </c>
      <c r="AJ15" s="174" t="s">
        <v>1145</v>
      </c>
      <c r="AK15" s="174" t="s">
        <v>612</v>
      </c>
      <c r="AL15" s="174" t="s">
        <v>1146</v>
      </c>
      <c r="AM15" s="174" t="s">
        <v>784</v>
      </c>
      <c r="AN15" s="174" t="s">
        <v>785</v>
      </c>
      <c r="AO15" s="174" t="s">
        <v>1147</v>
      </c>
      <c r="AP15" s="174" t="s">
        <v>1148</v>
      </c>
      <c r="AQ15" s="174" t="s">
        <v>1149</v>
      </c>
      <c r="AR15" s="174" t="s">
        <v>1152</v>
      </c>
      <c r="AS15" s="174" t="s">
        <v>200</v>
      </c>
      <c r="AT15" s="174" t="s">
        <v>1072</v>
      </c>
      <c r="AU15" s="174" t="s">
        <v>1070</v>
      </c>
      <c r="AV15" s="174" t="s">
        <v>1074</v>
      </c>
      <c r="AW15" s="602"/>
    </row>
    <row r="16" spans="1:84" s="12" customFormat="1" ht="13.5" customHeight="1" x14ac:dyDescent="0.2">
      <c r="A16" s="162">
        <v>1</v>
      </c>
      <c r="B16" s="159"/>
      <c r="C16" s="101"/>
      <c r="D16" s="119"/>
      <c r="E16" s="101"/>
      <c r="F16" s="101"/>
      <c r="G16" s="218"/>
      <c r="H16" s="30"/>
      <c r="I16" s="31"/>
      <c r="J16" s="32"/>
      <c r="K16" s="500"/>
      <c r="L16" s="496"/>
      <c r="M16" s="412"/>
      <c r="N16" s="413"/>
      <c r="O16" s="414"/>
      <c r="P16" s="415" t="str">
        <f>IF(ISBLANK(K16)=TRUE,"",IF(ISNUMBER(AJ16)=TRUE,AJ16,"エラー"))</f>
        <v/>
      </c>
      <c r="Q16" s="415" t="str">
        <f t="shared" ref="Q16" si="0">IF(ISBLANK(K16)=TRUE,"",IF(ISNUMBER(AM16)=TRUE,AM16,"エラー"))</f>
        <v/>
      </c>
      <c r="R16" s="416" t="str">
        <f t="shared" ref="R16" si="1">IF(ISBLANK(K16)=TRUE,"",IF(ISNUMBER(AS16)=TRUE,AS16,"エラー"))</f>
        <v/>
      </c>
      <c r="S16" s="417" t="str">
        <f t="shared" ref="S16" si="2">IF(OR(N16="",O16=""),"",N16/O16)</f>
        <v/>
      </c>
      <c r="T16" s="418" t="str">
        <f t="shared" ref="T16" si="3">IF(P16="","",IF(ISERROR(P16*N16*AC16),"エラー",IF(ISBLANK(P16)=TRUE,"エラー",IF(ISBLANK(N16)=TRUE,"エラー",IF(AV16=1,"エラー",P16*N16*AC16/1000)))))</f>
        <v/>
      </c>
      <c r="U16" s="418" t="str">
        <f t="shared" ref="U16" si="4">IF(Q16="","",IF(ISERROR(Q16*N16*AC16),"エラー",IF(ISBLANK(Q16)=TRUE,"エラー",IF(ISBLANK(N16)=TRUE,"エラー",IF(AV16=1,"エラー",Q16*N16*AC16/1000)))))</f>
        <v/>
      </c>
      <c r="V16" s="419" t="str">
        <f t="shared" ref="V16" si="5">IF(R16="","",IF(ISERROR(R16*O16),"エラー",IF(ISBLANK(R16)=TRUE,"エラー",IF(ISBLANK(O16)=TRUE,"エラー",IF(AV16=1,"エラー",R16*O16/1000)))))</f>
        <v/>
      </c>
      <c r="W16" s="38"/>
      <c r="X16" s="29" t="str">
        <f t="shared" ref="X16:X79" si="6">IF(ISBLANK(H16)=TRUE,"",IF(OR(ISBLANK(B16)=TRUE),1,""))</f>
        <v/>
      </c>
      <c r="Y16" s="6" t="e">
        <f t="shared" ref="Y16:Y79" si="7">VLOOKUP(H16,$AX$17:$BA$23,2,FALSE)</f>
        <v>#N/A</v>
      </c>
      <c r="Z16" s="6" t="e">
        <f t="shared" ref="Z16:Z79" si="8">VLOOKUP(H16,$AX$17:$BA$23,3,FALSE)</f>
        <v>#N/A</v>
      </c>
      <c r="AA16" s="6" t="e">
        <f t="shared" ref="AA16:AA79" si="9">VLOOKUP(H16,$AX$17:$BA$23,4,FALSE)</f>
        <v>#N/A</v>
      </c>
      <c r="AB16" s="6" t="str">
        <f t="shared" ref="AB16:AB79" si="10">IF(ISERROR(SEARCH("-",I16,1))=TRUE,ASC(UPPER(I16)),ASC(UPPER(LEFT(I16,SEARCH("-",I16,1)-1))))</f>
        <v/>
      </c>
      <c r="AC16" s="10">
        <f t="shared" ref="AC16:AC79" si="11">IF(J16&gt;3500,J16/1000,1)</f>
        <v>1</v>
      </c>
      <c r="AD16" s="6" t="e">
        <f>IF(AA16=9,0,IF(J16&lt;=2500,IF(J16&lt;=1700,1,2),IF(J16&lt;=12000,IF(J16&lt;=3500,3,4),IF(ISERROR(SEARCH(LEFT(I16,1),"LFMRQST")),4,IF(AND(LEN(I16)&lt;&gt;3,AF16&lt;&gt;"軽"),4,5)))))</f>
        <v>#N/A</v>
      </c>
      <c r="AE16" s="6" t="e">
        <f>IF(AA16=5,0,IF(AA16=9,0,IF(J16&lt;=2500,IF(J16&lt;=1700,1,2),IF(J16&lt;=12000,IF(J16&lt;=3500,3,4),IF(ISERROR(SEARCH(LEFT(I16,1),"LFMRQST")),4,IF(AND(LEN(I16)&lt;&gt;3,AF16&lt;&gt;"軽"),4,5))))))</f>
        <v>#N/A</v>
      </c>
      <c r="AF16" s="6" t="e">
        <f>VLOOKUP(K16,$BF$17:$BG$27,2,FALSE)</f>
        <v>#N/A</v>
      </c>
      <c r="AG16" s="6" t="e">
        <f>VLOOKUP(AI16,排出係数表,9,FALSE)</f>
        <v>#N/A</v>
      </c>
      <c r="AH16" s="11" t="str">
        <f t="shared" ref="AH16:AH79" si="12">IF(OR(ISBLANK(K16)=TRUE,ISBLANK(B16)=TRUE)," ",CONCATENATE(B16,AA16,AD16))</f>
        <v xml:space="preserve"> </v>
      </c>
      <c r="AI16" s="6" t="e">
        <f>CONCATENATE(Y16,AE16,AF16,AB16)</f>
        <v>#N/A</v>
      </c>
      <c r="AJ16" s="6" t="e">
        <f t="shared" ref="AJ16:AJ79" si="13">IF(AND(L16="あり",AF16="軽"),AL16,AK16)</f>
        <v>#N/A</v>
      </c>
      <c r="AK16" s="6" t="e">
        <f>VLOOKUP(AI16,排出係数表,6,FALSE)</f>
        <v>#N/A</v>
      </c>
      <c r="AL16" s="6" t="e">
        <f t="shared" ref="AL16:AL47" si="14">VLOOKUP(AE16,$BT$17:$BX$21,2,FALSE)</f>
        <v>#N/A</v>
      </c>
      <c r="AM16" s="6" t="e">
        <f t="shared" ref="AM16:AM79" si="15">IF(AND(L16="あり",M16="なし",AF16="軽"),AO16,IF(AND(L16="あり",M16="あり(H17なし)",AF16="軽"),AO16,IF(AND(L16="あり",M16="",AF16="軽"),AO16,IF(AND(L16="なし",M16="あり(H17なし)",AF16="軽"),AP16,IF(AND(L16="",M16="あり(H17なし)",AF16="軽"),AP16,IF(AND(M16="あり(H17あり)",AF16="軽"),AQ16,AN16))))))</f>
        <v>#N/A</v>
      </c>
      <c r="AN16" s="6" t="e">
        <f>VLOOKUP(AI16,排出係数表,7,FALSE)</f>
        <v>#N/A</v>
      </c>
      <c r="AO16" s="6" t="e">
        <f t="shared" ref="AO16:AO47" si="16">VLOOKUP(AE16,$BT$17:$BX$21,3,FALSE)</f>
        <v>#N/A</v>
      </c>
      <c r="AP16" s="6" t="e">
        <f t="shared" ref="AP16:AP47" si="17">VLOOKUP(AE16,$BT$17:$BX$21,4,FALSE)</f>
        <v>#N/A</v>
      </c>
      <c r="AQ16" s="6" t="e">
        <f t="shared" ref="AQ16:AQ47" si="18">VLOOKUP(AE16,$BT$17:$BX$21,5,FALSE)</f>
        <v>#N/A</v>
      </c>
      <c r="AR16" s="6">
        <f t="shared" ref="AR16:AR79" si="19">IF(AND(L16="なし",M16="なし"),0,IF(AND(L16="",M16=""),0,IF(AND(L16="",M16="なし"),0,IF(AND(L16="なし",M16=""),0,1))))</f>
        <v>0</v>
      </c>
      <c r="AS16" s="6" t="e">
        <f>VLOOKUP(AI16,排出係数表,8,FALSE)</f>
        <v>#N/A</v>
      </c>
      <c r="AT16" s="6" t="str">
        <f t="shared" ref="AT16:AT79" si="20">IF(H16="","",VLOOKUP(H16,$AX$17:$BB$25,5,FALSE))</f>
        <v/>
      </c>
      <c r="AU16" s="6" t="str">
        <f t="shared" ref="AU16:AU79" si="21">IF(D16="","",VLOOKUP(CONCATENATE("A",LEFT(D16)),$BQ$17:$BR$26,2,FALSE))</f>
        <v/>
      </c>
      <c r="AV16" s="6" t="str">
        <f t="shared" ref="AV16:AV47" si="22">IF(AT16=AU16,"",1)</f>
        <v/>
      </c>
      <c r="AW16" s="103"/>
      <c r="AX16" s="177" t="s">
        <v>977</v>
      </c>
      <c r="AY16" s="177" t="s">
        <v>878</v>
      </c>
      <c r="AZ16" s="177" t="s">
        <v>879</v>
      </c>
      <c r="BA16" s="177" t="s">
        <v>880</v>
      </c>
      <c r="BB16" s="177" t="s">
        <v>881</v>
      </c>
      <c r="BC16" s="177" t="s">
        <v>1163</v>
      </c>
      <c r="BD16" s="177" t="s">
        <v>978</v>
      </c>
      <c r="BE16" s="177"/>
      <c r="BF16" s="177" t="s">
        <v>979</v>
      </c>
      <c r="BG16" s="177" t="s">
        <v>1168</v>
      </c>
      <c r="BH16" s="177" t="s">
        <v>1180</v>
      </c>
      <c r="BI16" s="177" t="s">
        <v>1168</v>
      </c>
      <c r="BJ16" s="177" t="s">
        <v>827</v>
      </c>
      <c r="BK16" s="177" t="s">
        <v>981</v>
      </c>
      <c r="BL16" s="177"/>
      <c r="BM16" s="177" t="s">
        <v>224</v>
      </c>
      <c r="BN16" s="177" t="s">
        <v>980</v>
      </c>
      <c r="BO16" s="177" t="s">
        <v>230</v>
      </c>
      <c r="BP16" s="177"/>
      <c r="BQ16" s="177" t="s">
        <v>625</v>
      </c>
      <c r="BR16" s="177" t="s">
        <v>620</v>
      </c>
      <c r="BS16" s="177" t="s">
        <v>978</v>
      </c>
      <c r="BT16" s="177" t="s">
        <v>1142</v>
      </c>
      <c r="BU16" s="177" t="s">
        <v>1143</v>
      </c>
      <c r="BV16" s="177" t="s">
        <v>1144</v>
      </c>
      <c r="BW16" s="177" t="s">
        <v>1150</v>
      </c>
      <c r="BX16" s="177" t="s">
        <v>1151</v>
      </c>
      <c r="BZ16" s="177" t="s">
        <v>625</v>
      </c>
      <c r="CA16" s="178" t="s">
        <v>43</v>
      </c>
      <c r="CB16" s="178" t="s">
        <v>1069</v>
      </c>
      <c r="CC16" s="178" t="s">
        <v>710</v>
      </c>
      <c r="CD16" s="178" t="s">
        <v>44</v>
      </c>
      <c r="CE16" s="178" t="s">
        <v>1071</v>
      </c>
      <c r="CF16" s="178" t="s">
        <v>45</v>
      </c>
    </row>
    <row r="17" spans="1:84" s="12" customFormat="1" ht="13.5" customHeight="1" x14ac:dyDescent="0.2">
      <c r="A17" s="163">
        <v>2</v>
      </c>
      <c r="B17" s="160"/>
      <c r="C17" s="7"/>
      <c r="D17" s="120"/>
      <c r="E17" s="7"/>
      <c r="F17" s="7"/>
      <c r="G17" s="219"/>
      <c r="H17" s="7"/>
      <c r="I17" s="8"/>
      <c r="J17" s="9"/>
      <c r="K17" s="501"/>
      <c r="L17" s="497"/>
      <c r="M17" s="421"/>
      <c r="N17" s="413"/>
      <c r="O17" s="414"/>
      <c r="P17" s="422" t="str">
        <f t="shared" ref="P17:P80" si="23">IF(ISBLANK(K17)=TRUE,"",IF(ISNUMBER(AJ17)=TRUE,AJ17,"エラー"))</f>
        <v/>
      </c>
      <c r="Q17" s="422" t="str">
        <f t="shared" ref="Q17:Q80" si="24">IF(ISBLANK(K17)=TRUE,"",IF(ISNUMBER(AM17)=TRUE,AM17,"エラー"))</f>
        <v/>
      </c>
      <c r="R17" s="423" t="str">
        <f t="shared" ref="R17:R80" si="25">IF(ISBLANK(K17)=TRUE,"",IF(ISNUMBER(AS17)=TRUE,AS17,"エラー"))</f>
        <v/>
      </c>
      <c r="S17" s="424" t="str">
        <f t="shared" ref="S17:S80" si="26">IF(OR(N17="",O17=""),"",N17/O17)</f>
        <v/>
      </c>
      <c r="T17" s="425" t="str">
        <f t="shared" ref="T17:T80" si="27">IF(P17="","",IF(ISERROR(P17*N17*AC17),"エラー",IF(ISBLANK(P17)=TRUE,"エラー",IF(ISBLANK(N17)=TRUE,"エラー",IF(AV17=1,"エラー",P17*N17*AC17/1000)))))</f>
        <v/>
      </c>
      <c r="U17" s="425" t="str">
        <f t="shared" ref="U17:U80" si="28">IF(Q17="","",IF(ISERROR(Q17*N17*AC17),"エラー",IF(ISBLANK(Q17)=TRUE,"エラー",IF(ISBLANK(N17)=TRUE,"エラー",IF(AV17=1,"エラー",Q17*N17*AC17/1000)))))</f>
        <v/>
      </c>
      <c r="V17" s="426" t="str">
        <f t="shared" ref="V17:V80" si="29">IF(R17="","",IF(ISERROR(R17*O17),"エラー",IF(ISBLANK(R17)=TRUE,"エラー",IF(ISBLANK(O17)=TRUE,"エラー",IF(AV17=1,"エラー",R17*O17/1000)))))</f>
        <v/>
      </c>
      <c r="W17" s="38"/>
      <c r="X17" s="29" t="str">
        <f t="shared" si="6"/>
        <v/>
      </c>
      <c r="Y17" s="6" t="e">
        <f t="shared" si="7"/>
        <v>#N/A</v>
      </c>
      <c r="Z17" s="6" t="e">
        <f t="shared" si="8"/>
        <v>#N/A</v>
      </c>
      <c r="AA17" s="6" t="e">
        <f t="shared" si="9"/>
        <v>#N/A</v>
      </c>
      <c r="AB17" s="6" t="str">
        <f t="shared" si="10"/>
        <v/>
      </c>
      <c r="AC17" s="10">
        <f t="shared" si="11"/>
        <v>1</v>
      </c>
      <c r="AD17" s="6" t="e">
        <f t="shared" ref="AD17:AD80" si="30">IF(AA17=9,0,IF(J17&lt;=2500,IF(J17&lt;=1700,1,2),IF(J17&lt;=12000,IF(J17&lt;=3500,3,4),IF(ISERROR(SEARCH(LEFT(I17,1),"LFMRQST")),4,IF(AND(LEN(I17)&lt;&gt;3,AF17&lt;&gt;"軽"),4,5)))))</f>
        <v>#N/A</v>
      </c>
      <c r="AE17" s="6" t="e">
        <f t="shared" ref="AE17:AE80" si="31">IF(AA17=5,0,IF(AA17=9,0,IF(J17&lt;=2500,IF(J17&lt;=1700,1,2),IF(J17&lt;=12000,IF(J17&lt;=3500,3,4),IF(ISERROR(SEARCH(LEFT(I17,1),"LFMRQST")),4,IF(AND(LEN(I17)&lt;&gt;3,AF17&lt;&gt;"軽"),4,5))))))</f>
        <v>#N/A</v>
      </c>
      <c r="AF17" s="6" t="e">
        <f t="shared" ref="AF17:AF79" si="32">VLOOKUP(K17,$BF$17:$BG$27,2,FALSE)</f>
        <v>#N/A</v>
      </c>
      <c r="AG17" s="6" t="e">
        <f t="shared" ref="AG17:AG80" si="33">VLOOKUP(AI17,排出係数表,9,FALSE)</f>
        <v>#N/A</v>
      </c>
      <c r="AH17" s="11" t="str">
        <f t="shared" si="12"/>
        <v xml:space="preserve"> </v>
      </c>
      <c r="AI17" s="6" t="e">
        <f t="shared" ref="AI17:AI80" si="34">CONCATENATE(Y17,AE17,AF17,AB17)</f>
        <v>#N/A</v>
      </c>
      <c r="AJ17" s="6" t="e">
        <f t="shared" si="13"/>
        <v>#N/A</v>
      </c>
      <c r="AK17" s="6" t="e">
        <f t="shared" ref="AK17:AK80" si="35">VLOOKUP(AI17,排出係数表,6,FALSE)</f>
        <v>#N/A</v>
      </c>
      <c r="AL17" s="6" t="e">
        <f t="shared" si="14"/>
        <v>#N/A</v>
      </c>
      <c r="AM17" s="6" t="e">
        <f t="shared" si="15"/>
        <v>#N/A</v>
      </c>
      <c r="AN17" s="6" t="e">
        <f t="shared" ref="AN17:AN80" si="36">VLOOKUP(AI17,排出係数表,7,FALSE)</f>
        <v>#N/A</v>
      </c>
      <c r="AO17" s="6" t="e">
        <f t="shared" si="16"/>
        <v>#N/A</v>
      </c>
      <c r="AP17" s="6" t="e">
        <f t="shared" si="17"/>
        <v>#N/A</v>
      </c>
      <c r="AQ17" s="6" t="e">
        <f t="shared" si="18"/>
        <v>#N/A</v>
      </c>
      <c r="AR17" s="6">
        <f t="shared" si="19"/>
        <v>0</v>
      </c>
      <c r="AS17" s="6" t="e">
        <f t="shared" ref="AS17:AS80" si="37">VLOOKUP(AI17,排出係数表,8,FALSE)</f>
        <v>#N/A</v>
      </c>
      <c r="AT17" s="6" t="str">
        <f t="shared" si="20"/>
        <v/>
      </c>
      <c r="AU17" s="6" t="str">
        <f t="shared" si="21"/>
        <v/>
      </c>
      <c r="AV17" s="6" t="str">
        <f t="shared" si="22"/>
        <v/>
      </c>
      <c r="AW17" s="103"/>
      <c r="AX17" s="12" t="s">
        <v>227</v>
      </c>
      <c r="AY17" s="12" t="s">
        <v>1169</v>
      </c>
      <c r="AZ17" s="12" t="s">
        <v>1169</v>
      </c>
      <c r="BA17" s="12">
        <v>1</v>
      </c>
      <c r="BB17" s="12" t="s">
        <v>43</v>
      </c>
      <c r="BC17" s="3" t="s">
        <v>1750</v>
      </c>
      <c r="BD17" s="12" t="s">
        <v>1158</v>
      </c>
      <c r="BE17" s="12">
        <v>1</v>
      </c>
      <c r="BF17" s="17" t="s">
        <v>1177</v>
      </c>
      <c r="BG17" s="12" t="s">
        <v>1174</v>
      </c>
      <c r="BH17" s="16" t="s">
        <v>836</v>
      </c>
      <c r="BI17" s="12" t="s">
        <v>1173</v>
      </c>
      <c r="BJ17" s="12" t="s">
        <v>1173</v>
      </c>
      <c r="BK17" s="12" t="s">
        <v>817</v>
      </c>
      <c r="BM17" s="16">
        <v>1</v>
      </c>
      <c r="BN17" s="12" t="s">
        <v>713</v>
      </c>
      <c r="BO17" s="12" t="s">
        <v>618</v>
      </c>
      <c r="BQ17" s="12" t="s">
        <v>1073</v>
      </c>
      <c r="BR17" s="12" t="s">
        <v>43</v>
      </c>
      <c r="BS17" s="12" t="s">
        <v>1071</v>
      </c>
      <c r="BT17" s="12">
        <v>0</v>
      </c>
      <c r="BU17" s="12">
        <v>0.48</v>
      </c>
      <c r="BV17" s="12">
        <v>5.5E-2</v>
      </c>
      <c r="BW17" s="12">
        <v>5.5E-2</v>
      </c>
      <c r="BX17" s="12">
        <v>5.5E-2</v>
      </c>
      <c r="BZ17" s="12" t="s">
        <v>43</v>
      </c>
      <c r="CA17" s="12" t="s">
        <v>227</v>
      </c>
      <c r="CB17" s="12" t="s">
        <v>228</v>
      </c>
      <c r="CC17" s="12" t="s">
        <v>226</v>
      </c>
      <c r="CD17" s="12" t="s">
        <v>229</v>
      </c>
      <c r="CE17" s="12" t="s">
        <v>838</v>
      </c>
      <c r="CF17" s="12" t="s">
        <v>711</v>
      </c>
    </row>
    <row r="18" spans="1:84" s="12" customFormat="1" ht="13.5" customHeight="1" x14ac:dyDescent="0.2">
      <c r="A18" s="163">
        <v>3</v>
      </c>
      <c r="B18" s="160"/>
      <c r="C18" s="7"/>
      <c r="D18" s="120"/>
      <c r="E18" s="7"/>
      <c r="F18" s="7"/>
      <c r="G18" s="219"/>
      <c r="H18" s="7"/>
      <c r="I18" s="8"/>
      <c r="J18" s="9"/>
      <c r="K18" s="501"/>
      <c r="L18" s="497"/>
      <c r="M18" s="421"/>
      <c r="N18" s="413"/>
      <c r="O18" s="414"/>
      <c r="P18" s="422" t="str">
        <f t="shared" si="23"/>
        <v/>
      </c>
      <c r="Q18" s="422" t="str">
        <f t="shared" si="24"/>
        <v/>
      </c>
      <c r="R18" s="423" t="str">
        <f t="shared" si="25"/>
        <v/>
      </c>
      <c r="S18" s="424" t="str">
        <f t="shared" si="26"/>
        <v/>
      </c>
      <c r="T18" s="425" t="str">
        <f t="shared" si="27"/>
        <v/>
      </c>
      <c r="U18" s="425" t="str">
        <f t="shared" si="28"/>
        <v/>
      </c>
      <c r="V18" s="426" t="str">
        <f t="shared" si="29"/>
        <v/>
      </c>
      <c r="W18" s="38"/>
      <c r="X18" s="29" t="str">
        <f t="shared" si="6"/>
        <v/>
      </c>
      <c r="Y18" s="6" t="e">
        <f t="shared" si="7"/>
        <v>#N/A</v>
      </c>
      <c r="Z18" s="6" t="e">
        <f t="shared" si="8"/>
        <v>#N/A</v>
      </c>
      <c r="AA18" s="6" t="e">
        <f t="shared" si="9"/>
        <v>#N/A</v>
      </c>
      <c r="AB18" s="6" t="str">
        <f t="shared" si="10"/>
        <v/>
      </c>
      <c r="AC18" s="10">
        <f t="shared" si="11"/>
        <v>1</v>
      </c>
      <c r="AD18" s="6" t="e">
        <f t="shared" si="30"/>
        <v>#N/A</v>
      </c>
      <c r="AE18" s="6" t="e">
        <f t="shared" si="31"/>
        <v>#N/A</v>
      </c>
      <c r="AF18" s="6" t="e">
        <f t="shared" si="32"/>
        <v>#N/A</v>
      </c>
      <c r="AG18" s="6" t="e">
        <f t="shared" si="33"/>
        <v>#N/A</v>
      </c>
      <c r="AH18" s="11" t="str">
        <f t="shared" si="12"/>
        <v xml:space="preserve"> </v>
      </c>
      <c r="AI18" s="6" t="e">
        <f t="shared" si="34"/>
        <v>#N/A</v>
      </c>
      <c r="AJ18" s="6" t="e">
        <f t="shared" si="13"/>
        <v>#N/A</v>
      </c>
      <c r="AK18" s="6" t="e">
        <f t="shared" si="35"/>
        <v>#N/A</v>
      </c>
      <c r="AL18" s="6" t="e">
        <f t="shared" si="14"/>
        <v>#N/A</v>
      </c>
      <c r="AM18" s="6" t="e">
        <f t="shared" si="15"/>
        <v>#N/A</v>
      </c>
      <c r="AN18" s="6" t="e">
        <f t="shared" si="36"/>
        <v>#N/A</v>
      </c>
      <c r="AO18" s="6" t="e">
        <f t="shared" si="16"/>
        <v>#N/A</v>
      </c>
      <c r="AP18" s="6" t="e">
        <f t="shared" si="17"/>
        <v>#N/A</v>
      </c>
      <c r="AQ18" s="6" t="e">
        <f t="shared" si="18"/>
        <v>#N/A</v>
      </c>
      <c r="AR18" s="6">
        <f t="shared" si="19"/>
        <v>0</v>
      </c>
      <c r="AS18" s="6" t="e">
        <f t="shared" si="37"/>
        <v>#N/A</v>
      </c>
      <c r="AT18" s="6" t="str">
        <f t="shared" si="20"/>
        <v/>
      </c>
      <c r="AU18" s="6" t="str">
        <f t="shared" si="21"/>
        <v/>
      </c>
      <c r="AV18" s="6" t="str">
        <f t="shared" si="22"/>
        <v/>
      </c>
      <c r="AW18" s="103"/>
      <c r="AX18" s="12" t="s">
        <v>228</v>
      </c>
      <c r="AY18" s="12" t="s">
        <v>1169</v>
      </c>
      <c r="AZ18" s="12" t="s">
        <v>1170</v>
      </c>
      <c r="BA18" s="12">
        <v>2</v>
      </c>
      <c r="BB18" s="12" t="s">
        <v>1069</v>
      </c>
      <c r="BC18" s="3" t="s">
        <v>35</v>
      </c>
      <c r="BD18" s="12" t="s">
        <v>1159</v>
      </c>
      <c r="BE18" s="12">
        <v>2</v>
      </c>
      <c r="BF18" s="17" t="s">
        <v>629</v>
      </c>
      <c r="BG18" s="12" t="s">
        <v>632</v>
      </c>
      <c r="BH18" s="17" t="s">
        <v>1019</v>
      </c>
      <c r="BI18" s="12" t="s">
        <v>632</v>
      </c>
      <c r="BJ18" s="12" t="s">
        <v>1022</v>
      </c>
      <c r="BK18" s="12" t="s">
        <v>816</v>
      </c>
      <c r="BM18" s="17">
        <v>2</v>
      </c>
      <c r="BN18" s="12" t="s">
        <v>714</v>
      </c>
      <c r="BQ18" s="12" t="s">
        <v>626</v>
      </c>
      <c r="BR18" s="12" t="s">
        <v>627</v>
      </c>
      <c r="BS18" s="12" t="s">
        <v>1158</v>
      </c>
      <c r="BT18" s="12">
        <v>1</v>
      </c>
      <c r="BU18" s="12">
        <v>0.48</v>
      </c>
      <c r="BV18" s="12">
        <v>5.5E-2</v>
      </c>
      <c r="BW18" s="12">
        <v>0.08</v>
      </c>
      <c r="BX18" s="12">
        <v>5.1999999999999998E-2</v>
      </c>
      <c r="BZ18" s="12" t="s">
        <v>710</v>
      </c>
      <c r="CC18" s="12" t="s">
        <v>631</v>
      </c>
      <c r="CD18" s="12" t="s">
        <v>809</v>
      </c>
    </row>
    <row r="19" spans="1:84" s="12" customFormat="1" ht="13.5" customHeight="1" x14ac:dyDescent="0.2">
      <c r="A19" s="163">
        <v>4</v>
      </c>
      <c r="B19" s="160"/>
      <c r="C19" s="7"/>
      <c r="D19" s="120"/>
      <c r="E19" s="7"/>
      <c r="F19" s="7"/>
      <c r="G19" s="219"/>
      <c r="H19" s="7"/>
      <c r="I19" s="8"/>
      <c r="J19" s="9"/>
      <c r="K19" s="501"/>
      <c r="L19" s="497"/>
      <c r="M19" s="421"/>
      <c r="N19" s="413"/>
      <c r="O19" s="414"/>
      <c r="P19" s="422" t="str">
        <f t="shared" si="23"/>
        <v/>
      </c>
      <c r="Q19" s="422" t="str">
        <f t="shared" si="24"/>
        <v/>
      </c>
      <c r="R19" s="423" t="str">
        <f t="shared" si="25"/>
        <v/>
      </c>
      <c r="S19" s="424" t="str">
        <f t="shared" si="26"/>
        <v/>
      </c>
      <c r="T19" s="425" t="str">
        <f t="shared" si="27"/>
        <v/>
      </c>
      <c r="U19" s="425" t="str">
        <f t="shared" si="28"/>
        <v/>
      </c>
      <c r="V19" s="426" t="str">
        <f t="shared" si="29"/>
        <v/>
      </c>
      <c r="W19" s="38"/>
      <c r="X19" s="29" t="str">
        <f t="shared" si="6"/>
        <v/>
      </c>
      <c r="Y19" s="6" t="e">
        <f t="shared" si="7"/>
        <v>#N/A</v>
      </c>
      <c r="Z19" s="6" t="e">
        <f t="shared" si="8"/>
        <v>#N/A</v>
      </c>
      <c r="AA19" s="6" t="e">
        <f t="shared" si="9"/>
        <v>#N/A</v>
      </c>
      <c r="AB19" s="6" t="str">
        <f t="shared" si="10"/>
        <v/>
      </c>
      <c r="AC19" s="10">
        <f t="shared" si="11"/>
        <v>1</v>
      </c>
      <c r="AD19" s="6" t="e">
        <f t="shared" si="30"/>
        <v>#N/A</v>
      </c>
      <c r="AE19" s="6" t="e">
        <f t="shared" si="31"/>
        <v>#N/A</v>
      </c>
      <c r="AF19" s="6" t="e">
        <f t="shared" si="32"/>
        <v>#N/A</v>
      </c>
      <c r="AG19" s="6" t="e">
        <f t="shared" si="33"/>
        <v>#N/A</v>
      </c>
      <c r="AH19" s="11" t="str">
        <f t="shared" si="12"/>
        <v xml:space="preserve"> </v>
      </c>
      <c r="AI19" s="6" t="e">
        <f t="shared" si="34"/>
        <v>#N/A</v>
      </c>
      <c r="AJ19" s="6" t="e">
        <f t="shared" si="13"/>
        <v>#N/A</v>
      </c>
      <c r="AK19" s="6" t="e">
        <f t="shared" si="35"/>
        <v>#N/A</v>
      </c>
      <c r="AL19" s="6" t="e">
        <f t="shared" si="14"/>
        <v>#N/A</v>
      </c>
      <c r="AM19" s="6" t="e">
        <f t="shared" si="15"/>
        <v>#N/A</v>
      </c>
      <c r="AN19" s="6" t="e">
        <f t="shared" si="36"/>
        <v>#N/A</v>
      </c>
      <c r="AO19" s="6" t="e">
        <f t="shared" si="16"/>
        <v>#N/A</v>
      </c>
      <c r="AP19" s="6" t="e">
        <f t="shared" si="17"/>
        <v>#N/A</v>
      </c>
      <c r="AQ19" s="6" t="e">
        <f t="shared" si="18"/>
        <v>#N/A</v>
      </c>
      <c r="AR19" s="6">
        <f t="shared" si="19"/>
        <v>0</v>
      </c>
      <c r="AS19" s="6" t="e">
        <f t="shared" si="37"/>
        <v>#N/A</v>
      </c>
      <c r="AT19" s="6" t="str">
        <f t="shared" si="20"/>
        <v/>
      </c>
      <c r="AU19" s="6" t="str">
        <f t="shared" si="21"/>
        <v/>
      </c>
      <c r="AV19" s="6" t="str">
        <f t="shared" si="22"/>
        <v/>
      </c>
      <c r="AW19" s="103"/>
      <c r="AX19" s="12" t="s">
        <v>226</v>
      </c>
      <c r="AY19" s="12" t="s">
        <v>1169</v>
      </c>
      <c r="AZ19" s="12" t="s">
        <v>1171</v>
      </c>
      <c r="BA19" s="12">
        <v>3</v>
      </c>
      <c r="BB19" s="12" t="s">
        <v>628</v>
      </c>
      <c r="BC19" s="3" t="s">
        <v>46</v>
      </c>
      <c r="BD19" s="12" t="s">
        <v>1160</v>
      </c>
      <c r="BE19" s="12">
        <v>3</v>
      </c>
      <c r="BF19" s="17" t="s">
        <v>835</v>
      </c>
      <c r="BG19" s="12" t="s">
        <v>679</v>
      </c>
      <c r="BH19" s="17" t="s">
        <v>1020</v>
      </c>
      <c r="BI19" s="12" t="s">
        <v>632</v>
      </c>
      <c r="BJ19" s="12" t="s">
        <v>1024</v>
      </c>
      <c r="BK19" s="12" t="s">
        <v>813</v>
      </c>
      <c r="BM19" s="17">
        <v>3</v>
      </c>
      <c r="BQ19" s="12" t="s">
        <v>630</v>
      </c>
      <c r="BR19" s="12" t="s">
        <v>1071</v>
      </c>
      <c r="BS19" s="12" t="s">
        <v>1159</v>
      </c>
      <c r="BT19" s="12">
        <v>2</v>
      </c>
      <c r="BU19" s="12">
        <v>0.63</v>
      </c>
      <c r="BV19" s="12">
        <v>0.06</v>
      </c>
      <c r="BW19" s="12">
        <v>0.09</v>
      </c>
      <c r="BX19" s="12">
        <v>0.06</v>
      </c>
      <c r="BZ19" s="12" t="s">
        <v>1071</v>
      </c>
    </row>
    <row r="20" spans="1:84" s="12" customFormat="1" ht="13.5" customHeight="1" x14ac:dyDescent="0.2">
      <c r="A20" s="163">
        <v>5</v>
      </c>
      <c r="B20" s="160"/>
      <c r="C20" s="7"/>
      <c r="D20" s="120"/>
      <c r="E20" s="7"/>
      <c r="F20" s="7"/>
      <c r="G20" s="219"/>
      <c r="H20" s="7"/>
      <c r="I20" s="8"/>
      <c r="J20" s="9"/>
      <c r="K20" s="501"/>
      <c r="L20" s="497"/>
      <c r="M20" s="421"/>
      <c r="N20" s="413"/>
      <c r="O20" s="414"/>
      <c r="P20" s="422" t="str">
        <f t="shared" si="23"/>
        <v/>
      </c>
      <c r="Q20" s="422" t="str">
        <f t="shared" si="24"/>
        <v/>
      </c>
      <c r="R20" s="423" t="str">
        <f t="shared" si="25"/>
        <v/>
      </c>
      <c r="S20" s="424" t="str">
        <f t="shared" si="26"/>
        <v/>
      </c>
      <c r="T20" s="425" t="str">
        <f t="shared" si="27"/>
        <v/>
      </c>
      <c r="U20" s="425" t="str">
        <f t="shared" si="28"/>
        <v/>
      </c>
      <c r="V20" s="426" t="str">
        <f t="shared" si="29"/>
        <v/>
      </c>
      <c r="W20" s="38"/>
      <c r="X20" s="29" t="str">
        <f t="shared" si="6"/>
        <v/>
      </c>
      <c r="Y20" s="6" t="e">
        <f t="shared" si="7"/>
        <v>#N/A</v>
      </c>
      <c r="Z20" s="6" t="e">
        <f t="shared" si="8"/>
        <v>#N/A</v>
      </c>
      <c r="AA20" s="6" t="e">
        <f t="shared" si="9"/>
        <v>#N/A</v>
      </c>
      <c r="AB20" s="6" t="str">
        <f t="shared" si="10"/>
        <v/>
      </c>
      <c r="AC20" s="10">
        <f t="shared" si="11"/>
        <v>1</v>
      </c>
      <c r="AD20" s="6" t="e">
        <f t="shared" si="30"/>
        <v>#N/A</v>
      </c>
      <c r="AE20" s="6" t="e">
        <f t="shared" si="31"/>
        <v>#N/A</v>
      </c>
      <c r="AF20" s="6" t="e">
        <f t="shared" si="32"/>
        <v>#N/A</v>
      </c>
      <c r="AG20" s="6" t="e">
        <f t="shared" si="33"/>
        <v>#N/A</v>
      </c>
      <c r="AH20" s="11" t="str">
        <f t="shared" si="12"/>
        <v xml:space="preserve"> </v>
      </c>
      <c r="AI20" s="6" t="e">
        <f t="shared" si="34"/>
        <v>#N/A</v>
      </c>
      <c r="AJ20" s="6" t="e">
        <f t="shared" si="13"/>
        <v>#N/A</v>
      </c>
      <c r="AK20" s="6" t="e">
        <f t="shared" si="35"/>
        <v>#N/A</v>
      </c>
      <c r="AL20" s="6" t="e">
        <f t="shared" si="14"/>
        <v>#N/A</v>
      </c>
      <c r="AM20" s="6" t="e">
        <f t="shared" si="15"/>
        <v>#N/A</v>
      </c>
      <c r="AN20" s="6" t="e">
        <f t="shared" si="36"/>
        <v>#N/A</v>
      </c>
      <c r="AO20" s="6" t="e">
        <f t="shared" si="16"/>
        <v>#N/A</v>
      </c>
      <c r="AP20" s="6" t="e">
        <f t="shared" si="17"/>
        <v>#N/A</v>
      </c>
      <c r="AQ20" s="6" t="e">
        <f t="shared" si="18"/>
        <v>#N/A</v>
      </c>
      <c r="AR20" s="6">
        <f t="shared" si="19"/>
        <v>0</v>
      </c>
      <c r="AS20" s="6" t="e">
        <f t="shared" si="37"/>
        <v>#N/A</v>
      </c>
      <c r="AT20" s="6" t="str">
        <f t="shared" si="20"/>
        <v/>
      </c>
      <c r="AU20" s="6" t="str">
        <f t="shared" si="21"/>
        <v/>
      </c>
      <c r="AV20" s="6" t="str">
        <f t="shared" si="22"/>
        <v/>
      </c>
      <c r="AW20" s="103"/>
      <c r="AX20" s="12" t="s">
        <v>631</v>
      </c>
      <c r="AY20" s="12" t="s">
        <v>1169</v>
      </c>
      <c r="AZ20" s="12" t="s">
        <v>1171</v>
      </c>
      <c r="BA20" s="12">
        <v>4</v>
      </c>
      <c r="BB20" s="12" t="s">
        <v>628</v>
      </c>
      <c r="BC20" s="3" t="s">
        <v>47</v>
      </c>
      <c r="BD20" s="12" t="s">
        <v>1161</v>
      </c>
      <c r="BE20" s="12">
        <v>4</v>
      </c>
      <c r="BF20" s="16" t="s">
        <v>836</v>
      </c>
      <c r="BG20" s="12" t="s">
        <v>1173</v>
      </c>
      <c r="BH20" s="17" t="s">
        <v>1021</v>
      </c>
      <c r="BI20" s="12" t="s">
        <v>632</v>
      </c>
      <c r="BJ20" s="12" t="s">
        <v>1023</v>
      </c>
      <c r="BM20" s="17">
        <v>4</v>
      </c>
      <c r="BQ20" s="12" t="s">
        <v>633</v>
      </c>
      <c r="BR20" s="12" t="s">
        <v>1069</v>
      </c>
      <c r="BS20" s="12" t="s">
        <v>1160</v>
      </c>
      <c r="BT20" s="12">
        <v>3</v>
      </c>
      <c r="BU20" s="12">
        <v>0.63</v>
      </c>
      <c r="BV20" s="12">
        <v>0.06</v>
      </c>
      <c r="BW20" s="12">
        <v>0.09</v>
      </c>
      <c r="BX20" s="12">
        <v>0.06</v>
      </c>
      <c r="BZ20" s="12" t="s">
        <v>1069</v>
      </c>
    </row>
    <row r="21" spans="1:84" s="12" customFormat="1" ht="13.5" customHeight="1" x14ac:dyDescent="0.2">
      <c r="A21" s="163">
        <v>6</v>
      </c>
      <c r="B21" s="160"/>
      <c r="C21" s="7"/>
      <c r="D21" s="120"/>
      <c r="E21" s="7"/>
      <c r="F21" s="7"/>
      <c r="G21" s="219"/>
      <c r="H21" s="7"/>
      <c r="I21" s="8"/>
      <c r="J21" s="9"/>
      <c r="K21" s="501"/>
      <c r="L21" s="497"/>
      <c r="M21" s="421"/>
      <c r="N21" s="413"/>
      <c r="O21" s="414"/>
      <c r="P21" s="422" t="str">
        <f t="shared" si="23"/>
        <v/>
      </c>
      <c r="Q21" s="422" t="str">
        <f t="shared" si="24"/>
        <v/>
      </c>
      <c r="R21" s="423" t="str">
        <f t="shared" si="25"/>
        <v/>
      </c>
      <c r="S21" s="424" t="str">
        <f t="shared" si="26"/>
        <v/>
      </c>
      <c r="T21" s="425" t="str">
        <f t="shared" si="27"/>
        <v/>
      </c>
      <c r="U21" s="425" t="str">
        <f t="shared" si="28"/>
        <v/>
      </c>
      <c r="V21" s="426" t="str">
        <f t="shared" si="29"/>
        <v/>
      </c>
      <c r="W21" s="38"/>
      <c r="X21" s="29" t="str">
        <f t="shared" si="6"/>
        <v/>
      </c>
      <c r="Y21" s="6" t="e">
        <f t="shared" si="7"/>
        <v>#N/A</v>
      </c>
      <c r="Z21" s="6" t="e">
        <f t="shared" si="8"/>
        <v>#N/A</v>
      </c>
      <c r="AA21" s="6" t="e">
        <f t="shared" si="9"/>
        <v>#N/A</v>
      </c>
      <c r="AB21" s="6" t="str">
        <f t="shared" si="10"/>
        <v/>
      </c>
      <c r="AC21" s="10">
        <f t="shared" si="11"/>
        <v>1</v>
      </c>
      <c r="AD21" s="6" t="e">
        <f t="shared" si="30"/>
        <v>#N/A</v>
      </c>
      <c r="AE21" s="6" t="e">
        <f t="shared" si="31"/>
        <v>#N/A</v>
      </c>
      <c r="AF21" s="6" t="e">
        <f t="shared" si="32"/>
        <v>#N/A</v>
      </c>
      <c r="AG21" s="6" t="e">
        <f t="shared" si="33"/>
        <v>#N/A</v>
      </c>
      <c r="AH21" s="11" t="str">
        <f t="shared" si="12"/>
        <v xml:space="preserve"> </v>
      </c>
      <c r="AI21" s="6" t="e">
        <f t="shared" si="34"/>
        <v>#N/A</v>
      </c>
      <c r="AJ21" s="6" t="e">
        <f t="shared" si="13"/>
        <v>#N/A</v>
      </c>
      <c r="AK21" s="6" t="e">
        <f t="shared" si="35"/>
        <v>#N/A</v>
      </c>
      <c r="AL21" s="6" t="e">
        <f t="shared" si="14"/>
        <v>#N/A</v>
      </c>
      <c r="AM21" s="6" t="e">
        <f t="shared" si="15"/>
        <v>#N/A</v>
      </c>
      <c r="AN21" s="6" t="e">
        <f t="shared" si="36"/>
        <v>#N/A</v>
      </c>
      <c r="AO21" s="6" t="e">
        <f t="shared" si="16"/>
        <v>#N/A</v>
      </c>
      <c r="AP21" s="6" t="e">
        <f t="shared" si="17"/>
        <v>#N/A</v>
      </c>
      <c r="AQ21" s="6" t="e">
        <f t="shared" si="18"/>
        <v>#N/A</v>
      </c>
      <c r="AR21" s="6">
        <f t="shared" si="19"/>
        <v>0</v>
      </c>
      <c r="AS21" s="6" t="e">
        <f t="shared" si="37"/>
        <v>#N/A</v>
      </c>
      <c r="AT21" s="6" t="str">
        <f t="shared" si="20"/>
        <v/>
      </c>
      <c r="AU21" s="6" t="str">
        <f t="shared" si="21"/>
        <v/>
      </c>
      <c r="AV21" s="6" t="str">
        <f t="shared" si="22"/>
        <v/>
      </c>
      <c r="AW21" s="103"/>
      <c r="AX21" s="12" t="s">
        <v>229</v>
      </c>
      <c r="AY21" s="12" t="s">
        <v>1172</v>
      </c>
      <c r="AZ21" s="12" t="s">
        <v>1172</v>
      </c>
      <c r="BA21" s="12">
        <v>5</v>
      </c>
      <c r="BB21" s="12" t="s">
        <v>44</v>
      </c>
      <c r="BC21" s="3" t="s">
        <v>48</v>
      </c>
      <c r="BD21" s="12" t="s">
        <v>1270</v>
      </c>
      <c r="BE21" s="12">
        <v>5</v>
      </c>
      <c r="BF21" s="17" t="s">
        <v>634</v>
      </c>
      <c r="BG21" s="12" t="s">
        <v>632</v>
      </c>
      <c r="BH21" s="17" t="s">
        <v>828</v>
      </c>
      <c r="BI21" s="12" t="s">
        <v>1174</v>
      </c>
      <c r="BJ21" s="12" t="s">
        <v>831</v>
      </c>
      <c r="BM21" s="17">
        <v>5</v>
      </c>
      <c r="BQ21" s="12" t="s">
        <v>635</v>
      </c>
      <c r="BR21" s="12" t="s">
        <v>1071</v>
      </c>
      <c r="BS21" s="12" t="s">
        <v>1161</v>
      </c>
      <c r="BT21" s="12">
        <v>4</v>
      </c>
      <c r="BU21" s="12">
        <v>0.35</v>
      </c>
      <c r="BV21" s="12">
        <v>2.3E-2</v>
      </c>
      <c r="BW21" s="12">
        <v>2.3E-2</v>
      </c>
      <c r="BX21" s="12">
        <v>1.7000000000000001E-2</v>
      </c>
      <c r="BZ21" s="12" t="s">
        <v>44</v>
      </c>
    </row>
    <row r="22" spans="1:84" s="12" customFormat="1" ht="13.5" customHeight="1" x14ac:dyDescent="0.2">
      <c r="A22" s="163">
        <v>7</v>
      </c>
      <c r="B22" s="160"/>
      <c r="C22" s="7"/>
      <c r="D22" s="120"/>
      <c r="E22" s="7"/>
      <c r="F22" s="7"/>
      <c r="G22" s="219"/>
      <c r="H22" s="7"/>
      <c r="I22" s="8"/>
      <c r="J22" s="9"/>
      <c r="K22" s="501"/>
      <c r="L22" s="497"/>
      <c r="M22" s="421"/>
      <c r="N22" s="413"/>
      <c r="O22" s="414"/>
      <c r="P22" s="422" t="str">
        <f t="shared" si="23"/>
        <v/>
      </c>
      <c r="Q22" s="422" t="str">
        <f t="shared" si="24"/>
        <v/>
      </c>
      <c r="R22" s="423" t="str">
        <f t="shared" si="25"/>
        <v/>
      </c>
      <c r="S22" s="424" t="str">
        <f t="shared" si="26"/>
        <v/>
      </c>
      <c r="T22" s="425" t="str">
        <f t="shared" si="27"/>
        <v/>
      </c>
      <c r="U22" s="425" t="str">
        <f t="shared" si="28"/>
        <v/>
      </c>
      <c r="V22" s="426" t="str">
        <f t="shared" si="29"/>
        <v/>
      </c>
      <c r="W22" s="38"/>
      <c r="X22" s="29" t="str">
        <f t="shared" si="6"/>
        <v/>
      </c>
      <c r="Y22" s="6" t="e">
        <f t="shared" si="7"/>
        <v>#N/A</v>
      </c>
      <c r="Z22" s="6" t="e">
        <f t="shared" si="8"/>
        <v>#N/A</v>
      </c>
      <c r="AA22" s="6" t="e">
        <f t="shared" si="9"/>
        <v>#N/A</v>
      </c>
      <c r="AB22" s="6" t="str">
        <f t="shared" si="10"/>
        <v/>
      </c>
      <c r="AC22" s="10">
        <f t="shared" si="11"/>
        <v>1</v>
      </c>
      <c r="AD22" s="6" t="e">
        <f t="shared" si="30"/>
        <v>#N/A</v>
      </c>
      <c r="AE22" s="6" t="e">
        <f t="shared" si="31"/>
        <v>#N/A</v>
      </c>
      <c r="AF22" s="6" t="e">
        <f t="shared" si="32"/>
        <v>#N/A</v>
      </c>
      <c r="AG22" s="6" t="e">
        <f t="shared" si="33"/>
        <v>#N/A</v>
      </c>
      <c r="AH22" s="11" t="str">
        <f t="shared" si="12"/>
        <v xml:space="preserve"> </v>
      </c>
      <c r="AI22" s="6" t="e">
        <f t="shared" si="34"/>
        <v>#N/A</v>
      </c>
      <c r="AJ22" s="6" t="e">
        <f t="shared" si="13"/>
        <v>#N/A</v>
      </c>
      <c r="AK22" s="6" t="e">
        <f t="shared" si="35"/>
        <v>#N/A</v>
      </c>
      <c r="AL22" s="6" t="e">
        <f t="shared" si="14"/>
        <v>#N/A</v>
      </c>
      <c r="AM22" s="6" t="e">
        <f t="shared" si="15"/>
        <v>#N/A</v>
      </c>
      <c r="AN22" s="6" t="e">
        <f t="shared" si="36"/>
        <v>#N/A</v>
      </c>
      <c r="AO22" s="6" t="e">
        <f t="shared" si="16"/>
        <v>#N/A</v>
      </c>
      <c r="AP22" s="6" t="e">
        <f t="shared" si="17"/>
        <v>#N/A</v>
      </c>
      <c r="AQ22" s="6" t="e">
        <f t="shared" si="18"/>
        <v>#N/A</v>
      </c>
      <c r="AR22" s="6">
        <f t="shared" si="19"/>
        <v>0</v>
      </c>
      <c r="AS22" s="6" t="e">
        <f t="shared" si="37"/>
        <v>#N/A</v>
      </c>
      <c r="AT22" s="6" t="str">
        <f t="shared" si="20"/>
        <v/>
      </c>
      <c r="AU22" s="6" t="str">
        <f t="shared" si="21"/>
        <v/>
      </c>
      <c r="AV22" s="6" t="str">
        <f t="shared" si="22"/>
        <v/>
      </c>
      <c r="AW22" s="103"/>
      <c r="AX22" s="12" t="s">
        <v>809</v>
      </c>
      <c r="AY22" s="12" t="s">
        <v>1169</v>
      </c>
      <c r="AZ22" s="12" t="s">
        <v>1169</v>
      </c>
      <c r="BA22" s="12">
        <v>6</v>
      </c>
      <c r="BB22" s="12" t="s">
        <v>44</v>
      </c>
      <c r="BC22" s="3" t="s">
        <v>1185</v>
      </c>
      <c r="BF22" s="17" t="s">
        <v>976</v>
      </c>
      <c r="BG22" s="12" t="s">
        <v>1174</v>
      </c>
      <c r="BH22" s="17" t="s">
        <v>829</v>
      </c>
      <c r="BI22" s="12" t="s">
        <v>1174</v>
      </c>
      <c r="BJ22" s="12" t="s">
        <v>832</v>
      </c>
      <c r="BM22" s="17">
        <v>6</v>
      </c>
      <c r="BQ22" s="12" t="s">
        <v>636</v>
      </c>
      <c r="BR22" s="12" t="s">
        <v>1069</v>
      </c>
      <c r="BZ22" s="12" t="s">
        <v>45</v>
      </c>
    </row>
    <row r="23" spans="1:84" s="12" customFormat="1" ht="13.5" customHeight="1" x14ac:dyDescent="0.2">
      <c r="A23" s="163">
        <v>8</v>
      </c>
      <c r="B23" s="160"/>
      <c r="C23" s="7"/>
      <c r="D23" s="120"/>
      <c r="E23" s="7"/>
      <c r="F23" s="7"/>
      <c r="G23" s="219"/>
      <c r="H23" s="7"/>
      <c r="I23" s="8"/>
      <c r="J23" s="9"/>
      <c r="K23" s="501"/>
      <c r="L23" s="497"/>
      <c r="M23" s="421"/>
      <c r="N23" s="413"/>
      <c r="O23" s="414"/>
      <c r="P23" s="422" t="str">
        <f t="shared" si="23"/>
        <v/>
      </c>
      <c r="Q23" s="422" t="str">
        <f t="shared" si="24"/>
        <v/>
      </c>
      <c r="R23" s="423" t="str">
        <f t="shared" si="25"/>
        <v/>
      </c>
      <c r="S23" s="424" t="str">
        <f t="shared" si="26"/>
        <v/>
      </c>
      <c r="T23" s="425" t="str">
        <f t="shared" si="27"/>
        <v/>
      </c>
      <c r="U23" s="425" t="str">
        <f t="shared" si="28"/>
        <v/>
      </c>
      <c r="V23" s="426" t="str">
        <f t="shared" si="29"/>
        <v/>
      </c>
      <c r="W23" s="38"/>
      <c r="X23" s="29" t="str">
        <f t="shared" si="6"/>
        <v/>
      </c>
      <c r="Y23" s="6" t="e">
        <f t="shared" si="7"/>
        <v>#N/A</v>
      </c>
      <c r="Z23" s="6" t="e">
        <f t="shared" si="8"/>
        <v>#N/A</v>
      </c>
      <c r="AA23" s="6" t="e">
        <f t="shared" si="9"/>
        <v>#N/A</v>
      </c>
      <c r="AB23" s="6" t="str">
        <f t="shared" si="10"/>
        <v/>
      </c>
      <c r="AC23" s="10">
        <f t="shared" si="11"/>
        <v>1</v>
      </c>
      <c r="AD23" s="6" t="e">
        <f t="shared" si="30"/>
        <v>#N/A</v>
      </c>
      <c r="AE23" s="6" t="e">
        <f t="shared" si="31"/>
        <v>#N/A</v>
      </c>
      <c r="AF23" s="6" t="e">
        <f t="shared" si="32"/>
        <v>#N/A</v>
      </c>
      <c r="AG23" s="6" t="e">
        <f t="shared" si="33"/>
        <v>#N/A</v>
      </c>
      <c r="AH23" s="11" t="str">
        <f t="shared" si="12"/>
        <v xml:space="preserve"> </v>
      </c>
      <c r="AI23" s="6" t="e">
        <f t="shared" si="34"/>
        <v>#N/A</v>
      </c>
      <c r="AJ23" s="6" t="e">
        <f t="shared" si="13"/>
        <v>#N/A</v>
      </c>
      <c r="AK23" s="6" t="e">
        <f t="shared" si="35"/>
        <v>#N/A</v>
      </c>
      <c r="AL23" s="6" t="e">
        <f t="shared" si="14"/>
        <v>#N/A</v>
      </c>
      <c r="AM23" s="6" t="e">
        <f t="shared" si="15"/>
        <v>#N/A</v>
      </c>
      <c r="AN23" s="6" t="e">
        <f t="shared" si="36"/>
        <v>#N/A</v>
      </c>
      <c r="AO23" s="6" t="e">
        <f t="shared" si="16"/>
        <v>#N/A</v>
      </c>
      <c r="AP23" s="6" t="e">
        <f t="shared" si="17"/>
        <v>#N/A</v>
      </c>
      <c r="AQ23" s="6" t="e">
        <f t="shared" si="18"/>
        <v>#N/A</v>
      </c>
      <c r="AR23" s="6">
        <f t="shared" si="19"/>
        <v>0</v>
      </c>
      <c r="AS23" s="6" t="e">
        <f t="shared" si="37"/>
        <v>#N/A</v>
      </c>
      <c r="AT23" s="6" t="str">
        <f t="shared" si="20"/>
        <v/>
      </c>
      <c r="AU23" s="6" t="str">
        <f t="shared" si="21"/>
        <v/>
      </c>
      <c r="AV23" s="6" t="str">
        <f t="shared" si="22"/>
        <v/>
      </c>
      <c r="AW23" s="103"/>
      <c r="AX23" s="12" t="s">
        <v>838</v>
      </c>
      <c r="AY23" s="12" t="s">
        <v>1172</v>
      </c>
      <c r="AZ23" s="12" t="s">
        <v>1172</v>
      </c>
      <c r="BA23" s="12">
        <v>9</v>
      </c>
      <c r="BB23" s="12" t="s">
        <v>1071</v>
      </c>
      <c r="BC23" s="3" t="s">
        <v>7</v>
      </c>
      <c r="BF23" s="17" t="s">
        <v>1187</v>
      </c>
      <c r="BG23" s="12" t="s">
        <v>1186</v>
      </c>
      <c r="BH23" s="17" t="s">
        <v>66</v>
      </c>
      <c r="BI23" s="12" t="s">
        <v>1174</v>
      </c>
      <c r="BJ23" s="12" t="s">
        <v>1085</v>
      </c>
      <c r="BL23" s="17"/>
      <c r="BM23" s="12">
        <v>7</v>
      </c>
      <c r="BQ23" s="12" t="s">
        <v>637</v>
      </c>
      <c r="BR23" s="12" t="s">
        <v>1071</v>
      </c>
    </row>
    <row r="24" spans="1:84" s="12" customFormat="1" ht="13.5" customHeight="1" x14ac:dyDescent="0.2">
      <c r="A24" s="163">
        <v>9</v>
      </c>
      <c r="B24" s="160"/>
      <c r="C24" s="7"/>
      <c r="D24" s="120"/>
      <c r="E24" s="7"/>
      <c r="F24" s="7"/>
      <c r="G24" s="219"/>
      <c r="H24" s="7"/>
      <c r="I24" s="8"/>
      <c r="J24" s="9"/>
      <c r="K24" s="501"/>
      <c r="L24" s="497"/>
      <c r="M24" s="421"/>
      <c r="N24" s="413"/>
      <c r="O24" s="414"/>
      <c r="P24" s="422" t="str">
        <f t="shared" si="23"/>
        <v/>
      </c>
      <c r="Q24" s="422" t="str">
        <f t="shared" si="24"/>
        <v/>
      </c>
      <c r="R24" s="423" t="str">
        <f t="shared" si="25"/>
        <v/>
      </c>
      <c r="S24" s="424" t="str">
        <f t="shared" si="26"/>
        <v/>
      </c>
      <c r="T24" s="425" t="str">
        <f t="shared" si="27"/>
        <v/>
      </c>
      <c r="U24" s="425" t="str">
        <f t="shared" si="28"/>
        <v/>
      </c>
      <c r="V24" s="426" t="str">
        <f t="shared" si="29"/>
        <v/>
      </c>
      <c r="W24" s="38"/>
      <c r="X24" s="29" t="str">
        <f t="shared" si="6"/>
        <v/>
      </c>
      <c r="Y24" s="6" t="e">
        <f t="shared" si="7"/>
        <v>#N/A</v>
      </c>
      <c r="Z24" s="6" t="e">
        <f t="shared" si="8"/>
        <v>#N/A</v>
      </c>
      <c r="AA24" s="6" t="e">
        <f t="shared" si="9"/>
        <v>#N/A</v>
      </c>
      <c r="AB24" s="6" t="str">
        <f t="shared" si="10"/>
        <v/>
      </c>
      <c r="AC24" s="10">
        <f t="shared" si="11"/>
        <v>1</v>
      </c>
      <c r="AD24" s="6" t="e">
        <f t="shared" si="30"/>
        <v>#N/A</v>
      </c>
      <c r="AE24" s="6" t="e">
        <f t="shared" si="31"/>
        <v>#N/A</v>
      </c>
      <c r="AF24" s="6" t="e">
        <f t="shared" si="32"/>
        <v>#N/A</v>
      </c>
      <c r="AG24" s="6" t="e">
        <f t="shared" si="33"/>
        <v>#N/A</v>
      </c>
      <c r="AH24" s="11" t="str">
        <f t="shared" si="12"/>
        <v xml:space="preserve"> </v>
      </c>
      <c r="AI24" s="6" t="e">
        <f t="shared" si="34"/>
        <v>#N/A</v>
      </c>
      <c r="AJ24" s="6" t="e">
        <f t="shared" si="13"/>
        <v>#N/A</v>
      </c>
      <c r="AK24" s="6" t="e">
        <f t="shared" si="35"/>
        <v>#N/A</v>
      </c>
      <c r="AL24" s="6" t="e">
        <f t="shared" si="14"/>
        <v>#N/A</v>
      </c>
      <c r="AM24" s="6" t="e">
        <f t="shared" si="15"/>
        <v>#N/A</v>
      </c>
      <c r="AN24" s="6" t="e">
        <f t="shared" si="36"/>
        <v>#N/A</v>
      </c>
      <c r="AO24" s="6" t="e">
        <f t="shared" si="16"/>
        <v>#N/A</v>
      </c>
      <c r="AP24" s="6" t="e">
        <f t="shared" si="17"/>
        <v>#N/A</v>
      </c>
      <c r="AQ24" s="6" t="e">
        <f t="shared" si="18"/>
        <v>#N/A</v>
      </c>
      <c r="AR24" s="6">
        <f t="shared" si="19"/>
        <v>0</v>
      </c>
      <c r="AS24" s="6" t="e">
        <f t="shared" si="37"/>
        <v>#N/A</v>
      </c>
      <c r="AT24" s="6" t="str">
        <f t="shared" si="20"/>
        <v/>
      </c>
      <c r="AU24" s="6" t="str">
        <f t="shared" si="21"/>
        <v/>
      </c>
      <c r="AV24" s="6" t="str">
        <f t="shared" si="22"/>
        <v/>
      </c>
      <c r="AW24" s="103"/>
      <c r="BC24" s="3" t="s">
        <v>6</v>
      </c>
      <c r="BF24" s="17" t="s">
        <v>1188</v>
      </c>
      <c r="BG24" s="12" t="s">
        <v>1174</v>
      </c>
      <c r="BH24" s="17" t="s">
        <v>830</v>
      </c>
      <c r="BI24" s="12" t="s">
        <v>1174</v>
      </c>
      <c r="BJ24" s="12" t="s">
        <v>833</v>
      </c>
      <c r="BL24" s="17"/>
      <c r="BM24" s="12">
        <v>8</v>
      </c>
      <c r="BQ24" s="12" t="s">
        <v>640</v>
      </c>
      <c r="BR24" s="12" t="s">
        <v>44</v>
      </c>
    </row>
    <row r="25" spans="1:84" s="12" customFormat="1" ht="13.5" customHeight="1" x14ac:dyDescent="0.2">
      <c r="A25" s="163">
        <v>10</v>
      </c>
      <c r="B25" s="160"/>
      <c r="C25" s="7"/>
      <c r="D25" s="120"/>
      <c r="E25" s="7"/>
      <c r="F25" s="7"/>
      <c r="G25" s="219"/>
      <c r="H25" s="7"/>
      <c r="I25" s="8"/>
      <c r="J25" s="9"/>
      <c r="K25" s="501"/>
      <c r="L25" s="497"/>
      <c r="M25" s="421"/>
      <c r="N25" s="413"/>
      <c r="O25" s="414"/>
      <c r="P25" s="422" t="str">
        <f t="shared" si="23"/>
        <v/>
      </c>
      <c r="Q25" s="422" t="str">
        <f t="shared" si="24"/>
        <v/>
      </c>
      <c r="R25" s="423" t="str">
        <f t="shared" si="25"/>
        <v/>
      </c>
      <c r="S25" s="424" t="str">
        <f t="shared" si="26"/>
        <v/>
      </c>
      <c r="T25" s="425" t="str">
        <f t="shared" si="27"/>
        <v/>
      </c>
      <c r="U25" s="425" t="str">
        <f t="shared" si="28"/>
        <v/>
      </c>
      <c r="V25" s="426" t="str">
        <f t="shared" si="29"/>
        <v/>
      </c>
      <c r="W25" s="38"/>
      <c r="X25" s="29" t="str">
        <f t="shared" si="6"/>
        <v/>
      </c>
      <c r="Y25" s="6" t="e">
        <f t="shared" si="7"/>
        <v>#N/A</v>
      </c>
      <c r="Z25" s="6" t="e">
        <f t="shared" si="8"/>
        <v>#N/A</v>
      </c>
      <c r="AA25" s="6" t="e">
        <f t="shared" si="9"/>
        <v>#N/A</v>
      </c>
      <c r="AB25" s="6" t="str">
        <f t="shared" si="10"/>
        <v/>
      </c>
      <c r="AC25" s="10">
        <f t="shared" si="11"/>
        <v>1</v>
      </c>
      <c r="AD25" s="6" t="e">
        <f t="shared" si="30"/>
        <v>#N/A</v>
      </c>
      <c r="AE25" s="6" t="e">
        <f t="shared" si="31"/>
        <v>#N/A</v>
      </c>
      <c r="AF25" s="6" t="e">
        <f t="shared" si="32"/>
        <v>#N/A</v>
      </c>
      <c r="AG25" s="6" t="e">
        <f t="shared" si="33"/>
        <v>#N/A</v>
      </c>
      <c r="AH25" s="11" t="str">
        <f t="shared" si="12"/>
        <v xml:space="preserve"> </v>
      </c>
      <c r="AI25" s="6" t="e">
        <f t="shared" si="34"/>
        <v>#N/A</v>
      </c>
      <c r="AJ25" s="6" t="e">
        <f t="shared" si="13"/>
        <v>#N/A</v>
      </c>
      <c r="AK25" s="6" t="e">
        <f t="shared" si="35"/>
        <v>#N/A</v>
      </c>
      <c r="AL25" s="6" t="e">
        <f t="shared" si="14"/>
        <v>#N/A</v>
      </c>
      <c r="AM25" s="6" t="e">
        <f t="shared" si="15"/>
        <v>#N/A</v>
      </c>
      <c r="AN25" s="6" t="e">
        <f t="shared" si="36"/>
        <v>#N/A</v>
      </c>
      <c r="AO25" s="6" t="e">
        <f t="shared" si="16"/>
        <v>#N/A</v>
      </c>
      <c r="AP25" s="6" t="e">
        <f t="shared" si="17"/>
        <v>#N/A</v>
      </c>
      <c r="AQ25" s="6" t="e">
        <f t="shared" si="18"/>
        <v>#N/A</v>
      </c>
      <c r="AR25" s="6">
        <f t="shared" si="19"/>
        <v>0</v>
      </c>
      <c r="AS25" s="6" t="e">
        <f t="shared" si="37"/>
        <v>#N/A</v>
      </c>
      <c r="AT25" s="6" t="str">
        <f t="shared" si="20"/>
        <v/>
      </c>
      <c r="AU25" s="6" t="str">
        <f t="shared" si="21"/>
        <v/>
      </c>
      <c r="AV25" s="6" t="str">
        <f t="shared" si="22"/>
        <v/>
      </c>
      <c r="AW25" s="103"/>
      <c r="BC25" s="3" t="s">
        <v>10</v>
      </c>
      <c r="BF25" s="17" t="s">
        <v>201</v>
      </c>
      <c r="BG25" s="12" t="s">
        <v>42</v>
      </c>
      <c r="BH25" s="17" t="s">
        <v>634</v>
      </c>
      <c r="BI25" s="12" t="s">
        <v>632</v>
      </c>
      <c r="BJ25" s="12" t="s">
        <v>705</v>
      </c>
      <c r="BL25" s="17"/>
      <c r="BM25" s="12">
        <v>9</v>
      </c>
      <c r="BQ25" s="12" t="s">
        <v>641</v>
      </c>
      <c r="BR25" s="12" t="s">
        <v>45</v>
      </c>
    </row>
    <row r="26" spans="1:84" s="12" customFormat="1" ht="13.5" customHeight="1" x14ac:dyDescent="0.2">
      <c r="A26" s="163">
        <v>11</v>
      </c>
      <c r="B26" s="160"/>
      <c r="C26" s="7"/>
      <c r="D26" s="120"/>
      <c r="E26" s="7"/>
      <c r="F26" s="7"/>
      <c r="G26" s="219"/>
      <c r="H26" s="7"/>
      <c r="I26" s="8"/>
      <c r="J26" s="9"/>
      <c r="K26" s="501"/>
      <c r="L26" s="497"/>
      <c r="M26" s="421"/>
      <c r="N26" s="413"/>
      <c r="O26" s="414"/>
      <c r="P26" s="422" t="str">
        <f t="shared" si="23"/>
        <v/>
      </c>
      <c r="Q26" s="422" t="str">
        <f t="shared" si="24"/>
        <v/>
      </c>
      <c r="R26" s="423" t="str">
        <f t="shared" si="25"/>
        <v/>
      </c>
      <c r="S26" s="424" t="str">
        <f t="shared" si="26"/>
        <v/>
      </c>
      <c r="T26" s="425" t="str">
        <f t="shared" si="27"/>
        <v/>
      </c>
      <c r="U26" s="425" t="str">
        <f t="shared" si="28"/>
        <v/>
      </c>
      <c r="V26" s="426" t="str">
        <f t="shared" si="29"/>
        <v/>
      </c>
      <c r="W26" s="38"/>
      <c r="X26" s="29" t="str">
        <f t="shared" si="6"/>
        <v/>
      </c>
      <c r="Y26" s="6" t="e">
        <f t="shared" si="7"/>
        <v>#N/A</v>
      </c>
      <c r="Z26" s="6" t="e">
        <f t="shared" si="8"/>
        <v>#N/A</v>
      </c>
      <c r="AA26" s="6" t="e">
        <f t="shared" si="9"/>
        <v>#N/A</v>
      </c>
      <c r="AB26" s="6" t="str">
        <f t="shared" si="10"/>
        <v/>
      </c>
      <c r="AC26" s="10">
        <f t="shared" si="11"/>
        <v>1</v>
      </c>
      <c r="AD26" s="6" t="e">
        <f t="shared" si="30"/>
        <v>#N/A</v>
      </c>
      <c r="AE26" s="6" t="e">
        <f t="shared" si="31"/>
        <v>#N/A</v>
      </c>
      <c r="AF26" s="6" t="e">
        <f t="shared" si="32"/>
        <v>#N/A</v>
      </c>
      <c r="AG26" s="6" t="e">
        <f t="shared" si="33"/>
        <v>#N/A</v>
      </c>
      <c r="AH26" s="11" t="str">
        <f t="shared" si="12"/>
        <v xml:space="preserve"> </v>
      </c>
      <c r="AI26" s="6" t="e">
        <f t="shared" si="34"/>
        <v>#N/A</v>
      </c>
      <c r="AJ26" s="6" t="e">
        <f t="shared" si="13"/>
        <v>#N/A</v>
      </c>
      <c r="AK26" s="6" t="e">
        <f t="shared" si="35"/>
        <v>#N/A</v>
      </c>
      <c r="AL26" s="6" t="e">
        <f t="shared" si="14"/>
        <v>#N/A</v>
      </c>
      <c r="AM26" s="6" t="e">
        <f t="shared" si="15"/>
        <v>#N/A</v>
      </c>
      <c r="AN26" s="6" t="e">
        <f t="shared" si="36"/>
        <v>#N/A</v>
      </c>
      <c r="AO26" s="6" t="e">
        <f t="shared" si="16"/>
        <v>#N/A</v>
      </c>
      <c r="AP26" s="6" t="e">
        <f t="shared" si="17"/>
        <v>#N/A</v>
      </c>
      <c r="AQ26" s="6" t="e">
        <f t="shared" si="18"/>
        <v>#N/A</v>
      </c>
      <c r="AR26" s="6">
        <f t="shared" si="19"/>
        <v>0</v>
      </c>
      <c r="AS26" s="6" t="e">
        <f t="shared" si="37"/>
        <v>#N/A</v>
      </c>
      <c r="AT26" s="6" t="str">
        <f t="shared" si="20"/>
        <v/>
      </c>
      <c r="AU26" s="6" t="str">
        <f t="shared" si="21"/>
        <v/>
      </c>
      <c r="AV26" s="6" t="str">
        <f t="shared" si="22"/>
        <v/>
      </c>
      <c r="AW26" s="103"/>
      <c r="BC26" s="3" t="s">
        <v>25</v>
      </c>
      <c r="BF26" s="17" t="s">
        <v>822</v>
      </c>
      <c r="BG26" s="12" t="s">
        <v>821</v>
      </c>
      <c r="BH26" s="17" t="s">
        <v>976</v>
      </c>
      <c r="BI26" s="12" t="s">
        <v>1174</v>
      </c>
      <c r="BJ26" s="12" t="s">
        <v>706</v>
      </c>
      <c r="BL26" s="17"/>
      <c r="BM26" s="12">
        <v>10</v>
      </c>
      <c r="BQ26" s="12" t="s">
        <v>642</v>
      </c>
      <c r="BR26" s="12" t="s">
        <v>45</v>
      </c>
    </row>
    <row r="27" spans="1:84" s="12" customFormat="1" ht="13.5" customHeight="1" x14ac:dyDescent="0.2">
      <c r="A27" s="163">
        <v>12</v>
      </c>
      <c r="B27" s="160"/>
      <c r="C27" s="7"/>
      <c r="D27" s="120"/>
      <c r="E27" s="7"/>
      <c r="F27" s="7"/>
      <c r="G27" s="219"/>
      <c r="H27" s="7"/>
      <c r="I27" s="8"/>
      <c r="J27" s="9"/>
      <c r="K27" s="501"/>
      <c r="L27" s="497"/>
      <c r="M27" s="421"/>
      <c r="N27" s="413"/>
      <c r="O27" s="414"/>
      <c r="P27" s="422" t="str">
        <f t="shared" si="23"/>
        <v/>
      </c>
      <c r="Q27" s="422" t="str">
        <f t="shared" si="24"/>
        <v/>
      </c>
      <c r="R27" s="423" t="str">
        <f t="shared" si="25"/>
        <v/>
      </c>
      <c r="S27" s="424" t="str">
        <f t="shared" si="26"/>
        <v/>
      </c>
      <c r="T27" s="425" t="str">
        <f t="shared" si="27"/>
        <v/>
      </c>
      <c r="U27" s="425" t="str">
        <f t="shared" si="28"/>
        <v/>
      </c>
      <c r="V27" s="426" t="str">
        <f t="shared" si="29"/>
        <v/>
      </c>
      <c r="W27" s="38"/>
      <c r="X27" s="29" t="str">
        <f t="shared" si="6"/>
        <v/>
      </c>
      <c r="Y27" s="6" t="e">
        <f t="shared" si="7"/>
        <v>#N/A</v>
      </c>
      <c r="Z27" s="6" t="e">
        <f t="shared" si="8"/>
        <v>#N/A</v>
      </c>
      <c r="AA27" s="6" t="e">
        <f t="shared" si="9"/>
        <v>#N/A</v>
      </c>
      <c r="AB27" s="6" t="str">
        <f t="shared" si="10"/>
        <v/>
      </c>
      <c r="AC27" s="10">
        <f t="shared" si="11"/>
        <v>1</v>
      </c>
      <c r="AD27" s="6" t="e">
        <f t="shared" si="30"/>
        <v>#N/A</v>
      </c>
      <c r="AE27" s="6" t="e">
        <f t="shared" si="31"/>
        <v>#N/A</v>
      </c>
      <c r="AF27" s="6" t="e">
        <f t="shared" si="32"/>
        <v>#N/A</v>
      </c>
      <c r="AG27" s="6" t="e">
        <f t="shared" si="33"/>
        <v>#N/A</v>
      </c>
      <c r="AH27" s="11" t="str">
        <f t="shared" si="12"/>
        <v xml:space="preserve"> </v>
      </c>
      <c r="AI27" s="6" t="e">
        <f t="shared" si="34"/>
        <v>#N/A</v>
      </c>
      <c r="AJ27" s="6" t="e">
        <f t="shared" si="13"/>
        <v>#N/A</v>
      </c>
      <c r="AK27" s="6" t="e">
        <f t="shared" si="35"/>
        <v>#N/A</v>
      </c>
      <c r="AL27" s="6" t="e">
        <f t="shared" si="14"/>
        <v>#N/A</v>
      </c>
      <c r="AM27" s="6" t="e">
        <f t="shared" si="15"/>
        <v>#N/A</v>
      </c>
      <c r="AN27" s="6" t="e">
        <f t="shared" si="36"/>
        <v>#N/A</v>
      </c>
      <c r="AO27" s="6" t="e">
        <f t="shared" si="16"/>
        <v>#N/A</v>
      </c>
      <c r="AP27" s="6" t="e">
        <f t="shared" si="17"/>
        <v>#N/A</v>
      </c>
      <c r="AQ27" s="6" t="e">
        <f t="shared" si="18"/>
        <v>#N/A</v>
      </c>
      <c r="AR27" s="6">
        <f t="shared" si="19"/>
        <v>0</v>
      </c>
      <c r="AS27" s="6" t="e">
        <f t="shared" si="37"/>
        <v>#N/A</v>
      </c>
      <c r="AT27" s="6" t="str">
        <f t="shared" si="20"/>
        <v/>
      </c>
      <c r="AU27" s="6" t="str">
        <f t="shared" si="21"/>
        <v/>
      </c>
      <c r="AV27" s="6" t="str">
        <f t="shared" si="22"/>
        <v/>
      </c>
      <c r="AW27" s="103"/>
      <c r="BC27" s="3" t="s">
        <v>136</v>
      </c>
      <c r="BF27" s="12" t="s">
        <v>638</v>
      </c>
      <c r="BG27" s="12" t="s">
        <v>639</v>
      </c>
      <c r="BH27" s="17" t="s">
        <v>201</v>
      </c>
      <c r="BI27" s="12" t="s">
        <v>42</v>
      </c>
      <c r="BJ27" s="12" t="s">
        <v>42</v>
      </c>
      <c r="BL27" s="17"/>
    </row>
    <row r="28" spans="1:84" s="12" customFormat="1" ht="13.5" customHeight="1" x14ac:dyDescent="0.2">
      <c r="A28" s="163">
        <v>13</v>
      </c>
      <c r="B28" s="160"/>
      <c r="C28" s="7"/>
      <c r="D28" s="120"/>
      <c r="E28" s="7"/>
      <c r="F28" s="7"/>
      <c r="G28" s="219"/>
      <c r="H28" s="7"/>
      <c r="I28" s="8"/>
      <c r="J28" s="9"/>
      <c r="K28" s="501"/>
      <c r="L28" s="497"/>
      <c r="M28" s="421"/>
      <c r="N28" s="413"/>
      <c r="O28" s="414"/>
      <c r="P28" s="422" t="str">
        <f t="shared" si="23"/>
        <v/>
      </c>
      <c r="Q28" s="422" t="str">
        <f t="shared" si="24"/>
        <v/>
      </c>
      <c r="R28" s="423" t="str">
        <f t="shared" si="25"/>
        <v/>
      </c>
      <c r="S28" s="424" t="str">
        <f t="shared" si="26"/>
        <v/>
      </c>
      <c r="T28" s="425" t="str">
        <f t="shared" si="27"/>
        <v/>
      </c>
      <c r="U28" s="425" t="str">
        <f t="shared" si="28"/>
        <v/>
      </c>
      <c r="V28" s="426" t="str">
        <f t="shared" si="29"/>
        <v/>
      </c>
      <c r="W28" s="38"/>
      <c r="X28" s="29" t="str">
        <f t="shared" si="6"/>
        <v/>
      </c>
      <c r="Y28" s="6" t="e">
        <f t="shared" si="7"/>
        <v>#N/A</v>
      </c>
      <c r="Z28" s="6" t="e">
        <f t="shared" si="8"/>
        <v>#N/A</v>
      </c>
      <c r="AA28" s="6" t="e">
        <f t="shared" si="9"/>
        <v>#N/A</v>
      </c>
      <c r="AB28" s="6" t="str">
        <f t="shared" si="10"/>
        <v/>
      </c>
      <c r="AC28" s="10">
        <f t="shared" si="11"/>
        <v>1</v>
      </c>
      <c r="AD28" s="6" t="e">
        <f t="shared" si="30"/>
        <v>#N/A</v>
      </c>
      <c r="AE28" s="6" t="e">
        <f t="shared" si="31"/>
        <v>#N/A</v>
      </c>
      <c r="AF28" s="6" t="e">
        <f t="shared" si="32"/>
        <v>#N/A</v>
      </c>
      <c r="AG28" s="6" t="e">
        <f t="shared" si="33"/>
        <v>#N/A</v>
      </c>
      <c r="AH28" s="11" t="str">
        <f t="shared" si="12"/>
        <v xml:space="preserve"> </v>
      </c>
      <c r="AI28" s="6" t="e">
        <f t="shared" si="34"/>
        <v>#N/A</v>
      </c>
      <c r="AJ28" s="6" t="e">
        <f t="shared" si="13"/>
        <v>#N/A</v>
      </c>
      <c r="AK28" s="6" t="e">
        <f t="shared" si="35"/>
        <v>#N/A</v>
      </c>
      <c r="AL28" s="6" t="e">
        <f t="shared" si="14"/>
        <v>#N/A</v>
      </c>
      <c r="AM28" s="6" t="e">
        <f t="shared" si="15"/>
        <v>#N/A</v>
      </c>
      <c r="AN28" s="6" t="e">
        <f t="shared" si="36"/>
        <v>#N/A</v>
      </c>
      <c r="AO28" s="6" t="e">
        <f t="shared" si="16"/>
        <v>#N/A</v>
      </c>
      <c r="AP28" s="6" t="e">
        <f t="shared" si="17"/>
        <v>#N/A</v>
      </c>
      <c r="AQ28" s="6" t="e">
        <f t="shared" si="18"/>
        <v>#N/A</v>
      </c>
      <c r="AR28" s="6">
        <f t="shared" si="19"/>
        <v>0</v>
      </c>
      <c r="AS28" s="6" t="e">
        <f t="shared" si="37"/>
        <v>#N/A</v>
      </c>
      <c r="AT28" s="6" t="str">
        <f t="shared" si="20"/>
        <v/>
      </c>
      <c r="AU28" s="6" t="str">
        <f t="shared" si="21"/>
        <v/>
      </c>
      <c r="AV28" s="6" t="str">
        <f t="shared" si="22"/>
        <v/>
      </c>
      <c r="AW28" s="103"/>
      <c r="BC28" s="3" t="s">
        <v>137</v>
      </c>
      <c r="BH28" s="12" t="s">
        <v>1178</v>
      </c>
      <c r="BI28" s="12" t="s">
        <v>1179</v>
      </c>
      <c r="BJ28" s="12" t="s">
        <v>1179</v>
      </c>
      <c r="BL28" s="17"/>
    </row>
    <row r="29" spans="1:84" s="12" customFormat="1" ht="13.5" customHeight="1" x14ac:dyDescent="0.2">
      <c r="A29" s="163">
        <v>14</v>
      </c>
      <c r="B29" s="160"/>
      <c r="C29" s="7"/>
      <c r="D29" s="120"/>
      <c r="E29" s="7"/>
      <c r="F29" s="7"/>
      <c r="G29" s="219"/>
      <c r="H29" s="7"/>
      <c r="I29" s="8"/>
      <c r="J29" s="9"/>
      <c r="K29" s="501"/>
      <c r="L29" s="497"/>
      <c r="M29" s="421"/>
      <c r="N29" s="413"/>
      <c r="O29" s="414"/>
      <c r="P29" s="422" t="str">
        <f t="shared" si="23"/>
        <v/>
      </c>
      <c r="Q29" s="422" t="str">
        <f t="shared" si="24"/>
        <v/>
      </c>
      <c r="R29" s="423" t="str">
        <f t="shared" si="25"/>
        <v/>
      </c>
      <c r="S29" s="424" t="str">
        <f t="shared" si="26"/>
        <v/>
      </c>
      <c r="T29" s="425" t="str">
        <f t="shared" si="27"/>
        <v/>
      </c>
      <c r="U29" s="425" t="str">
        <f t="shared" si="28"/>
        <v/>
      </c>
      <c r="V29" s="426" t="str">
        <f t="shared" si="29"/>
        <v/>
      </c>
      <c r="W29" s="38"/>
      <c r="X29" s="29" t="str">
        <f t="shared" si="6"/>
        <v/>
      </c>
      <c r="Y29" s="6" t="e">
        <f t="shared" si="7"/>
        <v>#N/A</v>
      </c>
      <c r="Z29" s="6" t="e">
        <f t="shared" si="8"/>
        <v>#N/A</v>
      </c>
      <c r="AA29" s="6" t="e">
        <f t="shared" si="9"/>
        <v>#N/A</v>
      </c>
      <c r="AB29" s="6" t="str">
        <f t="shared" si="10"/>
        <v/>
      </c>
      <c r="AC29" s="10">
        <f t="shared" si="11"/>
        <v>1</v>
      </c>
      <c r="AD29" s="6" t="e">
        <f t="shared" si="30"/>
        <v>#N/A</v>
      </c>
      <c r="AE29" s="6" t="e">
        <f t="shared" si="31"/>
        <v>#N/A</v>
      </c>
      <c r="AF29" s="6" t="e">
        <f t="shared" si="32"/>
        <v>#N/A</v>
      </c>
      <c r="AG29" s="6" t="e">
        <f t="shared" si="33"/>
        <v>#N/A</v>
      </c>
      <c r="AH29" s="11" t="str">
        <f t="shared" si="12"/>
        <v xml:space="preserve"> </v>
      </c>
      <c r="AI29" s="6" t="e">
        <f t="shared" si="34"/>
        <v>#N/A</v>
      </c>
      <c r="AJ29" s="6" t="e">
        <f t="shared" si="13"/>
        <v>#N/A</v>
      </c>
      <c r="AK29" s="6" t="e">
        <f t="shared" si="35"/>
        <v>#N/A</v>
      </c>
      <c r="AL29" s="6" t="e">
        <f t="shared" si="14"/>
        <v>#N/A</v>
      </c>
      <c r="AM29" s="6" t="e">
        <f t="shared" si="15"/>
        <v>#N/A</v>
      </c>
      <c r="AN29" s="6" t="e">
        <f t="shared" si="36"/>
        <v>#N/A</v>
      </c>
      <c r="AO29" s="6" t="e">
        <f t="shared" si="16"/>
        <v>#N/A</v>
      </c>
      <c r="AP29" s="6" t="e">
        <f t="shared" si="17"/>
        <v>#N/A</v>
      </c>
      <c r="AQ29" s="6" t="e">
        <f t="shared" si="18"/>
        <v>#N/A</v>
      </c>
      <c r="AR29" s="6">
        <f t="shared" si="19"/>
        <v>0</v>
      </c>
      <c r="AS29" s="6" t="e">
        <f t="shared" si="37"/>
        <v>#N/A</v>
      </c>
      <c r="AT29" s="6" t="str">
        <f t="shared" si="20"/>
        <v/>
      </c>
      <c r="AU29" s="6" t="str">
        <f t="shared" si="21"/>
        <v/>
      </c>
      <c r="AV29" s="6" t="str">
        <f t="shared" si="22"/>
        <v/>
      </c>
      <c r="AW29" s="103"/>
      <c r="BC29" s="3" t="s">
        <v>31</v>
      </c>
      <c r="BH29" s="17" t="s">
        <v>822</v>
      </c>
      <c r="BI29" s="12" t="s">
        <v>821</v>
      </c>
      <c r="BJ29" s="12" t="s">
        <v>821</v>
      </c>
      <c r="BL29" s="17"/>
    </row>
    <row r="30" spans="1:84" s="12" customFormat="1" ht="13.5" customHeight="1" x14ac:dyDescent="0.2">
      <c r="A30" s="163">
        <v>15</v>
      </c>
      <c r="B30" s="160"/>
      <c r="C30" s="7"/>
      <c r="D30" s="120"/>
      <c r="E30" s="7"/>
      <c r="F30" s="7"/>
      <c r="G30" s="219"/>
      <c r="H30" s="7"/>
      <c r="I30" s="8"/>
      <c r="J30" s="9"/>
      <c r="K30" s="501"/>
      <c r="L30" s="497"/>
      <c r="M30" s="421"/>
      <c r="N30" s="413"/>
      <c r="O30" s="414"/>
      <c r="P30" s="422" t="str">
        <f t="shared" si="23"/>
        <v/>
      </c>
      <c r="Q30" s="422" t="str">
        <f t="shared" si="24"/>
        <v/>
      </c>
      <c r="R30" s="423" t="str">
        <f t="shared" si="25"/>
        <v/>
      </c>
      <c r="S30" s="424" t="str">
        <f t="shared" si="26"/>
        <v/>
      </c>
      <c r="T30" s="425" t="str">
        <f t="shared" si="27"/>
        <v/>
      </c>
      <c r="U30" s="425" t="str">
        <f t="shared" si="28"/>
        <v/>
      </c>
      <c r="V30" s="426" t="str">
        <f t="shared" si="29"/>
        <v/>
      </c>
      <c r="W30" s="38"/>
      <c r="X30" s="29" t="str">
        <f t="shared" si="6"/>
        <v/>
      </c>
      <c r="Y30" s="6" t="e">
        <f t="shared" si="7"/>
        <v>#N/A</v>
      </c>
      <c r="Z30" s="6" t="e">
        <f t="shared" si="8"/>
        <v>#N/A</v>
      </c>
      <c r="AA30" s="6" t="e">
        <f t="shared" si="9"/>
        <v>#N/A</v>
      </c>
      <c r="AB30" s="6" t="str">
        <f t="shared" si="10"/>
        <v/>
      </c>
      <c r="AC30" s="10">
        <f t="shared" si="11"/>
        <v>1</v>
      </c>
      <c r="AD30" s="6" t="e">
        <f t="shared" si="30"/>
        <v>#N/A</v>
      </c>
      <c r="AE30" s="6" t="e">
        <f t="shared" si="31"/>
        <v>#N/A</v>
      </c>
      <c r="AF30" s="6" t="e">
        <f t="shared" si="32"/>
        <v>#N/A</v>
      </c>
      <c r="AG30" s="6" t="e">
        <f t="shared" si="33"/>
        <v>#N/A</v>
      </c>
      <c r="AH30" s="11" t="str">
        <f t="shared" si="12"/>
        <v xml:space="preserve"> </v>
      </c>
      <c r="AI30" s="6" t="e">
        <f t="shared" si="34"/>
        <v>#N/A</v>
      </c>
      <c r="AJ30" s="6" t="e">
        <f t="shared" si="13"/>
        <v>#N/A</v>
      </c>
      <c r="AK30" s="6" t="e">
        <f t="shared" si="35"/>
        <v>#N/A</v>
      </c>
      <c r="AL30" s="6" t="e">
        <f t="shared" si="14"/>
        <v>#N/A</v>
      </c>
      <c r="AM30" s="6" t="e">
        <f t="shared" si="15"/>
        <v>#N/A</v>
      </c>
      <c r="AN30" s="6" t="e">
        <f t="shared" si="36"/>
        <v>#N/A</v>
      </c>
      <c r="AO30" s="6" t="e">
        <f t="shared" si="16"/>
        <v>#N/A</v>
      </c>
      <c r="AP30" s="6" t="e">
        <f t="shared" si="17"/>
        <v>#N/A</v>
      </c>
      <c r="AQ30" s="6" t="e">
        <f t="shared" si="18"/>
        <v>#N/A</v>
      </c>
      <c r="AR30" s="6">
        <f t="shared" si="19"/>
        <v>0</v>
      </c>
      <c r="AS30" s="6" t="e">
        <f t="shared" si="37"/>
        <v>#N/A</v>
      </c>
      <c r="AT30" s="6" t="str">
        <f t="shared" si="20"/>
        <v/>
      </c>
      <c r="AU30" s="6" t="str">
        <f t="shared" si="21"/>
        <v/>
      </c>
      <c r="AV30" s="6" t="str">
        <f t="shared" si="22"/>
        <v/>
      </c>
      <c r="AW30" s="103"/>
      <c r="BC30" s="3" t="s">
        <v>78</v>
      </c>
      <c r="BL30" s="17"/>
    </row>
    <row r="31" spans="1:84" s="12" customFormat="1" ht="13.5" customHeight="1" x14ac:dyDescent="0.2">
      <c r="A31" s="163">
        <v>16</v>
      </c>
      <c r="B31" s="160"/>
      <c r="C31" s="7"/>
      <c r="D31" s="120"/>
      <c r="E31" s="7"/>
      <c r="F31" s="7"/>
      <c r="G31" s="219"/>
      <c r="H31" s="7"/>
      <c r="I31" s="8"/>
      <c r="J31" s="9"/>
      <c r="K31" s="501"/>
      <c r="L31" s="497"/>
      <c r="M31" s="421"/>
      <c r="N31" s="413"/>
      <c r="O31" s="414"/>
      <c r="P31" s="422" t="str">
        <f t="shared" si="23"/>
        <v/>
      </c>
      <c r="Q31" s="422" t="str">
        <f t="shared" si="24"/>
        <v/>
      </c>
      <c r="R31" s="423" t="str">
        <f t="shared" si="25"/>
        <v/>
      </c>
      <c r="S31" s="424" t="str">
        <f t="shared" si="26"/>
        <v/>
      </c>
      <c r="T31" s="425" t="str">
        <f t="shared" si="27"/>
        <v/>
      </c>
      <c r="U31" s="425" t="str">
        <f t="shared" si="28"/>
        <v/>
      </c>
      <c r="V31" s="426" t="str">
        <f t="shared" si="29"/>
        <v/>
      </c>
      <c r="W31" s="38"/>
      <c r="X31" s="29" t="str">
        <f t="shared" si="6"/>
        <v/>
      </c>
      <c r="Y31" s="6" t="e">
        <f t="shared" si="7"/>
        <v>#N/A</v>
      </c>
      <c r="Z31" s="6" t="e">
        <f t="shared" si="8"/>
        <v>#N/A</v>
      </c>
      <c r="AA31" s="6" t="e">
        <f t="shared" si="9"/>
        <v>#N/A</v>
      </c>
      <c r="AB31" s="6" t="str">
        <f t="shared" si="10"/>
        <v/>
      </c>
      <c r="AC31" s="10">
        <f t="shared" si="11"/>
        <v>1</v>
      </c>
      <c r="AD31" s="6" t="e">
        <f t="shared" si="30"/>
        <v>#N/A</v>
      </c>
      <c r="AE31" s="6" t="e">
        <f t="shared" si="31"/>
        <v>#N/A</v>
      </c>
      <c r="AF31" s="6" t="e">
        <f t="shared" si="32"/>
        <v>#N/A</v>
      </c>
      <c r="AG31" s="6" t="e">
        <f t="shared" si="33"/>
        <v>#N/A</v>
      </c>
      <c r="AH31" s="11" t="str">
        <f t="shared" si="12"/>
        <v xml:space="preserve"> </v>
      </c>
      <c r="AI31" s="6" t="e">
        <f t="shared" si="34"/>
        <v>#N/A</v>
      </c>
      <c r="AJ31" s="6" t="e">
        <f t="shared" si="13"/>
        <v>#N/A</v>
      </c>
      <c r="AK31" s="6" t="e">
        <f t="shared" si="35"/>
        <v>#N/A</v>
      </c>
      <c r="AL31" s="6" t="e">
        <f t="shared" si="14"/>
        <v>#N/A</v>
      </c>
      <c r="AM31" s="6" t="e">
        <f t="shared" si="15"/>
        <v>#N/A</v>
      </c>
      <c r="AN31" s="6" t="e">
        <f t="shared" si="36"/>
        <v>#N/A</v>
      </c>
      <c r="AO31" s="6" t="e">
        <f t="shared" si="16"/>
        <v>#N/A</v>
      </c>
      <c r="AP31" s="6" t="e">
        <f t="shared" si="17"/>
        <v>#N/A</v>
      </c>
      <c r="AQ31" s="6" t="e">
        <f t="shared" si="18"/>
        <v>#N/A</v>
      </c>
      <c r="AR31" s="6">
        <f t="shared" si="19"/>
        <v>0</v>
      </c>
      <c r="AS31" s="6" t="e">
        <f t="shared" si="37"/>
        <v>#N/A</v>
      </c>
      <c r="AT31" s="6" t="str">
        <f t="shared" si="20"/>
        <v/>
      </c>
      <c r="AU31" s="6" t="str">
        <f t="shared" si="21"/>
        <v/>
      </c>
      <c r="AV31" s="6" t="str">
        <f t="shared" si="22"/>
        <v/>
      </c>
      <c r="AW31" s="103"/>
      <c r="BC31" s="3" t="s">
        <v>12</v>
      </c>
      <c r="BE31" s="13"/>
    </row>
    <row r="32" spans="1:84" s="12" customFormat="1" ht="13.5" customHeight="1" x14ac:dyDescent="0.2">
      <c r="A32" s="163">
        <v>17</v>
      </c>
      <c r="B32" s="160"/>
      <c r="C32" s="7"/>
      <c r="D32" s="120"/>
      <c r="E32" s="7"/>
      <c r="F32" s="7"/>
      <c r="G32" s="219"/>
      <c r="H32" s="7"/>
      <c r="I32" s="8"/>
      <c r="J32" s="9"/>
      <c r="K32" s="501"/>
      <c r="L32" s="497"/>
      <c r="M32" s="421"/>
      <c r="N32" s="413"/>
      <c r="O32" s="414"/>
      <c r="P32" s="422" t="str">
        <f t="shared" si="23"/>
        <v/>
      </c>
      <c r="Q32" s="422" t="str">
        <f t="shared" si="24"/>
        <v/>
      </c>
      <c r="R32" s="423" t="str">
        <f t="shared" si="25"/>
        <v/>
      </c>
      <c r="S32" s="424" t="str">
        <f t="shared" si="26"/>
        <v/>
      </c>
      <c r="T32" s="425" t="str">
        <f t="shared" si="27"/>
        <v/>
      </c>
      <c r="U32" s="425" t="str">
        <f t="shared" si="28"/>
        <v/>
      </c>
      <c r="V32" s="426" t="str">
        <f t="shared" si="29"/>
        <v/>
      </c>
      <c r="W32" s="38"/>
      <c r="X32" s="29" t="str">
        <f t="shared" si="6"/>
        <v/>
      </c>
      <c r="Y32" s="6" t="e">
        <f t="shared" si="7"/>
        <v>#N/A</v>
      </c>
      <c r="Z32" s="6" t="e">
        <f t="shared" si="8"/>
        <v>#N/A</v>
      </c>
      <c r="AA32" s="6" t="e">
        <f t="shared" si="9"/>
        <v>#N/A</v>
      </c>
      <c r="AB32" s="6" t="str">
        <f t="shared" si="10"/>
        <v/>
      </c>
      <c r="AC32" s="10">
        <f t="shared" si="11"/>
        <v>1</v>
      </c>
      <c r="AD32" s="6" t="e">
        <f t="shared" si="30"/>
        <v>#N/A</v>
      </c>
      <c r="AE32" s="6" t="e">
        <f t="shared" si="31"/>
        <v>#N/A</v>
      </c>
      <c r="AF32" s="6" t="e">
        <f t="shared" si="32"/>
        <v>#N/A</v>
      </c>
      <c r="AG32" s="6" t="e">
        <f t="shared" si="33"/>
        <v>#N/A</v>
      </c>
      <c r="AH32" s="11" t="str">
        <f t="shared" si="12"/>
        <v xml:space="preserve"> </v>
      </c>
      <c r="AI32" s="6" t="e">
        <f t="shared" si="34"/>
        <v>#N/A</v>
      </c>
      <c r="AJ32" s="6" t="e">
        <f t="shared" si="13"/>
        <v>#N/A</v>
      </c>
      <c r="AK32" s="6" t="e">
        <f t="shared" si="35"/>
        <v>#N/A</v>
      </c>
      <c r="AL32" s="6" t="e">
        <f t="shared" si="14"/>
        <v>#N/A</v>
      </c>
      <c r="AM32" s="6" t="e">
        <f t="shared" si="15"/>
        <v>#N/A</v>
      </c>
      <c r="AN32" s="6" t="e">
        <f t="shared" si="36"/>
        <v>#N/A</v>
      </c>
      <c r="AO32" s="6" t="e">
        <f t="shared" si="16"/>
        <v>#N/A</v>
      </c>
      <c r="AP32" s="6" t="e">
        <f t="shared" si="17"/>
        <v>#N/A</v>
      </c>
      <c r="AQ32" s="6" t="e">
        <f t="shared" si="18"/>
        <v>#N/A</v>
      </c>
      <c r="AR32" s="6">
        <f t="shared" si="19"/>
        <v>0</v>
      </c>
      <c r="AS32" s="6" t="e">
        <f t="shared" si="37"/>
        <v>#N/A</v>
      </c>
      <c r="AT32" s="6" t="str">
        <f t="shared" si="20"/>
        <v/>
      </c>
      <c r="AU32" s="6" t="str">
        <f t="shared" si="21"/>
        <v/>
      </c>
      <c r="AV32" s="6" t="str">
        <f t="shared" si="22"/>
        <v/>
      </c>
      <c r="AW32" s="103"/>
      <c r="BC32" s="3" t="s">
        <v>19</v>
      </c>
      <c r="BE32" s="14"/>
    </row>
    <row r="33" spans="1:62" s="12" customFormat="1" ht="13.5" customHeight="1" x14ac:dyDescent="0.2">
      <c r="A33" s="163">
        <v>18</v>
      </c>
      <c r="B33" s="160"/>
      <c r="C33" s="7"/>
      <c r="D33" s="120"/>
      <c r="E33" s="7"/>
      <c r="F33" s="7"/>
      <c r="G33" s="219"/>
      <c r="H33" s="7"/>
      <c r="I33" s="8"/>
      <c r="J33" s="9"/>
      <c r="K33" s="501"/>
      <c r="L33" s="497"/>
      <c r="M33" s="421"/>
      <c r="N33" s="413"/>
      <c r="O33" s="414"/>
      <c r="P33" s="422" t="str">
        <f t="shared" si="23"/>
        <v/>
      </c>
      <c r="Q33" s="422" t="str">
        <f t="shared" si="24"/>
        <v/>
      </c>
      <c r="R33" s="423" t="str">
        <f t="shared" si="25"/>
        <v/>
      </c>
      <c r="S33" s="424" t="str">
        <f t="shared" si="26"/>
        <v/>
      </c>
      <c r="T33" s="425" t="str">
        <f t="shared" si="27"/>
        <v/>
      </c>
      <c r="U33" s="425" t="str">
        <f t="shared" si="28"/>
        <v/>
      </c>
      <c r="V33" s="426" t="str">
        <f t="shared" si="29"/>
        <v/>
      </c>
      <c r="W33" s="38"/>
      <c r="X33" s="29" t="str">
        <f t="shared" si="6"/>
        <v/>
      </c>
      <c r="Y33" s="6" t="e">
        <f t="shared" si="7"/>
        <v>#N/A</v>
      </c>
      <c r="Z33" s="6" t="e">
        <f t="shared" si="8"/>
        <v>#N/A</v>
      </c>
      <c r="AA33" s="6" t="e">
        <f t="shared" si="9"/>
        <v>#N/A</v>
      </c>
      <c r="AB33" s="6" t="str">
        <f t="shared" si="10"/>
        <v/>
      </c>
      <c r="AC33" s="10">
        <f t="shared" si="11"/>
        <v>1</v>
      </c>
      <c r="AD33" s="6" t="e">
        <f t="shared" si="30"/>
        <v>#N/A</v>
      </c>
      <c r="AE33" s="6" t="e">
        <f t="shared" si="31"/>
        <v>#N/A</v>
      </c>
      <c r="AF33" s="6" t="e">
        <f t="shared" si="32"/>
        <v>#N/A</v>
      </c>
      <c r="AG33" s="6" t="e">
        <f t="shared" si="33"/>
        <v>#N/A</v>
      </c>
      <c r="AH33" s="11" t="str">
        <f t="shared" si="12"/>
        <v xml:space="preserve"> </v>
      </c>
      <c r="AI33" s="6" t="e">
        <f t="shared" si="34"/>
        <v>#N/A</v>
      </c>
      <c r="AJ33" s="6" t="e">
        <f t="shared" si="13"/>
        <v>#N/A</v>
      </c>
      <c r="AK33" s="6" t="e">
        <f t="shared" si="35"/>
        <v>#N/A</v>
      </c>
      <c r="AL33" s="6" t="e">
        <f t="shared" si="14"/>
        <v>#N/A</v>
      </c>
      <c r="AM33" s="6" t="e">
        <f t="shared" si="15"/>
        <v>#N/A</v>
      </c>
      <c r="AN33" s="6" t="e">
        <f t="shared" si="36"/>
        <v>#N/A</v>
      </c>
      <c r="AO33" s="6" t="e">
        <f t="shared" si="16"/>
        <v>#N/A</v>
      </c>
      <c r="AP33" s="6" t="e">
        <f t="shared" si="17"/>
        <v>#N/A</v>
      </c>
      <c r="AQ33" s="6" t="e">
        <f t="shared" si="18"/>
        <v>#N/A</v>
      </c>
      <c r="AR33" s="6">
        <f t="shared" si="19"/>
        <v>0</v>
      </c>
      <c r="AS33" s="6" t="e">
        <f t="shared" si="37"/>
        <v>#N/A</v>
      </c>
      <c r="AT33" s="6" t="str">
        <f t="shared" si="20"/>
        <v/>
      </c>
      <c r="AU33" s="6" t="str">
        <f t="shared" si="21"/>
        <v/>
      </c>
      <c r="AV33" s="6" t="str">
        <f t="shared" si="22"/>
        <v/>
      </c>
      <c r="AW33" s="103"/>
      <c r="BC33" s="3" t="s">
        <v>159</v>
      </c>
      <c r="BE33" s="14"/>
      <c r="BF33" s="13"/>
      <c r="BG33" s="13"/>
    </row>
    <row r="34" spans="1:62" s="12" customFormat="1" ht="13.5" customHeight="1" x14ac:dyDescent="0.2">
      <c r="A34" s="163">
        <v>19</v>
      </c>
      <c r="B34" s="160"/>
      <c r="C34" s="7"/>
      <c r="D34" s="120"/>
      <c r="E34" s="7"/>
      <c r="F34" s="7"/>
      <c r="G34" s="219"/>
      <c r="H34" s="7"/>
      <c r="I34" s="8"/>
      <c r="J34" s="9"/>
      <c r="K34" s="501"/>
      <c r="L34" s="497"/>
      <c r="M34" s="421"/>
      <c r="N34" s="413"/>
      <c r="O34" s="414"/>
      <c r="P34" s="422" t="str">
        <f t="shared" si="23"/>
        <v/>
      </c>
      <c r="Q34" s="422" t="str">
        <f t="shared" si="24"/>
        <v/>
      </c>
      <c r="R34" s="423" t="str">
        <f t="shared" si="25"/>
        <v/>
      </c>
      <c r="S34" s="424" t="str">
        <f t="shared" si="26"/>
        <v/>
      </c>
      <c r="T34" s="425" t="str">
        <f t="shared" si="27"/>
        <v/>
      </c>
      <c r="U34" s="425" t="str">
        <f t="shared" si="28"/>
        <v/>
      </c>
      <c r="V34" s="426" t="str">
        <f t="shared" si="29"/>
        <v/>
      </c>
      <c r="W34" s="38"/>
      <c r="X34" s="29" t="str">
        <f t="shared" si="6"/>
        <v/>
      </c>
      <c r="Y34" s="6" t="e">
        <f t="shared" si="7"/>
        <v>#N/A</v>
      </c>
      <c r="Z34" s="6" t="e">
        <f t="shared" si="8"/>
        <v>#N/A</v>
      </c>
      <c r="AA34" s="6" t="e">
        <f t="shared" si="9"/>
        <v>#N/A</v>
      </c>
      <c r="AB34" s="6" t="str">
        <f t="shared" si="10"/>
        <v/>
      </c>
      <c r="AC34" s="10">
        <f t="shared" si="11"/>
        <v>1</v>
      </c>
      <c r="AD34" s="6" t="e">
        <f t="shared" si="30"/>
        <v>#N/A</v>
      </c>
      <c r="AE34" s="6" t="e">
        <f t="shared" si="31"/>
        <v>#N/A</v>
      </c>
      <c r="AF34" s="6" t="e">
        <f t="shared" si="32"/>
        <v>#N/A</v>
      </c>
      <c r="AG34" s="6" t="e">
        <f t="shared" si="33"/>
        <v>#N/A</v>
      </c>
      <c r="AH34" s="11" t="str">
        <f t="shared" si="12"/>
        <v xml:space="preserve"> </v>
      </c>
      <c r="AI34" s="6" t="e">
        <f t="shared" si="34"/>
        <v>#N/A</v>
      </c>
      <c r="AJ34" s="6" t="e">
        <f t="shared" si="13"/>
        <v>#N/A</v>
      </c>
      <c r="AK34" s="6" t="e">
        <f t="shared" si="35"/>
        <v>#N/A</v>
      </c>
      <c r="AL34" s="6" t="e">
        <f t="shared" si="14"/>
        <v>#N/A</v>
      </c>
      <c r="AM34" s="6" t="e">
        <f t="shared" si="15"/>
        <v>#N/A</v>
      </c>
      <c r="AN34" s="6" t="e">
        <f t="shared" si="36"/>
        <v>#N/A</v>
      </c>
      <c r="AO34" s="6" t="e">
        <f t="shared" si="16"/>
        <v>#N/A</v>
      </c>
      <c r="AP34" s="6" t="e">
        <f t="shared" si="17"/>
        <v>#N/A</v>
      </c>
      <c r="AQ34" s="6" t="e">
        <f t="shared" si="18"/>
        <v>#N/A</v>
      </c>
      <c r="AR34" s="6">
        <f t="shared" si="19"/>
        <v>0</v>
      </c>
      <c r="AS34" s="6" t="e">
        <f t="shared" si="37"/>
        <v>#N/A</v>
      </c>
      <c r="AT34" s="6" t="str">
        <f t="shared" si="20"/>
        <v/>
      </c>
      <c r="AU34" s="6" t="str">
        <f t="shared" si="21"/>
        <v/>
      </c>
      <c r="AV34" s="6" t="str">
        <f t="shared" si="22"/>
        <v/>
      </c>
      <c r="AW34" s="103"/>
      <c r="BC34" s="3" t="s">
        <v>181</v>
      </c>
      <c r="BE34" s="14"/>
      <c r="BF34" s="14"/>
      <c r="BG34" s="14"/>
    </row>
    <row r="35" spans="1:62" s="12" customFormat="1" ht="13.5" customHeight="1" x14ac:dyDescent="0.2">
      <c r="A35" s="163">
        <v>20</v>
      </c>
      <c r="B35" s="160"/>
      <c r="C35" s="7"/>
      <c r="D35" s="120"/>
      <c r="E35" s="7"/>
      <c r="F35" s="7"/>
      <c r="G35" s="219"/>
      <c r="H35" s="7"/>
      <c r="I35" s="8"/>
      <c r="J35" s="9"/>
      <c r="K35" s="501"/>
      <c r="L35" s="497"/>
      <c r="M35" s="421"/>
      <c r="N35" s="413"/>
      <c r="O35" s="414"/>
      <c r="P35" s="422" t="str">
        <f t="shared" si="23"/>
        <v/>
      </c>
      <c r="Q35" s="422" t="str">
        <f t="shared" si="24"/>
        <v/>
      </c>
      <c r="R35" s="423" t="str">
        <f t="shared" si="25"/>
        <v/>
      </c>
      <c r="S35" s="424" t="str">
        <f t="shared" si="26"/>
        <v/>
      </c>
      <c r="T35" s="425" t="str">
        <f t="shared" si="27"/>
        <v/>
      </c>
      <c r="U35" s="425" t="str">
        <f t="shared" si="28"/>
        <v/>
      </c>
      <c r="V35" s="426" t="str">
        <f t="shared" si="29"/>
        <v/>
      </c>
      <c r="W35" s="38"/>
      <c r="X35" s="29" t="str">
        <f t="shared" si="6"/>
        <v/>
      </c>
      <c r="Y35" s="6" t="e">
        <f t="shared" si="7"/>
        <v>#N/A</v>
      </c>
      <c r="Z35" s="6" t="e">
        <f t="shared" si="8"/>
        <v>#N/A</v>
      </c>
      <c r="AA35" s="6" t="e">
        <f t="shared" si="9"/>
        <v>#N/A</v>
      </c>
      <c r="AB35" s="6" t="str">
        <f t="shared" si="10"/>
        <v/>
      </c>
      <c r="AC35" s="10">
        <f t="shared" si="11"/>
        <v>1</v>
      </c>
      <c r="AD35" s="6" t="e">
        <f t="shared" si="30"/>
        <v>#N/A</v>
      </c>
      <c r="AE35" s="6" t="e">
        <f t="shared" si="31"/>
        <v>#N/A</v>
      </c>
      <c r="AF35" s="6" t="e">
        <f t="shared" si="32"/>
        <v>#N/A</v>
      </c>
      <c r="AG35" s="6" t="e">
        <f t="shared" si="33"/>
        <v>#N/A</v>
      </c>
      <c r="AH35" s="11" t="str">
        <f t="shared" si="12"/>
        <v xml:space="preserve"> </v>
      </c>
      <c r="AI35" s="6" t="e">
        <f t="shared" si="34"/>
        <v>#N/A</v>
      </c>
      <c r="AJ35" s="6" t="e">
        <f t="shared" si="13"/>
        <v>#N/A</v>
      </c>
      <c r="AK35" s="6" t="e">
        <f t="shared" si="35"/>
        <v>#N/A</v>
      </c>
      <c r="AL35" s="6" t="e">
        <f t="shared" si="14"/>
        <v>#N/A</v>
      </c>
      <c r="AM35" s="6" t="e">
        <f t="shared" si="15"/>
        <v>#N/A</v>
      </c>
      <c r="AN35" s="6" t="e">
        <f t="shared" si="36"/>
        <v>#N/A</v>
      </c>
      <c r="AO35" s="6" t="e">
        <f t="shared" si="16"/>
        <v>#N/A</v>
      </c>
      <c r="AP35" s="6" t="e">
        <f t="shared" si="17"/>
        <v>#N/A</v>
      </c>
      <c r="AQ35" s="6" t="e">
        <f t="shared" si="18"/>
        <v>#N/A</v>
      </c>
      <c r="AR35" s="6">
        <f t="shared" si="19"/>
        <v>0</v>
      </c>
      <c r="AS35" s="6" t="e">
        <f t="shared" si="37"/>
        <v>#N/A</v>
      </c>
      <c r="AT35" s="6" t="str">
        <f t="shared" si="20"/>
        <v/>
      </c>
      <c r="AU35" s="6" t="str">
        <f t="shared" si="21"/>
        <v/>
      </c>
      <c r="AV35" s="6" t="str">
        <f t="shared" si="22"/>
        <v/>
      </c>
      <c r="AW35" s="103"/>
      <c r="BC35" s="3" t="s">
        <v>182</v>
      </c>
      <c r="BE35" s="14"/>
      <c r="BF35" s="14"/>
      <c r="BG35" s="14"/>
    </row>
    <row r="36" spans="1:62" s="12" customFormat="1" ht="13.5" customHeight="1" x14ac:dyDescent="0.2">
      <c r="A36" s="163">
        <v>21</v>
      </c>
      <c r="B36" s="160"/>
      <c r="C36" s="7"/>
      <c r="D36" s="120"/>
      <c r="E36" s="7"/>
      <c r="F36" s="7"/>
      <c r="G36" s="219"/>
      <c r="H36" s="7"/>
      <c r="I36" s="8"/>
      <c r="J36" s="9"/>
      <c r="K36" s="501"/>
      <c r="L36" s="497"/>
      <c r="M36" s="421"/>
      <c r="N36" s="413"/>
      <c r="O36" s="414"/>
      <c r="P36" s="422" t="str">
        <f t="shared" si="23"/>
        <v/>
      </c>
      <c r="Q36" s="422" t="str">
        <f t="shared" si="24"/>
        <v/>
      </c>
      <c r="R36" s="423" t="str">
        <f t="shared" si="25"/>
        <v/>
      </c>
      <c r="S36" s="424" t="str">
        <f t="shared" si="26"/>
        <v/>
      </c>
      <c r="T36" s="425" t="str">
        <f t="shared" si="27"/>
        <v/>
      </c>
      <c r="U36" s="425" t="str">
        <f t="shared" si="28"/>
        <v/>
      </c>
      <c r="V36" s="426" t="str">
        <f t="shared" si="29"/>
        <v/>
      </c>
      <c r="W36" s="38"/>
      <c r="X36" s="29" t="str">
        <f t="shared" si="6"/>
        <v/>
      </c>
      <c r="Y36" s="6" t="e">
        <f t="shared" si="7"/>
        <v>#N/A</v>
      </c>
      <c r="Z36" s="6" t="e">
        <f t="shared" si="8"/>
        <v>#N/A</v>
      </c>
      <c r="AA36" s="6" t="e">
        <f t="shared" si="9"/>
        <v>#N/A</v>
      </c>
      <c r="AB36" s="6" t="str">
        <f t="shared" si="10"/>
        <v/>
      </c>
      <c r="AC36" s="10">
        <f t="shared" si="11"/>
        <v>1</v>
      </c>
      <c r="AD36" s="6" t="e">
        <f t="shared" si="30"/>
        <v>#N/A</v>
      </c>
      <c r="AE36" s="6" t="e">
        <f t="shared" si="31"/>
        <v>#N/A</v>
      </c>
      <c r="AF36" s="6" t="e">
        <f t="shared" si="32"/>
        <v>#N/A</v>
      </c>
      <c r="AG36" s="6" t="e">
        <f t="shared" si="33"/>
        <v>#N/A</v>
      </c>
      <c r="AH36" s="11" t="str">
        <f t="shared" si="12"/>
        <v xml:space="preserve"> </v>
      </c>
      <c r="AI36" s="6" t="e">
        <f t="shared" si="34"/>
        <v>#N/A</v>
      </c>
      <c r="AJ36" s="6" t="e">
        <f t="shared" si="13"/>
        <v>#N/A</v>
      </c>
      <c r="AK36" s="6" t="e">
        <f t="shared" si="35"/>
        <v>#N/A</v>
      </c>
      <c r="AL36" s="6" t="e">
        <f t="shared" si="14"/>
        <v>#N/A</v>
      </c>
      <c r="AM36" s="6" t="e">
        <f t="shared" si="15"/>
        <v>#N/A</v>
      </c>
      <c r="AN36" s="6" t="e">
        <f t="shared" si="36"/>
        <v>#N/A</v>
      </c>
      <c r="AO36" s="6" t="e">
        <f t="shared" si="16"/>
        <v>#N/A</v>
      </c>
      <c r="AP36" s="6" t="e">
        <f t="shared" si="17"/>
        <v>#N/A</v>
      </c>
      <c r="AQ36" s="6" t="e">
        <f t="shared" si="18"/>
        <v>#N/A</v>
      </c>
      <c r="AR36" s="6">
        <f t="shared" si="19"/>
        <v>0</v>
      </c>
      <c r="AS36" s="6" t="e">
        <f t="shared" si="37"/>
        <v>#N/A</v>
      </c>
      <c r="AT36" s="6" t="str">
        <f t="shared" si="20"/>
        <v/>
      </c>
      <c r="AU36" s="6" t="str">
        <f t="shared" si="21"/>
        <v/>
      </c>
      <c r="AV36" s="6" t="str">
        <f t="shared" si="22"/>
        <v/>
      </c>
      <c r="AW36" s="103"/>
      <c r="BC36" s="3" t="s">
        <v>188</v>
      </c>
      <c r="BE36" s="14"/>
      <c r="BF36" s="14"/>
      <c r="BG36" s="14"/>
    </row>
    <row r="37" spans="1:62" s="12" customFormat="1" ht="13.5" customHeight="1" x14ac:dyDescent="0.2">
      <c r="A37" s="163">
        <v>22</v>
      </c>
      <c r="B37" s="160"/>
      <c r="C37" s="7"/>
      <c r="D37" s="120"/>
      <c r="E37" s="7"/>
      <c r="F37" s="7"/>
      <c r="G37" s="219"/>
      <c r="H37" s="7"/>
      <c r="I37" s="8"/>
      <c r="J37" s="9"/>
      <c r="K37" s="501"/>
      <c r="L37" s="497"/>
      <c r="M37" s="421"/>
      <c r="N37" s="413"/>
      <c r="O37" s="414"/>
      <c r="P37" s="422" t="str">
        <f t="shared" si="23"/>
        <v/>
      </c>
      <c r="Q37" s="422" t="str">
        <f t="shared" si="24"/>
        <v/>
      </c>
      <c r="R37" s="423" t="str">
        <f t="shared" si="25"/>
        <v/>
      </c>
      <c r="S37" s="424" t="str">
        <f t="shared" si="26"/>
        <v/>
      </c>
      <c r="T37" s="425" t="str">
        <f t="shared" si="27"/>
        <v/>
      </c>
      <c r="U37" s="425" t="str">
        <f t="shared" si="28"/>
        <v/>
      </c>
      <c r="V37" s="426" t="str">
        <f t="shared" si="29"/>
        <v/>
      </c>
      <c r="W37" s="38"/>
      <c r="X37" s="29" t="str">
        <f t="shared" si="6"/>
        <v/>
      </c>
      <c r="Y37" s="6" t="e">
        <f t="shared" si="7"/>
        <v>#N/A</v>
      </c>
      <c r="Z37" s="6" t="e">
        <f t="shared" si="8"/>
        <v>#N/A</v>
      </c>
      <c r="AA37" s="6" t="e">
        <f t="shared" si="9"/>
        <v>#N/A</v>
      </c>
      <c r="AB37" s="6" t="str">
        <f t="shared" si="10"/>
        <v/>
      </c>
      <c r="AC37" s="10">
        <f t="shared" si="11"/>
        <v>1</v>
      </c>
      <c r="AD37" s="6" t="e">
        <f t="shared" si="30"/>
        <v>#N/A</v>
      </c>
      <c r="AE37" s="6" t="e">
        <f t="shared" si="31"/>
        <v>#N/A</v>
      </c>
      <c r="AF37" s="6" t="e">
        <f t="shared" si="32"/>
        <v>#N/A</v>
      </c>
      <c r="AG37" s="6" t="e">
        <f t="shared" si="33"/>
        <v>#N/A</v>
      </c>
      <c r="AH37" s="11" t="str">
        <f t="shared" si="12"/>
        <v xml:space="preserve"> </v>
      </c>
      <c r="AI37" s="6" t="e">
        <f t="shared" si="34"/>
        <v>#N/A</v>
      </c>
      <c r="AJ37" s="6" t="e">
        <f t="shared" si="13"/>
        <v>#N/A</v>
      </c>
      <c r="AK37" s="6" t="e">
        <f t="shared" si="35"/>
        <v>#N/A</v>
      </c>
      <c r="AL37" s="6" t="e">
        <f t="shared" si="14"/>
        <v>#N/A</v>
      </c>
      <c r="AM37" s="6" t="e">
        <f t="shared" si="15"/>
        <v>#N/A</v>
      </c>
      <c r="AN37" s="6" t="e">
        <f t="shared" si="36"/>
        <v>#N/A</v>
      </c>
      <c r="AO37" s="6" t="e">
        <f t="shared" si="16"/>
        <v>#N/A</v>
      </c>
      <c r="AP37" s="6" t="e">
        <f t="shared" si="17"/>
        <v>#N/A</v>
      </c>
      <c r="AQ37" s="6" t="e">
        <f t="shared" si="18"/>
        <v>#N/A</v>
      </c>
      <c r="AR37" s="6">
        <f t="shared" si="19"/>
        <v>0</v>
      </c>
      <c r="AS37" s="6" t="e">
        <f t="shared" si="37"/>
        <v>#N/A</v>
      </c>
      <c r="AT37" s="6" t="str">
        <f t="shared" si="20"/>
        <v/>
      </c>
      <c r="AU37" s="6" t="str">
        <f t="shared" si="21"/>
        <v/>
      </c>
      <c r="AV37" s="6" t="str">
        <f t="shared" si="22"/>
        <v/>
      </c>
      <c r="AW37" s="103"/>
      <c r="BC37" s="3" t="s">
        <v>26</v>
      </c>
      <c r="BE37" s="14"/>
      <c r="BF37" s="14"/>
      <c r="BG37" s="14"/>
      <c r="BH37" s="16"/>
    </row>
    <row r="38" spans="1:62" s="12" customFormat="1" ht="13.5" customHeight="1" x14ac:dyDescent="0.2">
      <c r="A38" s="163">
        <v>23</v>
      </c>
      <c r="B38" s="160"/>
      <c r="C38" s="7"/>
      <c r="D38" s="120"/>
      <c r="E38" s="7"/>
      <c r="F38" s="7"/>
      <c r="G38" s="219"/>
      <c r="H38" s="7"/>
      <c r="I38" s="8"/>
      <c r="J38" s="9"/>
      <c r="K38" s="501"/>
      <c r="L38" s="497"/>
      <c r="M38" s="421"/>
      <c r="N38" s="413"/>
      <c r="O38" s="414"/>
      <c r="P38" s="422" t="str">
        <f t="shared" si="23"/>
        <v/>
      </c>
      <c r="Q38" s="422" t="str">
        <f t="shared" si="24"/>
        <v/>
      </c>
      <c r="R38" s="423" t="str">
        <f t="shared" si="25"/>
        <v/>
      </c>
      <c r="S38" s="424" t="str">
        <f t="shared" si="26"/>
        <v/>
      </c>
      <c r="T38" s="425" t="str">
        <f t="shared" si="27"/>
        <v/>
      </c>
      <c r="U38" s="425" t="str">
        <f t="shared" si="28"/>
        <v/>
      </c>
      <c r="V38" s="426" t="str">
        <f t="shared" si="29"/>
        <v/>
      </c>
      <c r="W38" s="38"/>
      <c r="X38" s="29" t="str">
        <f t="shared" si="6"/>
        <v/>
      </c>
      <c r="Y38" s="6" t="e">
        <f t="shared" si="7"/>
        <v>#N/A</v>
      </c>
      <c r="Z38" s="6" t="e">
        <f t="shared" si="8"/>
        <v>#N/A</v>
      </c>
      <c r="AA38" s="6" t="e">
        <f t="shared" si="9"/>
        <v>#N/A</v>
      </c>
      <c r="AB38" s="6" t="str">
        <f t="shared" si="10"/>
        <v/>
      </c>
      <c r="AC38" s="10">
        <f t="shared" si="11"/>
        <v>1</v>
      </c>
      <c r="AD38" s="6" t="e">
        <f t="shared" si="30"/>
        <v>#N/A</v>
      </c>
      <c r="AE38" s="6" t="e">
        <f t="shared" si="31"/>
        <v>#N/A</v>
      </c>
      <c r="AF38" s="6" t="e">
        <f t="shared" si="32"/>
        <v>#N/A</v>
      </c>
      <c r="AG38" s="6" t="e">
        <f t="shared" si="33"/>
        <v>#N/A</v>
      </c>
      <c r="AH38" s="11" t="str">
        <f t="shared" si="12"/>
        <v xml:space="preserve"> </v>
      </c>
      <c r="AI38" s="6" t="e">
        <f t="shared" si="34"/>
        <v>#N/A</v>
      </c>
      <c r="AJ38" s="6" t="e">
        <f t="shared" si="13"/>
        <v>#N/A</v>
      </c>
      <c r="AK38" s="6" t="e">
        <f t="shared" si="35"/>
        <v>#N/A</v>
      </c>
      <c r="AL38" s="6" t="e">
        <f t="shared" si="14"/>
        <v>#N/A</v>
      </c>
      <c r="AM38" s="6" t="e">
        <f t="shared" si="15"/>
        <v>#N/A</v>
      </c>
      <c r="AN38" s="6" t="e">
        <f t="shared" si="36"/>
        <v>#N/A</v>
      </c>
      <c r="AO38" s="6" t="e">
        <f t="shared" si="16"/>
        <v>#N/A</v>
      </c>
      <c r="AP38" s="6" t="e">
        <f t="shared" si="17"/>
        <v>#N/A</v>
      </c>
      <c r="AQ38" s="6" t="e">
        <f t="shared" si="18"/>
        <v>#N/A</v>
      </c>
      <c r="AR38" s="6">
        <f t="shared" si="19"/>
        <v>0</v>
      </c>
      <c r="AS38" s="6" t="e">
        <f t="shared" si="37"/>
        <v>#N/A</v>
      </c>
      <c r="AT38" s="6" t="str">
        <f t="shared" si="20"/>
        <v/>
      </c>
      <c r="AU38" s="6" t="str">
        <f t="shared" si="21"/>
        <v/>
      </c>
      <c r="AV38" s="6" t="str">
        <f t="shared" si="22"/>
        <v/>
      </c>
      <c r="AW38" s="103"/>
      <c r="BC38" s="3" t="s">
        <v>516</v>
      </c>
      <c r="BE38" s="14"/>
      <c r="BF38" s="14"/>
      <c r="BG38" s="14"/>
      <c r="BH38" s="17"/>
    </row>
    <row r="39" spans="1:62" s="12" customFormat="1" ht="13.5" customHeight="1" x14ac:dyDescent="0.2">
      <c r="A39" s="163">
        <v>24</v>
      </c>
      <c r="B39" s="160"/>
      <c r="C39" s="7"/>
      <c r="D39" s="120"/>
      <c r="E39" s="7"/>
      <c r="F39" s="7"/>
      <c r="G39" s="219"/>
      <c r="H39" s="7"/>
      <c r="I39" s="8"/>
      <c r="J39" s="9"/>
      <c r="K39" s="501"/>
      <c r="L39" s="497"/>
      <c r="M39" s="421"/>
      <c r="N39" s="413"/>
      <c r="O39" s="414"/>
      <c r="P39" s="422" t="str">
        <f t="shared" si="23"/>
        <v/>
      </c>
      <c r="Q39" s="422" t="str">
        <f t="shared" si="24"/>
        <v/>
      </c>
      <c r="R39" s="423" t="str">
        <f t="shared" si="25"/>
        <v/>
      </c>
      <c r="S39" s="424" t="str">
        <f t="shared" si="26"/>
        <v/>
      </c>
      <c r="T39" s="425" t="str">
        <f t="shared" si="27"/>
        <v/>
      </c>
      <c r="U39" s="425" t="str">
        <f t="shared" si="28"/>
        <v/>
      </c>
      <c r="V39" s="426" t="str">
        <f t="shared" si="29"/>
        <v/>
      </c>
      <c r="W39" s="38"/>
      <c r="X39" s="29" t="str">
        <f t="shared" si="6"/>
        <v/>
      </c>
      <c r="Y39" s="6" t="e">
        <f t="shared" si="7"/>
        <v>#N/A</v>
      </c>
      <c r="Z39" s="6" t="e">
        <f t="shared" si="8"/>
        <v>#N/A</v>
      </c>
      <c r="AA39" s="6" t="e">
        <f t="shared" si="9"/>
        <v>#N/A</v>
      </c>
      <c r="AB39" s="6" t="str">
        <f t="shared" si="10"/>
        <v/>
      </c>
      <c r="AC39" s="10">
        <f t="shared" si="11"/>
        <v>1</v>
      </c>
      <c r="AD39" s="6" t="e">
        <f t="shared" si="30"/>
        <v>#N/A</v>
      </c>
      <c r="AE39" s="6" t="e">
        <f t="shared" si="31"/>
        <v>#N/A</v>
      </c>
      <c r="AF39" s="6" t="e">
        <f t="shared" si="32"/>
        <v>#N/A</v>
      </c>
      <c r="AG39" s="6" t="e">
        <f t="shared" si="33"/>
        <v>#N/A</v>
      </c>
      <c r="AH39" s="11" t="str">
        <f t="shared" si="12"/>
        <v xml:space="preserve"> </v>
      </c>
      <c r="AI39" s="6" t="e">
        <f t="shared" si="34"/>
        <v>#N/A</v>
      </c>
      <c r="AJ39" s="6" t="e">
        <f t="shared" si="13"/>
        <v>#N/A</v>
      </c>
      <c r="AK39" s="6" t="e">
        <f t="shared" si="35"/>
        <v>#N/A</v>
      </c>
      <c r="AL39" s="6" t="e">
        <f t="shared" si="14"/>
        <v>#N/A</v>
      </c>
      <c r="AM39" s="6" t="e">
        <f t="shared" si="15"/>
        <v>#N/A</v>
      </c>
      <c r="AN39" s="6" t="e">
        <f t="shared" si="36"/>
        <v>#N/A</v>
      </c>
      <c r="AO39" s="6" t="e">
        <f t="shared" si="16"/>
        <v>#N/A</v>
      </c>
      <c r="AP39" s="6" t="e">
        <f t="shared" si="17"/>
        <v>#N/A</v>
      </c>
      <c r="AQ39" s="6" t="e">
        <f t="shared" si="18"/>
        <v>#N/A</v>
      </c>
      <c r="AR39" s="6">
        <f t="shared" si="19"/>
        <v>0</v>
      </c>
      <c r="AS39" s="6" t="e">
        <f t="shared" si="37"/>
        <v>#N/A</v>
      </c>
      <c r="AT39" s="6" t="str">
        <f t="shared" si="20"/>
        <v/>
      </c>
      <c r="AU39" s="6" t="str">
        <f t="shared" si="21"/>
        <v/>
      </c>
      <c r="AV39" s="6" t="str">
        <f t="shared" si="22"/>
        <v/>
      </c>
      <c r="AW39" s="103"/>
      <c r="BC39" s="3" t="s">
        <v>518</v>
      </c>
      <c r="BE39" s="14"/>
      <c r="BF39" s="14"/>
      <c r="BG39" s="14"/>
      <c r="BH39" s="17"/>
    </row>
    <row r="40" spans="1:62" s="12" customFormat="1" ht="13.5" customHeight="1" x14ac:dyDescent="0.2">
      <c r="A40" s="163">
        <v>25</v>
      </c>
      <c r="B40" s="160"/>
      <c r="C40" s="7"/>
      <c r="D40" s="120"/>
      <c r="E40" s="7"/>
      <c r="F40" s="7"/>
      <c r="G40" s="219"/>
      <c r="H40" s="7"/>
      <c r="I40" s="8"/>
      <c r="J40" s="9"/>
      <c r="K40" s="501"/>
      <c r="L40" s="497"/>
      <c r="M40" s="421"/>
      <c r="N40" s="413"/>
      <c r="O40" s="414"/>
      <c r="P40" s="422" t="str">
        <f t="shared" si="23"/>
        <v/>
      </c>
      <c r="Q40" s="422" t="str">
        <f t="shared" si="24"/>
        <v/>
      </c>
      <c r="R40" s="423" t="str">
        <f t="shared" si="25"/>
        <v/>
      </c>
      <c r="S40" s="424" t="str">
        <f t="shared" si="26"/>
        <v/>
      </c>
      <c r="T40" s="425" t="str">
        <f t="shared" si="27"/>
        <v/>
      </c>
      <c r="U40" s="425" t="str">
        <f t="shared" si="28"/>
        <v/>
      </c>
      <c r="V40" s="426" t="str">
        <f t="shared" si="29"/>
        <v/>
      </c>
      <c r="W40" s="38"/>
      <c r="X40" s="29" t="str">
        <f t="shared" si="6"/>
        <v/>
      </c>
      <c r="Y40" s="6" t="e">
        <f t="shared" si="7"/>
        <v>#N/A</v>
      </c>
      <c r="Z40" s="6" t="e">
        <f t="shared" si="8"/>
        <v>#N/A</v>
      </c>
      <c r="AA40" s="6" t="e">
        <f t="shared" si="9"/>
        <v>#N/A</v>
      </c>
      <c r="AB40" s="6" t="str">
        <f t="shared" si="10"/>
        <v/>
      </c>
      <c r="AC40" s="10">
        <f t="shared" si="11"/>
        <v>1</v>
      </c>
      <c r="AD40" s="6" t="e">
        <f t="shared" si="30"/>
        <v>#N/A</v>
      </c>
      <c r="AE40" s="6" t="e">
        <f t="shared" si="31"/>
        <v>#N/A</v>
      </c>
      <c r="AF40" s="6" t="e">
        <f t="shared" si="32"/>
        <v>#N/A</v>
      </c>
      <c r="AG40" s="6" t="e">
        <f t="shared" si="33"/>
        <v>#N/A</v>
      </c>
      <c r="AH40" s="11" t="str">
        <f t="shared" si="12"/>
        <v xml:space="preserve"> </v>
      </c>
      <c r="AI40" s="6" t="e">
        <f t="shared" si="34"/>
        <v>#N/A</v>
      </c>
      <c r="AJ40" s="6" t="e">
        <f t="shared" si="13"/>
        <v>#N/A</v>
      </c>
      <c r="AK40" s="6" t="e">
        <f t="shared" si="35"/>
        <v>#N/A</v>
      </c>
      <c r="AL40" s="6" t="e">
        <f t="shared" si="14"/>
        <v>#N/A</v>
      </c>
      <c r="AM40" s="6" t="e">
        <f t="shared" si="15"/>
        <v>#N/A</v>
      </c>
      <c r="AN40" s="6" t="e">
        <f t="shared" si="36"/>
        <v>#N/A</v>
      </c>
      <c r="AO40" s="6" t="e">
        <f t="shared" si="16"/>
        <v>#N/A</v>
      </c>
      <c r="AP40" s="6" t="e">
        <f t="shared" si="17"/>
        <v>#N/A</v>
      </c>
      <c r="AQ40" s="6" t="e">
        <f t="shared" si="18"/>
        <v>#N/A</v>
      </c>
      <c r="AR40" s="6">
        <f t="shared" si="19"/>
        <v>0</v>
      </c>
      <c r="AS40" s="6" t="e">
        <f t="shared" si="37"/>
        <v>#N/A</v>
      </c>
      <c r="AT40" s="6" t="str">
        <f t="shared" si="20"/>
        <v/>
      </c>
      <c r="AU40" s="6" t="str">
        <f t="shared" si="21"/>
        <v/>
      </c>
      <c r="AV40" s="6" t="str">
        <f t="shared" si="22"/>
        <v/>
      </c>
      <c r="AW40" s="103"/>
      <c r="BC40" s="3" t="s">
        <v>520</v>
      </c>
      <c r="BE40" s="14"/>
      <c r="BF40" s="14"/>
      <c r="BG40" s="14"/>
      <c r="BH40" s="17"/>
    </row>
    <row r="41" spans="1:62" s="12" customFormat="1" ht="13.5" customHeight="1" x14ac:dyDescent="0.2">
      <c r="A41" s="163">
        <v>26</v>
      </c>
      <c r="B41" s="160"/>
      <c r="C41" s="7"/>
      <c r="D41" s="120"/>
      <c r="E41" s="7"/>
      <c r="F41" s="7"/>
      <c r="G41" s="219"/>
      <c r="H41" s="7"/>
      <c r="I41" s="8"/>
      <c r="J41" s="9"/>
      <c r="K41" s="501"/>
      <c r="L41" s="497"/>
      <c r="M41" s="421"/>
      <c r="N41" s="413"/>
      <c r="O41" s="414"/>
      <c r="P41" s="422" t="str">
        <f t="shared" si="23"/>
        <v/>
      </c>
      <c r="Q41" s="422" t="str">
        <f t="shared" si="24"/>
        <v/>
      </c>
      <c r="R41" s="423" t="str">
        <f t="shared" si="25"/>
        <v/>
      </c>
      <c r="S41" s="424" t="str">
        <f t="shared" si="26"/>
        <v/>
      </c>
      <c r="T41" s="425" t="str">
        <f t="shared" si="27"/>
        <v/>
      </c>
      <c r="U41" s="425" t="str">
        <f t="shared" si="28"/>
        <v/>
      </c>
      <c r="V41" s="426" t="str">
        <f t="shared" si="29"/>
        <v/>
      </c>
      <c r="W41" s="38"/>
      <c r="X41" s="29" t="str">
        <f t="shared" si="6"/>
        <v/>
      </c>
      <c r="Y41" s="6" t="e">
        <f t="shared" si="7"/>
        <v>#N/A</v>
      </c>
      <c r="Z41" s="6" t="e">
        <f t="shared" si="8"/>
        <v>#N/A</v>
      </c>
      <c r="AA41" s="6" t="e">
        <f t="shared" si="9"/>
        <v>#N/A</v>
      </c>
      <c r="AB41" s="6" t="str">
        <f t="shared" si="10"/>
        <v/>
      </c>
      <c r="AC41" s="10">
        <f t="shared" si="11"/>
        <v>1</v>
      </c>
      <c r="AD41" s="6" t="e">
        <f t="shared" si="30"/>
        <v>#N/A</v>
      </c>
      <c r="AE41" s="6" t="e">
        <f t="shared" si="31"/>
        <v>#N/A</v>
      </c>
      <c r="AF41" s="6" t="e">
        <f t="shared" si="32"/>
        <v>#N/A</v>
      </c>
      <c r="AG41" s="6" t="e">
        <f t="shared" si="33"/>
        <v>#N/A</v>
      </c>
      <c r="AH41" s="11" t="str">
        <f t="shared" si="12"/>
        <v xml:space="preserve"> </v>
      </c>
      <c r="AI41" s="6" t="e">
        <f t="shared" si="34"/>
        <v>#N/A</v>
      </c>
      <c r="AJ41" s="6" t="e">
        <f t="shared" si="13"/>
        <v>#N/A</v>
      </c>
      <c r="AK41" s="6" t="e">
        <f t="shared" si="35"/>
        <v>#N/A</v>
      </c>
      <c r="AL41" s="6" t="e">
        <f t="shared" si="14"/>
        <v>#N/A</v>
      </c>
      <c r="AM41" s="6" t="e">
        <f t="shared" si="15"/>
        <v>#N/A</v>
      </c>
      <c r="AN41" s="6" t="e">
        <f t="shared" si="36"/>
        <v>#N/A</v>
      </c>
      <c r="AO41" s="6" t="e">
        <f t="shared" si="16"/>
        <v>#N/A</v>
      </c>
      <c r="AP41" s="6" t="e">
        <f t="shared" si="17"/>
        <v>#N/A</v>
      </c>
      <c r="AQ41" s="6" t="e">
        <f t="shared" si="18"/>
        <v>#N/A</v>
      </c>
      <c r="AR41" s="6">
        <f t="shared" si="19"/>
        <v>0</v>
      </c>
      <c r="AS41" s="6" t="e">
        <f t="shared" si="37"/>
        <v>#N/A</v>
      </c>
      <c r="AT41" s="6" t="str">
        <f t="shared" si="20"/>
        <v/>
      </c>
      <c r="AU41" s="6" t="str">
        <f t="shared" si="21"/>
        <v/>
      </c>
      <c r="AV41" s="6" t="str">
        <f t="shared" si="22"/>
        <v/>
      </c>
      <c r="AW41" s="103"/>
      <c r="BC41" s="3" t="s">
        <v>293</v>
      </c>
      <c r="BE41" s="14"/>
      <c r="BF41" s="14"/>
      <c r="BG41" s="14"/>
      <c r="BH41" s="17"/>
    </row>
    <row r="42" spans="1:62" s="12" customFormat="1" ht="13.5" customHeight="1" x14ac:dyDescent="0.2">
      <c r="A42" s="163">
        <v>27</v>
      </c>
      <c r="B42" s="160"/>
      <c r="C42" s="7"/>
      <c r="D42" s="120"/>
      <c r="E42" s="7"/>
      <c r="F42" s="7"/>
      <c r="G42" s="219"/>
      <c r="H42" s="7"/>
      <c r="I42" s="8"/>
      <c r="J42" s="9"/>
      <c r="K42" s="501"/>
      <c r="L42" s="497"/>
      <c r="M42" s="421"/>
      <c r="N42" s="413"/>
      <c r="O42" s="414"/>
      <c r="P42" s="422" t="str">
        <f t="shared" si="23"/>
        <v/>
      </c>
      <c r="Q42" s="422" t="str">
        <f t="shared" si="24"/>
        <v/>
      </c>
      <c r="R42" s="423" t="str">
        <f t="shared" si="25"/>
        <v/>
      </c>
      <c r="S42" s="424" t="str">
        <f t="shared" si="26"/>
        <v/>
      </c>
      <c r="T42" s="425" t="str">
        <f t="shared" si="27"/>
        <v/>
      </c>
      <c r="U42" s="425" t="str">
        <f t="shared" si="28"/>
        <v/>
      </c>
      <c r="V42" s="426" t="str">
        <f t="shared" si="29"/>
        <v/>
      </c>
      <c r="W42" s="38"/>
      <c r="X42" s="29" t="str">
        <f t="shared" si="6"/>
        <v/>
      </c>
      <c r="Y42" s="6" t="e">
        <f t="shared" si="7"/>
        <v>#N/A</v>
      </c>
      <c r="Z42" s="6" t="e">
        <f t="shared" si="8"/>
        <v>#N/A</v>
      </c>
      <c r="AA42" s="6" t="e">
        <f t="shared" si="9"/>
        <v>#N/A</v>
      </c>
      <c r="AB42" s="6" t="str">
        <f t="shared" si="10"/>
        <v/>
      </c>
      <c r="AC42" s="10">
        <f t="shared" si="11"/>
        <v>1</v>
      </c>
      <c r="AD42" s="6" t="e">
        <f t="shared" si="30"/>
        <v>#N/A</v>
      </c>
      <c r="AE42" s="6" t="e">
        <f t="shared" si="31"/>
        <v>#N/A</v>
      </c>
      <c r="AF42" s="6" t="e">
        <f t="shared" si="32"/>
        <v>#N/A</v>
      </c>
      <c r="AG42" s="6" t="e">
        <f t="shared" si="33"/>
        <v>#N/A</v>
      </c>
      <c r="AH42" s="11" t="str">
        <f t="shared" si="12"/>
        <v xml:space="preserve"> </v>
      </c>
      <c r="AI42" s="6" t="e">
        <f t="shared" si="34"/>
        <v>#N/A</v>
      </c>
      <c r="AJ42" s="6" t="e">
        <f t="shared" si="13"/>
        <v>#N/A</v>
      </c>
      <c r="AK42" s="6" t="e">
        <f t="shared" si="35"/>
        <v>#N/A</v>
      </c>
      <c r="AL42" s="6" t="e">
        <f t="shared" si="14"/>
        <v>#N/A</v>
      </c>
      <c r="AM42" s="6" t="e">
        <f t="shared" si="15"/>
        <v>#N/A</v>
      </c>
      <c r="AN42" s="6" t="e">
        <f t="shared" si="36"/>
        <v>#N/A</v>
      </c>
      <c r="AO42" s="6" t="e">
        <f t="shared" si="16"/>
        <v>#N/A</v>
      </c>
      <c r="AP42" s="6" t="e">
        <f t="shared" si="17"/>
        <v>#N/A</v>
      </c>
      <c r="AQ42" s="6" t="e">
        <f t="shared" si="18"/>
        <v>#N/A</v>
      </c>
      <c r="AR42" s="6">
        <f t="shared" si="19"/>
        <v>0</v>
      </c>
      <c r="AS42" s="6" t="e">
        <f t="shared" si="37"/>
        <v>#N/A</v>
      </c>
      <c r="AT42" s="6" t="str">
        <f t="shared" si="20"/>
        <v/>
      </c>
      <c r="AU42" s="6" t="str">
        <f t="shared" si="21"/>
        <v/>
      </c>
      <c r="AV42" s="6" t="str">
        <f t="shared" si="22"/>
        <v/>
      </c>
      <c r="AW42" s="103"/>
      <c r="BC42" s="3" t="s">
        <v>295</v>
      </c>
      <c r="BE42" s="14"/>
      <c r="BF42" s="14"/>
      <c r="BG42" s="14"/>
      <c r="BH42" s="17"/>
    </row>
    <row r="43" spans="1:62" s="12" customFormat="1" ht="13.5" customHeight="1" x14ac:dyDescent="0.2">
      <c r="A43" s="163">
        <v>28</v>
      </c>
      <c r="B43" s="160"/>
      <c r="C43" s="7"/>
      <c r="D43" s="120"/>
      <c r="E43" s="7"/>
      <c r="F43" s="7"/>
      <c r="G43" s="219"/>
      <c r="H43" s="7"/>
      <c r="I43" s="8"/>
      <c r="J43" s="9"/>
      <c r="K43" s="501"/>
      <c r="L43" s="497"/>
      <c r="M43" s="421"/>
      <c r="N43" s="413"/>
      <c r="O43" s="414"/>
      <c r="P43" s="422" t="str">
        <f t="shared" si="23"/>
        <v/>
      </c>
      <c r="Q43" s="422" t="str">
        <f t="shared" si="24"/>
        <v/>
      </c>
      <c r="R43" s="423" t="str">
        <f t="shared" si="25"/>
        <v/>
      </c>
      <c r="S43" s="424" t="str">
        <f t="shared" si="26"/>
        <v/>
      </c>
      <c r="T43" s="425" t="str">
        <f t="shared" si="27"/>
        <v/>
      </c>
      <c r="U43" s="425" t="str">
        <f t="shared" si="28"/>
        <v/>
      </c>
      <c r="V43" s="426" t="str">
        <f t="shared" si="29"/>
        <v/>
      </c>
      <c r="W43" s="38"/>
      <c r="X43" s="29" t="str">
        <f t="shared" si="6"/>
        <v/>
      </c>
      <c r="Y43" s="6" t="e">
        <f t="shared" si="7"/>
        <v>#N/A</v>
      </c>
      <c r="Z43" s="6" t="e">
        <f t="shared" si="8"/>
        <v>#N/A</v>
      </c>
      <c r="AA43" s="6" t="e">
        <f t="shared" si="9"/>
        <v>#N/A</v>
      </c>
      <c r="AB43" s="6" t="str">
        <f t="shared" si="10"/>
        <v/>
      </c>
      <c r="AC43" s="10">
        <f t="shared" si="11"/>
        <v>1</v>
      </c>
      <c r="AD43" s="6" t="e">
        <f t="shared" si="30"/>
        <v>#N/A</v>
      </c>
      <c r="AE43" s="6" t="e">
        <f t="shared" si="31"/>
        <v>#N/A</v>
      </c>
      <c r="AF43" s="6" t="e">
        <f t="shared" si="32"/>
        <v>#N/A</v>
      </c>
      <c r="AG43" s="6" t="e">
        <f t="shared" si="33"/>
        <v>#N/A</v>
      </c>
      <c r="AH43" s="11" t="str">
        <f t="shared" si="12"/>
        <v xml:space="preserve"> </v>
      </c>
      <c r="AI43" s="6" t="e">
        <f t="shared" si="34"/>
        <v>#N/A</v>
      </c>
      <c r="AJ43" s="6" t="e">
        <f t="shared" si="13"/>
        <v>#N/A</v>
      </c>
      <c r="AK43" s="6" t="e">
        <f t="shared" si="35"/>
        <v>#N/A</v>
      </c>
      <c r="AL43" s="6" t="e">
        <f t="shared" si="14"/>
        <v>#N/A</v>
      </c>
      <c r="AM43" s="6" t="e">
        <f t="shared" si="15"/>
        <v>#N/A</v>
      </c>
      <c r="AN43" s="6" t="e">
        <f t="shared" si="36"/>
        <v>#N/A</v>
      </c>
      <c r="AO43" s="6" t="e">
        <f t="shared" si="16"/>
        <v>#N/A</v>
      </c>
      <c r="AP43" s="6" t="e">
        <f t="shared" si="17"/>
        <v>#N/A</v>
      </c>
      <c r="AQ43" s="6" t="e">
        <f t="shared" si="18"/>
        <v>#N/A</v>
      </c>
      <c r="AR43" s="6">
        <f t="shared" si="19"/>
        <v>0</v>
      </c>
      <c r="AS43" s="6" t="e">
        <f t="shared" si="37"/>
        <v>#N/A</v>
      </c>
      <c r="AT43" s="6" t="str">
        <f t="shared" si="20"/>
        <v/>
      </c>
      <c r="AU43" s="6" t="str">
        <f t="shared" si="21"/>
        <v/>
      </c>
      <c r="AV43" s="6" t="str">
        <f t="shared" si="22"/>
        <v/>
      </c>
      <c r="AW43" s="103"/>
      <c r="BC43" s="3" t="s">
        <v>297</v>
      </c>
      <c r="BE43" s="14"/>
      <c r="BF43" s="14"/>
      <c r="BG43" s="14"/>
      <c r="BH43" s="17"/>
    </row>
    <row r="44" spans="1:62" s="12" customFormat="1" ht="13.5" customHeight="1" x14ac:dyDescent="0.2">
      <c r="A44" s="163">
        <v>29</v>
      </c>
      <c r="B44" s="160"/>
      <c r="C44" s="7"/>
      <c r="D44" s="120"/>
      <c r="E44" s="7"/>
      <c r="F44" s="7"/>
      <c r="G44" s="219"/>
      <c r="H44" s="7"/>
      <c r="I44" s="8"/>
      <c r="J44" s="9"/>
      <c r="K44" s="501"/>
      <c r="L44" s="497"/>
      <c r="M44" s="421"/>
      <c r="N44" s="413"/>
      <c r="O44" s="414"/>
      <c r="P44" s="422" t="str">
        <f t="shared" si="23"/>
        <v/>
      </c>
      <c r="Q44" s="422" t="str">
        <f t="shared" si="24"/>
        <v/>
      </c>
      <c r="R44" s="423" t="str">
        <f t="shared" si="25"/>
        <v/>
      </c>
      <c r="S44" s="424" t="str">
        <f t="shared" si="26"/>
        <v/>
      </c>
      <c r="T44" s="425" t="str">
        <f t="shared" si="27"/>
        <v/>
      </c>
      <c r="U44" s="425" t="str">
        <f t="shared" si="28"/>
        <v/>
      </c>
      <c r="V44" s="426" t="str">
        <f t="shared" si="29"/>
        <v/>
      </c>
      <c r="W44" s="38"/>
      <c r="X44" s="29" t="str">
        <f t="shared" si="6"/>
        <v/>
      </c>
      <c r="Y44" s="6" t="e">
        <f t="shared" si="7"/>
        <v>#N/A</v>
      </c>
      <c r="Z44" s="6" t="e">
        <f t="shared" si="8"/>
        <v>#N/A</v>
      </c>
      <c r="AA44" s="6" t="e">
        <f t="shared" si="9"/>
        <v>#N/A</v>
      </c>
      <c r="AB44" s="6" t="str">
        <f t="shared" si="10"/>
        <v/>
      </c>
      <c r="AC44" s="10">
        <f t="shared" si="11"/>
        <v>1</v>
      </c>
      <c r="AD44" s="6" t="e">
        <f t="shared" si="30"/>
        <v>#N/A</v>
      </c>
      <c r="AE44" s="6" t="e">
        <f t="shared" si="31"/>
        <v>#N/A</v>
      </c>
      <c r="AF44" s="6" t="e">
        <f t="shared" si="32"/>
        <v>#N/A</v>
      </c>
      <c r="AG44" s="6" t="e">
        <f t="shared" si="33"/>
        <v>#N/A</v>
      </c>
      <c r="AH44" s="11" t="str">
        <f t="shared" si="12"/>
        <v xml:space="preserve"> </v>
      </c>
      <c r="AI44" s="6" t="e">
        <f t="shared" si="34"/>
        <v>#N/A</v>
      </c>
      <c r="AJ44" s="6" t="e">
        <f t="shared" si="13"/>
        <v>#N/A</v>
      </c>
      <c r="AK44" s="6" t="e">
        <f t="shared" si="35"/>
        <v>#N/A</v>
      </c>
      <c r="AL44" s="6" t="e">
        <f t="shared" si="14"/>
        <v>#N/A</v>
      </c>
      <c r="AM44" s="6" t="e">
        <f t="shared" si="15"/>
        <v>#N/A</v>
      </c>
      <c r="AN44" s="6" t="e">
        <f t="shared" si="36"/>
        <v>#N/A</v>
      </c>
      <c r="AO44" s="6" t="e">
        <f t="shared" si="16"/>
        <v>#N/A</v>
      </c>
      <c r="AP44" s="6" t="e">
        <f t="shared" si="17"/>
        <v>#N/A</v>
      </c>
      <c r="AQ44" s="6" t="e">
        <f t="shared" si="18"/>
        <v>#N/A</v>
      </c>
      <c r="AR44" s="6">
        <f t="shared" si="19"/>
        <v>0</v>
      </c>
      <c r="AS44" s="6" t="e">
        <f t="shared" si="37"/>
        <v>#N/A</v>
      </c>
      <c r="AT44" s="6" t="str">
        <f t="shared" si="20"/>
        <v/>
      </c>
      <c r="AU44" s="6" t="str">
        <f t="shared" si="21"/>
        <v/>
      </c>
      <c r="AV44" s="6" t="str">
        <f t="shared" si="22"/>
        <v/>
      </c>
      <c r="AW44" s="103"/>
      <c r="BC44" s="3" t="s">
        <v>311</v>
      </c>
      <c r="BE44" s="14"/>
      <c r="BF44" s="14"/>
      <c r="BG44" s="14"/>
      <c r="BH44" s="17"/>
    </row>
    <row r="45" spans="1:62" s="12" customFormat="1" ht="13.5" customHeight="1" x14ac:dyDescent="0.2">
      <c r="A45" s="163">
        <v>30</v>
      </c>
      <c r="B45" s="160"/>
      <c r="C45" s="7"/>
      <c r="D45" s="120"/>
      <c r="E45" s="7"/>
      <c r="F45" s="7"/>
      <c r="G45" s="219"/>
      <c r="H45" s="7"/>
      <c r="I45" s="8"/>
      <c r="J45" s="9"/>
      <c r="K45" s="501"/>
      <c r="L45" s="497"/>
      <c r="M45" s="421"/>
      <c r="N45" s="413"/>
      <c r="O45" s="414"/>
      <c r="P45" s="422" t="str">
        <f t="shared" si="23"/>
        <v/>
      </c>
      <c r="Q45" s="422" t="str">
        <f t="shared" si="24"/>
        <v/>
      </c>
      <c r="R45" s="423" t="str">
        <f t="shared" si="25"/>
        <v/>
      </c>
      <c r="S45" s="424" t="str">
        <f t="shared" si="26"/>
        <v/>
      </c>
      <c r="T45" s="425" t="str">
        <f t="shared" si="27"/>
        <v/>
      </c>
      <c r="U45" s="425" t="str">
        <f t="shared" si="28"/>
        <v/>
      </c>
      <c r="V45" s="426" t="str">
        <f t="shared" si="29"/>
        <v/>
      </c>
      <c r="W45" s="38"/>
      <c r="X45" s="29" t="str">
        <f t="shared" si="6"/>
        <v/>
      </c>
      <c r="Y45" s="6" t="e">
        <f t="shared" si="7"/>
        <v>#N/A</v>
      </c>
      <c r="Z45" s="6" t="e">
        <f t="shared" si="8"/>
        <v>#N/A</v>
      </c>
      <c r="AA45" s="6" t="e">
        <f t="shared" si="9"/>
        <v>#N/A</v>
      </c>
      <c r="AB45" s="6" t="str">
        <f t="shared" si="10"/>
        <v/>
      </c>
      <c r="AC45" s="10">
        <f t="shared" si="11"/>
        <v>1</v>
      </c>
      <c r="AD45" s="6" t="e">
        <f t="shared" si="30"/>
        <v>#N/A</v>
      </c>
      <c r="AE45" s="6" t="e">
        <f t="shared" si="31"/>
        <v>#N/A</v>
      </c>
      <c r="AF45" s="6" t="e">
        <f t="shared" si="32"/>
        <v>#N/A</v>
      </c>
      <c r="AG45" s="6" t="e">
        <f t="shared" si="33"/>
        <v>#N/A</v>
      </c>
      <c r="AH45" s="11" t="str">
        <f t="shared" si="12"/>
        <v xml:space="preserve"> </v>
      </c>
      <c r="AI45" s="6" t="e">
        <f t="shared" si="34"/>
        <v>#N/A</v>
      </c>
      <c r="AJ45" s="6" t="e">
        <f t="shared" si="13"/>
        <v>#N/A</v>
      </c>
      <c r="AK45" s="6" t="e">
        <f t="shared" si="35"/>
        <v>#N/A</v>
      </c>
      <c r="AL45" s="6" t="e">
        <f t="shared" si="14"/>
        <v>#N/A</v>
      </c>
      <c r="AM45" s="6" t="e">
        <f t="shared" si="15"/>
        <v>#N/A</v>
      </c>
      <c r="AN45" s="6" t="e">
        <f t="shared" si="36"/>
        <v>#N/A</v>
      </c>
      <c r="AO45" s="6" t="e">
        <f t="shared" si="16"/>
        <v>#N/A</v>
      </c>
      <c r="AP45" s="6" t="e">
        <f t="shared" si="17"/>
        <v>#N/A</v>
      </c>
      <c r="AQ45" s="6" t="e">
        <f t="shared" si="18"/>
        <v>#N/A</v>
      </c>
      <c r="AR45" s="6">
        <f t="shared" si="19"/>
        <v>0</v>
      </c>
      <c r="AS45" s="6" t="e">
        <f t="shared" si="37"/>
        <v>#N/A</v>
      </c>
      <c r="AT45" s="6" t="str">
        <f t="shared" si="20"/>
        <v/>
      </c>
      <c r="AU45" s="6" t="str">
        <f t="shared" si="21"/>
        <v/>
      </c>
      <c r="AV45" s="6" t="str">
        <f t="shared" si="22"/>
        <v/>
      </c>
      <c r="AW45" s="103"/>
      <c r="BC45" s="3" t="s">
        <v>313</v>
      </c>
      <c r="BE45" s="14"/>
      <c r="BF45" s="14"/>
      <c r="BG45" s="14"/>
      <c r="BH45" s="14"/>
      <c r="BI45" s="14"/>
      <c r="BJ45" s="14"/>
    </row>
    <row r="46" spans="1:62" s="12" customFormat="1" ht="13.5" customHeight="1" x14ac:dyDescent="0.2">
      <c r="A46" s="163">
        <v>31</v>
      </c>
      <c r="B46" s="160"/>
      <c r="C46" s="7"/>
      <c r="D46" s="120"/>
      <c r="E46" s="7"/>
      <c r="F46" s="7"/>
      <c r="G46" s="219"/>
      <c r="H46" s="7"/>
      <c r="I46" s="8"/>
      <c r="J46" s="9"/>
      <c r="K46" s="501"/>
      <c r="L46" s="497"/>
      <c r="M46" s="421"/>
      <c r="N46" s="413"/>
      <c r="O46" s="414"/>
      <c r="P46" s="422" t="str">
        <f t="shared" si="23"/>
        <v/>
      </c>
      <c r="Q46" s="422" t="str">
        <f t="shared" si="24"/>
        <v/>
      </c>
      <c r="R46" s="423" t="str">
        <f t="shared" si="25"/>
        <v/>
      </c>
      <c r="S46" s="424" t="str">
        <f t="shared" si="26"/>
        <v/>
      </c>
      <c r="T46" s="425" t="str">
        <f t="shared" si="27"/>
        <v/>
      </c>
      <c r="U46" s="425" t="str">
        <f t="shared" si="28"/>
        <v/>
      </c>
      <c r="V46" s="426" t="str">
        <f t="shared" si="29"/>
        <v/>
      </c>
      <c r="W46" s="38"/>
      <c r="X46" s="29" t="str">
        <f t="shared" si="6"/>
        <v/>
      </c>
      <c r="Y46" s="6" t="e">
        <f t="shared" si="7"/>
        <v>#N/A</v>
      </c>
      <c r="Z46" s="6" t="e">
        <f t="shared" si="8"/>
        <v>#N/A</v>
      </c>
      <c r="AA46" s="6" t="e">
        <f t="shared" si="9"/>
        <v>#N/A</v>
      </c>
      <c r="AB46" s="6" t="str">
        <f t="shared" si="10"/>
        <v/>
      </c>
      <c r="AC46" s="10">
        <f t="shared" si="11"/>
        <v>1</v>
      </c>
      <c r="AD46" s="6" t="e">
        <f t="shared" si="30"/>
        <v>#N/A</v>
      </c>
      <c r="AE46" s="6" t="e">
        <f t="shared" si="31"/>
        <v>#N/A</v>
      </c>
      <c r="AF46" s="6" t="e">
        <f t="shared" si="32"/>
        <v>#N/A</v>
      </c>
      <c r="AG46" s="6" t="e">
        <f t="shared" si="33"/>
        <v>#N/A</v>
      </c>
      <c r="AH46" s="11" t="str">
        <f t="shared" si="12"/>
        <v xml:space="preserve"> </v>
      </c>
      <c r="AI46" s="6" t="e">
        <f t="shared" si="34"/>
        <v>#N/A</v>
      </c>
      <c r="AJ46" s="6" t="e">
        <f t="shared" si="13"/>
        <v>#N/A</v>
      </c>
      <c r="AK46" s="6" t="e">
        <f t="shared" si="35"/>
        <v>#N/A</v>
      </c>
      <c r="AL46" s="6" t="e">
        <f t="shared" si="14"/>
        <v>#N/A</v>
      </c>
      <c r="AM46" s="6" t="e">
        <f t="shared" si="15"/>
        <v>#N/A</v>
      </c>
      <c r="AN46" s="6" t="e">
        <f t="shared" si="36"/>
        <v>#N/A</v>
      </c>
      <c r="AO46" s="6" t="e">
        <f t="shared" si="16"/>
        <v>#N/A</v>
      </c>
      <c r="AP46" s="6" t="e">
        <f t="shared" si="17"/>
        <v>#N/A</v>
      </c>
      <c r="AQ46" s="6" t="e">
        <f t="shared" si="18"/>
        <v>#N/A</v>
      </c>
      <c r="AR46" s="6">
        <f t="shared" si="19"/>
        <v>0</v>
      </c>
      <c r="AS46" s="6" t="e">
        <f t="shared" si="37"/>
        <v>#N/A</v>
      </c>
      <c r="AT46" s="6" t="str">
        <f t="shared" si="20"/>
        <v/>
      </c>
      <c r="AU46" s="6" t="str">
        <f t="shared" si="21"/>
        <v/>
      </c>
      <c r="AV46" s="6" t="str">
        <f t="shared" si="22"/>
        <v/>
      </c>
      <c r="AW46" s="103"/>
      <c r="BC46" s="3" t="s">
        <v>315</v>
      </c>
      <c r="BE46" s="14"/>
      <c r="BF46" s="14"/>
      <c r="BG46" s="14"/>
      <c r="BH46" s="14"/>
      <c r="BI46" s="14"/>
      <c r="BJ46" s="14"/>
    </row>
    <row r="47" spans="1:62" s="12" customFormat="1" ht="13.5" customHeight="1" x14ac:dyDescent="0.2">
      <c r="A47" s="163">
        <v>32</v>
      </c>
      <c r="B47" s="160"/>
      <c r="C47" s="7"/>
      <c r="D47" s="120"/>
      <c r="E47" s="7"/>
      <c r="F47" s="7"/>
      <c r="G47" s="219"/>
      <c r="H47" s="7"/>
      <c r="I47" s="8"/>
      <c r="J47" s="9"/>
      <c r="K47" s="501"/>
      <c r="L47" s="497"/>
      <c r="M47" s="421"/>
      <c r="N47" s="413"/>
      <c r="O47" s="414"/>
      <c r="P47" s="422" t="str">
        <f t="shared" si="23"/>
        <v/>
      </c>
      <c r="Q47" s="422" t="str">
        <f t="shared" si="24"/>
        <v/>
      </c>
      <c r="R47" s="423" t="str">
        <f t="shared" si="25"/>
        <v/>
      </c>
      <c r="S47" s="424" t="str">
        <f t="shared" si="26"/>
        <v/>
      </c>
      <c r="T47" s="425" t="str">
        <f t="shared" si="27"/>
        <v/>
      </c>
      <c r="U47" s="425" t="str">
        <f t="shared" si="28"/>
        <v/>
      </c>
      <c r="V47" s="426" t="str">
        <f t="shared" si="29"/>
        <v/>
      </c>
      <c r="W47" s="38"/>
      <c r="X47" s="29" t="str">
        <f t="shared" si="6"/>
        <v/>
      </c>
      <c r="Y47" s="6" t="e">
        <f t="shared" si="7"/>
        <v>#N/A</v>
      </c>
      <c r="Z47" s="6" t="e">
        <f t="shared" si="8"/>
        <v>#N/A</v>
      </c>
      <c r="AA47" s="6" t="e">
        <f t="shared" si="9"/>
        <v>#N/A</v>
      </c>
      <c r="AB47" s="6" t="str">
        <f t="shared" si="10"/>
        <v/>
      </c>
      <c r="AC47" s="10">
        <f t="shared" si="11"/>
        <v>1</v>
      </c>
      <c r="AD47" s="6" t="e">
        <f t="shared" si="30"/>
        <v>#N/A</v>
      </c>
      <c r="AE47" s="6" t="e">
        <f t="shared" si="31"/>
        <v>#N/A</v>
      </c>
      <c r="AF47" s="6" t="e">
        <f t="shared" si="32"/>
        <v>#N/A</v>
      </c>
      <c r="AG47" s="6" t="e">
        <f t="shared" si="33"/>
        <v>#N/A</v>
      </c>
      <c r="AH47" s="11" t="str">
        <f t="shared" si="12"/>
        <v xml:space="preserve"> </v>
      </c>
      <c r="AI47" s="6" t="e">
        <f t="shared" si="34"/>
        <v>#N/A</v>
      </c>
      <c r="AJ47" s="6" t="e">
        <f t="shared" si="13"/>
        <v>#N/A</v>
      </c>
      <c r="AK47" s="6" t="e">
        <f t="shared" si="35"/>
        <v>#N/A</v>
      </c>
      <c r="AL47" s="6" t="e">
        <f t="shared" si="14"/>
        <v>#N/A</v>
      </c>
      <c r="AM47" s="6" t="e">
        <f t="shared" si="15"/>
        <v>#N/A</v>
      </c>
      <c r="AN47" s="6" t="e">
        <f t="shared" si="36"/>
        <v>#N/A</v>
      </c>
      <c r="AO47" s="6" t="e">
        <f t="shared" si="16"/>
        <v>#N/A</v>
      </c>
      <c r="AP47" s="6" t="e">
        <f t="shared" si="17"/>
        <v>#N/A</v>
      </c>
      <c r="AQ47" s="6" t="e">
        <f t="shared" si="18"/>
        <v>#N/A</v>
      </c>
      <c r="AR47" s="6">
        <f t="shared" si="19"/>
        <v>0</v>
      </c>
      <c r="AS47" s="6" t="e">
        <f t="shared" si="37"/>
        <v>#N/A</v>
      </c>
      <c r="AT47" s="6" t="str">
        <f t="shared" si="20"/>
        <v/>
      </c>
      <c r="AU47" s="6" t="str">
        <f t="shared" si="21"/>
        <v/>
      </c>
      <c r="AV47" s="6" t="str">
        <f t="shared" si="22"/>
        <v/>
      </c>
      <c r="AW47" s="103"/>
      <c r="BC47" s="3" t="s">
        <v>522</v>
      </c>
      <c r="BE47" s="14"/>
      <c r="BF47" s="14"/>
      <c r="BG47" s="14"/>
      <c r="BH47" s="14"/>
      <c r="BI47" s="14"/>
      <c r="BJ47" s="14"/>
    </row>
    <row r="48" spans="1:62" s="12" customFormat="1" ht="13.5" customHeight="1" x14ac:dyDescent="0.2">
      <c r="A48" s="163">
        <v>33</v>
      </c>
      <c r="B48" s="160"/>
      <c r="C48" s="7"/>
      <c r="D48" s="120"/>
      <c r="E48" s="7"/>
      <c r="F48" s="7"/>
      <c r="G48" s="219"/>
      <c r="H48" s="7"/>
      <c r="I48" s="8"/>
      <c r="J48" s="9"/>
      <c r="K48" s="501"/>
      <c r="L48" s="497"/>
      <c r="M48" s="421"/>
      <c r="N48" s="413"/>
      <c r="O48" s="414"/>
      <c r="P48" s="422" t="str">
        <f t="shared" si="23"/>
        <v/>
      </c>
      <c r="Q48" s="422" t="str">
        <f t="shared" si="24"/>
        <v/>
      </c>
      <c r="R48" s="423" t="str">
        <f t="shared" si="25"/>
        <v/>
      </c>
      <c r="S48" s="424" t="str">
        <f t="shared" si="26"/>
        <v/>
      </c>
      <c r="T48" s="425" t="str">
        <f t="shared" si="27"/>
        <v/>
      </c>
      <c r="U48" s="425" t="str">
        <f t="shared" si="28"/>
        <v/>
      </c>
      <c r="V48" s="426"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3"/>
      <c r="BC48" s="3" t="s">
        <v>524</v>
      </c>
      <c r="BE48" s="14"/>
      <c r="BF48" s="14"/>
      <c r="BG48" s="14"/>
      <c r="BH48" s="14"/>
      <c r="BI48" s="14"/>
      <c r="BJ48" s="14"/>
    </row>
    <row r="49" spans="1:59" s="12" customFormat="1" ht="13.5" customHeight="1" x14ac:dyDescent="0.2">
      <c r="A49" s="163">
        <v>34</v>
      </c>
      <c r="B49" s="160"/>
      <c r="C49" s="7"/>
      <c r="D49" s="120"/>
      <c r="E49" s="7"/>
      <c r="F49" s="7"/>
      <c r="G49" s="219"/>
      <c r="H49" s="7"/>
      <c r="I49" s="8"/>
      <c r="J49" s="9"/>
      <c r="K49" s="501"/>
      <c r="L49" s="497"/>
      <c r="M49" s="421"/>
      <c r="N49" s="413"/>
      <c r="O49" s="414"/>
      <c r="P49" s="422" t="str">
        <f t="shared" si="23"/>
        <v/>
      </c>
      <c r="Q49" s="422" t="str">
        <f t="shared" si="24"/>
        <v/>
      </c>
      <c r="R49" s="423" t="str">
        <f t="shared" si="25"/>
        <v/>
      </c>
      <c r="S49" s="424" t="str">
        <f t="shared" si="26"/>
        <v/>
      </c>
      <c r="T49" s="425" t="str">
        <f t="shared" si="27"/>
        <v/>
      </c>
      <c r="U49" s="425" t="str">
        <f t="shared" si="28"/>
        <v/>
      </c>
      <c r="V49" s="426"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3"/>
      <c r="BC49" s="3" t="s">
        <v>526</v>
      </c>
      <c r="BF49" s="14"/>
      <c r="BG49" s="14"/>
    </row>
    <row r="50" spans="1:59" s="12" customFormat="1" ht="13.5" customHeight="1" x14ac:dyDescent="0.2">
      <c r="A50" s="163">
        <v>35</v>
      </c>
      <c r="B50" s="160"/>
      <c r="C50" s="7"/>
      <c r="D50" s="120"/>
      <c r="E50" s="7"/>
      <c r="F50" s="7"/>
      <c r="G50" s="219"/>
      <c r="H50" s="7"/>
      <c r="I50" s="8"/>
      <c r="J50" s="9"/>
      <c r="K50" s="501"/>
      <c r="L50" s="497"/>
      <c r="M50" s="421"/>
      <c r="N50" s="413"/>
      <c r="O50" s="414"/>
      <c r="P50" s="422" t="str">
        <f t="shared" si="23"/>
        <v/>
      </c>
      <c r="Q50" s="422" t="str">
        <f t="shared" si="24"/>
        <v/>
      </c>
      <c r="R50" s="423" t="str">
        <f t="shared" si="25"/>
        <v/>
      </c>
      <c r="S50" s="424" t="str">
        <f t="shared" si="26"/>
        <v/>
      </c>
      <c r="T50" s="425" t="str">
        <f t="shared" si="27"/>
        <v/>
      </c>
      <c r="U50" s="425" t="str">
        <f t="shared" si="28"/>
        <v/>
      </c>
      <c r="V50" s="426"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3"/>
      <c r="BC50" s="3" t="s">
        <v>299</v>
      </c>
      <c r="BF50" s="14"/>
      <c r="BG50" s="14"/>
    </row>
    <row r="51" spans="1:59" s="12" customFormat="1" ht="13.5" customHeight="1" x14ac:dyDescent="0.2">
      <c r="A51" s="163">
        <v>36</v>
      </c>
      <c r="B51" s="160"/>
      <c r="C51" s="7"/>
      <c r="D51" s="120"/>
      <c r="E51" s="7"/>
      <c r="F51" s="7"/>
      <c r="G51" s="219"/>
      <c r="H51" s="7"/>
      <c r="I51" s="8"/>
      <c r="J51" s="9"/>
      <c r="K51" s="501"/>
      <c r="L51" s="497"/>
      <c r="M51" s="421"/>
      <c r="N51" s="413"/>
      <c r="O51" s="414"/>
      <c r="P51" s="422" t="str">
        <f t="shared" si="23"/>
        <v/>
      </c>
      <c r="Q51" s="422" t="str">
        <f t="shared" si="24"/>
        <v/>
      </c>
      <c r="R51" s="423" t="str">
        <f t="shared" si="25"/>
        <v/>
      </c>
      <c r="S51" s="424" t="str">
        <f t="shared" si="26"/>
        <v/>
      </c>
      <c r="T51" s="425" t="str">
        <f t="shared" si="27"/>
        <v/>
      </c>
      <c r="U51" s="425" t="str">
        <f t="shared" si="28"/>
        <v/>
      </c>
      <c r="V51" s="426"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3"/>
      <c r="BC51" s="3" t="s">
        <v>301</v>
      </c>
    </row>
    <row r="52" spans="1:59" s="12" customFormat="1" ht="13.5" customHeight="1" x14ac:dyDescent="0.2">
      <c r="A52" s="163">
        <v>37</v>
      </c>
      <c r="B52" s="160"/>
      <c r="C52" s="7"/>
      <c r="D52" s="120"/>
      <c r="E52" s="7"/>
      <c r="F52" s="7"/>
      <c r="G52" s="219"/>
      <c r="H52" s="7"/>
      <c r="I52" s="8"/>
      <c r="J52" s="9"/>
      <c r="K52" s="501"/>
      <c r="L52" s="497"/>
      <c r="M52" s="421"/>
      <c r="N52" s="413"/>
      <c r="O52" s="414"/>
      <c r="P52" s="422" t="str">
        <f t="shared" si="23"/>
        <v/>
      </c>
      <c r="Q52" s="422" t="str">
        <f t="shared" si="24"/>
        <v/>
      </c>
      <c r="R52" s="423" t="str">
        <f t="shared" si="25"/>
        <v/>
      </c>
      <c r="S52" s="424" t="str">
        <f t="shared" si="26"/>
        <v/>
      </c>
      <c r="T52" s="425" t="str">
        <f t="shared" si="27"/>
        <v/>
      </c>
      <c r="U52" s="425" t="str">
        <f t="shared" si="28"/>
        <v/>
      </c>
      <c r="V52" s="426"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3"/>
      <c r="BC52" s="3" t="s">
        <v>303</v>
      </c>
    </row>
    <row r="53" spans="1:59" s="12" customFormat="1" ht="13.5" customHeight="1" x14ac:dyDescent="0.2">
      <c r="A53" s="163">
        <v>38</v>
      </c>
      <c r="B53" s="160"/>
      <c r="C53" s="7"/>
      <c r="D53" s="120"/>
      <c r="E53" s="7"/>
      <c r="F53" s="7"/>
      <c r="G53" s="219"/>
      <c r="H53" s="7"/>
      <c r="I53" s="8"/>
      <c r="J53" s="9"/>
      <c r="K53" s="501"/>
      <c r="L53" s="497"/>
      <c r="M53" s="421"/>
      <c r="N53" s="413"/>
      <c r="O53" s="414"/>
      <c r="P53" s="422" t="str">
        <f t="shared" si="23"/>
        <v/>
      </c>
      <c r="Q53" s="422" t="str">
        <f t="shared" si="24"/>
        <v/>
      </c>
      <c r="R53" s="423" t="str">
        <f t="shared" si="25"/>
        <v/>
      </c>
      <c r="S53" s="424" t="str">
        <f t="shared" si="26"/>
        <v/>
      </c>
      <c r="T53" s="425" t="str">
        <f t="shared" si="27"/>
        <v/>
      </c>
      <c r="U53" s="425" t="str">
        <f t="shared" si="28"/>
        <v/>
      </c>
      <c r="V53" s="426"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3"/>
      <c r="BC53" s="3" t="s">
        <v>326</v>
      </c>
    </row>
    <row r="54" spans="1:59" s="12" customFormat="1" ht="13.5" customHeight="1" x14ac:dyDescent="0.2">
      <c r="A54" s="163">
        <v>39</v>
      </c>
      <c r="B54" s="160"/>
      <c r="C54" s="7"/>
      <c r="D54" s="120"/>
      <c r="E54" s="7"/>
      <c r="F54" s="7"/>
      <c r="G54" s="219"/>
      <c r="H54" s="7"/>
      <c r="I54" s="8"/>
      <c r="J54" s="9"/>
      <c r="K54" s="501"/>
      <c r="L54" s="497"/>
      <c r="M54" s="421"/>
      <c r="N54" s="413"/>
      <c r="O54" s="414"/>
      <c r="P54" s="422" t="str">
        <f t="shared" si="23"/>
        <v/>
      </c>
      <c r="Q54" s="422" t="str">
        <f t="shared" si="24"/>
        <v/>
      </c>
      <c r="R54" s="423" t="str">
        <f t="shared" si="25"/>
        <v/>
      </c>
      <c r="S54" s="424" t="str">
        <f t="shared" si="26"/>
        <v/>
      </c>
      <c r="T54" s="425" t="str">
        <f t="shared" si="27"/>
        <v/>
      </c>
      <c r="U54" s="425" t="str">
        <f t="shared" si="28"/>
        <v/>
      </c>
      <c r="V54" s="426"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3"/>
      <c r="BC54" s="3" t="s">
        <v>328</v>
      </c>
    </row>
    <row r="55" spans="1:59" s="12" customFormat="1" ht="13.5" customHeight="1" x14ac:dyDescent="0.2">
      <c r="A55" s="163">
        <v>40</v>
      </c>
      <c r="B55" s="160"/>
      <c r="C55" s="7"/>
      <c r="D55" s="120"/>
      <c r="E55" s="7"/>
      <c r="F55" s="7"/>
      <c r="G55" s="219"/>
      <c r="H55" s="7"/>
      <c r="I55" s="8"/>
      <c r="J55" s="9"/>
      <c r="K55" s="501"/>
      <c r="L55" s="497"/>
      <c r="M55" s="421"/>
      <c r="N55" s="413"/>
      <c r="O55" s="414"/>
      <c r="P55" s="422" t="str">
        <f t="shared" si="23"/>
        <v/>
      </c>
      <c r="Q55" s="422" t="str">
        <f t="shared" si="24"/>
        <v/>
      </c>
      <c r="R55" s="423" t="str">
        <f t="shared" si="25"/>
        <v/>
      </c>
      <c r="S55" s="424" t="str">
        <f t="shared" si="26"/>
        <v/>
      </c>
      <c r="T55" s="425" t="str">
        <f t="shared" si="27"/>
        <v/>
      </c>
      <c r="U55" s="425" t="str">
        <f t="shared" si="28"/>
        <v/>
      </c>
      <c r="V55" s="426"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3"/>
      <c r="BC55" s="3" t="s">
        <v>330</v>
      </c>
    </row>
    <row r="56" spans="1:59" s="12" customFormat="1" ht="13.5" customHeight="1" x14ac:dyDescent="0.2">
      <c r="A56" s="163">
        <v>41</v>
      </c>
      <c r="B56" s="160"/>
      <c r="C56" s="7"/>
      <c r="D56" s="120"/>
      <c r="E56" s="7"/>
      <c r="F56" s="7"/>
      <c r="G56" s="219"/>
      <c r="H56" s="7"/>
      <c r="I56" s="8"/>
      <c r="J56" s="9"/>
      <c r="K56" s="501"/>
      <c r="L56" s="497"/>
      <c r="M56" s="421"/>
      <c r="N56" s="413"/>
      <c r="O56" s="414"/>
      <c r="P56" s="422" t="str">
        <f t="shared" si="23"/>
        <v/>
      </c>
      <c r="Q56" s="422" t="str">
        <f t="shared" si="24"/>
        <v/>
      </c>
      <c r="R56" s="423" t="str">
        <f t="shared" si="25"/>
        <v/>
      </c>
      <c r="S56" s="424" t="str">
        <f t="shared" si="26"/>
        <v/>
      </c>
      <c r="T56" s="425" t="str">
        <f t="shared" si="27"/>
        <v/>
      </c>
      <c r="U56" s="425" t="str">
        <f t="shared" si="28"/>
        <v/>
      </c>
      <c r="V56" s="426"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3"/>
      <c r="BC56" s="3" t="s">
        <v>333</v>
      </c>
    </row>
    <row r="57" spans="1:59" s="12" customFormat="1" ht="13.5" customHeight="1" x14ac:dyDescent="0.2">
      <c r="A57" s="163">
        <v>42</v>
      </c>
      <c r="B57" s="160"/>
      <c r="C57" s="7"/>
      <c r="D57" s="120"/>
      <c r="E57" s="7"/>
      <c r="F57" s="7"/>
      <c r="G57" s="219"/>
      <c r="H57" s="7"/>
      <c r="I57" s="8"/>
      <c r="J57" s="9"/>
      <c r="K57" s="501"/>
      <c r="L57" s="497"/>
      <c r="M57" s="421"/>
      <c r="N57" s="413"/>
      <c r="O57" s="414"/>
      <c r="P57" s="422" t="str">
        <f t="shared" si="23"/>
        <v/>
      </c>
      <c r="Q57" s="422" t="str">
        <f t="shared" si="24"/>
        <v/>
      </c>
      <c r="R57" s="423" t="str">
        <f t="shared" si="25"/>
        <v/>
      </c>
      <c r="S57" s="424" t="str">
        <f t="shared" si="26"/>
        <v/>
      </c>
      <c r="T57" s="425" t="str">
        <f t="shared" si="27"/>
        <v/>
      </c>
      <c r="U57" s="425" t="str">
        <f t="shared" si="28"/>
        <v/>
      </c>
      <c r="V57" s="426"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3"/>
      <c r="BC57" s="3" t="s">
        <v>335</v>
      </c>
    </row>
    <row r="58" spans="1:59" s="12" customFormat="1" ht="13.5" customHeight="1" x14ac:dyDescent="0.2">
      <c r="A58" s="163">
        <v>43</v>
      </c>
      <c r="B58" s="160"/>
      <c r="C58" s="7"/>
      <c r="D58" s="120"/>
      <c r="E58" s="7"/>
      <c r="F58" s="7"/>
      <c r="G58" s="219"/>
      <c r="H58" s="7"/>
      <c r="I58" s="8"/>
      <c r="J58" s="9"/>
      <c r="K58" s="501"/>
      <c r="L58" s="497"/>
      <c r="M58" s="421"/>
      <c r="N58" s="413"/>
      <c r="O58" s="414"/>
      <c r="P58" s="422" t="str">
        <f t="shared" si="23"/>
        <v/>
      </c>
      <c r="Q58" s="422" t="str">
        <f t="shared" si="24"/>
        <v/>
      </c>
      <c r="R58" s="423" t="str">
        <f t="shared" si="25"/>
        <v/>
      </c>
      <c r="S58" s="424" t="str">
        <f t="shared" si="26"/>
        <v/>
      </c>
      <c r="T58" s="425" t="str">
        <f t="shared" si="27"/>
        <v/>
      </c>
      <c r="U58" s="425" t="str">
        <f t="shared" si="28"/>
        <v/>
      </c>
      <c r="V58" s="426"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3"/>
      <c r="BC58" s="3" t="s">
        <v>337</v>
      </c>
    </row>
    <row r="59" spans="1:59" s="12" customFormat="1" ht="13.5" customHeight="1" x14ac:dyDescent="0.2">
      <c r="A59" s="163">
        <v>44</v>
      </c>
      <c r="B59" s="160"/>
      <c r="C59" s="7"/>
      <c r="D59" s="120"/>
      <c r="E59" s="7"/>
      <c r="F59" s="7"/>
      <c r="G59" s="219"/>
      <c r="H59" s="7"/>
      <c r="I59" s="8"/>
      <c r="J59" s="9"/>
      <c r="K59" s="501"/>
      <c r="L59" s="497"/>
      <c r="M59" s="421"/>
      <c r="N59" s="413"/>
      <c r="O59" s="414"/>
      <c r="P59" s="422" t="str">
        <f t="shared" si="23"/>
        <v/>
      </c>
      <c r="Q59" s="422" t="str">
        <f t="shared" si="24"/>
        <v/>
      </c>
      <c r="R59" s="423" t="str">
        <f t="shared" si="25"/>
        <v/>
      </c>
      <c r="S59" s="424" t="str">
        <f t="shared" si="26"/>
        <v/>
      </c>
      <c r="T59" s="425" t="str">
        <f t="shared" si="27"/>
        <v/>
      </c>
      <c r="U59" s="425" t="str">
        <f t="shared" si="28"/>
        <v/>
      </c>
      <c r="V59" s="426"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3"/>
      <c r="BC59" s="3" t="s">
        <v>589</v>
      </c>
    </row>
    <row r="60" spans="1:59" s="12" customFormat="1" ht="13.5" customHeight="1" x14ac:dyDescent="0.2">
      <c r="A60" s="163">
        <v>45</v>
      </c>
      <c r="B60" s="160"/>
      <c r="C60" s="7"/>
      <c r="D60" s="120"/>
      <c r="E60" s="7"/>
      <c r="F60" s="7"/>
      <c r="G60" s="219"/>
      <c r="H60" s="7"/>
      <c r="I60" s="8"/>
      <c r="J60" s="9"/>
      <c r="K60" s="501"/>
      <c r="L60" s="497"/>
      <c r="M60" s="421"/>
      <c r="N60" s="413"/>
      <c r="O60" s="414"/>
      <c r="P60" s="422" t="str">
        <f t="shared" si="23"/>
        <v/>
      </c>
      <c r="Q60" s="422" t="str">
        <f t="shared" si="24"/>
        <v/>
      </c>
      <c r="R60" s="423" t="str">
        <f t="shared" si="25"/>
        <v/>
      </c>
      <c r="S60" s="424" t="str">
        <f t="shared" si="26"/>
        <v/>
      </c>
      <c r="T60" s="425" t="str">
        <f t="shared" si="27"/>
        <v/>
      </c>
      <c r="U60" s="425" t="str">
        <f t="shared" si="28"/>
        <v/>
      </c>
      <c r="V60" s="426"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3"/>
      <c r="BC60" s="3" t="s">
        <v>591</v>
      </c>
    </row>
    <row r="61" spans="1:59" s="12" customFormat="1" ht="13.5" customHeight="1" x14ac:dyDescent="0.2">
      <c r="A61" s="163">
        <v>46</v>
      </c>
      <c r="B61" s="160"/>
      <c r="C61" s="7"/>
      <c r="D61" s="120"/>
      <c r="E61" s="7"/>
      <c r="F61" s="7"/>
      <c r="G61" s="219"/>
      <c r="H61" s="7"/>
      <c r="I61" s="8"/>
      <c r="J61" s="9"/>
      <c r="K61" s="501"/>
      <c r="L61" s="497"/>
      <c r="M61" s="421"/>
      <c r="N61" s="413"/>
      <c r="O61" s="414"/>
      <c r="P61" s="422" t="str">
        <f t="shared" si="23"/>
        <v/>
      </c>
      <c r="Q61" s="422" t="str">
        <f t="shared" si="24"/>
        <v/>
      </c>
      <c r="R61" s="423" t="str">
        <f t="shared" si="25"/>
        <v/>
      </c>
      <c r="S61" s="424" t="str">
        <f t="shared" si="26"/>
        <v/>
      </c>
      <c r="T61" s="425" t="str">
        <f t="shared" si="27"/>
        <v/>
      </c>
      <c r="U61" s="425" t="str">
        <f t="shared" si="28"/>
        <v/>
      </c>
      <c r="V61" s="426"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3"/>
      <c r="BC61" s="3" t="s">
        <v>593</v>
      </c>
    </row>
    <row r="62" spans="1:59" s="12" customFormat="1" ht="13.5" customHeight="1" x14ac:dyDescent="0.2">
      <c r="A62" s="163">
        <v>47</v>
      </c>
      <c r="B62" s="160"/>
      <c r="C62" s="7"/>
      <c r="D62" s="120"/>
      <c r="E62" s="7"/>
      <c r="F62" s="7"/>
      <c r="G62" s="219"/>
      <c r="H62" s="7"/>
      <c r="I62" s="8"/>
      <c r="J62" s="9"/>
      <c r="K62" s="501"/>
      <c r="L62" s="497"/>
      <c r="M62" s="421"/>
      <c r="N62" s="413"/>
      <c r="O62" s="414"/>
      <c r="P62" s="422" t="str">
        <f t="shared" si="23"/>
        <v/>
      </c>
      <c r="Q62" s="422" t="str">
        <f t="shared" si="24"/>
        <v/>
      </c>
      <c r="R62" s="423" t="str">
        <f t="shared" si="25"/>
        <v/>
      </c>
      <c r="S62" s="424" t="str">
        <f t="shared" si="26"/>
        <v/>
      </c>
      <c r="T62" s="425" t="str">
        <f t="shared" si="27"/>
        <v/>
      </c>
      <c r="U62" s="425" t="str">
        <f t="shared" si="28"/>
        <v/>
      </c>
      <c r="V62" s="426"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3"/>
      <c r="BC62" s="3" t="s">
        <v>596</v>
      </c>
    </row>
    <row r="63" spans="1:59" s="12" customFormat="1" ht="13.5" customHeight="1" x14ac:dyDescent="0.2">
      <c r="A63" s="163">
        <v>48</v>
      </c>
      <c r="B63" s="160"/>
      <c r="C63" s="7"/>
      <c r="D63" s="120"/>
      <c r="E63" s="7"/>
      <c r="F63" s="7"/>
      <c r="G63" s="219"/>
      <c r="H63" s="7"/>
      <c r="I63" s="8"/>
      <c r="J63" s="9"/>
      <c r="K63" s="501"/>
      <c r="L63" s="497"/>
      <c r="M63" s="421"/>
      <c r="N63" s="413"/>
      <c r="O63" s="414"/>
      <c r="P63" s="422" t="str">
        <f t="shared" si="23"/>
        <v/>
      </c>
      <c r="Q63" s="422" t="str">
        <f t="shared" si="24"/>
        <v/>
      </c>
      <c r="R63" s="423" t="str">
        <f t="shared" si="25"/>
        <v/>
      </c>
      <c r="S63" s="424" t="str">
        <f t="shared" si="26"/>
        <v/>
      </c>
      <c r="T63" s="425" t="str">
        <f t="shared" si="27"/>
        <v/>
      </c>
      <c r="U63" s="425" t="str">
        <f t="shared" si="28"/>
        <v/>
      </c>
      <c r="V63" s="426"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3"/>
      <c r="BC63" s="3" t="s">
        <v>49</v>
      </c>
    </row>
    <row r="64" spans="1:59" s="12" customFormat="1" ht="13.5" customHeight="1" x14ac:dyDescent="0.2">
      <c r="A64" s="163">
        <v>49</v>
      </c>
      <c r="B64" s="160"/>
      <c r="C64" s="7"/>
      <c r="D64" s="120"/>
      <c r="E64" s="7"/>
      <c r="F64" s="7"/>
      <c r="G64" s="219"/>
      <c r="H64" s="7"/>
      <c r="I64" s="8"/>
      <c r="J64" s="9"/>
      <c r="K64" s="501"/>
      <c r="L64" s="497"/>
      <c r="M64" s="421"/>
      <c r="N64" s="413"/>
      <c r="O64" s="414"/>
      <c r="P64" s="422" t="str">
        <f t="shared" si="23"/>
        <v/>
      </c>
      <c r="Q64" s="422" t="str">
        <f t="shared" si="24"/>
        <v/>
      </c>
      <c r="R64" s="423" t="str">
        <f t="shared" si="25"/>
        <v/>
      </c>
      <c r="S64" s="424" t="str">
        <f t="shared" si="26"/>
        <v/>
      </c>
      <c r="T64" s="425" t="str">
        <f t="shared" si="27"/>
        <v/>
      </c>
      <c r="U64" s="425" t="str">
        <f t="shared" si="28"/>
        <v/>
      </c>
      <c r="V64" s="426"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3"/>
      <c r="BC64" s="3" t="s">
        <v>50</v>
      </c>
    </row>
    <row r="65" spans="1:55" s="12" customFormat="1" ht="13.5" customHeight="1" x14ac:dyDescent="0.2">
      <c r="A65" s="163">
        <v>50</v>
      </c>
      <c r="B65" s="7"/>
      <c r="C65" s="7"/>
      <c r="D65" s="120"/>
      <c r="E65" s="7"/>
      <c r="F65" s="7"/>
      <c r="G65" s="219"/>
      <c r="H65" s="7"/>
      <c r="I65" s="7"/>
      <c r="J65" s="9"/>
      <c r="K65" s="501"/>
      <c r="L65" s="498"/>
      <c r="M65" s="428"/>
      <c r="N65" s="429"/>
      <c r="O65" s="430"/>
      <c r="P65" s="422" t="str">
        <f t="shared" si="23"/>
        <v/>
      </c>
      <c r="Q65" s="422" t="str">
        <f t="shared" si="24"/>
        <v/>
      </c>
      <c r="R65" s="423" t="str">
        <f t="shared" si="25"/>
        <v/>
      </c>
      <c r="S65" s="424" t="str">
        <f t="shared" si="26"/>
        <v/>
      </c>
      <c r="T65" s="425" t="str">
        <f t="shared" si="27"/>
        <v/>
      </c>
      <c r="U65" s="425" t="str">
        <f t="shared" si="28"/>
        <v/>
      </c>
      <c r="V65" s="426"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3"/>
      <c r="BC65" s="3" t="s">
        <v>51</v>
      </c>
    </row>
    <row r="66" spans="1:55" s="12" customFormat="1" ht="13.5" customHeight="1" x14ac:dyDescent="0.2">
      <c r="A66" s="163">
        <v>51</v>
      </c>
      <c r="B66" s="7"/>
      <c r="C66" s="7"/>
      <c r="D66" s="120"/>
      <c r="E66" s="7"/>
      <c r="F66" s="7"/>
      <c r="G66" s="219"/>
      <c r="H66" s="7"/>
      <c r="I66" s="7"/>
      <c r="J66" s="9"/>
      <c r="K66" s="501"/>
      <c r="L66" s="498"/>
      <c r="M66" s="428"/>
      <c r="N66" s="429"/>
      <c r="O66" s="430"/>
      <c r="P66" s="422" t="str">
        <f t="shared" si="23"/>
        <v/>
      </c>
      <c r="Q66" s="422" t="str">
        <f t="shared" si="24"/>
        <v/>
      </c>
      <c r="R66" s="423" t="str">
        <f t="shared" si="25"/>
        <v/>
      </c>
      <c r="S66" s="424" t="str">
        <f t="shared" si="26"/>
        <v/>
      </c>
      <c r="T66" s="425" t="str">
        <f t="shared" si="27"/>
        <v/>
      </c>
      <c r="U66" s="425" t="str">
        <f t="shared" si="28"/>
        <v/>
      </c>
      <c r="V66" s="426"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3"/>
      <c r="BC66" s="3" t="s">
        <v>52</v>
      </c>
    </row>
    <row r="67" spans="1:55" s="12" customFormat="1" ht="13.5" customHeight="1" x14ac:dyDescent="0.2">
      <c r="A67" s="163">
        <v>52</v>
      </c>
      <c r="B67" s="7"/>
      <c r="C67" s="7"/>
      <c r="D67" s="120"/>
      <c r="E67" s="7"/>
      <c r="F67" s="7"/>
      <c r="G67" s="219"/>
      <c r="H67" s="7"/>
      <c r="I67" s="7"/>
      <c r="J67" s="9"/>
      <c r="K67" s="501"/>
      <c r="L67" s="498"/>
      <c r="M67" s="428"/>
      <c r="N67" s="429"/>
      <c r="O67" s="430"/>
      <c r="P67" s="422" t="str">
        <f t="shared" si="23"/>
        <v/>
      </c>
      <c r="Q67" s="422" t="str">
        <f t="shared" si="24"/>
        <v/>
      </c>
      <c r="R67" s="423" t="str">
        <f t="shared" si="25"/>
        <v/>
      </c>
      <c r="S67" s="424" t="str">
        <f t="shared" si="26"/>
        <v/>
      </c>
      <c r="T67" s="425" t="str">
        <f t="shared" si="27"/>
        <v/>
      </c>
      <c r="U67" s="425" t="str">
        <f t="shared" si="28"/>
        <v/>
      </c>
      <c r="V67" s="426"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3"/>
      <c r="BC67" s="3" t="s">
        <v>53</v>
      </c>
    </row>
    <row r="68" spans="1:55" s="12" customFormat="1" ht="13.5" customHeight="1" x14ac:dyDescent="0.2">
      <c r="A68" s="163">
        <v>53</v>
      </c>
      <c r="B68" s="7"/>
      <c r="C68" s="7"/>
      <c r="D68" s="120"/>
      <c r="E68" s="7"/>
      <c r="F68" s="7"/>
      <c r="G68" s="219"/>
      <c r="H68" s="7"/>
      <c r="I68" s="7"/>
      <c r="J68" s="9"/>
      <c r="K68" s="501"/>
      <c r="L68" s="498"/>
      <c r="M68" s="428"/>
      <c r="N68" s="429"/>
      <c r="O68" s="430"/>
      <c r="P68" s="422" t="str">
        <f t="shared" si="23"/>
        <v/>
      </c>
      <c r="Q68" s="422" t="str">
        <f t="shared" si="24"/>
        <v/>
      </c>
      <c r="R68" s="423" t="str">
        <f t="shared" si="25"/>
        <v/>
      </c>
      <c r="S68" s="424" t="str">
        <f t="shared" si="26"/>
        <v/>
      </c>
      <c r="T68" s="425" t="str">
        <f t="shared" si="27"/>
        <v/>
      </c>
      <c r="U68" s="425" t="str">
        <f t="shared" si="28"/>
        <v/>
      </c>
      <c r="V68" s="426"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3"/>
      <c r="BC68" s="3" t="s">
        <v>54</v>
      </c>
    </row>
    <row r="69" spans="1:55" s="12" customFormat="1" ht="13.5" customHeight="1" x14ac:dyDescent="0.2">
      <c r="A69" s="163">
        <v>54</v>
      </c>
      <c r="B69" s="7"/>
      <c r="C69" s="7"/>
      <c r="D69" s="120"/>
      <c r="E69" s="7"/>
      <c r="F69" s="7"/>
      <c r="G69" s="219"/>
      <c r="H69" s="7"/>
      <c r="I69" s="7"/>
      <c r="J69" s="9"/>
      <c r="K69" s="501"/>
      <c r="L69" s="498"/>
      <c r="M69" s="428"/>
      <c r="N69" s="429"/>
      <c r="O69" s="430"/>
      <c r="P69" s="422" t="str">
        <f t="shared" si="23"/>
        <v/>
      </c>
      <c r="Q69" s="422" t="str">
        <f t="shared" si="24"/>
        <v/>
      </c>
      <c r="R69" s="423" t="str">
        <f t="shared" si="25"/>
        <v/>
      </c>
      <c r="S69" s="424" t="str">
        <f t="shared" si="26"/>
        <v/>
      </c>
      <c r="T69" s="425" t="str">
        <f t="shared" si="27"/>
        <v/>
      </c>
      <c r="U69" s="425" t="str">
        <f t="shared" si="28"/>
        <v/>
      </c>
      <c r="V69" s="426"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3"/>
      <c r="BC69" s="3" t="s">
        <v>55</v>
      </c>
    </row>
    <row r="70" spans="1:55" s="12" customFormat="1" ht="13.5" customHeight="1" x14ac:dyDescent="0.2">
      <c r="A70" s="163">
        <v>55</v>
      </c>
      <c r="B70" s="7"/>
      <c r="C70" s="7"/>
      <c r="D70" s="120"/>
      <c r="E70" s="7"/>
      <c r="F70" s="7"/>
      <c r="G70" s="219"/>
      <c r="H70" s="7"/>
      <c r="I70" s="7"/>
      <c r="J70" s="9"/>
      <c r="K70" s="501"/>
      <c r="L70" s="498"/>
      <c r="M70" s="428"/>
      <c r="N70" s="429"/>
      <c r="O70" s="430"/>
      <c r="P70" s="422" t="str">
        <f t="shared" si="23"/>
        <v/>
      </c>
      <c r="Q70" s="422" t="str">
        <f t="shared" si="24"/>
        <v/>
      </c>
      <c r="R70" s="423" t="str">
        <f t="shared" si="25"/>
        <v/>
      </c>
      <c r="S70" s="424" t="str">
        <f t="shared" si="26"/>
        <v/>
      </c>
      <c r="T70" s="425" t="str">
        <f t="shared" si="27"/>
        <v/>
      </c>
      <c r="U70" s="425" t="str">
        <f t="shared" si="28"/>
        <v/>
      </c>
      <c r="V70" s="426"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3"/>
      <c r="BC70" s="3" t="s">
        <v>56</v>
      </c>
    </row>
    <row r="71" spans="1:55" s="12" customFormat="1" ht="13.5" customHeight="1" x14ac:dyDescent="0.2">
      <c r="A71" s="163">
        <v>56</v>
      </c>
      <c r="B71" s="7"/>
      <c r="C71" s="7"/>
      <c r="D71" s="120"/>
      <c r="E71" s="7"/>
      <c r="F71" s="7"/>
      <c r="G71" s="219"/>
      <c r="H71" s="7"/>
      <c r="I71" s="7"/>
      <c r="J71" s="9"/>
      <c r="K71" s="501"/>
      <c r="L71" s="498"/>
      <c r="M71" s="428"/>
      <c r="N71" s="429"/>
      <c r="O71" s="430"/>
      <c r="P71" s="422" t="str">
        <f t="shared" si="23"/>
        <v/>
      </c>
      <c r="Q71" s="422" t="str">
        <f t="shared" si="24"/>
        <v/>
      </c>
      <c r="R71" s="423" t="str">
        <f t="shared" si="25"/>
        <v/>
      </c>
      <c r="S71" s="424" t="str">
        <f t="shared" si="26"/>
        <v/>
      </c>
      <c r="T71" s="425" t="str">
        <f t="shared" si="27"/>
        <v/>
      </c>
      <c r="U71" s="425" t="str">
        <f t="shared" si="28"/>
        <v/>
      </c>
      <c r="V71" s="426"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3"/>
      <c r="BC71" s="3" t="s">
        <v>57</v>
      </c>
    </row>
    <row r="72" spans="1:55" s="12" customFormat="1" ht="13.5" customHeight="1" x14ac:dyDescent="0.2">
      <c r="A72" s="163">
        <v>57</v>
      </c>
      <c r="B72" s="7"/>
      <c r="C72" s="7"/>
      <c r="D72" s="120"/>
      <c r="E72" s="7"/>
      <c r="F72" s="7"/>
      <c r="G72" s="219"/>
      <c r="H72" s="7"/>
      <c r="I72" s="7"/>
      <c r="J72" s="9"/>
      <c r="K72" s="501"/>
      <c r="L72" s="498"/>
      <c r="M72" s="428"/>
      <c r="N72" s="429"/>
      <c r="O72" s="430"/>
      <c r="P72" s="422" t="str">
        <f t="shared" si="23"/>
        <v/>
      </c>
      <c r="Q72" s="422" t="str">
        <f t="shared" si="24"/>
        <v/>
      </c>
      <c r="R72" s="423" t="str">
        <f t="shared" si="25"/>
        <v/>
      </c>
      <c r="S72" s="424" t="str">
        <f t="shared" si="26"/>
        <v/>
      </c>
      <c r="T72" s="425" t="str">
        <f t="shared" si="27"/>
        <v/>
      </c>
      <c r="U72" s="425" t="str">
        <f t="shared" si="28"/>
        <v/>
      </c>
      <c r="V72" s="426"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3"/>
      <c r="BC72" s="3" t="s">
        <v>58</v>
      </c>
    </row>
    <row r="73" spans="1:55" s="12" customFormat="1" ht="13.5" customHeight="1" x14ac:dyDescent="0.2">
      <c r="A73" s="163">
        <v>58</v>
      </c>
      <c r="B73" s="7"/>
      <c r="C73" s="7"/>
      <c r="D73" s="120"/>
      <c r="E73" s="7"/>
      <c r="F73" s="7"/>
      <c r="G73" s="219"/>
      <c r="H73" s="7"/>
      <c r="I73" s="7"/>
      <c r="J73" s="9"/>
      <c r="K73" s="501"/>
      <c r="L73" s="498"/>
      <c r="M73" s="428"/>
      <c r="N73" s="429"/>
      <c r="O73" s="430"/>
      <c r="P73" s="422" t="str">
        <f t="shared" si="23"/>
        <v/>
      </c>
      <c r="Q73" s="422" t="str">
        <f t="shared" si="24"/>
        <v/>
      </c>
      <c r="R73" s="423" t="str">
        <f t="shared" si="25"/>
        <v/>
      </c>
      <c r="S73" s="424" t="str">
        <f t="shared" si="26"/>
        <v/>
      </c>
      <c r="T73" s="425" t="str">
        <f t="shared" si="27"/>
        <v/>
      </c>
      <c r="U73" s="425" t="str">
        <f t="shared" si="28"/>
        <v/>
      </c>
      <c r="V73" s="426"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3"/>
      <c r="BC73" s="3" t="s">
        <v>105</v>
      </c>
    </row>
    <row r="74" spans="1:55" s="12" customFormat="1" ht="13.5" customHeight="1" x14ac:dyDescent="0.2">
      <c r="A74" s="163">
        <v>59</v>
      </c>
      <c r="B74" s="7"/>
      <c r="C74" s="7"/>
      <c r="D74" s="120"/>
      <c r="E74" s="7"/>
      <c r="F74" s="7"/>
      <c r="G74" s="219"/>
      <c r="H74" s="7"/>
      <c r="I74" s="7"/>
      <c r="J74" s="9"/>
      <c r="K74" s="501"/>
      <c r="L74" s="498"/>
      <c r="M74" s="428"/>
      <c r="N74" s="429"/>
      <c r="O74" s="430"/>
      <c r="P74" s="422" t="str">
        <f t="shared" si="23"/>
        <v/>
      </c>
      <c r="Q74" s="422" t="str">
        <f t="shared" si="24"/>
        <v/>
      </c>
      <c r="R74" s="423" t="str">
        <f t="shared" si="25"/>
        <v/>
      </c>
      <c r="S74" s="424" t="str">
        <f t="shared" si="26"/>
        <v/>
      </c>
      <c r="T74" s="425" t="str">
        <f t="shared" si="27"/>
        <v/>
      </c>
      <c r="U74" s="425" t="str">
        <f t="shared" si="28"/>
        <v/>
      </c>
      <c r="V74" s="426"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3"/>
      <c r="BC74" s="3" t="s">
        <v>106</v>
      </c>
    </row>
    <row r="75" spans="1:55" s="12" customFormat="1" ht="13.5" customHeight="1" x14ac:dyDescent="0.2">
      <c r="A75" s="163">
        <v>60</v>
      </c>
      <c r="B75" s="7"/>
      <c r="C75" s="7"/>
      <c r="D75" s="120"/>
      <c r="E75" s="7"/>
      <c r="F75" s="7"/>
      <c r="G75" s="219"/>
      <c r="H75" s="7"/>
      <c r="I75" s="7"/>
      <c r="J75" s="9"/>
      <c r="K75" s="501"/>
      <c r="L75" s="498"/>
      <c r="M75" s="428"/>
      <c r="N75" s="429"/>
      <c r="O75" s="430"/>
      <c r="P75" s="422" t="str">
        <f t="shared" si="23"/>
        <v/>
      </c>
      <c r="Q75" s="422" t="str">
        <f t="shared" si="24"/>
        <v/>
      </c>
      <c r="R75" s="423" t="str">
        <f t="shared" si="25"/>
        <v/>
      </c>
      <c r="S75" s="424" t="str">
        <f t="shared" si="26"/>
        <v/>
      </c>
      <c r="T75" s="425" t="str">
        <f t="shared" si="27"/>
        <v/>
      </c>
      <c r="U75" s="425" t="str">
        <f t="shared" si="28"/>
        <v/>
      </c>
      <c r="V75" s="426"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3"/>
      <c r="BC75" s="3" t="s">
        <v>107</v>
      </c>
    </row>
    <row r="76" spans="1:55" s="12" customFormat="1" ht="13.5" customHeight="1" x14ac:dyDescent="0.2">
      <c r="A76" s="163">
        <v>61</v>
      </c>
      <c r="B76" s="7"/>
      <c r="C76" s="7"/>
      <c r="D76" s="120"/>
      <c r="E76" s="7"/>
      <c r="F76" s="7"/>
      <c r="G76" s="219"/>
      <c r="H76" s="7"/>
      <c r="I76" s="7"/>
      <c r="J76" s="9"/>
      <c r="K76" s="501"/>
      <c r="L76" s="498"/>
      <c r="M76" s="428"/>
      <c r="N76" s="429"/>
      <c r="O76" s="430"/>
      <c r="P76" s="422" t="str">
        <f t="shared" si="23"/>
        <v/>
      </c>
      <c r="Q76" s="422" t="str">
        <f t="shared" si="24"/>
        <v/>
      </c>
      <c r="R76" s="423" t="str">
        <f t="shared" si="25"/>
        <v/>
      </c>
      <c r="S76" s="424" t="str">
        <f t="shared" si="26"/>
        <v/>
      </c>
      <c r="T76" s="425" t="str">
        <f t="shared" si="27"/>
        <v/>
      </c>
      <c r="U76" s="425" t="str">
        <f t="shared" si="28"/>
        <v/>
      </c>
      <c r="V76" s="426"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3"/>
      <c r="BC76" s="3" t="s">
        <v>108</v>
      </c>
    </row>
    <row r="77" spans="1:55" s="12" customFormat="1" ht="13.5" customHeight="1" x14ac:dyDescent="0.2">
      <c r="A77" s="163">
        <v>62</v>
      </c>
      <c r="B77" s="7"/>
      <c r="C77" s="7"/>
      <c r="D77" s="120"/>
      <c r="E77" s="7"/>
      <c r="F77" s="7"/>
      <c r="G77" s="219"/>
      <c r="H77" s="7"/>
      <c r="I77" s="7"/>
      <c r="J77" s="9"/>
      <c r="K77" s="501"/>
      <c r="L77" s="498"/>
      <c r="M77" s="428"/>
      <c r="N77" s="429"/>
      <c r="O77" s="430"/>
      <c r="P77" s="422" t="str">
        <f t="shared" si="23"/>
        <v/>
      </c>
      <c r="Q77" s="422" t="str">
        <f t="shared" si="24"/>
        <v/>
      </c>
      <c r="R77" s="423" t="str">
        <f t="shared" si="25"/>
        <v/>
      </c>
      <c r="S77" s="424" t="str">
        <f t="shared" si="26"/>
        <v/>
      </c>
      <c r="T77" s="425" t="str">
        <f t="shared" si="27"/>
        <v/>
      </c>
      <c r="U77" s="425" t="str">
        <f t="shared" si="28"/>
        <v/>
      </c>
      <c r="V77" s="426"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3"/>
      <c r="BC77" s="3" t="s">
        <v>109</v>
      </c>
    </row>
    <row r="78" spans="1:55" s="12" customFormat="1" ht="13.5" customHeight="1" x14ac:dyDescent="0.2">
      <c r="A78" s="163">
        <v>63</v>
      </c>
      <c r="B78" s="7"/>
      <c r="C78" s="7"/>
      <c r="D78" s="120"/>
      <c r="E78" s="7"/>
      <c r="F78" s="7"/>
      <c r="G78" s="219"/>
      <c r="H78" s="7"/>
      <c r="I78" s="7"/>
      <c r="J78" s="9"/>
      <c r="K78" s="501"/>
      <c r="L78" s="498"/>
      <c r="M78" s="428"/>
      <c r="N78" s="429"/>
      <c r="O78" s="430"/>
      <c r="P78" s="422" t="str">
        <f t="shared" si="23"/>
        <v/>
      </c>
      <c r="Q78" s="422" t="str">
        <f t="shared" si="24"/>
        <v/>
      </c>
      <c r="R78" s="423" t="str">
        <f t="shared" si="25"/>
        <v/>
      </c>
      <c r="S78" s="424" t="str">
        <f t="shared" si="26"/>
        <v/>
      </c>
      <c r="T78" s="425" t="str">
        <f t="shared" si="27"/>
        <v/>
      </c>
      <c r="U78" s="425" t="str">
        <f t="shared" si="28"/>
        <v/>
      </c>
      <c r="V78" s="426"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3"/>
      <c r="BC78" s="3" t="s">
        <v>110</v>
      </c>
    </row>
    <row r="79" spans="1:55" s="12" customFormat="1" ht="13.5" customHeight="1" x14ac:dyDescent="0.2">
      <c r="A79" s="163">
        <v>64</v>
      </c>
      <c r="B79" s="7"/>
      <c r="C79" s="7"/>
      <c r="D79" s="120"/>
      <c r="E79" s="7"/>
      <c r="F79" s="7"/>
      <c r="G79" s="219"/>
      <c r="H79" s="7"/>
      <c r="I79" s="7"/>
      <c r="J79" s="9"/>
      <c r="K79" s="501"/>
      <c r="L79" s="498"/>
      <c r="M79" s="428"/>
      <c r="N79" s="429"/>
      <c r="O79" s="430"/>
      <c r="P79" s="422" t="str">
        <f t="shared" si="23"/>
        <v/>
      </c>
      <c r="Q79" s="422" t="str">
        <f t="shared" si="24"/>
        <v/>
      </c>
      <c r="R79" s="423" t="str">
        <f t="shared" si="25"/>
        <v/>
      </c>
      <c r="S79" s="424" t="str">
        <f t="shared" si="26"/>
        <v/>
      </c>
      <c r="T79" s="425" t="str">
        <f t="shared" si="27"/>
        <v/>
      </c>
      <c r="U79" s="425" t="str">
        <f t="shared" si="28"/>
        <v/>
      </c>
      <c r="V79" s="426"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3"/>
      <c r="BC79" s="3" t="s">
        <v>59</v>
      </c>
    </row>
    <row r="80" spans="1:55" s="12" customFormat="1" ht="13.5" customHeight="1" x14ac:dyDescent="0.2">
      <c r="A80" s="163">
        <v>65</v>
      </c>
      <c r="B80" s="7"/>
      <c r="C80" s="7"/>
      <c r="D80" s="120"/>
      <c r="E80" s="7"/>
      <c r="F80" s="7"/>
      <c r="G80" s="219"/>
      <c r="H80" s="7"/>
      <c r="I80" s="7"/>
      <c r="J80" s="9"/>
      <c r="K80" s="501"/>
      <c r="L80" s="498"/>
      <c r="M80" s="428"/>
      <c r="N80" s="429"/>
      <c r="O80" s="430"/>
      <c r="P80" s="422" t="str">
        <f t="shared" si="23"/>
        <v/>
      </c>
      <c r="Q80" s="422" t="str">
        <f t="shared" si="24"/>
        <v/>
      </c>
      <c r="R80" s="423" t="str">
        <f t="shared" si="25"/>
        <v/>
      </c>
      <c r="S80" s="424" t="str">
        <f t="shared" si="26"/>
        <v/>
      </c>
      <c r="T80" s="425" t="str">
        <f t="shared" si="27"/>
        <v/>
      </c>
      <c r="U80" s="425" t="str">
        <f t="shared" si="28"/>
        <v/>
      </c>
      <c r="V80" s="426"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3"/>
      <c r="BC80" s="3" t="s">
        <v>60</v>
      </c>
    </row>
    <row r="81" spans="1:55" s="12" customFormat="1" ht="13.5" customHeight="1" x14ac:dyDescent="0.2">
      <c r="A81" s="163">
        <v>66</v>
      </c>
      <c r="B81" s="7"/>
      <c r="C81" s="7"/>
      <c r="D81" s="120"/>
      <c r="E81" s="7"/>
      <c r="F81" s="7"/>
      <c r="G81" s="219"/>
      <c r="H81" s="7"/>
      <c r="I81" s="7"/>
      <c r="J81" s="9"/>
      <c r="K81" s="501"/>
      <c r="L81" s="498"/>
      <c r="M81" s="428"/>
      <c r="N81" s="429"/>
      <c r="O81" s="430"/>
      <c r="P81" s="422" t="str">
        <f t="shared" ref="P81:P144" si="61">IF(ISBLANK(K81)=TRUE,"",IF(ISNUMBER(AJ81)=TRUE,AJ81,"エラー"))</f>
        <v/>
      </c>
      <c r="Q81" s="422" t="str">
        <f t="shared" ref="Q81:Q144" si="62">IF(ISBLANK(K81)=TRUE,"",IF(ISNUMBER(AM81)=TRUE,AM81,"エラー"))</f>
        <v/>
      </c>
      <c r="R81" s="423" t="str">
        <f t="shared" ref="R81:R144" si="63">IF(ISBLANK(K81)=TRUE,"",IF(ISNUMBER(AS81)=TRUE,AS81,"エラー"))</f>
        <v/>
      </c>
      <c r="S81" s="424" t="str">
        <f t="shared" ref="S81:S144" si="64">IF(OR(N81="",O81=""),"",N81/O81)</f>
        <v/>
      </c>
      <c r="T81" s="425" t="str">
        <f t="shared" ref="T81:T144" si="65">IF(P81="","",IF(ISERROR(P81*N81*AC81),"エラー",IF(ISBLANK(P81)=TRUE,"エラー",IF(ISBLANK(N81)=TRUE,"エラー",IF(AV81=1,"エラー",P81*N81*AC81/1000)))))</f>
        <v/>
      </c>
      <c r="U81" s="425" t="str">
        <f t="shared" ref="U81:U144" si="66">IF(Q81="","",IF(ISERROR(Q81*N81*AC81),"エラー",IF(ISBLANK(Q81)=TRUE,"エラー",IF(ISBLANK(N81)=TRUE,"エラー",IF(AV81=1,"エラー",Q81*N81*AC81/1000)))))</f>
        <v/>
      </c>
      <c r="V81" s="426"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3"/>
      <c r="BC81" s="3" t="s">
        <v>61</v>
      </c>
    </row>
    <row r="82" spans="1:55" s="12" customFormat="1" ht="13.5" customHeight="1" x14ac:dyDescent="0.2">
      <c r="A82" s="163">
        <v>67</v>
      </c>
      <c r="B82" s="7"/>
      <c r="C82" s="7"/>
      <c r="D82" s="120"/>
      <c r="E82" s="7"/>
      <c r="F82" s="7"/>
      <c r="G82" s="219"/>
      <c r="H82" s="7"/>
      <c r="I82" s="7"/>
      <c r="J82" s="9"/>
      <c r="K82" s="501"/>
      <c r="L82" s="498"/>
      <c r="M82" s="428"/>
      <c r="N82" s="429"/>
      <c r="O82" s="430"/>
      <c r="P82" s="422" t="str">
        <f t="shared" si="61"/>
        <v/>
      </c>
      <c r="Q82" s="422" t="str">
        <f t="shared" si="62"/>
        <v/>
      </c>
      <c r="R82" s="423" t="str">
        <f t="shared" si="63"/>
        <v/>
      </c>
      <c r="S82" s="424" t="str">
        <f t="shared" si="64"/>
        <v/>
      </c>
      <c r="T82" s="425" t="str">
        <f t="shared" si="65"/>
        <v/>
      </c>
      <c r="U82" s="425" t="str">
        <f t="shared" si="66"/>
        <v/>
      </c>
      <c r="V82" s="426"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3"/>
      <c r="BC82" s="3" t="s">
        <v>62</v>
      </c>
    </row>
    <row r="83" spans="1:55" s="12" customFormat="1" ht="13.5" customHeight="1" x14ac:dyDescent="0.2">
      <c r="A83" s="163">
        <v>68</v>
      </c>
      <c r="B83" s="7"/>
      <c r="C83" s="7"/>
      <c r="D83" s="120"/>
      <c r="E83" s="7"/>
      <c r="F83" s="7"/>
      <c r="G83" s="219"/>
      <c r="H83" s="7"/>
      <c r="I83" s="7"/>
      <c r="J83" s="9"/>
      <c r="K83" s="501"/>
      <c r="L83" s="498"/>
      <c r="M83" s="428"/>
      <c r="N83" s="429"/>
      <c r="O83" s="430"/>
      <c r="P83" s="422" t="str">
        <f t="shared" si="61"/>
        <v/>
      </c>
      <c r="Q83" s="422" t="str">
        <f t="shared" si="62"/>
        <v/>
      </c>
      <c r="R83" s="423" t="str">
        <f t="shared" si="63"/>
        <v/>
      </c>
      <c r="S83" s="424" t="str">
        <f t="shared" si="64"/>
        <v/>
      </c>
      <c r="T83" s="425" t="str">
        <f t="shared" si="65"/>
        <v/>
      </c>
      <c r="U83" s="425" t="str">
        <f t="shared" si="66"/>
        <v/>
      </c>
      <c r="V83" s="426"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3"/>
      <c r="BC83" s="3" t="s">
        <v>111</v>
      </c>
    </row>
    <row r="84" spans="1:55" s="12" customFormat="1" ht="13.5" customHeight="1" x14ac:dyDescent="0.2">
      <c r="A84" s="163">
        <v>69</v>
      </c>
      <c r="B84" s="7"/>
      <c r="C84" s="7"/>
      <c r="D84" s="120"/>
      <c r="E84" s="7"/>
      <c r="F84" s="7"/>
      <c r="G84" s="219"/>
      <c r="H84" s="7"/>
      <c r="I84" s="7"/>
      <c r="J84" s="9"/>
      <c r="K84" s="501"/>
      <c r="L84" s="498"/>
      <c r="M84" s="428"/>
      <c r="N84" s="429"/>
      <c r="O84" s="430"/>
      <c r="P84" s="422" t="str">
        <f t="shared" si="61"/>
        <v/>
      </c>
      <c r="Q84" s="422" t="str">
        <f t="shared" si="62"/>
        <v/>
      </c>
      <c r="R84" s="423" t="str">
        <f t="shared" si="63"/>
        <v/>
      </c>
      <c r="S84" s="424" t="str">
        <f t="shared" si="64"/>
        <v/>
      </c>
      <c r="T84" s="425" t="str">
        <f t="shared" si="65"/>
        <v/>
      </c>
      <c r="U84" s="425" t="str">
        <f t="shared" si="66"/>
        <v/>
      </c>
      <c r="V84" s="426"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3"/>
      <c r="BC84" s="3" t="s">
        <v>63</v>
      </c>
    </row>
    <row r="85" spans="1:55" s="12" customFormat="1" ht="13.5" customHeight="1" x14ac:dyDescent="0.2">
      <c r="A85" s="163">
        <v>70</v>
      </c>
      <c r="B85" s="7"/>
      <c r="C85" s="7"/>
      <c r="D85" s="120"/>
      <c r="E85" s="7"/>
      <c r="F85" s="7"/>
      <c r="G85" s="219"/>
      <c r="H85" s="7"/>
      <c r="I85" s="7"/>
      <c r="J85" s="9"/>
      <c r="K85" s="501"/>
      <c r="L85" s="498"/>
      <c r="M85" s="428"/>
      <c r="N85" s="429"/>
      <c r="O85" s="430"/>
      <c r="P85" s="422" t="str">
        <f t="shared" si="61"/>
        <v/>
      </c>
      <c r="Q85" s="422" t="str">
        <f t="shared" si="62"/>
        <v/>
      </c>
      <c r="R85" s="423" t="str">
        <f t="shared" si="63"/>
        <v/>
      </c>
      <c r="S85" s="424" t="str">
        <f t="shared" si="64"/>
        <v/>
      </c>
      <c r="T85" s="425" t="str">
        <f t="shared" si="65"/>
        <v/>
      </c>
      <c r="U85" s="425" t="str">
        <f t="shared" si="66"/>
        <v/>
      </c>
      <c r="V85" s="426"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3"/>
      <c r="BC85" s="3" t="s">
        <v>64</v>
      </c>
    </row>
    <row r="86" spans="1:55" s="12" customFormat="1" ht="13.5" customHeight="1" x14ac:dyDescent="0.2">
      <c r="A86" s="163">
        <v>71</v>
      </c>
      <c r="B86" s="7"/>
      <c r="C86" s="7"/>
      <c r="D86" s="120"/>
      <c r="E86" s="7"/>
      <c r="F86" s="7"/>
      <c r="G86" s="219"/>
      <c r="H86" s="7"/>
      <c r="I86" s="7"/>
      <c r="J86" s="9"/>
      <c r="K86" s="501"/>
      <c r="L86" s="498"/>
      <c r="M86" s="428"/>
      <c r="N86" s="429"/>
      <c r="O86" s="430"/>
      <c r="P86" s="422" t="str">
        <f t="shared" si="61"/>
        <v/>
      </c>
      <c r="Q86" s="422" t="str">
        <f t="shared" si="62"/>
        <v/>
      </c>
      <c r="R86" s="423" t="str">
        <f t="shared" si="63"/>
        <v/>
      </c>
      <c r="S86" s="424" t="str">
        <f t="shared" si="64"/>
        <v/>
      </c>
      <c r="T86" s="425" t="str">
        <f t="shared" si="65"/>
        <v/>
      </c>
      <c r="U86" s="425" t="str">
        <f t="shared" si="66"/>
        <v/>
      </c>
      <c r="V86" s="426"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3"/>
      <c r="BC86" s="3" t="s">
        <v>68</v>
      </c>
    </row>
    <row r="87" spans="1:55" s="12" customFormat="1" ht="13.5" customHeight="1" x14ac:dyDescent="0.2">
      <c r="A87" s="163">
        <v>72</v>
      </c>
      <c r="B87" s="7"/>
      <c r="C87" s="7"/>
      <c r="D87" s="120"/>
      <c r="E87" s="7"/>
      <c r="F87" s="7"/>
      <c r="G87" s="219"/>
      <c r="H87" s="7"/>
      <c r="I87" s="7"/>
      <c r="J87" s="9"/>
      <c r="K87" s="501"/>
      <c r="L87" s="498"/>
      <c r="M87" s="428"/>
      <c r="N87" s="429"/>
      <c r="O87" s="430"/>
      <c r="P87" s="422" t="str">
        <f t="shared" si="61"/>
        <v/>
      </c>
      <c r="Q87" s="422" t="str">
        <f t="shared" si="62"/>
        <v/>
      </c>
      <c r="R87" s="423" t="str">
        <f t="shared" si="63"/>
        <v/>
      </c>
      <c r="S87" s="424" t="str">
        <f t="shared" si="64"/>
        <v/>
      </c>
      <c r="T87" s="425" t="str">
        <f t="shared" si="65"/>
        <v/>
      </c>
      <c r="U87" s="425" t="str">
        <f t="shared" si="66"/>
        <v/>
      </c>
      <c r="V87" s="426"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3"/>
      <c r="BC87" s="3" t="s">
        <v>69</v>
      </c>
    </row>
    <row r="88" spans="1:55" s="12" customFormat="1" ht="13.5" customHeight="1" x14ac:dyDescent="0.2">
      <c r="A88" s="163">
        <v>73</v>
      </c>
      <c r="B88" s="7"/>
      <c r="C88" s="7"/>
      <c r="D88" s="120"/>
      <c r="E88" s="7"/>
      <c r="F88" s="7"/>
      <c r="G88" s="219"/>
      <c r="H88" s="7"/>
      <c r="I88" s="7"/>
      <c r="J88" s="9"/>
      <c r="K88" s="501"/>
      <c r="L88" s="498"/>
      <c r="M88" s="428"/>
      <c r="N88" s="429"/>
      <c r="O88" s="430"/>
      <c r="P88" s="422" t="str">
        <f t="shared" si="61"/>
        <v/>
      </c>
      <c r="Q88" s="422" t="str">
        <f t="shared" si="62"/>
        <v/>
      </c>
      <c r="R88" s="423" t="str">
        <f t="shared" si="63"/>
        <v/>
      </c>
      <c r="S88" s="424" t="str">
        <f t="shared" si="64"/>
        <v/>
      </c>
      <c r="T88" s="425" t="str">
        <f t="shared" si="65"/>
        <v/>
      </c>
      <c r="U88" s="425" t="str">
        <f t="shared" si="66"/>
        <v/>
      </c>
      <c r="V88" s="426"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3"/>
      <c r="BC88" s="3" t="s">
        <v>112</v>
      </c>
    </row>
    <row r="89" spans="1:55" s="12" customFormat="1" ht="13.5" customHeight="1" x14ac:dyDescent="0.2">
      <c r="A89" s="163">
        <v>74</v>
      </c>
      <c r="B89" s="7"/>
      <c r="C89" s="7"/>
      <c r="D89" s="120"/>
      <c r="E89" s="7"/>
      <c r="F89" s="7"/>
      <c r="G89" s="219"/>
      <c r="H89" s="7"/>
      <c r="I89" s="7"/>
      <c r="J89" s="9"/>
      <c r="K89" s="501"/>
      <c r="L89" s="498"/>
      <c r="M89" s="428"/>
      <c r="N89" s="429"/>
      <c r="O89" s="430"/>
      <c r="P89" s="422" t="str">
        <f t="shared" si="61"/>
        <v/>
      </c>
      <c r="Q89" s="422" t="str">
        <f t="shared" si="62"/>
        <v/>
      </c>
      <c r="R89" s="423" t="str">
        <f t="shared" si="63"/>
        <v/>
      </c>
      <c r="S89" s="424" t="str">
        <f t="shared" si="64"/>
        <v/>
      </c>
      <c r="T89" s="425" t="str">
        <f t="shared" si="65"/>
        <v/>
      </c>
      <c r="U89" s="425" t="str">
        <f t="shared" si="66"/>
        <v/>
      </c>
      <c r="V89" s="426"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3"/>
      <c r="BC89" s="3" t="s">
        <v>113</v>
      </c>
    </row>
    <row r="90" spans="1:55" s="12" customFormat="1" ht="13.5" customHeight="1" x14ac:dyDescent="0.2">
      <c r="A90" s="163">
        <v>75</v>
      </c>
      <c r="B90" s="7"/>
      <c r="C90" s="7"/>
      <c r="D90" s="120"/>
      <c r="E90" s="7"/>
      <c r="F90" s="7"/>
      <c r="G90" s="219"/>
      <c r="H90" s="7"/>
      <c r="I90" s="7"/>
      <c r="J90" s="9"/>
      <c r="K90" s="501"/>
      <c r="L90" s="498"/>
      <c r="M90" s="428"/>
      <c r="N90" s="429"/>
      <c r="O90" s="430"/>
      <c r="P90" s="422" t="str">
        <f t="shared" si="61"/>
        <v/>
      </c>
      <c r="Q90" s="422" t="str">
        <f t="shared" si="62"/>
        <v/>
      </c>
      <c r="R90" s="423" t="str">
        <f t="shared" si="63"/>
        <v/>
      </c>
      <c r="S90" s="424" t="str">
        <f t="shared" si="64"/>
        <v/>
      </c>
      <c r="T90" s="425" t="str">
        <f t="shared" si="65"/>
        <v/>
      </c>
      <c r="U90" s="425" t="str">
        <f t="shared" si="66"/>
        <v/>
      </c>
      <c r="V90" s="426"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3"/>
      <c r="BC90" s="3" t="s">
        <v>114</v>
      </c>
    </row>
    <row r="91" spans="1:55" s="12" customFormat="1" ht="13.5" customHeight="1" x14ac:dyDescent="0.2">
      <c r="A91" s="163">
        <v>76</v>
      </c>
      <c r="B91" s="7"/>
      <c r="C91" s="7"/>
      <c r="D91" s="120"/>
      <c r="E91" s="7"/>
      <c r="F91" s="7"/>
      <c r="G91" s="219"/>
      <c r="H91" s="7"/>
      <c r="I91" s="7"/>
      <c r="J91" s="9"/>
      <c r="K91" s="501"/>
      <c r="L91" s="498"/>
      <c r="M91" s="428"/>
      <c r="N91" s="429"/>
      <c r="O91" s="430"/>
      <c r="P91" s="422" t="str">
        <f t="shared" si="61"/>
        <v/>
      </c>
      <c r="Q91" s="422" t="str">
        <f t="shared" si="62"/>
        <v/>
      </c>
      <c r="R91" s="423" t="str">
        <f t="shared" si="63"/>
        <v/>
      </c>
      <c r="S91" s="424" t="str">
        <f t="shared" si="64"/>
        <v/>
      </c>
      <c r="T91" s="425" t="str">
        <f t="shared" si="65"/>
        <v/>
      </c>
      <c r="U91" s="425" t="str">
        <f t="shared" si="66"/>
        <v/>
      </c>
      <c r="V91" s="426"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3"/>
      <c r="BC91" s="3" t="s">
        <v>115</v>
      </c>
    </row>
    <row r="92" spans="1:55" s="12" customFormat="1" ht="13.5" customHeight="1" x14ac:dyDescent="0.2">
      <c r="A92" s="163">
        <v>77</v>
      </c>
      <c r="B92" s="7"/>
      <c r="C92" s="7"/>
      <c r="D92" s="120"/>
      <c r="E92" s="7"/>
      <c r="F92" s="7"/>
      <c r="G92" s="219"/>
      <c r="H92" s="7"/>
      <c r="I92" s="7"/>
      <c r="J92" s="9"/>
      <c r="K92" s="501"/>
      <c r="L92" s="498"/>
      <c r="M92" s="428"/>
      <c r="N92" s="429"/>
      <c r="O92" s="430"/>
      <c r="P92" s="422" t="str">
        <f t="shared" si="61"/>
        <v/>
      </c>
      <c r="Q92" s="422" t="str">
        <f t="shared" si="62"/>
        <v/>
      </c>
      <c r="R92" s="423" t="str">
        <f t="shared" si="63"/>
        <v/>
      </c>
      <c r="S92" s="424" t="str">
        <f t="shared" si="64"/>
        <v/>
      </c>
      <c r="T92" s="425" t="str">
        <f t="shared" si="65"/>
        <v/>
      </c>
      <c r="U92" s="425" t="str">
        <f t="shared" si="66"/>
        <v/>
      </c>
      <c r="V92" s="426"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3"/>
      <c r="BC92" s="3" t="s">
        <v>116</v>
      </c>
    </row>
    <row r="93" spans="1:55" s="12" customFormat="1" ht="13.5" customHeight="1" x14ac:dyDescent="0.2">
      <c r="A93" s="163">
        <v>78</v>
      </c>
      <c r="B93" s="7"/>
      <c r="C93" s="7"/>
      <c r="D93" s="120"/>
      <c r="E93" s="7"/>
      <c r="F93" s="7"/>
      <c r="G93" s="219"/>
      <c r="H93" s="7"/>
      <c r="I93" s="7"/>
      <c r="J93" s="9"/>
      <c r="K93" s="501"/>
      <c r="L93" s="498"/>
      <c r="M93" s="428"/>
      <c r="N93" s="429"/>
      <c r="O93" s="430"/>
      <c r="P93" s="422" t="str">
        <f t="shared" si="61"/>
        <v/>
      </c>
      <c r="Q93" s="422" t="str">
        <f t="shared" si="62"/>
        <v/>
      </c>
      <c r="R93" s="423" t="str">
        <f t="shared" si="63"/>
        <v/>
      </c>
      <c r="S93" s="424" t="str">
        <f t="shared" si="64"/>
        <v/>
      </c>
      <c r="T93" s="425" t="str">
        <f t="shared" si="65"/>
        <v/>
      </c>
      <c r="U93" s="425" t="str">
        <f t="shared" si="66"/>
        <v/>
      </c>
      <c r="V93" s="426"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3"/>
      <c r="BC93" s="3" t="s">
        <v>117</v>
      </c>
    </row>
    <row r="94" spans="1:55" s="12" customFormat="1" ht="13.5" customHeight="1" x14ac:dyDescent="0.2">
      <c r="A94" s="163">
        <v>79</v>
      </c>
      <c r="B94" s="7"/>
      <c r="C94" s="7"/>
      <c r="D94" s="120"/>
      <c r="E94" s="7"/>
      <c r="F94" s="7"/>
      <c r="G94" s="219"/>
      <c r="H94" s="7"/>
      <c r="I94" s="7"/>
      <c r="J94" s="9"/>
      <c r="K94" s="501"/>
      <c r="L94" s="498"/>
      <c r="M94" s="428"/>
      <c r="N94" s="429"/>
      <c r="O94" s="430"/>
      <c r="P94" s="422" t="str">
        <f t="shared" si="61"/>
        <v/>
      </c>
      <c r="Q94" s="422" t="str">
        <f t="shared" si="62"/>
        <v/>
      </c>
      <c r="R94" s="423" t="str">
        <f t="shared" si="63"/>
        <v/>
      </c>
      <c r="S94" s="424" t="str">
        <f t="shared" si="64"/>
        <v/>
      </c>
      <c r="T94" s="425" t="str">
        <f t="shared" si="65"/>
        <v/>
      </c>
      <c r="U94" s="425" t="str">
        <f t="shared" si="66"/>
        <v/>
      </c>
      <c r="V94" s="426"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3"/>
      <c r="BC94" s="3" t="s">
        <v>14</v>
      </c>
    </row>
    <row r="95" spans="1:55" s="12" customFormat="1" ht="13.5" customHeight="1" x14ac:dyDescent="0.2">
      <c r="A95" s="163">
        <v>80</v>
      </c>
      <c r="B95" s="7"/>
      <c r="C95" s="7"/>
      <c r="D95" s="120"/>
      <c r="E95" s="7"/>
      <c r="F95" s="7"/>
      <c r="G95" s="219"/>
      <c r="H95" s="7"/>
      <c r="I95" s="7"/>
      <c r="J95" s="9"/>
      <c r="K95" s="501"/>
      <c r="L95" s="498"/>
      <c r="M95" s="428"/>
      <c r="N95" s="429"/>
      <c r="O95" s="430"/>
      <c r="P95" s="422" t="str">
        <f t="shared" si="61"/>
        <v/>
      </c>
      <c r="Q95" s="422" t="str">
        <f t="shared" si="62"/>
        <v/>
      </c>
      <c r="R95" s="423" t="str">
        <f t="shared" si="63"/>
        <v/>
      </c>
      <c r="S95" s="424" t="str">
        <f t="shared" si="64"/>
        <v/>
      </c>
      <c r="T95" s="425" t="str">
        <f t="shared" si="65"/>
        <v/>
      </c>
      <c r="U95" s="425" t="str">
        <f t="shared" si="66"/>
        <v/>
      </c>
      <c r="V95" s="426"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3"/>
      <c r="BC95" s="3" t="s">
        <v>17</v>
      </c>
    </row>
    <row r="96" spans="1:55" s="12" customFormat="1" ht="13.5" customHeight="1" x14ac:dyDescent="0.2">
      <c r="A96" s="163">
        <v>81</v>
      </c>
      <c r="B96" s="7"/>
      <c r="C96" s="7"/>
      <c r="D96" s="120"/>
      <c r="E96" s="7"/>
      <c r="F96" s="7"/>
      <c r="G96" s="219"/>
      <c r="H96" s="7"/>
      <c r="I96" s="7"/>
      <c r="J96" s="9"/>
      <c r="K96" s="501"/>
      <c r="L96" s="498"/>
      <c r="M96" s="428"/>
      <c r="N96" s="429"/>
      <c r="O96" s="430"/>
      <c r="P96" s="422" t="str">
        <f t="shared" si="61"/>
        <v/>
      </c>
      <c r="Q96" s="422" t="str">
        <f t="shared" si="62"/>
        <v/>
      </c>
      <c r="R96" s="423" t="str">
        <f t="shared" si="63"/>
        <v/>
      </c>
      <c r="S96" s="424" t="str">
        <f t="shared" si="64"/>
        <v/>
      </c>
      <c r="T96" s="425" t="str">
        <f t="shared" si="65"/>
        <v/>
      </c>
      <c r="U96" s="425" t="str">
        <f t="shared" si="66"/>
        <v/>
      </c>
      <c r="V96" s="426"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3"/>
      <c r="BC96" s="3" t="s">
        <v>23</v>
      </c>
    </row>
    <row r="97" spans="1:55" s="12" customFormat="1" ht="13.5" customHeight="1" x14ac:dyDescent="0.2">
      <c r="A97" s="163">
        <v>82</v>
      </c>
      <c r="B97" s="7"/>
      <c r="C97" s="7"/>
      <c r="D97" s="120"/>
      <c r="E97" s="7"/>
      <c r="F97" s="7"/>
      <c r="G97" s="219"/>
      <c r="H97" s="7"/>
      <c r="I97" s="7"/>
      <c r="J97" s="9"/>
      <c r="K97" s="501"/>
      <c r="L97" s="498"/>
      <c r="M97" s="428"/>
      <c r="N97" s="429"/>
      <c r="O97" s="430"/>
      <c r="P97" s="422" t="str">
        <f t="shared" si="61"/>
        <v/>
      </c>
      <c r="Q97" s="422" t="str">
        <f t="shared" si="62"/>
        <v/>
      </c>
      <c r="R97" s="423" t="str">
        <f t="shared" si="63"/>
        <v/>
      </c>
      <c r="S97" s="424" t="str">
        <f t="shared" si="64"/>
        <v/>
      </c>
      <c r="T97" s="425" t="str">
        <f t="shared" si="65"/>
        <v/>
      </c>
      <c r="U97" s="425" t="str">
        <f t="shared" si="66"/>
        <v/>
      </c>
      <c r="V97" s="426"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3"/>
      <c r="BC97" s="3" t="s">
        <v>34</v>
      </c>
    </row>
    <row r="98" spans="1:55" s="12" customFormat="1" ht="13.5" customHeight="1" x14ac:dyDescent="0.2">
      <c r="A98" s="163">
        <v>83</v>
      </c>
      <c r="B98" s="7"/>
      <c r="C98" s="7"/>
      <c r="D98" s="120"/>
      <c r="E98" s="7"/>
      <c r="F98" s="7"/>
      <c r="G98" s="219"/>
      <c r="H98" s="7"/>
      <c r="I98" s="7"/>
      <c r="J98" s="9"/>
      <c r="K98" s="501"/>
      <c r="L98" s="498"/>
      <c r="M98" s="428"/>
      <c r="N98" s="429"/>
      <c r="O98" s="430"/>
      <c r="P98" s="422" t="str">
        <f t="shared" si="61"/>
        <v/>
      </c>
      <c r="Q98" s="422" t="str">
        <f t="shared" si="62"/>
        <v/>
      </c>
      <c r="R98" s="423" t="str">
        <f t="shared" si="63"/>
        <v/>
      </c>
      <c r="S98" s="424" t="str">
        <f t="shared" si="64"/>
        <v/>
      </c>
      <c r="T98" s="425" t="str">
        <f t="shared" si="65"/>
        <v/>
      </c>
      <c r="U98" s="425" t="str">
        <f t="shared" si="66"/>
        <v/>
      </c>
      <c r="V98" s="426"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3"/>
      <c r="BC98" s="3" t="s">
        <v>118</v>
      </c>
    </row>
    <row r="99" spans="1:55" s="12" customFormat="1" ht="13.5" customHeight="1" x14ac:dyDescent="0.2">
      <c r="A99" s="163">
        <v>84</v>
      </c>
      <c r="B99" s="7"/>
      <c r="C99" s="7"/>
      <c r="D99" s="120"/>
      <c r="E99" s="7"/>
      <c r="F99" s="7"/>
      <c r="G99" s="219"/>
      <c r="H99" s="7"/>
      <c r="I99" s="7"/>
      <c r="J99" s="9"/>
      <c r="K99" s="501"/>
      <c r="L99" s="498"/>
      <c r="M99" s="428"/>
      <c r="N99" s="429"/>
      <c r="O99" s="430"/>
      <c r="P99" s="422" t="str">
        <f t="shared" si="61"/>
        <v/>
      </c>
      <c r="Q99" s="422" t="str">
        <f t="shared" si="62"/>
        <v/>
      </c>
      <c r="R99" s="423" t="str">
        <f t="shared" si="63"/>
        <v/>
      </c>
      <c r="S99" s="424" t="str">
        <f t="shared" si="64"/>
        <v/>
      </c>
      <c r="T99" s="425" t="str">
        <f t="shared" si="65"/>
        <v/>
      </c>
      <c r="U99" s="425" t="str">
        <f t="shared" si="66"/>
        <v/>
      </c>
      <c r="V99" s="426"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3"/>
      <c r="BC99" s="3" t="s">
        <v>119</v>
      </c>
    </row>
    <row r="100" spans="1:55" s="12" customFormat="1" ht="13.5" customHeight="1" x14ac:dyDescent="0.2">
      <c r="A100" s="163">
        <v>85</v>
      </c>
      <c r="B100" s="7"/>
      <c r="C100" s="7"/>
      <c r="D100" s="120"/>
      <c r="E100" s="7"/>
      <c r="F100" s="7"/>
      <c r="G100" s="219"/>
      <c r="H100" s="7"/>
      <c r="I100" s="7"/>
      <c r="J100" s="9"/>
      <c r="K100" s="501"/>
      <c r="L100" s="498"/>
      <c r="M100" s="428"/>
      <c r="N100" s="429"/>
      <c r="O100" s="430"/>
      <c r="P100" s="422" t="str">
        <f t="shared" si="61"/>
        <v/>
      </c>
      <c r="Q100" s="422" t="str">
        <f t="shared" si="62"/>
        <v/>
      </c>
      <c r="R100" s="423" t="str">
        <f t="shared" si="63"/>
        <v/>
      </c>
      <c r="S100" s="424" t="str">
        <f t="shared" si="64"/>
        <v/>
      </c>
      <c r="T100" s="425" t="str">
        <f t="shared" si="65"/>
        <v/>
      </c>
      <c r="U100" s="425" t="str">
        <f t="shared" si="66"/>
        <v/>
      </c>
      <c r="V100" s="426"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3"/>
      <c r="BC100" s="3" t="s">
        <v>120</v>
      </c>
    </row>
    <row r="101" spans="1:55" s="12" customFormat="1" ht="13.5" customHeight="1" x14ac:dyDescent="0.2">
      <c r="A101" s="163">
        <v>86</v>
      </c>
      <c r="B101" s="7"/>
      <c r="C101" s="7"/>
      <c r="D101" s="120"/>
      <c r="E101" s="7"/>
      <c r="F101" s="7"/>
      <c r="G101" s="219"/>
      <c r="H101" s="7"/>
      <c r="I101" s="7"/>
      <c r="J101" s="9"/>
      <c r="K101" s="501"/>
      <c r="L101" s="498"/>
      <c r="M101" s="428"/>
      <c r="N101" s="429"/>
      <c r="O101" s="430"/>
      <c r="P101" s="422" t="str">
        <f t="shared" si="61"/>
        <v/>
      </c>
      <c r="Q101" s="422" t="str">
        <f t="shared" si="62"/>
        <v/>
      </c>
      <c r="R101" s="423" t="str">
        <f t="shared" si="63"/>
        <v/>
      </c>
      <c r="S101" s="424" t="str">
        <f t="shared" si="64"/>
        <v/>
      </c>
      <c r="T101" s="425" t="str">
        <f t="shared" si="65"/>
        <v/>
      </c>
      <c r="U101" s="425" t="str">
        <f t="shared" si="66"/>
        <v/>
      </c>
      <c r="V101" s="426"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3"/>
      <c r="BC101" s="3" t="s">
        <v>121</v>
      </c>
    </row>
    <row r="102" spans="1:55" s="12" customFormat="1" ht="13.5" customHeight="1" x14ac:dyDescent="0.2">
      <c r="A102" s="163">
        <v>87</v>
      </c>
      <c r="B102" s="7"/>
      <c r="C102" s="7"/>
      <c r="D102" s="120"/>
      <c r="E102" s="7"/>
      <c r="F102" s="7"/>
      <c r="G102" s="219"/>
      <c r="H102" s="7"/>
      <c r="I102" s="7"/>
      <c r="J102" s="9"/>
      <c r="K102" s="501"/>
      <c r="L102" s="498"/>
      <c r="M102" s="428"/>
      <c r="N102" s="429"/>
      <c r="O102" s="430"/>
      <c r="P102" s="422" t="str">
        <f t="shared" si="61"/>
        <v/>
      </c>
      <c r="Q102" s="422" t="str">
        <f t="shared" si="62"/>
        <v/>
      </c>
      <c r="R102" s="423" t="str">
        <f t="shared" si="63"/>
        <v/>
      </c>
      <c r="S102" s="424" t="str">
        <f t="shared" si="64"/>
        <v/>
      </c>
      <c r="T102" s="425" t="str">
        <f t="shared" si="65"/>
        <v/>
      </c>
      <c r="U102" s="425" t="str">
        <f t="shared" si="66"/>
        <v/>
      </c>
      <c r="V102" s="426"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3"/>
      <c r="BC102" s="3" t="s">
        <v>122</v>
      </c>
    </row>
    <row r="103" spans="1:55" s="12" customFormat="1" ht="13.5" customHeight="1" x14ac:dyDescent="0.2">
      <c r="A103" s="163">
        <v>88</v>
      </c>
      <c r="B103" s="7"/>
      <c r="C103" s="7"/>
      <c r="D103" s="120"/>
      <c r="E103" s="7"/>
      <c r="F103" s="7"/>
      <c r="G103" s="219"/>
      <c r="H103" s="7"/>
      <c r="I103" s="7"/>
      <c r="J103" s="9"/>
      <c r="K103" s="501"/>
      <c r="L103" s="498"/>
      <c r="M103" s="428"/>
      <c r="N103" s="429"/>
      <c r="O103" s="430"/>
      <c r="P103" s="422" t="str">
        <f t="shared" si="61"/>
        <v/>
      </c>
      <c r="Q103" s="422" t="str">
        <f t="shared" si="62"/>
        <v/>
      </c>
      <c r="R103" s="423" t="str">
        <f t="shared" si="63"/>
        <v/>
      </c>
      <c r="S103" s="424" t="str">
        <f t="shared" si="64"/>
        <v/>
      </c>
      <c r="T103" s="425" t="str">
        <f t="shared" si="65"/>
        <v/>
      </c>
      <c r="U103" s="425" t="str">
        <f t="shared" si="66"/>
        <v/>
      </c>
      <c r="V103" s="426"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3"/>
      <c r="BC103" s="3" t="s">
        <v>123</v>
      </c>
    </row>
    <row r="104" spans="1:55" s="12" customFormat="1" ht="13.5" customHeight="1" x14ac:dyDescent="0.2">
      <c r="A104" s="163">
        <v>89</v>
      </c>
      <c r="B104" s="7"/>
      <c r="C104" s="7"/>
      <c r="D104" s="120"/>
      <c r="E104" s="7"/>
      <c r="F104" s="7"/>
      <c r="G104" s="219"/>
      <c r="H104" s="7"/>
      <c r="I104" s="7"/>
      <c r="J104" s="9"/>
      <c r="K104" s="501"/>
      <c r="L104" s="498"/>
      <c r="M104" s="428"/>
      <c r="N104" s="429"/>
      <c r="O104" s="430"/>
      <c r="P104" s="422" t="str">
        <f t="shared" si="61"/>
        <v/>
      </c>
      <c r="Q104" s="422" t="str">
        <f t="shared" si="62"/>
        <v/>
      </c>
      <c r="R104" s="423" t="str">
        <f t="shared" si="63"/>
        <v/>
      </c>
      <c r="S104" s="424" t="str">
        <f t="shared" si="64"/>
        <v/>
      </c>
      <c r="T104" s="425" t="str">
        <f t="shared" si="65"/>
        <v/>
      </c>
      <c r="U104" s="425" t="str">
        <f t="shared" si="66"/>
        <v/>
      </c>
      <c r="V104" s="426"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3"/>
      <c r="BC104" s="3" t="s">
        <v>124</v>
      </c>
    </row>
    <row r="105" spans="1:55" s="12" customFormat="1" ht="13.5" customHeight="1" x14ac:dyDescent="0.2">
      <c r="A105" s="163">
        <v>90</v>
      </c>
      <c r="B105" s="7"/>
      <c r="C105" s="7"/>
      <c r="D105" s="120"/>
      <c r="E105" s="7"/>
      <c r="F105" s="7"/>
      <c r="G105" s="219"/>
      <c r="H105" s="7"/>
      <c r="I105" s="7"/>
      <c r="J105" s="9"/>
      <c r="K105" s="501"/>
      <c r="L105" s="498"/>
      <c r="M105" s="428"/>
      <c r="N105" s="429"/>
      <c r="O105" s="430"/>
      <c r="P105" s="422" t="str">
        <f t="shared" si="61"/>
        <v/>
      </c>
      <c r="Q105" s="422" t="str">
        <f t="shared" si="62"/>
        <v/>
      </c>
      <c r="R105" s="423" t="str">
        <f t="shared" si="63"/>
        <v/>
      </c>
      <c r="S105" s="424" t="str">
        <f t="shared" si="64"/>
        <v/>
      </c>
      <c r="T105" s="425" t="str">
        <f t="shared" si="65"/>
        <v/>
      </c>
      <c r="U105" s="425" t="str">
        <f t="shared" si="66"/>
        <v/>
      </c>
      <c r="V105" s="426"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3"/>
      <c r="BC105" s="3" t="s">
        <v>125</v>
      </c>
    </row>
    <row r="106" spans="1:55" s="12" customFormat="1" ht="13.5" customHeight="1" x14ac:dyDescent="0.2">
      <c r="A106" s="163">
        <v>91</v>
      </c>
      <c r="B106" s="7"/>
      <c r="C106" s="7"/>
      <c r="D106" s="120"/>
      <c r="E106" s="7"/>
      <c r="F106" s="7"/>
      <c r="G106" s="219"/>
      <c r="H106" s="7"/>
      <c r="I106" s="7"/>
      <c r="J106" s="9"/>
      <c r="K106" s="501"/>
      <c r="L106" s="498"/>
      <c r="M106" s="428"/>
      <c r="N106" s="429"/>
      <c r="O106" s="430"/>
      <c r="P106" s="422" t="str">
        <f t="shared" si="61"/>
        <v/>
      </c>
      <c r="Q106" s="422" t="str">
        <f t="shared" si="62"/>
        <v/>
      </c>
      <c r="R106" s="423" t="str">
        <f t="shared" si="63"/>
        <v/>
      </c>
      <c r="S106" s="424" t="str">
        <f t="shared" si="64"/>
        <v/>
      </c>
      <c r="T106" s="425" t="str">
        <f t="shared" si="65"/>
        <v/>
      </c>
      <c r="U106" s="425" t="str">
        <f t="shared" si="66"/>
        <v/>
      </c>
      <c r="V106" s="426"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3"/>
      <c r="BC106" s="3" t="s">
        <v>126</v>
      </c>
    </row>
    <row r="107" spans="1:55" s="12" customFormat="1" ht="13.5" customHeight="1" x14ac:dyDescent="0.2">
      <c r="A107" s="163">
        <v>92</v>
      </c>
      <c r="B107" s="7"/>
      <c r="C107" s="7"/>
      <c r="D107" s="120"/>
      <c r="E107" s="7"/>
      <c r="F107" s="7"/>
      <c r="G107" s="219"/>
      <c r="H107" s="7"/>
      <c r="I107" s="7"/>
      <c r="J107" s="9"/>
      <c r="K107" s="501"/>
      <c r="L107" s="498"/>
      <c r="M107" s="428"/>
      <c r="N107" s="429"/>
      <c r="O107" s="430"/>
      <c r="P107" s="422" t="str">
        <f t="shared" si="61"/>
        <v/>
      </c>
      <c r="Q107" s="422" t="str">
        <f t="shared" si="62"/>
        <v/>
      </c>
      <c r="R107" s="423" t="str">
        <f t="shared" si="63"/>
        <v/>
      </c>
      <c r="S107" s="424" t="str">
        <f t="shared" si="64"/>
        <v/>
      </c>
      <c r="T107" s="425" t="str">
        <f t="shared" si="65"/>
        <v/>
      </c>
      <c r="U107" s="425" t="str">
        <f t="shared" si="66"/>
        <v/>
      </c>
      <c r="V107" s="426"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3"/>
      <c r="BC107" s="3" t="s">
        <v>127</v>
      </c>
    </row>
    <row r="108" spans="1:55" s="12" customFormat="1" ht="13.5" customHeight="1" x14ac:dyDescent="0.2">
      <c r="A108" s="163">
        <v>93</v>
      </c>
      <c r="B108" s="7"/>
      <c r="C108" s="7"/>
      <c r="D108" s="120"/>
      <c r="E108" s="7"/>
      <c r="F108" s="7"/>
      <c r="G108" s="219"/>
      <c r="H108" s="7"/>
      <c r="I108" s="7"/>
      <c r="J108" s="9"/>
      <c r="K108" s="501"/>
      <c r="L108" s="498"/>
      <c r="M108" s="428"/>
      <c r="N108" s="429"/>
      <c r="O108" s="430"/>
      <c r="P108" s="422" t="str">
        <f t="shared" si="61"/>
        <v/>
      </c>
      <c r="Q108" s="422" t="str">
        <f t="shared" si="62"/>
        <v/>
      </c>
      <c r="R108" s="423" t="str">
        <f t="shared" si="63"/>
        <v/>
      </c>
      <c r="S108" s="424" t="str">
        <f t="shared" si="64"/>
        <v/>
      </c>
      <c r="T108" s="425" t="str">
        <f t="shared" si="65"/>
        <v/>
      </c>
      <c r="U108" s="425" t="str">
        <f t="shared" si="66"/>
        <v/>
      </c>
      <c r="V108" s="426"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3"/>
      <c r="BC108" s="3" t="s">
        <v>128</v>
      </c>
    </row>
    <row r="109" spans="1:55" s="12" customFormat="1" ht="13.5" customHeight="1" x14ac:dyDescent="0.2">
      <c r="A109" s="163">
        <v>94</v>
      </c>
      <c r="B109" s="7"/>
      <c r="C109" s="7"/>
      <c r="D109" s="120"/>
      <c r="E109" s="7"/>
      <c r="F109" s="7"/>
      <c r="G109" s="219"/>
      <c r="H109" s="7"/>
      <c r="I109" s="7"/>
      <c r="J109" s="9"/>
      <c r="K109" s="501"/>
      <c r="L109" s="498"/>
      <c r="M109" s="428"/>
      <c r="N109" s="429"/>
      <c r="O109" s="430"/>
      <c r="P109" s="422" t="str">
        <f t="shared" si="61"/>
        <v/>
      </c>
      <c r="Q109" s="422" t="str">
        <f t="shared" si="62"/>
        <v/>
      </c>
      <c r="R109" s="423" t="str">
        <f t="shared" si="63"/>
        <v/>
      </c>
      <c r="S109" s="424" t="str">
        <f t="shared" si="64"/>
        <v/>
      </c>
      <c r="T109" s="425" t="str">
        <f t="shared" si="65"/>
        <v/>
      </c>
      <c r="U109" s="425" t="str">
        <f t="shared" si="66"/>
        <v/>
      </c>
      <c r="V109" s="426"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3"/>
      <c r="BC109" s="3" t="s">
        <v>129</v>
      </c>
    </row>
    <row r="110" spans="1:55" s="12" customFormat="1" ht="13.5" customHeight="1" x14ac:dyDescent="0.2">
      <c r="A110" s="163">
        <v>95</v>
      </c>
      <c r="B110" s="7"/>
      <c r="C110" s="7"/>
      <c r="D110" s="120"/>
      <c r="E110" s="7"/>
      <c r="F110" s="7"/>
      <c r="G110" s="219"/>
      <c r="H110" s="7"/>
      <c r="I110" s="7"/>
      <c r="J110" s="9"/>
      <c r="K110" s="501"/>
      <c r="L110" s="498"/>
      <c r="M110" s="428"/>
      <c r="N110" s="429"/>
      <c r="O110" s="430"/>
      <c r="P110" s="422" t="str">
        <f t="shared" si="61"/>
        <v/>
      </c>
      <c r="Q110" s="422" t="str">
        <f t="shared" si="62"/>
        <v/>
      </c>
      <c r="R110" s="423" t="str">
        <f t="shared" si="63"/>
        <v/>
      </c>
      <c r="S110" s="424" t="str">
        <f t="shared" si="64"/>
        <v/>
      </c>
      <c r="T110" s="425" t="str">
        <f t="shared" si="65"/>
        <v/>
      </c>
      <c r="U110" s="425" t="str">
        <f t="shared" si="66"/>
        <v/>
      </c>
      <c r="V110" s="426"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3"/>
      <c r="BC110" s="3" t="s">
        <v>130</v>
      </c>
    </row>
    <row r="111" spans="1:55" s="12" customFormat="1" ht="13.5" customHeight="1" x14ac:dyDescent="0.2">
      <c r="A111" s="163">
        <v>96</v>
      </c>
      <c r="B111" s="7"/>
      <c r="C111" s="7"/>
      <c r="D111" s="120"/>
      <c r="E111" s="7"/>
      <c r="F111" s="7"/>
      <c r="G111" s="219"/>
      <c r="H111" s="7"/>
      <c r="I111" s="7"/>
      <c r="J111" s="9"/>
      <c r="K111" s="501"/>
      <c r="L111" s="498"/>
      <c r="M111" s="428"/>
      <c r="N111" s="429"/>
      <c r="O111" s="430"/>
      <c r="P111" s="422" t="str">
        <f t="shared" si="61"/>
        <v/>
      </c>
      <c r="Q111" s="422" t="str">
        <f t="shared" si="62"/>
        <v/>
      </c>
      <c r="R111" s="423" t="str">
        <f t="shared" si="63"/>
        <v/>
      </c>
      <c r="S111" s="424" t="str">
        <f t="shared" si="64"/>
        <v/>
      </c>
      <c r="T111" s="425" t="str">
        <f t="shared" si="65"/>
        <v/>
      </c>
      <c r="U111" s="425" t="str">
        <f t="shared" si="66"/>
        <v/>
      </c>
      <c r="V111" s="426"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3"/>
      <c r="BC111" s="3" t="s">
        <v>70</v>
      </c>
    </row>
    <row r="112" spans="1:55" s="12" customFormat="1" ht="13.5" customHeight="1" x14ac:dyDescent="0.2">
      <c r="A112" s="163">
        <v>97</v>
      </c>
      <c r="B112" s="7"/>
      <c r="C112" s="7"/>
      <c r="D112" s="120"/>
      <c r="E112" s="7"/>
      <c r="F112" s="7"/>
      <c r="G112" s="219"/>
      <c r="H112" s="7"/>
      <c r="I112" s="7"/>
      <c r="J112" s="9"/>
      <c r="K112" s="501"/>
      <c r="L112" s="498"/>
      <c r="M112" s="428"/>
      <c r="N112" s="429"/>
      <c r="O112" s="430"/>
      <c r="P112" s="422" t="str">
        <f t="shared" si="61"/>
        <v/>
      </c>
      <c r="Q112" s="422" t="str">
        <f t="shared" si="62"/>
        <v/>
      </c>
      <c r="R112" s="423" t="str">
        <f t="shared" si="63"/>
        <v/>
      </c>
      <c r="S112" s="424" t="str">
        <f t="shared" si="64"/>
        <v/>
      </c>
      <c r="T112" s="425" t="str">
        <f t="shared" si="65"/>
        <v/>
      </c>
      <c r="U112" s="425" t="str">
        <f t="shared" si="66"/>
        <v/>
      </c>
      <c r="V112" s="426"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3"/>
      <c r="BC112" s="3" t="s">
        <v>71</v>
      </c>
    </row>
    <row r="113" spans="1:55" s="12" customFormat="1" ht="13.5" customHeight="1" x14ac:dyDescent="0.2">
      <c r="A113" s="163">
        <v>98</v>
      </c>
      <c r="B113" s="7"/>
      <c r="C113" s="7"/>
      <c r="D113" s="120"/>
      <c r="E113" s="7"/>
      <c r="F113" s="7"/>
      <c r="G113" s="219"/>
      <c r="H113" s="7"/>
      <c r="I113" s="7"/>
      <c r="J113" s="9"/>
      <c r="K113" s="501"/>
      <c r="L113" s="498"/>
      <c r="M113" s="428"/>
      <c r="N113" s="429"/>
      <c r="O113" s="430"/>
      <c r="P113" s="422" t="str">
        <f t="shared" si="61"/>
        <v/>
      </c>
      <c r="Q113" s="422" t="str">
        <f t="shared" si="62"/>
        <v/>
      </c>
      <c r="R113" s="423" t="str">
        <f t="shared" si="63"/>
        <v/>
      </c>
      <c r="S113" s="424" t="str">
        <f t="shared" si="64"/>
        <v/>
      </c>
      <c r="T113" s="425" t="str">
        <f t="shared" si="65"/>
        <v/>
      </c>
      <c r="U113" s="425" t="str">
        <f t="shared" si="66"/>
        <v/>
      </c>
      <c r="V113" s="426"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3"/>
      <c r="BC113" s="3" t="s">
        <v>72</v>
      </c>
    </row>
    <row r="114" spans="1:55" s="12" customFormat="1" ht="13.5" customHeight="1" x14ac:dyDescent="0.2">
      <c r="A114" s="163">
        <v>99</v>
      </c>
      <c r="B114" s="7"/>
      <c r="C114" s="7"/>
      <c r="D114" s="120"/>
      <c r="E114" s="7"/>
      <c r="F114" s="7"/>
      <c r="G114" s="219"/>
      <c r="H114" s="7"/>
      <c r="I114" s="7"/>
      <c r="J114" s="9"/>
      <c r="K114" s="501"/>
      <c r="L114" s="498"/>
      <c r="M114" s="428"/>
      <c r="N114" s="429"/>
      <c r="O114" s="430"/>
      <c r="P114" s="422" t="str">
        <f t="shared" si="61"/>
        <v/>
      </c>
      <c r="Q114" s="422" t="str">
        <f t="shared" si="62"/>
        <v/>
      </c>
      <c r="R114" s="423" t="str">
        <f t="shared" si="63"/>
        <v/>
      </c>
      <c r="S114" s="424" t="str">
        <f t="shared" si="64"/>
        <v/>
      </c>
      <c r="T114" s="425" t="str">
        <f t="shared" si="65"/>
        <v/>
      </c>
      <c r="U114" s="425" t="str">
        <f t="shared" si="66"/>
        <v/>
      </c>
      <c r="V114" s="426"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3"/>
      <c r="BC114" s="3" t="s">
        <v>73</v>
      </c>
    </row>
    <row r="115" spans="1:55" s="12" customFormat="1" ht="13.5" customHeight="1" x14ac:dyDescent="0.2">
      <c r="A115" s="163">
        <v>100</v>
      </c>
      <c r="B115" s="7"/>
      <c r="C115" s="7"/>
      <c r="D115" s="120"/>
      <c r="E115" s="7"/>
      <c r="F115" s="7"/>
      <c r="G115" s="219"/>
      <c r="H115" s="7"/>
      <c r="I115" s="7"/>
      <c r="J115" s="9"/>
      <c r="K115" s="501"/>
      <c r="L115" s="498"/>
      <c r="M115" s="428"/>
      <c r="N115" s="429"/>
      <c r="O115" s="430"/>
      <c r="P115" s="422" t="str">
        <f t="shared" si="61"/>
        <v/>
      </c>
      <c r="Q115" s="422" t="str">
        <f t="shared" si="62"/>
        <v/>
      </c>
      <c r="R115" s="423" t="str">
        <f t="shared" si="63"/>
        <v/>
      </c>
      <c r="S115" s="424" t="str">
        <f t="shared" si="64"/>
        <v/>
      </c>
      <c r="T115" s="425" t="str">
        <f t="shared" si="65"/>
        <v/>
      </c>
      <c r="U115" s="425" t="str">
        <f t="shared" si="66"/>
        <v/>
      </c>
      <c r="V115" s="426"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3"/>
      <c r="BC115" s="3" t="s">
        <v>532</v>
      </c>
    </row>
    <row r="116" spans="1:55" s="12" customFormat="1" ht="13.5" customHeight="1" x14ac:dyDescent="0.2">
      <c r="A116" s="163">
        <v>101</v>
      </c>
      <c r="B116" s="7"/>
      <c r="C116" s="7"/>
      <c r="D116" s="120"/>
      <c r="E116" s="7"/>
      <c r="F116" s="7"/>
      <c r="G116" s="219"/>
      <c r="H116" s="7"/>
      <c r="I116" s="7"/>
      <c r="J116" s="9"/>
      <c r="K116" s="501"/>
      <c r="L116" s="498"/>
      <c r="M116" s="428"/>
      <c r="N116" s="429"/>
      <c r="O116" s="430"/>
      <c r="P116" s="422" t="str">
        <f t="shared" si="61"/>
        <v/>
      </c>
      <c r="Q116" s="422" t="str">
        <f t="shared" si="62"/>
        <v/>
      </c>
      <c r="R116" s="423" t="str">
        <f t="shared" si="63"/>
        <v/>
      </c>
      <c r="S116" s="424" t="str">
        <f t="shared" si="64"/>
        <v/>
      </c>
      <c r="T116" s="425" t="str">
        <f t="shared" si="65"/>
        <v/>
      </c>
      <c r="U116" s="425" t="str">
        <f t="shared" si="66"/>
        <v/>
      </c>
      <c r="V116" s="426"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3"/>
      <c r="BC116" s="3" t="s">
        <v>534</v>
      </c>
    </row>
    <row r="117" spans="1:55" s="12" customFormat="1" ht="13.5" customHeight="1" x14ac:dyDescent="0.2">
      <c r="A117" s="163">
        <v>102</v>
      </c>
      <c r="B117" s="7"/>
      <c r="C117" s="7"/>
      <c r="D117" s="120"/>
      <c r="E117" s="7"/>
      <c r="F117" s="7"/>
      <c r="G117" s="219"/>
      <c r="H117" s="7"/>
      <c r="I117" s="7"/>
      <c r="J117" s="9"/>
      <c r="K117" s="501"/>
      <c r="L117" s="498"/>
      <c r="M117" s="428"/>
      <c r="N117" s="429"/>
      <c r="O117" s="430"/>
      <c r="P117" s="422" t="str">
        <f t="shared" si="61"/>
        <v/>
      </c>
      <c r="Q117" s="422" t="str">
        <f t="shared" si="62"/>
        <v/>
      </c>
      <c r="R117" s="423" t="str">
        <f t="shared" si="63"/>
        <v/>
      </c>
      <c r="S117" s="424" t="str">
        <f t="shared" si="64"/>
        <v/>
      </c>
      <c r="T117" s="425" t="str">
        <f t="shared" si="65"/>
        <v/>
      </c>
      <c r="U117" s="425" t="str">
        <f t="shared" si="66"/>
        <v/>
      </c>
      <c r="V117" s="426"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3"/>
      <c r="BC117" s="3" t="s">
        <v>131</v>
      </c>
    </row>
    <row r="118" spans="1:55" s="12" customFormat="1" ht="13.5" customHeight="1" x14ac:dyDescent="0.2">
      <c r="A118" s="163">
        <v>103</v>
      </c>
      <c r="B118" s="7"/>
      <c r="C118" s="7"/>
      <c r="D118" s="120"/>
      <c r="E118" s="7"/>
      <c r="F118" s="7"/>
      <c r="G118" s="219"/>
      <c r="H118" s="7"/>
      <c r="I118" s="7"/>
      <c r="J118" s="9"/>
      <c r="K118" s="501"/>
      <c r="L118" s="498"/>
      <c r="M118" s="428"/>
      <c r="N118" s="429"/>
      <c r="O118" s="430"/>
      <c r="P118" s="422" t="str">
        <f t="shared" si="61"/>
        <v/>
      </c>
      <c r="Q118" s="422" t="str">
        <f t="shared" si="62"/>
        <v/>
      </c>
      <c r="R118" s="423" t="str">
        <f t="shared" si="63"/>
        <v/>
      </c>
      <c r="S118" s="424" t="str">
        <f t="shared" si="64"/>
        <v/>
      </c>
      <c r="T118" s="425" t="str">
        <f t="shared" si="65"/>
        <v/>
      </c>
      <c r="U118" s="425" t="str">
        <f t="shared" si="66"/>
        <v/>
      </c>
      <c r="V118" s="426"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3"/>
      <c r="BC118" s="3" t="s">
        <v>132</v>
      </c>
    </row>
    <row r="119" spans="1:55" s="12" customFormat="1" ht="13.5" customHeight="1" x14ac:dyDescent="0.2">
      <c r="A119" s="163">
        <v>104</v>
      </c>
      <c r="B119" s="7"/>
      <c r="C119" s="7"/>
      <c r="D119" s="120"/>
      <c r="E119" s="7"/>
      <c r="F119" s="7"/>
      <c r="G119" s="219"/>
      <c r="H119" s="7"/>
      <c r="I119" s="7"/>
      <c r="J119" s="9"/>
      <c r="K119" s="501"/>
      <c r="L119" s="498"/>
      <c r="M119" s="428"/>
      <c r="N119" s="429"/>
      <c r="O119" s="430"/>
      <c r="P119" s="422" t="str">
        <f t="shared" si="61"/>
        <v/>
      </c>
      <c r="Q119" s="422" t="str">
        <f t="shared" si="62"/>
        <v/>
      </c>
      <c r="R119" s="423" t="str">
        <f t="shared" si="63"/>
        <v/>
      </c>
      <c r="S119" s="424" t="str">
        <f t="shared" si="64"/>
        <v/>
      </c>
      <c r="T119" s="425" t="str">
        <f t="shared" si="65"/>
        <v/>
      </c>
      <c r="U119" s="425" t="str">
        <f t="shared" si="66"/>
        <v/>
      </c>
      <c r="V119" s="426"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3"/>
      <c r="BC119" s="3" t="s">
        <v>133</v>
      </c>
    </row>
    <row r="120" spans="1:55" s="12" customFormat="1" ht="13.5" customHeight="1" x14ac:dyDescent="0.2">
      <c r="A120" s="163">
        <v>105</v>
      </c>
      <c r="B120" s="7"/>
      <c r="C120" s="7"/>
      <c r="D120" s="120"/>
      <c r="E120" s="7"/>
      <c r="F120" s="7"/>
      <c r="G120" s="219"/>
      <c r="H120" s="7"/>
      <c r="I120" s="7"/>
      <c r="J120" s="9"/>
      <c r="K120" s="501"/>
      <c r="L120" s="498"/>
      <c r="M120" s="428"/>
      <c r="N120" s="429"/>
      <c r="O120" s="430"/>
      <c r="P120" s="422" t="str">
        <f t="shared" si="61"/>
        <v/>
      </c>
      <c r="Q120" s="422" t="str">
        <f t="shared" si="62"/>
        <v/>
      </c>
      <c r="R120" s="423" t="str">
        <f t="shared" si="63"/>
        <v/>
      </c>
      <c r="S120" s="424" t="str">
        <f t="shared" si="64"/>
        <v/>
      </c>
      <c r="T120" s="425" t="str">
        <f t="shared" si="65"/>
        <v/>
      </c>
      <c r="U120" s="425" t="str">
        <f t="shared" si="66"/>
        <v/>
      </c>
      <c r="V120" s="426"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3"/>
      <c r="BC120" s="3" t="s">
        <v>134</v>
      </c>
    </row>
    <row r="121" spans="1:55" s="12" customFormat="1" ht="13.5" customHeight="1" x14ac:dyDescent="0.2">
      <c r="A121" s="163">
        <v>106</v>
      </c>
      <c r="B121" s="7"/>
      <c r="C121" s="7"/>
      <c r="D121" s="120"/>
      <c r="E121" s="7"/>
      <c r="F121" s="7"/>
      <c r="G121" s="219"/>
      <c r="H121" s="7"/>
      <c r="I121" s="7"/>
      <c r="J121" s="9"/>
      <c r="K121" s="501"/>
      <c r="L121" s="498"/>
      <c r="M121" s="428"/>
      <c r="N121" s="429"/>
      <c r="O121" s="430"/>
      <c r="P121" s="422" t="str">
        <f t="shared" si="61"/>
        <v/>
      </c>
      <c r="Q121" s="422" t="str">
        <f t="shared" si="62"/>
        <v/>
      </c>
      <c r="R121" s="423" t="str">
        <f t="shared" si="63"/>
        <v/>
      </c>
      <c r="S121" s="424" t="str">
        <f t="shared" si="64"/>
        <v/>
      </c>
      <c r="T121" s="425" t="str">
        <f t="shared" si="65"/>
        <v/>
      </c>
      <c r="U121" s="425" t="str">
        <f t="shared" si="66"/>
        <v/>
      </c>
      <c r="V121" s="426"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3"/>
      <c r="BC121" s="3" t="s">
        <v>135</v>
      </c>
    </row>
    <row r="122" spans="1:55" s="12" customFormat="1" ht="13.5" customHeight="1" x14ac:dyDescent="0.2">
      <c r="A122" s="163">
        <v>107</v>
      </c>
      <c r="B122" s="7"/>
      <c r="C122" s="7"/>
      <c r="D122" s="120"/>
      <c r="E122" s="7"/>
      <c r="F122" s="7"/>
      <c r="G122" s="219"/>
      <c r="H122" s="7"/>
      <c r="I122" s="7"/>
      <c r="J122" s="9"/>
      <c r="K122" s="501"/>
      <c r="L122" s="498"/>
      <c r="M122" s="428"/>
      <c r="N122" s="429"/>
      <c r="O122" s="430"/>
      <c r="P122" s="422" t="str">
        <f t="shared" si="61"/>
        <v/>
      </c>
      <c r="Q122" s="422" t="str">
        <f t="shared" si="62"/>
        <v/>
      </c>
      <c r="R122" s="423" t="str">
        <f t="shared" si="63"/>
        <v/>
      </c>
      <c r="S122" s="424" t="str">
        <f t="shared" si="64"/>
        <v/>
      </c>
      <c r="T122" s="425" t="str">
        <f t="shared" si="65"/>
        <v/>
      </c>
      <c r="U122" s="425" t="str">
        <f t="shared" si="66"/>
        <v/>
      </c>
      <c r="V122" s="426"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3"/>
      <c r="BC122" s="3" t="s">
        <v>75</v>
      </c>
    </row>
    <row r="123" spans="1:55" s="12" customFormat="1" ht="13.5" customHeight="1" x14ac:dyDescent="0.2">
      <c r="A123" s="163">
        <v>108</v>
      </c>
      <c r="B123" s="7"/>
      <c r="C123" s="7"/>
      <c r="D123" s="120"/>
      <c r="E123" s="7"/>
      <c r="F123" s="7"/>
      <c r="G123" s="219"/>
      <c r="H123" s="7"/>
      <c r="I123" s="7"/>
      <c r="J123" s="9"/>
      <c r="K123" s="501"/>
      <c r="L123" s="498"/>
      <c r="M123" s="428"/>
      <c r="N123" s="429"/>
      <c r="O123" s="430"/>
      <c r="P123" s="422" t="str">
        <f t="shared" si="61"/>
        <v/>
      </c>
      <c r="Q123" s="422" t="str">
        <f t="shared" si="62"/>
        <v/>
      </c>
      <c r="R123" s="423" t="str">
        <f t="shared" si="63"/>
        <v/>
      </c>
      <c r="S123" s="424" t="str">
        <f t="shared" si="64"/>
        <v/>
      </c>
      <c r="T123" s="425" t="str">
        <f t="shared" si="65"/>
        <v/>
      </c>
      <c r="U123" s="425" t="str">
        <f t="shared" si="66"/>
        <v/>
      </c>
      <c r="V123" s="426"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3"/>
      <c r="BC123" s="3" t="s">
        <v>76</v>
      </c>
    </row>
    <row r="124" spans="1:55" s="12" customFormat="1" ht="13.5" customHeight="1" x14ac:dyDescent="0.2">
      <c r="A124" s="163">
        <v>109</v>
      </c>
      <c r="B124" s="7"/>
      <c r="C124" s="7"/>
      <c r="D124" s="120"/>
      <c r="E124" s="7"/>
      <c r="F124" s="7"/>
      <c r="G124" s="219"/>
      <c r="H124" s="7"/>
      <c r="I124" s="7"/>
      <c r="J124" s="9"/>
      <c r="K124" s="501"/>
      <c r="L124" s="498"/>
      <c r="M124" s="428"/>
      <c r="N124" s="429"/>
      <c r="O124" s="430"/>
      <c r="P124" s="422" t="str">
        <f t="shared" si="61"/>
        <v/>
      </c>
      <c r="Q124" s="422" t="str">
        <f t="shared" si="62"/>
        <v/>
      </c>
      <c r="R124" s="423" t="str">
        <f t="shared" si="63"/>
        <v/>
      </c>
      <c r="S124" s="424" t="str">
        <f t="shared" si="64"/>
        <v/>
      </c>
      <c r="T124" s="425" t="str">
        <f t="shared" si="65"/>
        <v/>
      </c>
      <c r="U124" s="425" t="str">
        <f t="shared" si="66"/>
        <v/>
      </c>
      <c r="V124" s="426"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3"/>
      <c r="BC124" s="3" t="s">
        <v>77</v>
      </c>
    </row>
    <row r="125" spans="1:55" s="12" customFormat="1" ht="13.5" customHeight="1" x14ac:dyDescent="0.2">
      <c r="A125" s="163">
        <v>110</v>
      </c>
      <c r="B125" s="7"/>
      <c r="C125" s="7"/>
      <c r="D125" s="120"/>
      <c r="E125" s="7"/>
      <c r="F125" s="7"/>
      <c r="G125" s="219"/>
      <c r="H125" s="7"/>
      <c r="I125" s="7"/>
      <c r="J125" s="9"/>
      <c r="K125" s="501"/>
      <c r="L125" s="498"/>
      <c r="M125" s="428"/>
      <c r="N125" s="429"/>
      <c r="O125" s="430"/>
      <c r="P125" s="422" t="str">
        <f t="shared" si="61"/>
        <v/>
      </c>
      <c r="Q125" s="422" t="str">
        <f t="shared" si="62"/>
        <v/>
      </c>
      <c r="R125" s="423" t="str">
        <f t="shared" si="63"/>
        <v/>
      </c>
      <c r="S125" s="424" t="str">
        <f t="shared" si="64"/>
        <v/>
      </c>
      <c r="T125" s="425" t="str">
        <f t="shared" si="65"/>
        <v/>
      </c>
      <c r="U125" s="425" t="str">
        <f t="shared" si="66"/>
        <v/>
      </c>
      <c r="V125" s="426"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3"/>
      <c r="BC125" s="3" t="s">
        <v>435</v>
      </c>
    </row>
    <row r="126" spans="1:55" s="12" customFormat="1" ht="13.5" customHeight="1" x14ac:dyDescent="0.2">
      <c r="A126" s="163">
        <v>111</v>
      </c>
      <c r="B126" s="7"/>
      <c r="C126" s="7"/>
      <c r="D126" s="120"/>
      <c r="E126" s="7"/>
      <c r="F126" s="7"/>
      <c r="G126" s="219"/>
      <c r="H126" s="7"/>
      <c r="I126" s="7"/>
      <c r="J126" s="9"/>
      <c r="K126" s="501"/>
      <c r="L126" s="498"/>
      <c r="M126" s="428"/>
      <c r="N126" s="429"/>
      <c r="O126" s="430"/>
      <c r="P126" s="422" t="str">
        <f t="shared" si="61"/>
        <v/>
      </c>
      <c r="Q126" s="422" t="str">
        <f t="shared" si="62"/>
        <v/>
      </c>
      <c r="R126" s="423" t="str">
        <f t="shared" si="63"/>
        <v/>
      </c>
      <c r="S126" s="424" t="str">
        <f t="shared" si="64"/>
        <v/>
      </c>
      <c r="T126" s="425" t="str">
        <f t="shared" si="65"/>
        <v/>
      </c>
      <c r="U126" s="425" t="str">
        <f t="shared" si="66"/>
        <v/>
      </c>
      <c r="V126" s="426"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3"/>
      <c r="BC126" s="3" t="s">
        <v>138</v>
      </c>
    </row>
    <row r="127" spans="1:55" s="12" customFormat="1" ht="13.5" customHeight="1" x14ac:dyDescent="0.2">
      <c r="A127" s="163">
        <v>112</v>
      </c>
      <c r="B127" s="7"/>
      <c r="C127" s="7"/>
      <c r="D127" s="120"/>
      <c r="E127" s="7"/>
      <c r="F127" s="7"/>
      <c r="G127" s="219"/>
      <c r="H127" s="7"/>
      <c r="I127" s="7"/>
      <c r="J127" s="9"/>
      <c r="K127" s="501"/>
      <c r="L127" s="498"/>
      <c r="M127" s="428"/>
      <c r="N127" s="429"/>
      <c r="O127" s="430"/>
      <c r="P127" s="422" t="str">
        <f t="shared" si="61"/>
        <v/>
      </c>
      <c r="Q127" s="422" t="str">
        <f t="shared" si="62"/>
        <v/>
      </c>
      <c r="R127" s="423" t="str">
        <f t="shared" si="63"/>
        <v/>
      </c>
      <c r="S127" s="424" t="str">
        <f t="shared" si="64"/>
        <v/>
      </c>
      <c r="T127" s="425" t="str">
        <f t="shared" si="65"/>
        <v/>
      </c>
      <c r="U127" s="425" t="str">
        <f t="shared" si="66"/>
        <v/>
      </c>
      <c r="V127" s="426"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3"/>
      <c r="BC127" s="3" t="s">
        <v>139</v>
      </c>
    </row>
    <row r="128" spans="1:55" s="12" customFormat="1" ht="13.5" customHeight="1" x14ac:dyDescent="0.2">
      <c r="A128" s="163">
        <v>113</v>
      </c>
      <c r="B128" s="7"/>
      <c r="C128" s="7"/>
      <c r="D128" s="120"/>
      <c r="E128" s="7"/>
      <c r="F128" s="7"/>
      <c r="G128" s="219"/>
      <c r="H128" s="7"/>
      <c r="I128" s="7"/>
      <c r="J128" s="9"/>
      <c r="K128" s="501"/>
      <c r="L128" s="498"/>
      <c r="M128" s="428"/>
      <c r="N128" s="429"/>
      <c r="O128" s="430"/>
      <c r="P128" s="422" t="str">
        <f t="shared" si="61"/>
        <v/>
      </c>
      <c r="Q128" s="422" t="str">
        <f t="shared" si="62"/>
        <v/>
      </c>
      <c r="R128" s="423" t="str">
        <f t="shared" si="63"/>
        <v/>
      </c>
      <c r="S128" s="424" t="str">
        <f t="shared" si="64"/>
        <v/>
      </c>
      <c r="T128" s="425" t="str">
        <f t="shared" si="65"/>
        <v/>
      </c>
      <c r="U128" s="425" t="str">
        <f t="shared" si="66"/>
        <v/>
      </c>
      <c r="V128" s="426"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3"/>
      <c r="BC128" s="3" t="s">
        <v>140</v>
      </c>
    </row>
    <row r="129" spans="1:55" s="12" customFormat="1" ht="13.5" customHeight="1" x14ac:dyDescent="0.2">
      <c r="A129" s="163">
        <v>114</v>
      </c>
      <c r="B129" s="7"/>
      <c r="C129" s="7"/>
      <c r="D129" s="120"/>
      <c r="E129" s="7"/>
      <c r="F129" s="7"/>
      <c r="G129" s="219"/>
      <c r="H129" s="7"/>
      <c r="I129" s="7"/>
      <c r="J129" s="9"/>
      <c r="K129" s="501"/>
      <c r="L129" s="498"/>
      <c r="M129" s="428"/>
      <c r="N129" s="429"/>
      <c r="O129" s="430"/>
      <c r="P129" s="422" t="str">
        <f t="shared" si="61"/>
        <v/>
      </c>
      <c r="Q129" s="422" t="str">
        <f t="shared" si="62"/>
        <v/>
      </c>
      <c r="R129" s="423" t="str">
        <f t="shared" si="63"/>
        <v/>
      </c>
      <c r="S129" s="424" t="str">
        <f t="shared" si="64"/>
        <v/>
      </c>
      <c r="T129" s="425" t="str">
        <f t="shared" si="65"/>
        <v/>
      </c>
      <c r="U129" s="425" t="str">
        <f t="shared" si="66"/>
        <v/>
      </c>
      <c r="V129" s="426"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3"/>
      <c r="BC129" s="3" t="s">
        <v>141</v>
      </c>
    </row>
    <row r="130" spans="1:55" s="12" customFormat="1" ht="13.5" customHeight="1" x14ac:dyDescent="0.2">
      <c r="A130" s="163">
        <v>115</v>
      </c>
      <c r="B130" s="7"/>
      <c r="C130" s="7"/>
      <c r="D130" s="120"/>
      <c r="E130" s="7"/>
      <c r="F130" s="7"/>
      <c r="G130" s="219"/>
      <c r="H130" s="7"/>
      <c r="I130" s="7"/>
      <c r="J130" s="9"/>
      <c r="K130" s="501"/>
      <c r="L130" s="498"/>
      <c r="M130" s="428"/>
      <c r="N130" s="429"/>
      <c r="O130" s="430"/>
      <c r="P130" s="422" t="str">
        <f t="shared" si="61"/>
        <v/>
      </c>
      <c r="Q130" s="422" t="str">
        <f t="shared" si="62"/>
        <v/>
      </c>
      <c r="R130" s="423" t="str">
        <f t="shared" si="63"/>
        <v/>
      </c>
      <c r="S130" s="424" t="str">
        <f t="shared" si="64"/>
        <v/>
      </c>
      <c r="T130" s="425" t="str">
        <f t="shared" si="65"/>
        <v/>
      </c>
      <c r="U130" s="425" t="str">
        <f t="shared" si="66"/>
        <v/>
      </c>
      <c r="V130" s="426"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3"/>
      <c r="BC130" s="3" t="s">
        <v>142</v>
      </c>
    </row>
    <row r="131" spans="1:55" s="12" customFormat="1" ht="13.5" customHeight="1" x14ac:dyDescent="0.2">
      <c r="A131" s="163">
        <v>116</v>
      </c>
      <c r="B131" s="7"/>
      <c r="C131" s="7"/>
      <c r="D131" s="120"/>
      <c r="E131" s="7"/>
      <c r="F131" s="7"/>
      <c r="G131" s="219"/>
      <c r="H131" s="7"/>
      <c r="I131" s="7"/>
      <c r="J131" s="9"/>
      <c r="K131" s="501"/>
      <c r="L131" s="498"/>
      <c r="M131" s="428"/>
      <c r="N131" s="429"/>
      <c r="O131" s="430"/>
      <c r="P131" s="422" t="str">
        <f t="shared" si="61"/>
        <v/>
      </c>
      <c r="Q131" s="422" t="str">
        <f t="shared" si="62"/>
        <v/>
      </c>
      <c r="R131" s="423" t="str">
        <f t="shared" si="63"/>
        <v/>
      </c>
      <c r="S131" s="424" t="str">
        <f t="shared" si="64"/>
        <v/>
      </c>
      <c r="T131" s="425" t="str">
        <f t="shared" si="65"/>
        <v/>
      </c>
      <c r="U131" s="425" t="str">
        <f t="shared" si="66"/>
        <v/>
      </c>
      <c r="V131" s="426"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3"/>
      <c r="BC131" s="3" t="s">
        <v>143</v>
      </c>
    </row>
    <row r="132" spans="1:55" s="12" customFormat="1" ht="13.5" customHeight="1" x14ac:dyDescent="0.2">
      <c r="A132" s="163">
        <v>117</v>
      </c>
      <c r="B132" s="7"/>
      <c r="C132" s="7"/>
      <c r="D132" s="120"/>
      <c r="E132" s="7"/>
      <c r="F132" s="7"/>
      <c r="G132" s="219"/>
      <c r="H132" s="7"/>
      <c r="I132" s="7"/>
      <c r="J132" s="9"/>
      <c r="K132" s="501"/>
      <c r="L132" s="498"/>
      <c r="M132" s="428"/>
      <c r="N132" s="429"/>
      <c r="O132" s="430"/>
      <c r="P132" s="422" t="str">
        <f t="shared" si="61"/>
        <v/>
      </c>
      <c r="Q132" s="422" t="str">
        <f t="shared" si="62"/>
        <v/>
      </c>
      <c r="R132" s="423" t="str">
        <f t="shared" si="63"/>
        <v/>
      </c>
      <c r="S132" s="424" t="str">
        <f t="shared" si="64"/>
        <v/>
      </c>
      <c r="T132" s="425" t="str">
        <f t="shared" si="65"/>
        <v/>
      </c>
      <c r="U132" s="425" t="str">
        <f t="shared" si="66"/>
        <v/>
      </c>
      <c r="V132" s="426"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3"/>
      <c r="BC132" s="3" t="s">
        <v>144</v>
      </c>
    </row>
    <row r="133" spans="1:55" s="12" customFormat="1" ht="13.5" customHeight="1" x14ac:dyDescent="0.2">
      <c r="A133" s="163">
        <v>118</v>
      </c>
      <c r="B133" s="7"/>
      <c r="C133" s="7"/>
      <c r="D133" s="120"/>
      <c r="E133" s="7"/>
      <c r="F133" s="7"/>
      <c r="G133" s="219"/>
      <c r="H133" s="7"/>
      <c r="I133" s="7"/>
      <c r="J133" s="9"/>
      <c r="K133" s="501"/>
      <c r="L133" s="498"/>
      <c r="M133" s="428"/>
      <c r="N133" s="429"/>
      <c r="O133" s="430"/>
      <c r="P133" s="422" t="str">
        <f t="shared" si="61"/>
        <v/>
      </c>
      <c r="Q133" s="422" t="str">
        <f t="shared" si="62"/>
        <v/>
      </c>
      <c r="R133" s="423" t="str">
        <f t="shared" si="63"/>
        <v/>
      </c>
      <c r="S133" s="424" t="str">
        <f t="shared" si="64"/>
        <v/>
      </c>
      <c r="T133" s="425" t="str">
        <f t="shared" si="65"/>
        <v/>
      </c>
      <c r="U133" s="425" t="str">
        <f t="shared" si="66"/>
        <v/>
      </c>
      <c r="V133" s="426"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3"/>
      <c r="BC133" s="3" t="s">
        <v>145</v>
      </c>
    </row>
    <row r="134" spans="1:55" s="12" customFormat="1" ht="13.5" customHeight="1" x14ac:dyDescent="0.2">
      <c r="A134" s="163">
        <v>119</v>
      </c>
      <c r="B134" s="7"/>
      <c r="C134" s="7"/>
      <c r="D134" s="120"/>
      <c r="E134" s="7"/>
      <c r="F134" s="7"/>
      <c r="G134" s="219"/>
      <c r="H134" s="7"/>
      <c r="I134" s="7"/>
      <c r="J134" s="9"/>
      <c r="K134" s="501"/>
      <c r="L134" s="498"/>
      <c r="M134" s="428"/>
      <c r="N134" s="429"/>
      <c r="O134" s="430"/>
      <c r="P134" s="422" t="str">
        <f t="shared" si="61"/>
        <v/>
      </c>
      <c r="Q134" s="422" t="str">
        <f t="shared" si="62"/>
        <v/>
      </c>
      <c r="R134" s="423" t="str">
        <f t="shared" si="63"/>
        <v/>
      </c>
      <c r="S134" s="424" t="str">
        <f t="shared" si="64"/>
        <v/>
      </c>
      <c r="T134" s="425" t="str">
        <f t="shared" si="65"/>
        <v/>
      </c>
      <c r="U134" s="425" t="str">
        <f t="shared" si="66"/>
        <v/>
      </c>
      <c r="V134" s="426"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3"/>
      <c r="BC134" s="3" t="s">
        <v>146</v>
      </c>
    </row>
    <row r="135" spans="1:55" s="12" customFormat="1" ht="13.5" customHeight="1" x14ac:dyDescent="0.2">
      <c r="A135" s="163">
        <v>120</v>
      </c>
      <c r="B135" s="7"/>
      <c r="C135" s="7"/>
      <c r="D135" s="120"/>
      <c r="E135" s="7"/>
      <c r="F135" s="7"/>
      <c r="G135" s="219"/>
      <c r="H135" s="7"/>
      <c r="I135" s="7"/>
      <c r="J135" s="9"/>
      <c r="K135" s="501"/>
      <c r="L135" s="498"/>
      <c r="M135" s="428"/>
      <c r="N135" s="429"/>
      <c r="O135" s="430"/>
      <c r="P135" s="422" t="str">
        <f t="shared" si="61"/>
        <v/>
      </c>
      <c r="Q135" s="422" t="str">
        <f t="shared" si="62"/>
        <v/>
      </c>
      <c r="R135" s="423" t="str">
        <f t="shared" si="63"/>
        <v/>
      </c>
      <c r="S135" s="424" t="str">
        <f t="shared" si="64"/>
        <v/>
      </c>
      <c r="T135" s="425" t="str">
        <f t="shared" si="65"/>
        <v/>
      </c>
      <c r="U135" s="425" t="str">
        <f t="shared" si="66"/>
        <v/>
      </c>
      <c r="V135" s="426"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3"/>
      <c r="BC135" s="3" t="s">
        <v>147</v>
      </c>
    </row>
    <row r="136" spans="1:55" s="12" customFormat="1" ht="13.5" customHeight="1" x14ac:dyDescent="0.2">
      <c r="A136" s="163">
        <v>121</v>
      </c>
      <c r="B136" s="7"/>
      <c r="C136" s="7"/>
      <c r="D136" s="120"/>
      <c r="E136" s="7"/>
      <c r="F136" s="7"/>
      <c r="G136" s="219"/>
      <c r="H136" s="7"/>
      <c r="I136" s="7"/>
      <c r="J136" s="9"/>
      <c r="K136" s="501"/>
      <c r="L136" s="498"/>
      <c r="M136" s="428"/>
      <c r="N136" s="429"/>
      <c r="O136" s="430"/>
      <c r="P136" s="422" t="str">
        <f t="shared" si="61"/>
        <v/>
      </c>
      <c r="Q136" s="422" t="str">
        <f t="shared" si="62"/>
        <v/>
      </c>
      <c r="R136" s="423" t="str">
        <f t="shared" si="63"/>
        <v/>
      </c>
      <c r="S136" s="424" t="str">
        <f t="shared" si="64"/>
        <v/>
      </c>
      <c r="T136" s="425" t="str">
        <f t="shared" si="65"/>
        <v/>
      </c>
      <c r="U136" s="425" t="str">
        <f t="shared" si="66"/>
        <v/>
      </c>
      <c r="V136" s="426"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3"/>
      <c r="BC136" s="3" t="s">
        <v>148</v>
      </c>
    </row>
    <row r="137" spans="1:55" s="12" customFormat="1" ht="13.5" customHeight="1" x14ac:dyDescent="0.2">
      <c r="A137" s="163">
        <v>122</v>
      </c>
      <c r="B137" s="7"/>
      <c r="C137" s="7"/>
      <c r="D137" s="120"/>
      <c r="E137" s="7"/>
      <c r="F137" s="7"/>
      <c r="G137" s="219"/>
      <c r="H137" s="7"/>
      <c r="I137" s="7"/>
      <c r="J137" s="9"/>
      <c r="K137" s="501"/>
      <c r="L137" s="498"/>
      <c r="M137" s="428"/>
      <c r="N137" s="429"/>
      <c r="O137" s="430"/>
      <c r="P137" s="422" t="str">
        <f t="shared" si="61"/>
        <v/>
      </c>
      <c r="Q137" s="422" t="str">
        <f t="shared" si="62"/>
        <v/>
      </c>
      <c r="R137" s="423" t="str">
        <f t="shared" si="63"/>
        <v/>
      </c>
      <c r="S137" s="424" t="str">
        <f t="shared" si="64"/>
        <v/>
      </c>
      <c r="T137" s="425" t="str">
        <f t="shared" si="65"/>
        <v/>
      </c>
      <c r="U137" s="425" t="str">
        <f t="shared" si="66"/>
        <v/>
      </c>
      <c r="V137" s="426"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3"/>
      <c r="BC137" s="3" t="s">
        <v>149</v>
      </c>
    </row>
    <row r="138" spans="1:55" s="12" customFormat="1" ht="13.5" customHeight="1" x14ac:dyDescent="0.2">
      <c r="A138" s="163">
        <v>123</v>
      </c>
      <c r="B138" s="7"/>
      <c r="C138" s="7"/>
      <c r="D138" s="120"/>
      <c r="E138" s="7"/>
      <c r="F138" s="7"/>
      <c r="G138" s="219"/>
      <c r="H138" s="7"/>
      <c r="I138" s="7"/>
      <c r="J138" s="9"/>
      <c r="K138" s="501"/>
      <c r="L138" s="498"/>
      <c r="M138" s="428"/>
      <c r="N138" s="429"/>
      <c r="O138" s="430"/>
      <c r="P138" s="422" t="str">
        <f t="shared" si="61"/>
        <v/>
      </c>
      <c r="Q138" s="422" t="str">
        <f t="shared" si="62"/>
        <v/>
      </c>
      <c r="R138" s="423" t="str">
        <f t="shared" si="63"/>
        <v/>
      </c>
      <c r="S138" s="424" t="str">
        <f t="shared" si="64"/>
        <v/>
      </c>
      <c r="T138" s="425" t="str">
        <f t="shared" si="65"/>
        <v/>
      </c>
      <c r="U138" s="425" t="str">
        <f t="shared" si="66"/>
        <v/>
      </c>
      <c r="V138" s="426"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3"/>
      <c r="BC138" s="3" t="s">
        <v>150</v>
      </c>
    </row>
    <row r="139" spans="1:55" s="12" customFormat="1" ht="13.5" customHeight="1" x14ac:dyDescent="0.2">
      <c r="A139" s="163">
        <v>124</v>
      </c>
      <c r="B139" s="7"/>
      <c r="C139" s="7"/>
      <c r="D139" s="120"/>
      <c r="E139" s="7"/>
      <c r="F139" s="7"/>
      <c r="G139" s="219"/>
      <c r="H139" s="7"/>
      <c r="I139" s="7"/>
      <c r="J139" s="9"/>
      <c r="K139" s="501"/>
      <c r="L139" s="498"/>
      <c r="M139" s="428"/>
      <c r="N139" s="429"/>
      <c r="O139" s="430"/>
      <c r="P139" s="422" t="str">
        <f t="shared" si="61"/>
        <v/>
      </c>
      <c r="Q139" s="422" t="str">
        <f t="shared" si="62"/>
        <v/>
      </c>
      <c r="R139" s="423" t="str">
        <f t="shared" si="63"/>
        <v/>
      </c>
      <c r="S139" s="424" t="str">
        <f t="shared" si="64"/>
        <v/>
      </c>
      <c r="T139" s="425" t="str">
        <f t="shared" si="65"/>
        <v/>
      </c>
      <c r="U139" s="425" t="str">
        <f t="shared" si="66"/>
        <v/>
      </c>
      <c r="V139" s="426"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3"/>
      <c r="BC139" s="3" t="s">
        <v>151</v>
      </c>
    </row>
    <row r="140" spans="1:55" s="12" customFormat="1" ht="13.5" customHeight="1" x14ac:dyDescent="0.2">
      <c r="A140" s="163">
        <v>125</v>
      </c>
      <c r="B140" s="7"/>
      <c r="C140" s="7"/>
      <c r="D140" s="120"/>
      <c r="E140" s="7"/>
      <c r="F140" s="7"/>
      <c r="G140" s="219"/>
      <c r="H140" s="7"/>
      <c r="I140" s="7"/>
      <c r="J140" s="9"/>
      <c r="K140" s="501"/>
      <c r="L140" s="498"/>
      <c r="M140" s="428"/>
      <c r="N140" s="429"/>
      <c r="O140" s="430"/>
      <c r="P140" s="422" t="str">
        <f t="shared" si="61"/>
        <v/>
      </c>
      <c r="Q140" s="422" t="str">
        <f t="shared" si="62"/>
        <v/>
      </c>
      <c r="R140" s="423" t="str">
        <f t="shared" si="63"/>
        <v/>
      </c>
      <c r="S140" s="424" t="str">
        <f t="shared" si="64"/>
        <v/>
      </c>
      <c r="T140" s="425" t="str">
        <f t="shared" si="65"/>
        <v/>
      </c>
      <c r="U140" s="425" t="str">
        <f t="shared" si="66"/>
        <v/>
      </c>
      <c r="V140" s="426"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3"/>
      <c r="BC140" s="3" t="s">
        <v>152</v>
      </c>
    </row>
    <row r="141" spans="1:55" s="12" customFormat="1" ht="13.5" customHeight="1" x14ac:dyDescent="0.2">
      <c r="A141" s="163">
        <v>126</v>
      </c>
      <c r="B141" s="7"/>
      <c r="C141" s="7"/>
      <c r="D141" s="120"/>
      <c r="E141" s="7"/>
      <c r="F141" s="7"/>
      <c r="G141" s="219"/>
      <c r="H141" s="7"/>
      <c r="I141" s="7"/>
      <c r="J141" s="9"/>
      <c r="K141" s="501"/>
      <c r="L141" s="498"/>
      <c r="M141" s="428"/>
      <c r="N141" s="429"/>
      <c r="O141" s="430"/>
      <c r="P141" s="422" t="str">
        <f t="shared" si="61"/>
        <v/>
      </c>
      <c r="Q141" s="422" t="str">
        <f t="shared" si="62"/>
        <v/>
      </c>
      <c r="R141" s="423" t="str">
        <f t="shared" si="63"/>
        <v/>
      </c>
      <c r="S141" s="424" t="str">
        <f t="shared" si="64"/>
        <v/>
      </c>
      <c r="T141" s="425" t="str">
        <f t="shared" si="65"/>
        <v/>
      </c>
      <c r="U141" s="425" t="str">
        <f t="shared" si="66"/>
        <v/>
      </c>
      <c r="V141" s="426"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3"/>
      <c r="BC141" s="3" t="s">
        <v>153</v>
      </c>
    </row>
    <row r="142" spans="1:55" s="12" customFormat="1" ht="13.5" customHeight="1" x14ac:dyDescent="0.2">
      <c r="A142" s="163">
        <v>127</v>
      </c>
      <c r="B142" s="7"/>
      <c r="C142" s="7"/>
      <c r="D142" s="120"/>
      <c r="E142" s="7"/>
      <c r="F142" s="7"/>
      <c r="G142" s="219"/>
      <c r="H142" s="7"/>
      <c r="I142" s="7"/>
      <c r="J142" s="9"/>
      <c r="K142" s="501"/>
      <c r="L142" s="498"/>
      <c r="M142" s="428"/>
      <c r="N142" s="429"/>
      <c r="O142" s="430"/>
      <c r="P142" s="422" t="str">
        <f t="shared" si="61"/>
        <v/>
      </c>
      <c r="Q142" s="422" t="str">
        <f t="shared" si="62"/>
        <v/>
      </c>
      <c r="R142" s="423" t="str">
        <f t="shared" si="63"/>
        <v/>
      </c>
      <c r="S142" s="424" t="str">
        <f t="shared" si="64"/>
        <v/>
      </c>
      <c r="T142" s="425" t="str">
        <f t="shared" si="65"/>
        <v/>
      </c>
      <c r="U142" s="425" t="str">
        <f t="shared" si="66"/>
        <v/>
      </c>
      <c r="V142" s="426"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3"/>
      <c r="BC142" s="3" t="s">
        <v>79</v>
      </c>
    </row>
    <row r="143" spans="1:55" s="12" customFormat="1" ht="13.5" customHeight="1" x14ac:dyDescent="0.2">
      <c r="A143" s="163">
        <v>128</v>
      </c>
      <c r="B143" s="7"/>
      <c r="C143" s="7"/>
      <c r="D143" s="120"/>
      <c r="E143" s="7"/>
      <c r="F143" s="7"/>
      <c r="G143" s="219"/>
      <c r="H143" s="7"/>
      <c r="I143" s="7"/>
      <c r="J143" s="9"/>
      <c r="K143" s="501"/>
      <c r="L143" s="498"/>
      <c r="M143" s="428"/>
      <c r="N143" s="429"/>
      <c r="O143" s="430"/>
      <c r="P143" s="422" t="str">
        <f t="shared" si="61"/>
        <v/>
      </c>
      <c r="Q143" s="422" t="str">
        <f t="shared" si="62"/>
        <v/>
      </c>
      <c r="R143" s="423" t="str">
        <f t="shared" si="63"/>
        <v/>
      </c>
      <c r="S143" s="424" t="str">
        <f t="shared" si="64"/>
        <v/>
      </c>
      <c r="T143" s="425" t="str">
        <f t="shared" si="65"/>
        <v/>
      </c>
      <c r="U143" s="425" t="str">
        <f t="shared" si="66"/>
        <v/>
      </c>
      <c r="V143" s="426"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3"/>
      <c r="BC143" s="3" t="s">
        <v>80</v>
      </c>
    </row>
    <row r="144" spans="1:55" s="12" customFormat="1" ht="13.5" customHeight="1" x14ac:dyDescent="0.2">
      <c r="A144" s="163">
        <v>129</v>
      </c>
      <c r="B144" s="7"/>
      <c r="C144" s="7"/>
      <c r="D144" s="120"/>
      <c r="E144" s="7"/>
      <c r="F144" s="7"/>
      <c r="G144" s="219"/>
      <c r="H144" s="7"/>
      <c r="I144" s="7"/>
      <c r="J144" s="9"/>
      <c r="K144" s="501"/>
      <c r="L144" s="498"/>
      <c r="M144" s="428"/>
      <c r="N144" s="429"/>
      <c r="O144" s="430"/>
      <c r="P144" s="422" t="str">
        <f t="shared" si="61"/>
        <v/>
      </c>
      <c r="Q144" s="422" t="str">
        <f t="shared" si="62"/>
        <v/>
      </c>
      <c r="R144" s="423" t="str">
        <f t="shared" si="63"/>
        <v/>
      </c>
      <c r="S144" s="424" t="str">
        <f t="shared" si="64"/>
        <v/>
      </c>
      <c r="T144" s="425" t="str">
        <f t="shared" si="65"/>
        <v/>
      </c>
      <c r="U144" s="425" t="str">
        <f t="shared" si="66"/>
        <v/>
      </c>
      <c r="V144" s="426"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3"/>
      <c r="BC144" s="3" t="s">
        <v>81</v>
      </c>
    </row>
    <row r="145" spans="1:55" s="12" customFormat="1" ht="13.5" customHeight="1" x14ac:dyDescent="0.2">
      <c r="A145" s="163">
        <v>130</v>
      </c>
      <c r="B145" s="7"/>
      <c r="C145" s="7"/>
      <c r="D145" s="120"/>
      <c r="E145" s="7"/>
      <c r="F145" s="7"/>
      <c r="G145" s="219"/>
      <c r="H145" s="7"/>
      <c r="I145" s="7"/>
      <c r="J145" s="9"/>
      <c r="K145" s="501"/>
      <c r="L145" s="498"/>
      <c r="M145" s="428"/>
      <c r="N145" s="429"/>
      <c r="O145" s="430"/>
      <c r="P145" s="422" t="str">
        <f t="shared" ref="P145:P208" si="93">IF(ISBLANK(K145)=TRUE,"",IF(ISNUMBER(AJ145)=TRUE,AJ145,"エラー"))</f>
        <v/>
      </c>
      <c r="Q145" s="422" t="str">
        <f t="shared" ref="Q145:Q208" si="94">IF(ISBLANK(K145)=TRUE,"",IF(ISNUMBER(AM145)=TRUE,AM145,"エラー"))</f>
        <v/>
      </c>
      <c r="R145" s="423" t="str">
        <f t="shared" ref="R145:R208" si="95">IF(ISBLANK(K145)=TRUE,"",IF(ISNUMBER(AS145)=TRUE,AS145,"エラー"))</f>
        <v/>
      </c>
      <c r="S145" s="424" t="str">
        <f t="shared" ref="S145:S208" si="96">IF(OR(N145="",O145=""),"",N145/O145)</f>
        <v/>
      </c>
      <c r="T145" s="425" t="str">
        <f t="shared" ref="T145:T208" si="97">IF(P145="","",IF(ISERROR(P145*N145*AC145),"エラー",IF(ISBLANK(P145)=TRUE,"エラー",IF(ISBLANK(N145)=TRUE,"エラー",IF(AV145=1,"エラー",P145*N145*AC145/1000)))))</f>
        <v/>
      </c>
      <c r="U145" s="425" t="str">
        <f t="shared" ref="U145:U208" si="98">IF(Q145="","",IF(ISERROR(Q145*N145*AC145),"エラー",IF(ISBLANK(Q145)=TRUE,"エラー",IF(ISBLANK(N145)=TRUE,"エラー",IF(AV145=1,"エラー",Q145*N145*AC145/1000)))))</f>
        <v/>
      </c>
      <c r="V145" s="426"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3"/>
      <c r="BC145" s="3" t="s">
        <v>82</v>
      </c>
    </row>
    <row r="146" spans="1:55" s="12" customFormat="1" ht="13.5" customHeight="1" x14ac:dyDescent="0.2">
      <c r="A146" s="163">
        <v>131</v>
      </c>
      <c r="B146" s="7"/>
      <c r="C146" s="7"/>
      <c r="D146" s="120"/>
      <c r="E146" s="7"/>
      <c r="F146" s="7"/>
      <c r="G146" s="219"/>
      <c r="H146" s="7"/>
      <c r="I146" s="7"/>
      <c r="J146" s="9"/>
      <c r="K146" s="501"/>
      <c r="L146" s="498"/>
      <c r="M146" s="428"/>
      <c r="N146" s="429"/>
      <c r="O146" s="430"/>
      <c r="P146" s="422" t="str">
        <f t="shared" si="93"/>
        <v/>
      </c>
      <c r="Q146" s="422" t="str">
        <f t="shared" si="94"/>
        <v/>
      </c>
      <c r="R146" s="423" t="str">
        <f t="shared" si="95"/>
        <v/>
      </c>
      <c r="S146" s="424" t="str">
        <f t="shared" si="96"/>
        <v/>
      </c>
      <c r="T146" s="425" t="str">
        <f t="shared" si="97"/>
        <v/>
      </c>
      <c r="U146" s="425" t="str">
        <f t="shared" si="98"/>
        <v/>
      </c>
      <c r="V146" s="426"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3"/>
      <c r="BC146" s="3" t="s">
        <v>528</v>
      </c>
    </row>
    <row r="147" spans="1:55" s="12" customFormat="1" ht="13.5" customHeight="1" x14ac:dyDescent="0.2">
      <c r="A147" s="163">
        <v>132</v>
      </c>
      <c r="B147" s="7"/>
      <c r="C147" s="7"/>
      <c r="D147" s="120"/>
      <c r="E147" s="7"/>
      <c r="F147" s="7"/>
      <c r="G147" s="219"/>
      <c r="H147" s="7"/>
      <c r="I147" s="7"/>
      <c r="J147" s="9"/>
      <c r="K147" s="501"/>
      <c r="L147" s="498"/>
      <c r="M147" s="428"/>
      <c r="N147" s="429"/>
      <c r="O147" s="430"/>
      <c r="P147" s="422" t="str">
        <f t="shared" si="93"/>
        <v/>
      </c>
      <c r="Q147" s="422" t="str">
        <f t="shared" si="94"/>
        <v/>
      </c>
      <c r="R147" s="423" t="str">
        <f t="shared" si="95"/>
        <v/>
      </c>
      <c r="S147" s="424" t="str">
        <f t="shared" si="96"/>
        <v/>
      </c>
      <c r="T147" s="425" t="str">
        <f t="shared" si="97"/>
        <v/>
      </c>
      <c r="U147" s="425" t="str">
        <f t="shared" si="98"/>
        <v/>
      </c>
      <c r="V147" s="426"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3"/>
      <c r="BC147" s="3" t="s">
        <v>530</v>
      </c>
    </row>
    <row r="148" spans="1:55" s="12" customFormat="1" ht="13.5" customHeight="1" x14ac:dyDescent="0.2">
      <c r="A148" s="163">
        <v>133</v>
      </c>
      <c r="B148" s="7"/>
      <c r="C148" s="7"/>
      <c r="D148" s="120"/>
      <c r="E148" s="7"/>
      <c r="F148" s="7"/>
      <c r="G148" s="219"/>
      <c r="H148" s="7"/>
      <c r="I148" s="7"/>
      <c r="J148" s="9"/>
      <c r="K148" s="501"/>
      <c r="L148" s="498"/>
      <c r="M148" s="428"/>
      <c r="N148" s="429"/>
      <c r="O148" s="430"/>
      <c r="P148" s="422" t="str">
        <f t="shared" si="93"/>
        <v/>
      </c>
      <c r="Q148" s="422" t="str">
        <f t="shared" si="94"/>
        <v/>
      </c>
      <c r="R148" s="423" t="str">
        <f t="shared" si="95"/>
        <v/>
      </c>
      <c r="S148" s="424" t="str">
        <f t="shared" si="96"/>
        <v/>
      </c>
      <c r="T148" s="425" t="str">
        <f t="shared" si="97"/>
        <v/>
      </c>
      <c r="U148" s="425" t="str">
        <f t="shared" si="98"/>
        <v/>
      </c>
      <c r="V148" s="426"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3"/>
      <c r="BC148" s="3" t="s">
        <v>154</v>
      </c>
    </row>
    <row r="149" spans="1:55" s="12" customFormat="1" ht="13.5" customHeight="1" x14ac:dyDescent="0.2">
      <c r="A149" s="163">
        <v>134</v>
      </c>
      <c r="B149" s="7"/>
      <c r="C149" s="7"/>
      <c r="D149" s="120"/>
      <c r="E149" s="7"/>
      <c r="F149" s="7"/>
      <c r="G149" s="219"/>
      <c r="H149" s="7"/>
      <c r="I149" s="7"/>
      <c r="J149" s="9"/>
      <c r="K149" s="501"/>
      <c r="L149" s="498"/>
      <c r="M149" s="428"/>
      <c r="N149" s="429"/>
      <c r="O149" s="430"/>
      <c r="P149" s="422" t="str">
        <f t="shared" si="93"/>
        <v/>
      </c>
      <c r="Q149" s="422" t="str">
        <f t="shared" si="94"/>
        <v/>
      </c>
      <c r="R149" s="423" t="str">
        <f t="shared" si="95"/>
        <v/>
      </c>
      <c r="S149" s="424" t="str">
        <f t="shared" si="96"/>
        <v/>
      </c>
      <c r="T149" s="425" t="str">
        <f t="shared" si="97"/>
        <v/>
      </c>
      <c r="U149" s="425" t="str">
        <f t="shared" si="98"/>
        <v/>
      </c>
      <c r="V149" s="426"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3"/>
      <c r="BC149" s="3" t="s">
        <v>155</v>
      </c>
    </row>
    <row r="150" spans="1:55" s="12" customFormat="1" ht="13.5" customHeight="1" x14ac:dyDescent="0.2">
      <c r="A150" s="163">
        <v>135</v>
      </c>
      <c r="B150" s="7"/>
      <c r="C150" s="7"/>
      <c r="D150" s="120"/>
      <c r="E150" s="7"/>
      <c r="F150" s="7"/>
      <c r="G150" s="219"/>
      <c r="H150" s="7"/>
      <c r="I150" s="7"/>
      <c r="J150" s="9"/>
      <c r="K150" s="501"/>
      <c r="L150" s="498"/>
      <c r="M150" s="428"/>
      <c r="N150" s="429"/>
      <c r="O150" s="430"/>
      <c r="P150" s="422" t="str">
        <f t="shared" si="93"/>
        <v/>
      </c>
      <c r="Q150" s="422" t="str">
        <f t="shared" si="94"/>
        <v/>
      </c>
      <c r="R150" s="423" t="str">
        <f t="shared" si="95"/>
        <v/>
      </c>
      <c r="S150" s="424" t="str">
        <f t="shared" si="96"/>
        <v/>
      </c>
      <c r="T150" s="425" t="str">
        <f t="shared" si="97"/>
        <v/>
      </c>
      <c r="U150" s="425" t="str">
        <f t="shared" si="98"/>
        <v/>
      </c>
      <c r="V150" s="426"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3"/>
      <c r="BC150" s="3" t="s">
        <v>156</v>
      </c>
    </row>
    <row r="151" spans="1:55" s="12" customFormat="1" ht="13.5" customHeight="1" x14ac:dyDescent="0.2">
      <c r="A151" s="163">
        <v>136</v>
      </c>
      <c r="B151" s="7"/>
      <c r="C151" s="7"/>
      <c r="D151" s="120"/>
      <c r="E151" s="7"/>
      <c r="F151" s="7"/>
      <c r="G151" s="219"/>
      <c r="H151" s="7"/>
      <c r="I151" s="7"/>
      <c r="J151" s="9"/>
      <c r="K151" s="501"/>
      <c r="L151" s="498"/>
      <c r="M151" s="428"/>
      <c r="N151" s="429"/>
      <c r="O151" s="430"/>
      <c r="P151" s="422" t="str">
        <f t="shared" si="93"/>
        <v/>
      </c>
      <c r="Q151" s="422" t="str">
        <f t="shared" si="94"/>
        <v/>
      </c>
      <c r="R151" s="423" t="str">
        <f t="shared" si="95"/>
        <v/>
      </c>
      <c r="S151" s="424" t="str">
        <f t="shared" si="96"/>
        <v/>
      </c>
      <c r="T151" s="425" t="str">
        <f t="shared" si="97"/>
        <v/>
      </c>
      <c r="U151" s="425" t="str">
        <f t="shared" si="98"/>
        <v/>
      </c>
      <c r="V151" s="426"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3"/>
      <c r="BC151" s="3" t="s">
        <v>157</v>
      </c>
    </row>
    <row r="152" spans="1:55" s="12" customFormat="1" ht="13.5" customHeight="1" x14ac:dyDescent="0.2">
      <c r="A152" s="163">
        <v>137</v>
      </c>
      <c r="B152" s="7"/>
      <c r="C152" s="7"/>
      <c r="D152" s="120"/>
      <c r="E152" s="7"/>
      <c r="F152" s="7"/>
      <c r="G152" s="219"/>
      <c r="H152" s="7"/>
      <c r="I152" s="7"/>
      <c r="J152" s="9"/>
      <c r="K152" s="501"/>
      <c r="L152" s="498"/>
      <c r="M152" s="428"/>
      <c r="N152" s="429"/>
      <c r="O152" s="430"/>
      <c r="P152" s="422" t="str">
        <f t="shared" si="93"/>
        <v/>
      </c>
      <c r="Q152" s="422" t="str">
        <f t="shared" si="94"/>
        <v/>
      </c>
      <c r="R152" s="423" t="str">
        <f t="shared" si="95"/>
        <v/>
      </c>
      <c r="S152" s="424" t="str">
        <f t="shared" si="96"/>
        <v/>
      </c>
      <c r="T152" s="425" t="str">
        <f t="shared" si="97"/>
        <v/>
      </c>
      <c r="U152" s="425" t="str">
        <f t="shared" si="98"/>
        <v/>
      </c>
      <c r="V152" s="426"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3"/>
      <c r="BC152" s="3" t="s">
        <v>158</v>
      </c>
    </row>
    <row r="153" spans="1:55" s="12" customFormat="1" ht="13.5" customHeight="1" x14ac:dyDescent="0.2">
      <c r="A153" s="163">
        <v>138</v>
      </c>
      <c r="B153" s="7"/>
      <c r="C153" s="7"/>
      <c r="D153" s="120"/>
      <c r="E153" s="7"/>
      <c r="F153" s="7"/>
      <c r="G153" s="219"/>
      <c r="H153" s="7"/>
      <c r="I153" s="7"/>
      <c r="J153" s="9"/>
      <c r="K153" s="501"/>
      <c r="L153" s="498"/>
      <c r="M153" s="428"/>
      <c r="N153" s="429"/>
      <c r="O153" s="430"/>
      <c r="P153" s="422" t="str">
        <f t="shared" si="93"/>
        <v/>
      </c>
      <c r="Q153" s="422" t="str">
        <f t="shared" si="94"/>
        <v/>
      </c>
      <c r="R153" s="423" t="str">
        <f t="shared" si="95"/>
        <v/>
      </c>
      <c r="S153" s="424" t="str">
        <f t="shared" si="96"/>
        <v/>
      </c>
      <c r="T153" s="425" t="str">
        <f t="shared" si="97"/>
        <v/>
      </c>
      <c r="U153" s="425" t="str">
        <f t="shared" si="98"/>
        <v/>
      </c>
      <c r="V153" s="426"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3"/>
      <c r="BC153" s="3" t="s">
        <v>83</v>
      </c>
    </row>
    <row r="154" spans="1:55" s="12" customFormat="1" ht="13.5" customHeight="1" x14ac:dyDescent="0.2">
      <c r="A154" s="163">
        <v>139</v>
      </c>
      <c r="B154" s="7"/>
      <c r="C154" s="7"/>
      <c r="D154" s="120"/>
      <c r="E154" s="7"/>
      <c r="F154" s="7"/>
      <c r="G154" s="219"/>
      <c r="H154" s="7"/>
      <c r="I154" s="7"/>
      <c r="J154" s="9"/>
      <c r="K154" s="501"/>
      <c r="L154" s="498"/>
      <c r="M154" s="428"/>
      <c r="N154" s="429"/>
      <c r="O154" s="430"/>
      <c r="P154" s="422" t="str">
        <f t="shared" si="93"/>
        <v/>
      </c>
      <c r="Q154" s="422" t="str">
        <f t="shared" si="94"/>
        <v/>
      </c>
      <c r="R154" s="423" t="str">
        <f t="shared" si="95"/>
        <v/>
      </c>
      <c r="S154" s="424" t="str">
        <f t="shared" si="96"/>
        <v/>
      </c>
      <c r="T154" s="425" t="str">
        <f t="shared" si="97"/>
        <v/>
      </c>
      <c r="U154" s="425" t="str">
        <f t="shared" si="98"/>
        <v/>
      </c>
      <c r="V154" s="426"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3"/>
      <c r="BC154" s="3" t="s">
        <v>84</v>
      </c>
    </row>
    <row r="155" spans="1:55" s="12" customFormat="1" ht="13.5" customHeight="1" x14ac:dyDescent="0.2">
      <c r="A155" s="163">
        <v>140</v>
      </c>
      <c r="B155" s="7"/>
      <c r="C155" s="7"/>
      <c r="D155" s="120"/>
      <c r="E155" s="7"/>
      <c r="F155" s="7"/>
      <c r="G155" s="219"/>
      <c r="H155" s="7"/>
      <c r="I155" s="7"/>
      <c r="J155" s="9"/>
      <c r="K155" s="501"/>
      <c r="L155" s="498"/>
      <c r="M155" s="428"/>
      <c r="N155" s="429"/>
      <c r="O155" s="430"/>
      <c r="P155" s="422" t="str">
        <f t="shared" si="93"/>
        <v/>
      </c>
      <c r="Q155" s="422" t="str">
        <f t="shared" si="94"/>
        <v/>
      </c>
      <c r="R155" s="423" t="str">
        <f t="shared" si="95"/>
        <v/>
      </c>
      <c r="S155" s="424" t="str">
        <f t="shared" si="96"/>
        <v/>
      </c>
      <c r="T155" s="425" t="str">
        <f t="shared" si="97"/>
        <v/>
      </c>
      <c r="U155" s="425" t="str">
        <f t="shared" si="98"/>
        <v/>
      </c>
      <c r="V155" s="426"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3"/>
      <c r="BC155" s="3" t="s">
        <v>85</v>
      </c>
    </row>
    <row r="156" spans="1:55" s="12" customFormat="1" ht="13.5" customHeight="1" x14ac:dyDescent="0.2">
      <c r="A156" s="163">
        <v>141</v>
      </c>
      <c r="B156" s="7"/>
      <c r="C156" s="7"/>
      <c r="D156" s="120"/>
      <c r="E156" s="7"/>
      <c r="F156" s="7"/>
      <c r="G156" s="219"/>
      <c r="H156" s="7"/>
      <c r="I156" s="7"/>
      <c r="J156" s="9"/>
      <c r="K156" s="501"/>
      <c r="L156" s="498"/>
      <c r="M156" s="428"/>
      <c r="N156" s="429"/>
      <c r="O156" s="430"/>
      <c r="P156" s="422" t="str">
        <f t="shared" si="93"/>
        <v/>
      </c>
      <c r="Q156" s="422" t="str">
        <f t="shared" si="94"/>
        <v/>
      </c>
      <c r="R156" s="423" t="str">
        <f t="shared" si="95"/>
        <v/>
      </c>
      <c r="S156" s="424" t="str">
        <f t="shared" si="96"/>
        <v/>
      </c>
      <c r="T156" s="425" t="str">
        <f t="shared" si="97"/>
        <v/>
      </c>
      <c r="U156" s="425" t="str">
        <f t="shared" si="98"/>
        <v/>
      </c>
      <c r="V156" s="426"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3"/>
      <c r="BC156" s="3" t="s">
        <v>434</v>
      </c>
    </row>
    <row r="157" spans="1:55" s="12" customFormat="1" ht="13.5" customHeight="1" x14ac:dyDescent="0.2">
      <c r="A157" s="163">
        <v>142</v>
      </c>
      <c r="B157" s="7"/>
      <c r="C157" s="7"/>
      <c r="D157" s="120"/>
      <c r="E157" s="7"/>
      <c r="F157" s="7"/>
      <c r="G157" s="219"/>
      <c r="H157" s="7"/>
      <c r="I157" s="7"/>
      <c r="J157" s="9"/>
      <c r="K157" s="501"/>
      <c r="L157" s="498"/>
      <c r="M157" s="428"/>
      <c r="N157" s="429"/>
      <c r="O157" s="430"/>
      <c r="P157" s="422" t="str">
        <f t="shared" si="93"/>
        <v/>
      </c>
      <c r="Q157" s="422" t="str">
        <f t="shared" si="94"/>
        <v/>
      </c>
      <c r="R157" s="423" t="str">
        <f t="shared" si="95"/>
        <v/>
      </c>
      <c r="S157" s="424" t="str">
        <f t="shared" si="96"/>
        <v/>
      </c>
      <c r="T157" s="425" t="str">
        <f t="shared" si="97"/>
        <v/>
      </c>
      <c r="U157" s="425" t="str">
        <f t="shared" si="98"/>
        <v/>
      </c>
      <c r="V157" s="426"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3"/>
      <c r="BC157" s="3" t="s">
        <v>86</v>
      </c>
    </row>
    <row r="158" spans="1:55" s="12" customFormat="1" ht="13.5" customHeight="1" x14ac:dyDescent="0.2">
      <c r="A158" s="163">
        <v>143</v>
      </c>
      <c r="B158" s="7"/>
      <c r="C158" s="7"/>
      <c r="D158" s="120"/>
      <c r="E158" s="7"/>
      <c r="F158" s="7"/>
      <c r="G158" s="219"/>
      <c r="H158" s="7"/>
      <c r="I158" s="7"/>
      <c r="J158" s="9"/>
      <c r="K158" s="501"/>
      <c r="L158" s="498"/>
      <c r="M158" s="428"/>
      <c r="N158" s="429"/>
      <c r="O158" s="430"/>
      <c r="P158" s="422" t="str">
        <f t="shared" si="93"/>
        <v/>
      </c>
      <c r="Q158" s="422" t="str">
        <f t="shared" si="94"/>
        <v/>
      </c>
      <c r="R158" s="423" t="str">
        <f t="shared" si="95"/>
        <v/>
      </c>
      <c r="S158" s="424" t="str">
        <f t="shared" si="96"/>
        <v/>
      </c>
      <c r="T158" s="425" t="str">
        <f t="shared" si="97"/>
        <v/>
      </c>
      <c r="U158" s="425" t="str">
        <f t="shared" si="98"/>
        <v/>
      </c>
      <c r="V158" s="426"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3"/>
      <c r="BC158" s="3" t="s">
        <v>87</v>
      </c>
    </row>
    <row r="159" spans="1:55" s="12" customFormat="1" ht="13.5" customHeight="1" x14ac:dyDescent="0.2">
      <c r="A159" s="163">
        <v>144</v>
      </c>
      <c r="B159" s="7"/>
      <c r="C159" s="7"/>
      <c r="D159" s="120"/>
      <c r="E159" s="7"/>
      <c r="F159" s="7"/>
      <c r="G159" s="219"/>
      <c r="H159" s="7"/>
      <c r="I159" s="7"/>
      <c r="J159" s="9"/>
      <c r="K159" s="501"/>
      <c r="L159" s="498"/>
      <c r="M159" s="428"/>
      <c r="N159" s="429"/>
      <c r="O159" s="430"/>
      <c r="P159" s="422" t="str">
        <f t="shared" si="93"/>
        <v/>
      </c>
      <c r="Q159" s="422" t="str">
        <f t="shared" si="94"/>
        <v/>
      </c>
      <c r="R159" s="423" t="str">
        <f t="shared" si="95"/>
        <v/>
      </c>
      <c r="S159" s="424" t="str">
        <f t="shared" si="96"/>
        <v/>
      </c>
      <c r="T159" s="425" t="str">
        <f t="shared" si="97"/>
        <v/>
      </c>
      <c r="U159" s="425" t="str">
        <f t="shared" si="98"/>
        <v/>
      </c>
      <c r="V159" s="426"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3"/>
      <c r="BC159" s="3" t="s">
        <v>88</v>
      </c>
    </row>
    <row r="160" spans="1:55" s="12" customFormat="1" ht="13.5" customHeight="1" x14ac:dyDescent="0.2">
      <c r="A160" s="163">
        <v>145</v>
      </c>
      <c r="B160" s="7"/>
      <c r="C160" s="7"/>
      <c r="D160" s="120"/>
      <c r="E160" s="7"/>
      <c r="F160" s="7"/>
      <c r="G160" s="219"/>
      <c r="H160" s="7"/>
      <c r="I160" s="7"/>
      <c r="J160" s="9"/>
      <c r="K160" s="501"/>
      <c r="L160" s="498"/>
      <c r="M160" s="428"/>
      <c r="N160" s="429"/>
      <c r="O160" s="430"/>
      <c r="P160" s="422" t="str">
        <f t="shared" si="93"/>
        <v/>
      </c>
      <c r="Q160" s="422" t="str">
        <f t="shared" si="94"/>
        <v/>
      </c>
      <c r="R160" s="423" t="str">
        <f t="shared" si="95"/>
        <v/>
      </c>
      <c r="S160" s="424" t="str">
        <f t="shared" si="96"/>
        <v/>
      </c>
      <c r="T160" s="425" t="str">
        <f t="shared" si="97"/>
        <v/>
      </c>
      <c r="U160" s="425" t="str">
        <f t="shared" si="98"/>
        <v/>
      </c>
      <c r="V160" s="426"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3"/>
      <c r="BC160" s="3" t="s">
        <v>89</v>
      </c>
    </row>
    <row r="161" spans="1:55" s="12" customFormat="1" ht="13.5" customHeight="1" x14ac:dyDescent="0.2">
      <c r="A161" s="163">
        <v>146</v>
      </c>
      <c r="B161" s="7"/>
      <c r="C161" s="7"/>
      <c r="D161" s="120"/>
      <c r="E161" s="7"/>
      <c r="F161" s="7"/>
      <c r="G161" s="219"/>
      <c r="H161" s="7"/>
      <c r="I161" s="7"/>
      <c r="J161" s="9"/>
      <c r="K161" s="501"/>
      <c r="L161" s="498"/>
      <c r="M161" s="428"/>
      <c r="N161" s="429"/>
      <c r="O161" s="430"/>
      <c r="P161" s="422" t="str">
        <f t="shared" si="93"/>
        <v/>
      </c>
      <c r="Q161" s="422" t="str">
        <f t="shared" si="94"/>
        <v/>
      </c>
      <c r="R161" s="423" t="str">
        <f t="shared" si="95"/>
        <v/>
      </c>
      <c r="S161" s="424" t="str">
        <f t="shared" si="96"/>
        <v/>
      </c>
      <c r="T161" s="425" t="str">
        <f t="shared" si="97"/>
        <v/>
      </c>
      <c r="U161" s="425" t="str">
        <f t="shared" si="98"/>
        <v/>
      </c>
      <c r="V161" s="426"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3"/>
      <c r="BC161" s="3" t="s">
        <v>536</v>
      </c>
    </row>
    <row r="162" spans="1:55" s="12" customFormat="1" ht="13.5" customHeight="1" x14ac:dyDescent="0.2">
      <c r="A162" s="163">
        <v>147</v>
      </c>
      <c r="B162" s="7"/>
      <c r="C162" s="7"/>
      <c r="D162" s="120"/>
      <c r="E162" s="7"/>
      <c r="F162" s="7"/>
      <c r="G162" s="219"/>
      <c r="H162" s="7"/>
      <c r="I162" s="7"/>
      <c r="J162" s="9"/>
      <c r="K162" s="501"/>
      <c r="L162" s="498"/>
      <c r="M162" s="428"/>
      <c r="N162" s="429"/>
      <c r="O162" s="430"/>
      <c r="P162" s="422" t="str">
        <f t="shared" si="93"/>
        <v/>
      </c>
      <c r="Q162" s="422" t="str">
        <f t="shared" si="94"/>
        <v/>
      </c>
      <c r="R162" s="423" t="str">
        <f t="shared" si="95"/>
        <v/>
      </c>
      <c r="S162" s="424" t="str">
        <f t="shared" si="96"/>
        <v/>
      </c>
      <c r="T162" s="425" t="str">
        <f t="shared" si="97"/>
        <v/>
      </c>
      <c r="U162" s="425" t="str">
        <f t="shared" si="98"/>
        <v/>
      </c>
      <c r="V162" s="426"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3"/>
      <c r="BC162" s="3" t="s">
        <v>538</v>
      </c>
    </row>
    <row r="163" spans="1:55" s="12" customFormat="1" ht="13.5" customHeight="1" x14ac:dyDescent="0.2">
      <c r="A163" s="163">
        <v>148</v>
      </c>
      <c r="B163" s="7"/>
      <c r="C163" s="7"/>
      <c r="D163" s="120"/>
      <c r="E163" s="7"/>
      <c r="F163" s="7"/>
      <c r="G163" s="219"/>
      <c r="H163" s="7"/>
      <c r="I163" s="7"/>
      <c r="J163" s="9"/>
      <c r="K163" s="501"/>
      <c r="L163" s="498"/>
      <c r="M163" s="428"/>
      <c r="N163" s="429"/>
      <c r="O163" s="430"/>
      <c r="P163" s="422" t="str">
        <f t="shared" si="93"/>
        <v/>
      </c>
      <c r="Q163" s="422" t="str">
        <f t="shared" si="94"/>
        <v/>
      </c>
      <c r="R163" s="423" t="str">
        <f t="shared" si="95"/>
        <v/>
      </c>
      <c r="S163" s="424" t="str">
        <f t="shared" si="96"/>
        <v/>
      </c>
      <c r="T163" s="425" t="str">
        <f t="shared" si="97"/>
        <v/>
      </c>
      <c r="U163" s="425" t="str">
        <f t="shared" si="98"/>
        <v/>
      </c>
      <c r="V163" s="426"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3"/>
      <c r="BC163" s="3" t="s">
        <v>160</v>
      </c>
    </row>
    <row r="164" spans="1:55" s="12" customFormat="1" ht="13.5" customHeight="1" x14ac:dyDescent="0.2">
      <c r="A164" s="163">
        <v>149</v>
      </c>
      <c r="B164" s="7"/>
      <c r="C164" s="7"/>
      <c r="D164" s="120"/>
      <c r="E164" s="7"/>
      <c r="F164" s="7"/>
      <c r="G164" s="219"/>
      <c r="H164" s="7"/>
      <c r="I164" s="7"/>
      <c r="J164" s="9"/>
      <c r="K164" s="501"/>
      <c r="L164" s="498"/>
      <c r="M164" s="428"/>
      <c r="N164" s="429"/>
      <c r="O164" s="430"/>
      <c r="P164" s="422" t="str">
        <f t="shared" si="93"/>
        <v/>
      </c>
      <c r="Q164" s="422" t="str">
        <f t="shared" si="94"/>
        <v/>
      </c>
      <c r="R164" s="423" t="str">
        <f t="shared" si="95"/>
        <v/>
      </c>
      <c r="S164" s="424" t="str">
        <f t="shared" si="96"/>
        <v/>
      </c>
      <c r="T164" s="425" t="str">
        <f t="shared" si="97"/>
        <v/>
      </c>
      <c r="U164" s="425" t="str">
        <f t="shared" si="98"/>
        <v/>
      </c>
      <c r="V164" s="426"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3"/>
      <c r="BC164" s="3" t="s">
        <v>161</v>
      </c>
    </row>
    <row r="165" spans="1:55" s="12" customFormat="1" ht="13.5" customHeight="1" x14ac:dyDescent="0.2">
      <c r="A165" s="163">
        <v>150</v>
      </c>
      <c r="B165" s="7"/>
      <c r="C165" s="7"/>
      <c r="D165" s="120"/>
      <c r="E165" s="7"/>
      <c r="F165" s="7"/>
      <c r="G165" s="219"/>
      <c r="H165" s="7"/>
      <c r="I165" s="7"/>
      <c r="J165" s="9"/>
      <c r="K165" s="501"/>
      <c r="L165" s="498"/>
      <c r="M165" s="428"/>
      <c r="N165" s="429"/>
      <c r="O165" s="430"/>
      <c r="P165" s="422" t="str">
        <f t="shared" si="93"/>
        <v/>
      </c>
      <c r="Q165" s="422" t="str">
        <f t="shared" si="94"/>
        <v/>
      </c>
      <c r="R165" s="423" t="str">
        <f t="shared" si="95"/>
        <v/>
      </c>
      <c r="S165" s="424" t="str">
        <f t="shared" si="96"/>
        <v/>
      </c>
      <c r="T165" s="425" t="str">
        <f t="shared" si="97"/>
        <v/>
      </c>
      <c r="U165" s="425" t="str">
        <f t="shared" si="98"/>
        <v/>
      </c>
      <c r="V165" s="426"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3"/>
      <c r="BC165" s="3" t="s">
        <v>162</v>
      </c>
    </row>
    <row r="166" spans="1:55" s="12" customFormat="1" ht="13.5" customHeight="1" x14ac:dyDescent="0.2">
      <c r="A166" s="163">
        <v>151</v>
      </c>
      <c r="B166" s="7"/>
      <c r="C166" s="7"/>
      <c r="D166" s="120"/>
      <c r="E166" s="7"/>
      <c r="F166" s="7"/>
      <c r="G166" s="219"/>
      <c r="H166" s="7"/>
      <c r="I166" s="7"/>
      <c r="J166" s="9"/>
      <c r="K166" s="501"/>
      <c r="L166" s="498"/>
      <c r="M166" s="428"/>
      <c r="N166" s="429"/>
      <c r="O166" s="430"/>
      <c r="P166" s="422" t="str">
        <f t="shared" si="93"/>
        <v/>
      </c>
      <c r="Q166" s="422" t="str">
        <f t="shared" si="94"/>
        <v/>
      </c>
      <c r="R166" s="423" t="str">
        <f t="shared" si="95"/>
        <v/>
      </c>
      <c r="S166" s="424" t="str">
        <f t="shared" si="96"/>
        <v/>
      </c>
      <c r="T166" s="425" t="str">
        <f t="shared" si="97"/>
        <v/>
      </c>
      <c r="U166" s="425" t="str">
        <f t="shared" si="98"/>
        <v/>
      </c>
      <c r="V166" s="426"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3"/>
      <c r="BC166" s="3" t="s">
        <v>163</v>
      </c>
    </row>
    <row r="167" spans="1:55" s="12" customFormat="1" ht="13.5" customHeight="1" x14ac:dyDescent="0.2">
      <c r="A167" s="163">
        <v>152</v>
      </c>
      <c r="B167" s="7"/>
      <c r="C167" s="7"/>
      <c r="D167" s="120"/>
      <c r="E167" s="7"/>
      <c r="F167" s="7"/>
      <c r="G167" s="219"/>
      <c r="H167" s="7"/>
      <c r="I167" s="7"/>
      <c r="J167" s="9"/>
      <c r="K167" s="501"/>
      <c r="L167" s="498"/>
      <c r="M167" s="428"/>
      <c r="N167" s="429"/>
      <c r="O167" s="430"/>
      <c r="P167" s="422" t="str">
        <f t="shared" si="93"/>
        <v/>
      </c>
      <c r="Q167" s="422" t="str">
        <f t="shared" si="94"/>
        <v/>
      </c>
      <c r="R167" s="423" t="str">
        <f t="shared" si="95"/>
        <v/>
      </c>
      <c r="S167" s="424" t="str">
        <f t="shared" si="96"/>
        <v/>
      </c>
      <c r="T167" s="425" t="str">
        <f t="shared" si="97"/>
        <v/>
      </c>
      <c r="U167" s="425" t="str">
        <f t="shared" si="98"/>
        <v/>
      </c>
      <c r="V167" s="426"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3"/>
      <c r="BC167" s="3" t="s">
        <v>164</v>
      </c>
    </row>
    <row r="168" spans="1:55" s="12" customFormat="1" ht="13.5" customHeight="1" x14ac:dyDescent="0.2">
      <c r="A168" s="163">
        <v>153</v>
      </c>
      <c r="B168" s="7"/>
      <c r="C168" s="7"/>
      <c r="D168" s="120"/>
      <c r="E168" s="7"/>
      <c r="F168" s="7"/>
      <c r="G168" s="219"/>
      <c r="H168" s="7"/>
      <c r="I168" s="7"/>
      <c r="J168" s="9"/>
      <c r="K168" s="501"/>
      <c r="L168" s="498"/>
      <c r="M168" s="428"/>
      <c r="N168" s="429"/>
      <c r="O168" s="430"/>
      <c r="P168" s="422" t="str">
        <f t="shared" si="93"/>
        <v/>
      </c>
      <c r="Q168" s="422" t="str">
        <f t="shared" si="94"/>
        <v/>
      </c>
      <c r="R168" s="423" t="str">
        <f t="shared" si="95"/>
        <v/>
      </c>
      <c r="S168" s="424" t="str">
        <f t="shared" si="96"/>
        <v/>
      </c>
      <c r="T168" s="425" t="str">
        <f t="shared" si="97"/>
        <v/>
      </c>
      <c r="U168" s="425" t="str">
        <f t="shared" si="98"/>
        <v/>
      </c>
      <c r="V168" s="426"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3"/>
      <c r="BC168" s="3" t="s">
        <v>90</v>
      </c>
    </row>
    <row r="169" spans="1:55" s="12" customFormat="1" ht="13.5" customHeight="1" x14ac:dyDescent="0.2">
      <c r="A169" s="163">
        <v>154</v>
      </c>
      <c r="B169" s="7"/>
      <c r="C169" s="7"/>
      <c r="D169" s="120"/>
      <c r="E169" s="7"/>
      <c r="F169" s="7"/>
      <c r="G169" s="219"/>
      <c r="H169" s="7"/>
      <c r="I169" s="7"/>
      <c r="J169" s="9"/>
      <c r="K169" s="501"/>
      <c r="L169" s="498"/>
      <c r="M169" s="428"/>
      <c r="N169" s="429"/>
      <c r="O169" s="430"/>
      <c r="P169" s="422" t="str">
        <f t="shared" si="93"/>
        <v/>
      </c>
      <c r="Q169" s="422" t="str">
        <f t="shared" si="94"/>
        <v/>
      </c>
      <c r="R169" s="423" t="str">
        <f t="shared" si="95"/>
        <v/>
      </c>
      <c r="S169" s="424" t="str">
        <f t="shared" si="96"/>
        <v/>
      </c>
      <c r="T169" s="425" t="str">
        <f t="shared" si="97"/>
        <v/>
      </c>
      <c r="U169" s="425" t="str">
        <f t="shared" si="98"/>
        <v/>
      </c>
      <c r="V169" s="426"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3"/>
      <c r="BC169" s="3" t="s">
        <v>91</v>
      </c>
    </row>
    <row r="170" spans="1:55" s="12" customFormat="1" ht="13.5" customHeight="1" x14ac:dyDescent="0.2">
      <c r="A170" s="163">
        <v>155</v>
      </c>
      <c r="B170" s="7"/>
      <c r="C170" s="7"/>
      <c r="D170" s="120"/>
      <c r="E170" s="7"/>
      <c r="F170" s="7"/>
      <c r="G170" s="219"/>
      <c r="H170" s="7"/>
      <c r="I170" s="7"/>
      <c r="J170" s="9"/>
      <c r="K170" s="501"/>
      <c r="L170" s="498"/>
      <c r="M170" s="428"/>
      <c r="N170" s="429"/>
      <c r="O170" s="430"/>
      <c r="P170" s="422" t="str">
        <f t="shared" si="93"/>
        <v/>
      </c>
      <c r="Q170" s="422" t="str">
        <f t="shared" si="94"/>
        <v/>
      </c>
      <c r="R170" s="423" t="str">
        <f t="shared" si="95"/>
        <v/>
      </c>
      <c r="S170" s="424" t="str">
        <f t="shared" si="96"/>
        <v/>
      </c>
      <c r="T170" s="425" t="str">
        <f t="shared" si="97"/>
        <v/>
      </c>
      <c r="U170" s="425" t="str">
        <f t="shared" si="98"/>
        <v/>
      </c>
      <c r="V170" s="426"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3"/>
      <c r="BC170" s="3" t="s">
        <v>92</v>
      </c>
    </row>
    <row r="171" spans="1:55" s="12" customFormat="1" ht="13.5" customHeight="1" x14ac:dyDescent="0.2">
      <c r="A171" s="163">
        <v>156</v>
      </c>
      <c r="B171" s="7"/>
      <c r="C171" s="7"/>
      <c r="D171" s="120"/>
      <c r="E171" s="7"/>
      <c r="F171" s="7"/>
      <c r="G171" s="219"/>
      <c r="H171" s="7"/>
      <c r="I171" s="7"/>
      <c r="J171" s="9"/>
      <c r="K171" s="501"/>
      <c r="L171" s="498"/>
      <c r="M171" s="428"/>
      <c r="N171" s="429"/>
      <c r="O171" s="430"/>
      <c r="P171" s="422" t="str">
        <f t="shared" si="93"/>
        <v/>
      </c>
      <c r="Q171" s="422" t="str">
        <f t="shared" si="94"/>
        <v/>
      </c>
      <c r="R171" s="423" t="str">
        <f t="shared" si="95"/>
        <v/>
      </c>
      <c r="S171" s="424" t="str">
        <f t="shared" si="96"/>
        <v/>
      </c>
      <c r="T171" s="425" t="str">
        <f t="shared" si="97"/>
        <v/>
      </c>
      <c r="U171" s="425" t="str">
        <f t="shared" si="98"/>
        <v/>
      </c>
      <c r="V171" s="426"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3"/>
      <c r="BC171" s="3" t="s">
        <v>436</v>
      </c>
    </row>
    <row r="172" spans="1:55" s="12" customFormat="1" ht="13.5" customHeight="1" x14ac:dyDescent="0.2">
      <c r="A172" s="163">
        <v>157</v>
      </c>
      <c r="B172" s="7"/>
      <c r="C172" s="7"/>
      <c r="D172" s="120"/>
      <c r="E172" s="7"/>
      <c r="F172" s="7"/>
      <c r="G172" s="219"/>
      <c r="H172" s="7"/>
      <c r="I172" s="7"/>
      <c r="J172" s="9"/>
      <c r="K172" s="501"/>
      <c r="L172" s="498"/>
      <c r="M172" s="428"/>
      <c r="N172" s="429"/>
      <c r="O172" s="430"/>
      <c r="P172" s="422" t="str">
        <f t="shared" si="93"/>
        <v/>
      </c>
      <c r="Q172" s="422" t="str">
        <f t="shared" si="94"/>
        <v/>
      </c>
      <c r="R172" s="423" t="str">
        <f t="shared" si="95"/>
        <v/>
      </c>
      <c r="S172" s="424" t="str">
        <f t="shared" si="96"/>
        <v/>
      </c>
      <c r="T172" s="425" t="str">
        <f t="shared" si="97"/>
        <v/>
      </c>
      <c r="U172" s="425" t="str">
        <f t="shared" si="98"/>
        <v/>
      </c>
      <c r="V172" s="426"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3"/>
      <c r="BC172" s="3" t="s">
        <v>165</v>
      </c>
    </row>
    <row r="173" spans="1:55" s="12" customFormat="1" ht="13.5" customHeight="1" x14ac:dyDescent="0.2">
      <c r="A173" s="163">
        <v>158</v>
      </c>
      <c r="B173" s="7"/>
      <c r="C173" s="7"/>
      <c r="D173" s="120"/>
      <c r="E173" s="7"/>
      <c r="F173" s="7"/>
      <c r="G173" s="219"/>
      <c r="H173" s="7"/>
      <c r="I173" s="7"/>
      <c r="J173" s="9"/>
      <c r="K173" s="501"/>
      <c r="L173" s="498"/>
      <c r="M173" s="428"/>
      <c r="N173" s="429"/>
      <c r="O173" s="430"/>
      <c r="P173" s="422" t="str">
        <f t="shared" si="93"/>
        <v/>
      </c>
      <c r="Q173" s="422" t="str">
        <f t="shared" si="94"/>
        <v/>
      </c>
      <c r="R173" s="423" t="str">
        <f t="shared" si="95"/>
        <v/>
      </c>
      <c r="S173" s="424" t="str">
        <f t="shared" si="96"/>
        <v/>
      </c>
      <c r="T173" s="425" t="str">
        <f t="shared" si="97"/>
        <v/>
      </c>
      <c r="U173" s="425" t="str">
        <f t="shared" si="98"/>
        <v/>
      </c>
      <c r="V173" s="426"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3"/>
      <c r="BC173" s="3" t="s">
        <v>166</v>
      </c>
    </row>
    <row r="174" spans="1:55" s="12" customFormat="1" ht="13.5" customHeight="1" x14ac:dyDescent="0.2">
      <c r="A174" s="163">
        <v>159</v>
      </c>
      <c r="B174" s="7"/>
      <c r="C174" s="7"/>
      <c r="D174" s="120"/>
      <c r="E174" s="7"/>
      <c r="F174" s="7"/>
      <c r="G174" s="219"/>
      <c r="H174" s="7"/>
      <c r="I174" s="7"/>
      <c r="J174" s="9"/>
      <c r="K174" s="501"/>
      <c r="L174" s="498"/>
      <c r="M174" s="428"/>
      <c r="N174" s="429"/>
      <c r="O174" s="430"/>
      <c r="P174" s="422" t="str">
        <f t="shared" si="93"/>
        <v/>
      </c>
      <c r="Q174" s="422" t="str">
        <f t="shared" si="94"/>
        <v/>
      </c>
      <c r="R174" s="423" t="str">
        <f t="shared" si="95"/>
        <v/>
      </c>
      <c r="S174" s="424" t="str">
        <f t="shared" si="96"/>
        <v/>
      </c>
      <c r="T174" s="425" t="str">
        <f t="shared" si="97"/>
        <v/>
      </c>
      <c r="U174" s="425" t="str">
        <f t="shared" si="98"/>
        <v/>
      </c>
      <c r="V174" s="426"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3"/>
      <c r="BC174" s="3" t="s">
        <v>167</v>
      </c>
    </row>
    <row r="175" spans="1:55" s="12" customFormat="1" ht="13.5" customHeight="1" x14ac:dyDescent="0.2">
      <c r="A175" s="163">
        <v>160</v>
      </c>
      <c r="B175" s="7"/>
      <c r="C175" s="7"/>
      <c r="D175" s="120"/>
      <c r="E175" s="7"/>
      <c r="F175" s="7"/>
      <c r="G175" s="219"/>
      <c r="H175" s="7"/>
      <c r="I175" s="7"/>
      <c r="J175" s="9"/>
      <c r="K175" s="501"/>
      <c r="L175" s="498"/>
      <c r="M175" s="428"/>
      <c r="N175" s="429"/>
      <c r="O175" s="430"/>
      <c r="P175" s="422" t="str">
        <f t="shared" si="93"/>
        <v/>
      </c>
      <c r="Q175" s="422" t="str">
        <f t="shared" si="94"/>
        <v/>
      </c>
      <c r="R175" s="423" t="str">
        <f t="shared" si="95"/>
        <v/>
      </c>
      <c r="S175" s="424" t="str">
        <f t="shared" si="96"/>
        <v/>
      </c>
      <c r="T175" s="425" t="str">
        <f t="shared" si="97"/>
        <v/>
      </c>
      <c r="U175" s="425" t="str">
        <f t="shared" si="98"/>
        <v/>
      </c>
      <c r="V175" s="426"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3"/>
      <c r="BC175" s="3" t="s">
        <v>168</v>
      </c>
    </row>
    <row r="176" spans="1:55" s="12" customFormat="1" ht="13.5" customHeight="1" x14ac:dyDescent="0.2">
      <c r="A176" s="163">
        <v>161</v>
      </c>
      <c r="B176" s="7"/>
      <c r="C176" s="7"/>
      <c r="D176" s="120"/>
      <c r="E176" s="7"/>
      <c r="F176" s="7"/>
      <c r="G176" s="219"/>
      <c r="H176" s="7"/>
      <c r="I176" s="7"/>
      <c r="J176" s="9"/>
      <c r="K176" s="501"/>
      <c r="L176" s="498"/>
      <c r="M176" s="428"/>
      <c r="N176" s="429"/>
      <c r="O176" s="430"/>
      <c r="P176" s="422" t="str">
        <f t="shared" si="93"/>
        <v/>
      </c>
      <c r="Q176" s="422" t="str">
        <f t="shared" si="94"/>
        <v/>
      </c>
      <c r="R176" s="423" t="str">
        <f t="shared" si="95"/>
        <v/>
      </c>
      <c r="S176" s="424" t="str">
        <f t="shared" si="96"/>
        <v/>
      </c>
      <c r="T176" s="425" t="str">
        <f t="shared" si="97"/>
        <v/>
      </c>
      <c r="U176" s="425" t="str">
        <f t="shared" si="98"/>
        <v/>
      </c>
      <c r="V176" s="426"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3"/>
      <c r="BC176" s="3" t="s">
        <v>169</v>
      </c>
    </row>
    <row r="177" spans="1:55" s="12" customFormat="1" ht="13.5" customHeight="1" x14ac:dyDescent="0.2">
      <c r="A177" s="163">
        <v>162</v>
      </c>
      <c r="B177" s="7"/>
      <c r="C177" s="7"/>
      <c r="D177" s="120"/>
      <c r="E177" s="7"/>
      <c r="F177" s="7"/>
      <c r="G177" s="219"/>
      <c r="H177" s="7"/>
      <c r="I177" s="7"/>
      <c r="J177" s="9"/>
      <c r="K177" s="501"/>
      <c r="L177" s="498"/>
      <c r="M177" s="428"/>
      <c r="N177" s="429"/>
      <c r="O177" s="430"/>
      <c r="P177" s="422" t="str">
        <f t="shared" si="93"/>
        <v/>
      </c>
      <c r="Q177" s="422" t="str">
        <f t="shared" si="94"/>
        <v/>
      </c>
      <c r="R177" s="423" t="str">
        <f t="shared" si="95"/>
        <v/>
      </c>
      <c r="S177" s="424" t="str">
        <f t="shared" si="96"/>
        <v/>
      </c>
      <c r="T177" s="425" t="str">
        <f t="shared" si="97"/>
        <v/>
      </c>
      <c r="U177" s="425" t="str">
        <f t="shared" si="98"/>
        <v/>
      </c>
      <c r="V177" s="426"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3"/>
      <c r="BC177" s="3" t="s">
        <v>170</v>
      </c>
    </row>
    <row r="178" spans="1:55" s="12" customFormat="1" ht="13.5" customHeight="1" x14ac:dyDescent="0.2">
      <c r="A178" s="163">
        <v>163</v>
      </c>
      <c r="B178" s="7"/>
      <c r="C178" s="7"/>
      <c r="D178" s="120"/>
      <c r="E178" s="7"/>
      <c r="F178" s="7"/>
      <c r="G178" s="219"/>
      <c r="H178" s="7"/>
      <c r="I178" s="7"/>
      <c r="J178" s="9"/>
      <c r="K178" s="501"/>
      <c r="L178" s="498"/>
      <c r="M178" s="428"/>
      <c r="N178" s="429"/>
      <c r="O178" s="430"/>
      <c r="P178" s="422" t="str">
        <f t="shared" si="93"/>
        <v/>
      </c>
      <c r="Q178" s="422" t="str">
        <f t="shared" si="94"/>
        <v/>
      </c>
      <c r="R178" s="423" t="str">
        <f t="shared" si="95"/>
        <v/>
      </c>
      <c r="S178" s="424" t="str">
        <f t="shared" si="96"/>
        <v/>
      </c>
      <c r="T178" s="425" t="str">
        <f t="shared" si="97"/>
        <v/>
      </c>
      <c r="U178" s="425" t="str">
        <f t="shared" si="98"/>
        <v/>
      </c>
      <c r="V178" s="426"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3"/>
      <c r="BC178" s="3" t="s">
        <v>171</v>
      </c>
    </row>
    <row r="179" spans="1:55" s="12" customFormat="1" ht="13.5" customHeight="1" x14ac:dyDescent="0.2">
      <c r="A179" s="163">
        <v>164</v>
      </c>
      <c r="B179" s="7"/>
      <c r="C179" s="7"/>
      <c r="D179" s="120"/>
      <c r="E179" s="7"/>
      <c r="F179" s="7"/>
      <c r="G179" s="219"/>
      <c r="H179" s="7"/>
      <c r="I179" s="7"/>
      <c r="J179" s="9"/>
      <c r="K179" s="501"/>
      <c r="L179" s="498"/>
      <c r="M179" s="428"/>
      <c r="N179" s="429"/>
      <c r="O179" s="430"/>
      <c r="P179" s="422" t="str">
        <f t="shared" si="93"/>
        <v/>
      </c>
      <c r="Q179" s="422" t="str">
        <f t="shared" si="94"/>
        <v/>
      </c>
      <c r="R179" s="423" t="str">
        <f t="shared" si="95"/>
        <v/>
      </c>
      <c r="S179" s="424" t="str">
        <f t="shared" si="96"/>
        <v/>
      </c>
      <c r="T179" s="425" t="str">
        <f t="shared" si="97"/>
        <v/>
      </c>
      <c r="U179" s="425" t="str">
        <f t="shared" si="98"/>
        <v/>
      </c>
      <c r="V179" s="426"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3"/>
      <c r="BC179" s="3" t="s">
        <v>172</v>
      </c>
    </row>
    <row r="180" spans="1:55" s="12" customFormat="1" ht="13.5" customHeight="1" x14ac:dyDescent="0.2">
      <c r="A180" s="163">
        <v>165</v>
      </c>
      <c r="B180" s="7"/>
      <c r="C180" s="7"/>
      <c r="D180" s="120"/>
      <c r="E180" s="7"/>
      <c r="F180" s="7"/>
      <c r="G180" s="219"/>
      <c r="H180" s="7"/>
      <c r="I180" s="7"/>
      <c r="J180" s="9"/>
      <c r="K180" s="501"/>
      <c r="L180" s="498"/>
      <c r="M180" s="428"/>
      <c r="N180" s="429"/>
      <c r="O180" s="430"/>
      <c r="P180" s="422" t="str">
        <f t="shared" si="93"/>
        <v/>
      </c>
      <c r="Q180" s="422" t="str">
        <f t="shared" si="94"/>
        <v/>
      </c>
      <c r="R180" s="423" t="str">
        <f t="shared" si="95"/>
        <v/>
      </c>
      <c r="S180" s="424" t="str">
        <f t="shared" si="96"/>
        <v/>
      </c>
      <c r="T180" s="425" t="str">
        <f t="shared" si="97"/>
        <v/>
      </c>
      <c r="U180" s="425" t="str">
        <f t="shared" si="98"/>
        <v/>
      </c>
      <c r="V180" s="426"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3"/>
      <c r="BC180" s="3" t="s">
        <v>173</v>
      </c>
    </row>
    <row r="181" spans="1:55" s="12" customFormat="1" ht="13.5" customHeight="1" x14ac:dyDescent="0.2">
      <c r="A181" s="163">
        <v>166</v>
      </c>
      <c r="B181" s="7"/>
      <c r="C181" s="7"/>
      <c r="D181" s="120"/>
      <c r="E181" s="7"/>
      <c r="F181" s="7"/>
      <c r="G181" s="219"/>
      <c r="H181" s="7"/>
      <c r="I181" s="7"/>
      <c r="J181" s="9"/>
      <c r="K181" s="501"/>
      <c r="L181" s="498"/>
      <c r="M181" s="428"/>
      <c r="N181" s="429"/>
      <c r="O181" s="430"/>
      <c r="P181" s="422" t="str">
        <f t="shared" si="93"/>
        <v/>
      </c>
      <c r="Q181" s="422" t="str">
        <f t="shared" si="94"/>
        <v/>
      </c>
      <c r="R181" s="423" t="str">
        <f t="shared" si="95"/>
        <v/>
      </c>
      <c r="S181" s="424" t="str">
        <f t="shared" si="96"/>
        <v/>
      </c>
      <c r="T181" s="425" t="str">
        <f t="shared" si="97"/>
        <v/>
      </c>
      <c r="U181" s="425" t="str">
        <f t="shared" si="98"/>
        <v/>
      </c>
      <c r="V181" s="426"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3"/>
      <c r="BC181" s="3" t="s">
        <v>174</v>
      </c>
    </row>
    <row r="182" spans="1:55" s="12" customFormat="1" ht="13.5" customHeight="1" x14ac:dyDescent="0.2">
      <c r="A182" s="163">
        <v>167</v>
      </c>
      <c r="B182" s="7"/>
      <c r="C182" s="7"/>
      <c r="D182" s="120"/>
      <c r="E182" s="7"/>
      <c r="F182" s="7"/>
      <c r="G182" s="219"/>
      <c r="H182" s="7"/>
      <c r="I182" s="7"/>
      <c r="J182" s="9"/>
      <c r="K182" s="501"/>
      <c r="L182" s="498"/>
      <c r="M182" s="428"/>
      <c r="N182" s="429"/>
      <c r="O182" s="430"/>
      <c r="P182" s="422" t="str">
        <f t="shared" si="93"/>
        <v/>
      </c>
      <c r="Q182" s="422" t="str">
        <f t="shared" si="94"/>
        <v/>
      </c>
      <c r="R182" s="423" t="str">
        <f t="shared" si="95"/>
        <v/>
      </c>
      <c r="S182" s="424" t="str">
        <f t="shared" si="96"/>
        <v/>
      </c>
      <c r="T182" s="425" t="str">
        <f t="shared" si="97"/>
        <v/>
      </c>
      <c r="U182" s="425" t="str">
        <f t="shared" si="98"/>
        <v/>
      </c>
      <c r="V182" s="426"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3"/>
      <c r="BC182" s="3" t="s">
        <v>175</v>
      </c>
    </row>
    <row r="183" spans="1:55" s="12" customFormat="1" ht="13.5" customHeight="1" x14ac:dyDescent="0.2">
      <c r="A183" s="163">
        <v>168</v>
      </c>
      <c r="B183" s="7"/>
      <c r="C183" s="7"/>
      <c r="D183" s="120"/>
      <c r="E183" s="7"/>
      <c r="F183" s="7"/>
      <c r="G183" s="219"/>
      <c r="H183" s="7"/>
      <c r="I183" s="7"/>
      <c r="J183" s="9"/>
      <c r="K183" s="501"/>
      <c r="L183" s="498"/>
      <c r="M183" s="428"/>
      <c r="N183" s="429"/>
      <c r="O183" s="430"/>
      <c r="P183" s="422" t="str">
        <f t="shared" si="93"/>
        <v/>
      </c>
      <c r="Q183" s="422" t="str">
        <f t="shared" si="94"/>
        <v/>
      </c>
      <c r="R183" s="423" t="str">
        <f t="shared" si="95"/>
        <v/>
      </c>
      <c r="S183" s="424" t="str">
        <f t="shared" si="96"/>
        <v/>
      </c>
      <c r="T183" s="425" t="str">
        <f t="shared" si="97"/>
        <v/>
      </c>
      <c r="U183" s="425" t="str">
        <f t="shared" si="98"/>
        <v/>
      </c>
      <c r="V183" s="426"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3"/>
      <c r="BC183" s="3" t="s">
        <v>176</v>
      </c>
    </row>
    <row r="184" spans="1:55" s="12" customFormat="1" ht="13.5" customHeight="1" x14ac:dyDescent="0.2">
      <c r="A184" s="163">
        <v>169</v>
      </c>
      <c r="B184" s="7"/>
      <c r="C184" s="7"/>
      <c r="D184" s="120"/>
      <c r="E184" s="7"/>
      <c r="F184" s="7"/>
      <c r="G184" s="219"/>
      <c r="H184" s="7"/>
      <c r="I184" s="7"/>
      <c r="J184" s="9"/>
      <c r="K184" s="501"/>
      <c r="L184" s="498"/>
      <c r="M184" s="428"/>
      <c r="N184" s="429"/>
      <c r="O184" s="430"/>
      <c r="P184" s="422" t="str">
        <f t="shared" si="93"/>
        <v/>
      </c>
      <c r="Q184" s="422" t="str">
        <f t="shared" si="94"/>
        <v/>
      </c>
      <c r="R184" s="423" t="str">
        <f t="shared" si="95"/>
        <v/>
      </c>
      <c r="S184" s="424" t="str">
        <f t="shared" si="96"/>
        <v/>
      </c>
      <c r="T184" s="425" t="str">
        <f t="shared" si="97"/>
        <v/>
      </c>
      <c r="U184" s="425" t="str">
        <f t="shared" si="98"/>
        <v/>
      </c>
      <c r="V184" s="426"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3"/>
      <c r="BC184" s="3" t="s">
        <v>177</v>
      </c>
    </row>
    <row r="185" spans="1:55" s="12" customFormat="1" ht="13.5" customHeight="1" x14ac:dyDescent="0.2">
      <c r="A185" s="163">
        <v>170</v>
      </c>
      <c r="B185" s="7"/>
      <c r="C185" s="7"/>
      <c r="D185" s="120"/>
      <c r="E185" s="7"/>
      <c r="F185" s="7"/>
      <c r="G185" s="219"/>
      <c r="H185" s="7"/>
      <c r="I185" s="7"/>
      <c r="J185" s="9"/>
      <c r="K185" s="501"/>
      <c r="L185" s="498"/>
      <c r="M185" s="428"/>
      <c r="N185" s="429"/>
      <c r="O185" s="430"/>
      <c r="P185" s="422" t="str">
        <f t="shared" si="93"/>
        <v/>
      </c>
      <c r="Q185" s="422" t="str">
        <f t="shared" si="94"/>
        <v/>
      </c>
      <c r="R185" s="423" t="str">
        <f t="shared" si="95"/>
        <v/>
      </c>
      <c r="S185" s="424" t="str">
        <f t="shared" si="96"/>
        <v/>
      </c>
      <c r="T185" s="425" t="str">
        <f t="shared" si="97"/>
        <v/>
      </c>
      <c r="U185" s="425" t="str">
        <f t="shared" si="98"/>
        <v/>
      </c>
      <c r="V185" s="426"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3"/>
      <c r="BC185" s="3" t="s">
        <v>178</v>
      </c>
    </row>
    <row r="186" spans="1:55" s="12" customFormat="1" ht="13.5" customHeight="1" x14ac:dyDescent="0.2">
      <c r="A186" s="163">
        <v>171</v>
      </c>
      <c r="B186" s="7"/>
      <c r="C186" s="7"/>
      <c r="D186" s="120"/>
      <c r="E186" s="7"/>
      <c r="F186" s="7"/>
      <c r="G186" s="219"/>
      <c r="H186" s="7"/>
      <c r="I186" s="7"/>
      <c r="J186" s="9"/>
      <c r="K186" s="501"/>
      <c r="L186" s="498"/>
      <c r="M186" s="428"/>
      <c r="N186" s="429"/>
      <c r="O186" s="430"/>
      <c r="P186" s="422" t="str">
        <f t="shared" si="93"/>
        <v/>
      </c>
      <c r="Q186" s="422" t="str">
        <f t="shared" si="94"/>
        <v/>
      </c>
      <c r="R186" s="423" t="str">
        <f t="shared" si="95"/>
        <v/>
      </c>
      <c r="S186" s="424" t="str">
        <f t="shared" si="96"/>
        <v/>
      </c>
      <c r="T186" s="425" t="str">
        <f t="shared" si="97"/>
        <v/>
      </c>
      <c r="U186" s="425" t="str">
        <f t="shared" si="98"/>
        <v/>
      </c>
      <c r="V186" s="426"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3"/>
      <c r="BC186" s="3" t="s">
        <v>179</v>
      </c>
    </row>
    <row r="187" spans="1:55" s="12" customFormat="1" ht="13.5" customHeight="1" x14ac:dyDescent="0.2">
      <c r="A187" s="163">
        <v>172</v>
      </c>
      <c r="B187" s="7"/>
      <c r="C187" s="7"/>
      <c r="D187" s="120"/>
      <c r="E187" s="7"/>
      <c r="F187" s="7"/>
      <c r="G187" s="219"/>
      <c r="H187" s="7"/>
      <c r="I187" s="7"/>
      <c r="J187" s="9"/>
      <c r="K187" s="501"/>
      <c r="L187" s="498"/>
      <c r="M187" s="428"/>
      <c r="N187" s="429"/>
      <c r="O187" s="430"/>
      <c r="P187" s="422" t="str">
        <f t="shared" si="93"/>
        <v/>
      </c>
      <c r="Q187" s="422" t="str">
        <f t="shared" si="94"/>
        <v/>
      </c>
      <c r="R187" s="423" t="str">
        <f t="shared" si="95"/>
        <v/>
      </c>
      <c r="S187" s="424" t="str">
        <f t="shared" si="96"/>
        <v/>
      </c>
      <c r="T187" s="425" t="str">
        <f t="shared" si="97"/>
        <v/>
      </c>
      <c r="U187" s="425" t="str">
        <f t="shared" si="98"/>
        <v/>
      </c>
      <c r="V187" s="426"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3"/>
      <c r="BC187" s="3" t="s">
        <v>180</v>
      </c>
    </row>
    <row r="188" spans="1:55" s="12" customFormat="1" ht="13.5" customHeight="1" x14ac:dyDescent="0.2">
      <c r="A188" s="163">
        <v>173</v>
      </c>
      <c r="B188" s="7"/>
      <c r="C188" s="7"/>
      <c r="D188" s="120"/>
      <c r="E188" s="7"/>
      <c r="F188" s="7"/>
      <c r="G188" s="219"/>
      <c r="H188" s="7"/>
      <c r="I188" s="7"/>
      <c r="J188" s="9"/>
      <c r="K188" s="501"/>
      <c r="L188" s="498"/>
      <c r="M188" s="428"/>
      <c r="N188" s="429"/>
      <c r="O188" s="430"/>
      <c r="P188" s="422" t="str">
        <f t="shared" si="93"/>
        <v/>
      </c>
      <c r="Q188" s="422" t="str">
        <f t="shared" si="94"/>
        <v/>
      </c>
      <c r="R188" s="423" t="str">
        <f t="shared" si="95"/>
        <v/>
      </c>
      <c r="S188" s="424" t="str">
        <f t="shared" si="96"/>
        <v/>
      </c>
      <c r="T188" s="425" t="str">
        <f t="shared" si="97"/>
        <v/>
      </c>
      <c r="U188" s="425" t="str">
        <f t="shared" si="98"/>
        <v/>
      </c>
      <c r="V188" s="426"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3"/>
      <c r="BC188" s="3" t="s">
        <v>517</v>
      </c>
    </row>
    <row r="189" spans="1:55" s="12" customFormat="1" ht="13.5" customHeight="1" x14ac:dyDescent="0.2">
      <c r="A189" s="163">
        <v>174</v>
      </c>
      <c r="B189" s="7"/>
      <c r="C189" s="7"/>
      <c r="D189" s="120"/>
      <c r="E189" s="7"/>
      <c r="F189" s="7"/>
      <c r="G189" s="219"/>
      <c r="H189" s="7"/>
      <c r="I189" s="7"/>
      <c r="J189" s="9"/>
      <c r="K189" s="501"/>
      <c r="L189" s="498"/>
      <c r="M189" s="428"/>
      <c r="N189" s="429"/>
      <c r="O189" s="430"/>
      <c r="P189" s="422" t="str">
        <f t="shared" si="93"/>
        <v/>
      </c>
      <c r="Q189" s="422" t="str">
        <f t="shared" si="94"/>
        <v/>
      </c>
      <c r="R189" s="423" t="str">
        <f t="shared" si="95"/>
        <v/>
      </c>
      <c r="S189" s="424" t="str">
        <f t="shared" si="96"/>
        <v/>
      </c>
      <c r="T189" s="425" t="str">
        <f t="shared" si="97"/>
        <v/>
      </c>
      <c r="U189" s="425" t="str">
        <f t="shared" si="98"/>
        <v/>
      </c>
      <c r="V189" s="426"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3"/>
      <c r="BC189" s="3" t="s">
        <v>519</v>
      </c>
    </row>
    <row r="190" spans="1:55" s="12" customFormat="1" ht="13.5" customHeight="1" x14ac:dyDescent="0.2">
      <c r="A190" s="163">
        <v>175</v>
      </c>
      <c r="B190" s="7"/>
      <c r="C190" s="7"/>
      <c r="D190" s="120"/>
      <c r="E190" s="7"/>
      <c r="F190" s="7"/>
      <c r="G190" s="219"/>
      <c r="H190" s="7"/>
      <c r="I190" s="7"/>
      <c r="J190" s="9"/>
      <c r="K190" s="501"/>
      <c r="L190" s="498"/>
      <c r="M190" s="428"/>
      <c r="N190" s="429"/>
      <c r="O190" s="430"/>
      <c r="P190" s="422" t="str">
        <f t="shared" si="93"/>
        <v/>
      </c>
      <c r="Q190" s="422" t="str">
        <f t="shared" si="94"/>
        <v/>
      </c>
      <c r="R190" s="423" t="str">
        <f t="shared" si="95"/>
        <v/>
      </c>
      <c r="S190" s="424" t="str">
        <f t="shared" si="96"/>
        <v/>
      </c>
      <c r="T190" s="425" t="str">
        <f t="shared" si="97"/>
        <v/>
      </c>
      <c r="U190" s="425" t="str">
        <f t="shared" si="98"/>
        <v/>
      </c>
      <c r="V190" s="426"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3"/>
      <c r="BC190" s="3" t="s">
        <v>521</v>
      </c>
    </row>
    <row r="191" spans="1:55" s="12" customFormat="1" ht="13.5" customHeight="1" x14ac:dyDescent="0.2">
      <c r="A191" s="163">
        <v>176</v>
      </c>
      <c r="B191" s="7"/>
      <c r="C191" s="7"/>
      <c r="D191" s="120"/>
      <c r="E191" s="7"/>
      <c r="F191" s="7"/>
      <c r="G191" s="219"/>
      <c r="H191" s="7"/>
      <c r="I191" s="7"/>
      <c r="J191" s="9"/>
      <c r="K191" s="501"/>
      <c r="L191" s="498"/>
      <c r="M191" s="428"/>
      <c r="N191" s="429"/>
      <c r="O191" s="430"/>
      <c r="P191" s="422" t="str">
        <f t="shared" si="93"/>
        <v/>
      </c>
      <c r="Q191" s="422" t="str">
        <f t="shared" si="94"/>
        <v/>
      </c>
      <c r="R191" s="423" t="str">
        <f t="shared" si="95"/>
        <v/>
      </c>
      <c r="S191" s="424" t="str">
        <f t="shared" si="96"/>
        <v/>
      </c>
      <c r="T191" s="425" t="str">
        <f t="shared" si="97"/>
        <v/>
      </c>
      <c r="U191" s="425" t="str">
        <f t="shared" si="98"/>
        <v/>
      </c>
      <c r="V191" s="426"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3"/>
      <c r="BC191" s="3" t="s">
        <v>294</v>
      </c>
    </row>
    <row r="192" spans="1:55" s="12" customFormat="1" ht="13.5" customHeight="1" x14ac:dyDescent="0.2">
      <c r="A192" s="163">
        <v>177</v>
      </c>
      <c r="B192" s="7"/>
      <c r="C192" s="7"/>
      <c r="D192" s="120"/>
      <c r="E192" s="7"/>
      <c r="F192" s="7"/>
      <c r="G192" s="219"/>
      <c r="H192" s="7"/>
      <c r="I192" s="7"/>
      <c r="J192" s="9"/>
      <c r="K192" s="501"/>
      <c r="L192" s="498"/>
      <c r="M192" s="428"/>
      <c r="N192" s="429"/>
      <c r="O192" s="430"/>
      <c r="P192" s="422" t="str">
        <f t="shared" si="93"/>
        <v/>
      </c>
      <c r="Q192" s="422" t="str">
        <f t="shared" si="94"/>
        <v/>
      </c>
      <c r="R192" s="423" t="str">
        <f t="shared" si="95"/>
        <v/>
      </c>
      <c r="S192" s="424" t="str">
        <f t="shared" si="96"/>
        <v/>
      </c>
      <c r="T192" s="425" t="str">
        <f t="shared" si="97"/>
        <v/>
      </c>
      <c r="U192" s="425" t="str">
        <f t="shared" si="98"/>
        <v/>
      </c>
      <c r="V192" s="426"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3"/>
      <c r="BC192" s="3" t="s">
        <v>296</v>
      </c>
    </row>
    <row r="193" spans="1:55" s="12" customFormat="1" ht="13.5" customHeight="1" x14ac:dyDescent="0.2">
      <c r="A193" s="163">
        <v>178</v>
      </c>
      <c r="B193" s="7"/>
      <c r="C193" s="7"/>
      <c r="D193" s="120"/>
      <c r="E193" s="7"/>
      <c r="F193" s="7"/>
      <c r="G193" s="219"/>
      <c r="H193" s="7"/>
      <c r="I193" s="7"/>
      <c r="J193" s="9"/>
      <c r="K193" s="501"/>
      <c r="L193" s="498"/>
      <c r="M193" s="428"/>
      <c r="N193" s="429"/>
      <c r="O193" s="430"/>
      <c r="P193" s="422" t="str">
        <f t="shared" si="93"/>
        <v/>
      </c>
      <c r="Q193" s="422" t="str">
        <f t="shared" si="94"/>
        <v/>
      </c>
      <c r="R193" s="423" t="str">
        <f t="shared" si="95"/>
        <v/>
      </c>
      <c r="S193" s="424" t="str">
        <f t="shared" si="96"/>
        <v/>
      </c>
      <c r="T193" s="425" t="str">
        <f t="shared" si="97"/>
        <v/>
      </c>
      <c r="U193" s="425" t="str">
        <f t="shared" si="98"/>
        <v/>
      </c>
      <c r="V193" s="426"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3"/>
      <c r="BC193" s="3" t="s">
        <v>298</v>
      </c>
    </row>
    <row r="194" spans="1:55" s="12" customFormat="1" ht="13.5" customHeight="1" x14ac:dyDescent="0.2">
      <c r="A194" s="163">
        <v>179</v>
      </c>
      <c r="B194" s="7"/>
      <c r="C194" s="7"/>
      <c r="D194" s="120"/>
      <c r="E194" s="7"/>
      <c r="F194" s="7"/>
      <c r="G194" s="219"/>
      <c r="H194" s="7"/>
      <c r="I194" s="7"/>
      <c r="J194" s="9"/>
      <c r="K194" s="501"/>
      <c r="L194" s="498"/>
      <c r="M194" s="428"/>
      <c r="N194" s="429"/>
      <c r="O194" s="430"/>
      <c r="P194" s="422" t="str">
        <f t="shared" si="93"/>
        <v/>
      </c>
      <c r="Q194" s="422" t="str">
        <f t="shared" si="94"/>
        <v/>
      </c>
      <c r="R194" s="423" t="str">
        <f t="shared" si="95"/>
        <v/>
      </c>
      <c r="S194" s="424" t="str">
        <f t="shared" si="96"/>
        <v/>
      </c>
      <c r="T194" s="425" t="str">
        <f t="shared" si="97"/>
        <v/>
      </c>
      <c r="U194" s="425" t="str">
        <f t="shared" si="98"/>
        <v/>
      </c>
      <c r="V194" s="426"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3"/>
      <c r="BC194" s="3" t="s">
        <v>312</v>
      </c>
    </row>
    <row r="195" spans="1:55" s="12" customFormat="1" ht="13.5" customHeight="1" x14ac:dyDescent="0.2">
      <c r="A195" s="163">
        <v>180</v>
      </c>
      <c r="B195" s="7"/>
      <c r="C195" s="7"/>
      <c r="D195" s="120"/>
      <c r="E195" s="7"/>
      <c r="F195" s="7"/>
      <c r="G195" s="219"/>
      <c r="H195" s="7"/>
      <c r="I195" s="7"/>
      <c r="J195" s="9"/>
      <c r="K195" s="501"/>
      <c r="L195" s="498"/>
      <c r="M195" s="428"/>
      <c r="N195" s="429"/>
      <c r="O195" s="430"/>
      <c r="P195" s="422" t="str">
        <f t="shared" si="93"/>
        <v/>
      </c>
      <c r="Q195" s="422" t="str">
        <f t="shared" si="94"/>
        <v/>
      </c>
      <c r="R195" s="423" t="str">
        <f t="shared" si="95"/>
        <v/>
      </c>
      <c r="S195" s="424" t="str">
        <f t="shared" si="96"/>
        <v/>
      </c>
      <c r="T195" s="425" t="str">
        <f t="shared" si="97"/>
        <v/>
      </c>
      <c r="U195" s="425" t="str">
        <f t="shared" si="98"/>
        <v/>
      </c>
      <c r="V195" s="426"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3"/>
      <c r="BC195" s="3" t="s">
        <v>314</v>
      </c>
    </row>
    <row r="196" spans="1:55" s="12" customFormat="1" ht="13.5" customHeight="1" x14ac:dyDescent="0.2">
      <c r="A196" s="163">
        <v>181</v>
      </c>
      <c r="B196" s="7"/>
      <c r="C196" s="7"/>
      <c r="D196" s="120"/>
      <c r="E196" s="7"/>
      <c r="F196" s="7"/>
      <c r="G196" s="219"/>
      <c r="H196" s="7"/>
      <c r="I196" s="7"/>
      <c r="J196" s="9"/>
      <c r="K196" s="501"/>
      <c r="L196" s="498"/>
      <c r="M196" s="428"/>
      <c r="N196" s="429"/>
      <c r="O196" s="430"/>
      <c r="P196" s="422" t="str">
        <f t="shared" si="93"/>
        <v/>
      </c>
      <c r="Q196" s="422" t="str">
        <f t="shared" si="94"/>
        <v/>
      </c>
      <c r="R196" s="423" t="str">
        <f t="shared" si="95"/>
        <v/>
      </c>
      <c r="S196" s="424" t="str">
        <f t="shared" si="96"/>
        <v/>
      </c>
      <c r="T196" s="425" t="str">
        <f t="shared" si="97"/>
        <v/>
      </c>
      <c r="U196" s="425" t="str">
        <f t="shared" si="98"/>
        <v/>
      </c>
      <c r="V196" s="426"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3"/>
      <c r="BC196" s="3" t="s">
        <v>316</v>
      </c>
    </row>
    <row r="197" spans="1:55" s="12" customFormat="1" ht="13.5" customHeight="1" x14ac:dyDescent="0.2">
      <c r="A197" s="163">
        <v>182</v>
      </c>
      <c r="B197" s="7"/>
      <c r="C197" s="7"/>
      <c r="D197" s="120"/>
      <c r="E197" s="7"/>
      <c r="F197" s="7"/>
      <c r="G197" s="219"/>
      <c r="H197" s="7"/>
      <c r="I197" s="7"/>
      <c r="J197" s="9"/>
      <c r="K197" s="501"/>
      <c r="L197" s="498"/>
      <c r="M197" s="428"/>
      <c r="N197" s="429"/>
      <c r="O197" s="430"/>
      <c r="P197" s="422" t="str">
        <f t="shared" si="93"/>
        <v/>
      </c>
      <c r="Q197" s="422" t="str">
        <f t="shared" si="94"/>
        <v/>
      </c>
      <c r="R197" s="423" t="str">
        <f t="shared" si="95"/>
        <v/>
      </c>
      <c r="S197" s="424" t="str">
        <f t="shared" si="96"/>
        <v/>
      </c>
      <c r="T197" s="425" t="str">
        <f t="shared" si="97"/>
        <v/>
      </c>
      <c r="U197" s="425" t="str">
        <f t="shared" si="98"/>
        <v/>
      </c>
      <c r="V197" s="426"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3"/>
      <c r="BC197" s="3" t="s">
        <v>523</v>
      </c>
    </row>
    <row r="198" spans="1:55" s="12" customFormat="1" ht="13.5" customHeight="1" x14ac:dyDescent="0.2">
      <c r="A198" s="163">
        <v>183</v>
      </c>
      <c r="B198" s="7"/>
      <c r="C198" s="7"/>
      <c r="D198" s="120"/>
      <c r="E198" s="7"/>
      <c r="F198" s="7"/>
      <c r="G198" s="219"/>
      <c r="H198" s="7"/>
      <c r="I198" s="7"/>
      <c r="J198" s="9"/>
      <c r="K198" s="501"/>
      <c r="L198" s="498"/>
      <c r="M198" s="428"/>
      <c r="N198" s="429"/>
      <c r="O198" s="430"/>
      <c r="P198" s="422" t="str">
        <f t="shared" si="93"/>
        <v/>
      </c>
      <c r="Q198" s="422" t="str">
        <f t="shared" si="94"/>
        <v/>
      </c>
      <c r="R198" s="423" t="str">
        <f t="shared" si="95"/>
        <v/>
      </c>
      <c r="S198" s="424" t="str">
        <f t="shared" si="96"/>
        <v/>
      </c>
      <c r="T198" s="425" t="str">
        <f t="shared" si="97"/>
        <v/>
      </c>
      <c r="U198" s="425" t="str">
        <f t="shared" si="98"/>
        <v/>
      </c>
      <c r="V198" s="426"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3"/>
      <c r="BC198" s="3" t="s">
        <v>525</v>
      </c>
    </row>
    <row r="199" spans="1:55" s="12" customFormat="1" ht="13.5" customHeight="1" x14ac:dyDescent="0.2">
      <c r="A199" s="163">
        <v>184</v>
      </c>
      <c r="B199" s="7"/>
      <c r="C199" s="7"/>
      <c r="D199" s="120"/>
      <c r="E199" s="7"/>
      <c r="F199" s="7"/>
      <c r="G199" s="219"/>
      <c r="H199" s="7"/>
      <c r="I199" s="7"/>
      <c r="J199" s="9"/>
      <c r="K199" s="501"/>
      <c r="L199" s="498"/>
      <c r="M199" s="428"/>
      <c r="N199" s="429"/>
      <c r="O199" s="430"/>
      <c r="P199" s="422" t="str">
        <f t="shared" si="93"/>
        <v/>
      </c>
      <c r="Q199" s="422" t="str">
        <f t="shared" si="94"/>
        <v/>
      </c>
      <c r="R199" s="423" t="str">
        <f t="shared" si="95"/>
        <v/>
      </c>
      <c r="S199" s="424" t="str">
        <f t="shared" si="96"/>
        <v/>
      </c>
      <c r="T199" s="425" t="str">
        <f t="shared" si="97"/>
        <v/>
      </c>
      <c r="U199" s="425" t="str">
        <f t="shared" si="98"/>
        <v/>
      </c>
      <c r="V199" s="426"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3"/>
      <c r="BC199" s="3" t="s">
        <v>527</v>
      </c>
    </row>
    <row r="200" spans="1:55" s="12" customFormat="1" ht="13.5" customHeight="1" x14ac:dyDescent="0.2">
      <c r="A200" s="163">
        <v>185</v>
      </c>
      <c r="B200" s="7"/>
      <c r="C200" s="7"/>
      <c r="D200" s="120"/>
      <c r="E200" s="7"/>
      <c r="F200" s="7"/>
      <c r="G200" s="219"/>
      <c r="H200" s="7"/>
      <c r="I200" s="7"/>
      <c r="J200" s="9"/>
      <c r="K200" s="501"/>
      <c r="L200" s="498"/>
      <c r="M200" s="428"/>
      <c r="N200" s="429"/>
      <c r="O200" s="430"/>
      <c r="P200" s="422" t="str">
        <f t="shared" si="93"/>
        <v/>
      </c>
      <c r="Q200" s="422" t="str">
        <f t="shared" si="94"/>
        <v/>
      </c>
      <c r="R200" s="423" t="str">
        <f t="shared" si="95"/>
        <v/>
      </c>
      <c r="S200" s="424" t="str">
        <f t="shared" si="96"/>
        <v/>
      </c>
      <c r="T200" s="425" t="str">
        <f t="shared" si="97"/>
        <v/>
      </c>
      <c r="U200" s="425" t="str">
        <f t="shared" si="98"/>
        <v/>
      </c>
      <c r="V200" s="426"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3"/>
      <c r="BC200" s="3" t="s">
        <v>300</v>
      </c>
    </row>
    <row r="201" spans="1:55" s="12" customFormat="1" ht="13.5" customHeight="1" x14ac:dyDescent="0.2">
      <c r="A201" s="163">
        <v>186</v>
      </c>
      <c r="B201" s="7"/>
      <c r="C201" s="7"/>
      <c r="D201" s="120"/>
      <c r="E201" s="7"/>
      <c r="F201" s="7"/>
      <c r="G201" s="219"/>
      <c r="H201" s="7"/>
      <c r="I201" s="7"/>
      <c r="J201" s="9"/>
      <c r="K201" s="501"/>
      <c r="L201" s="498"/>
      <c r="M201" s="428"/>
      <c r="N201" s="429"/>
      <c r="O201" s="430"/>
      <c r="P201" s="422" t="str">
        <f t="shared" si="93"/>
        <v/>
      </c>
      <c r="Q201" s="422" t="str">
        <f t="shared" si="94"/>
        <v/>
      </c>
      <c r="R201" s="423" t="str">
        <f t="shared" si="95"/>
        <v/>
      </c>
      <c r="S201" s="424" t="str">
        <f t="shared" si="96"/>
        <v/>
      </c>
      <c r="T201" s="425" t="str">
        <f t="shared" si="97"/>
        <v/>
      </c>
      <c r="U201" s="425" t="str">
        <f t="shared" si="98"/>
        <v/>
      </c>
      <c r="V201" s="426"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3"/>
      <c r="BC201" s="3" t="s">
        <v>302</v>
      </c>
    </row>
    <row r="202" spans="1:55" s="12" customFormat="1" ht="13.5" customHeight="1" x14ac:dyDescent="0.2">
      <c r="A202" s="163">
        <v>187</v>
      </c>
      <c r="B202" s="7"/>
      <c r="C202" s="7"/>
      <c r="D202" s="120"/>
      <c r="E202" s="7"/>
      <c r="F202" s="7"/>
      <c r="G202" s="219"/>
      <c r="H202" s="7"/>
      <c r="I202" s="7"/>
      <c r="J202" s="9"/>
      <c r="K202" s="501"/>
      <c r="L202" s="498"/>
      <c r="M202" s="428"/>
      <c r="N202" s="429"/>
      <c r="O202" s="430"/>
      <c r="P202" s="422" t="str">
        <f t="shared" si="93"/>
        <v/>
      </c>
      <c r="Q202" s="422" t="str">
        <f t="shared" si="94"/>
        <v/>
      </c>
      <c r="R202" s="423" t="str">
        <f t="shared" si="95"/>
        <v/>
      </c>
      <c r="S202" s="424" t="str">
        <f t="shared" si="96"/>
        <v/>
      </c>
      <c r="T202" s="425" t="str">
        <f t="shared" si="97"/>
        <v/>
      </c>
      <c r="U202" s="425" t="str">
        <f t="shared" si="98"/>
        <v/>
      </c>
      <c r="V202" s="426"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3"/>
      <c r="BC202" s="3" t="s">
        <v>304</v>
      </c>
    </row>
    <row r="203" spans="1:55" s="12" customFormat="1" ht="13.5" customHeight="1" x14ac:dyDescent="0.2">
      <c r="A203" s="163">
        <v>188</v>
      </c>
      <c r="B203" s="7"/>
      <c r="C203" s="7"/>
      <c r="D203" s="120"/>
      <c r="E203" s="7"/>
      <c r="F203" s="7"/>
      <c r="G203" s="219"/>
      <c r="H203" s="7"/>
      <c r="I203" s="7"/>
      <c r="J203" s="9"/>
      <c r="K203" s="501"/>
      <c r="L203" s="498"/>
      <c r="M203" s="428"/>
      <c r="N203" s="429"/>
      <c r="O203" s="430"/>
      <c r="P203" s="422" t="str">
        <f t="shared" si="93"/>
        <v/>
      </c>
      <c r="Q203" s="422" t="str">
        <f t="shared" si="94"/>
        <v/>
      </c>
      <c r="R203" s="423" t="str">
        <f t="shared" si="95"/>
        <v/>
      </c>
      <c r="S203" s="424" t="str">
        <f t="shared" si="96"/>
        <v/>
      </c>
      <c r="T203" s="425" t="str">
        <f t="shared" si="97"/>
        <v/>
      </c>
      <c r="U203" s="425" t="str">
        <f t="shared" si="98"/>
        <v/>
      </c>
      <c r="V203" s="426"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3"/>
      <c r="BC203" s="3" t="s">
        <v>327</v>
      </c>
    </row>
    <row r="204" spans="1:55" s="12" customFormat="1" ht="13.5" customHeight="1" x14ac:dyDescent="0.2">
      <c r="A204" s="163">
        <v>189</v>
      </c>
      <c r="B204" s="7"/>
      <c r="C204" s="7"/>
      <c r="D204" s="120"/>
      <c r="E204" s="7"/>
      <c r="F204" s="7"/>
      <c r="G204" s="219"/>
      <c r="H204" s="7"/>
      <c r="I204" s="7"/>
      <c r="J204" s="9"/>
      <c r="K204" s="501"/>
      <c r="L204" s="498"/>
      <c r="M204" s="428"/>
      <c r="N204" s="429"/>
      <c r="O204" s="430"/>
      <c r="P204" s="422" t="str">
        <f t="shared" si="93"/>
        <v/>
      </c>
      <c r="Q204" s="422" t="str">
        <f t="shared" si="94"/>
        <v/>
      </c>
      <c r="R204" s="423" t="str">
        <f t="shared" si="95"/>
        <v/>
      </c>
      <c r="S204" s="424" t="str">
        <f t="shared" si="96"/>
        <v/>
      </c>
      <c r="T204" s="425" t="str">
        <f t="shared" si="97"/>
        <v/>
      </c>
      <c r="U204" s="425" t="str">
        <f t="shared" si="98"/>
        <v/>
      </c>
      <c r="V204" s="426"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3"/>
      <c r="BC204" s="3" t="s">
        <v>329</v>
      </c>
    </row>
    <row r="205" spans="1:55" s="12" customFormat="1" ht="13.5" customHeight="1" x14ac:dyDescent="0.2">
      <c r="A205" s="163">
        <v>190</v>
      </c>
      <c r="B205" s="7"/>
      <c r="C205" s="7"/>
      <c r="D205" s="120"/>
      <c r="E205" s="7"/>
      <c r="F205" s="7"/>
      <c r="G205" s="219"/>
      <c r="H205" s="7"/>
      <c r="I205" s="7"/>
      <c r="J205" s="9"/>
      <c r="K205" s="501"/>
      <c r="L205" s="498"/>
      <c r="M205" s="428"/>
      <c r="N205" s="429"/>
      <c r="O205" s="430"/>
      <c r="P205" s="422" t="str">
        <f t="shared" si="93"/>
        <v/>
      </c>
      <c r="Q205" s="422" t="str">
        <f t="shared" si="94"/>
        <v/>
      </c>
      <c r="R205" s="423" t="str">
        <f t="shared" si="95"/>
        <v/>
      </c>
      <c r="S205" s="424" t="str">
        <f t="shared" si="96"/>
        <v/>
      </c>
      <c r="T205" s="425" t="str">
        <f t="shared" si="97"/>
        <v/>
      </c>
      <c r="U205" s="425" t="str">
        <f t="shared" si="98"/>
        <v/>
      </c>
      <c r="V205" s="426"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3"/>
      <c r="BC205" s="3" t="s">
        <v>331</v>
      </c>
    </row>
    <row r="206" spans="1:55" s="12" customFormat="1" ht="13.5" customHeight="1" x14ac:dyDescent="0.2">
      <c r="A206" s="163">
        <v>191</v>
      </c>
      <c r="B206" s="7"/>
      <c r="C206" s="7"/>
      <c r="D206" s="120"/>
      <c r="E206" s="7"/>
      <c r="F206" s="7"/>
      <c r="G206" s="219"/>
      <c r="H206" s="7"/>
      <c r="I206" s="7"/>
      <c r="J206" s="9"/>
      <c r="K206" s="501"/>
      <c r="L206" s="498"/>
      <c r="M206" s="428"/>
      <c r="N206" s="429"/>
      <c r="O206" s="430"/>
      <c r="P206" s="422" t="str">
        <f t="shared" si="93"/>
        <v/>
      </c>
      <c r="Q206" s="422" t="str">
        <f t="shared" si="94"/>
        <v/>
      </c>
      <c r="R206" s="423" t="str">
        <f t="shared" si="95"/>
        <v/>
      </c>
      <c r="S206" s="424" t="str">
        <f t="shared" si="96"/>
        <v/>
      </c>
      <c r="T206" s="425" t="str">
        <f t="shared" si="97"/>
        <v/>
      </c>
      <c r="U206" s="425" t="str">
        <f t="shared" si="98"/>
        <v/>
      </c>
      <c r="V206" s="426"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3"/>
      <c r="BC206" s="3" t="s">
        <v>334</v>
      </c>
    </row>
    <row r="207" spans="1:55" s="12" customFormat="1" ht="13.5" customHeight="1" x14ac:dyDescent="0.2">
      <c r="A207" s="163">
        <v>192</v>
      </c>
      <c r="B207" s="7"/>
      <c r="C207" s="7"/>
      <c r="D207" s="120"/>
      <c r="E207" s="7"/>
      <c r="F207" s="7"/>
      <c r="G207" s="219"/>
      <c r="H207" s="7"/>
      <c r="I207" s="7"/>
      <c r="J207" s="9"/>
      <c r="K207" s="501"/>
      <c r="L207" s="498"/>
      <c r="M207" s="428"/>
      <c r="N207" s="429"/>
      <c r="O207" s="430"/>
      <c r="P207" s="422" t="str">
        <f t="shared" si="93"/>
        <v/>
      </c>
      <c r="Q207" s="422" t="str">
        <f t="shared" si="94"/>
        <v/>
      </c>
      <c r="R207" s="423" t="str">
        <f t="shared" si="95"/>
        <v/>
      </c>
      <c r="S207" s="424" t="str">
        <f t="shared" si="96"/>
        <v/>
      </c>
      <c r="T207" s="425" t="str">
        <f t="shared" si="97"/>
        <v/>
      </c>
      <c r="U207" s="425" t="str">
        <f t="shared" si="98"/>
        <v/>
      </c>
      <c r="V207" s="426"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3"/>
      <c r="BC207" s="3" t="s">
        <v>336</v>
      </c>
    </row>
    <row r="208" spans="1:55" s="12" customFormat="1" ht="13.5" customHeight="1" x14ac:dyDescent="0.2">
      <c r="A208" s="163">
        <v>193</v>
      </c>
      <c r="B208" s="7"/>
      <c r="C208" s="7"/>
      <c r="D208" s="120"/>
      <c r="E208" s="7"/>
      <c r="F208" s="7"/>
      <c r="G208" s="219"/>
      <c r="H208" s="7"/>
      <c r="I208" s="7"/>
      <c r="J208" s="9"/>
      <c r="K208" s="501"/>
      <c r="L208" s="498"/>
      <c r="M208" s="428"/>
      <c r="N208" s="429"/>
      <c r="O208" s="430"/>
      <c r="P208" s="422" t="str">
        <f t="shared" si="93"/>
        <v/>
      </c>
      <c r="Q208" s="422" t="str">
        <f t="shared" si="94"/>
        <v/>
      </c>
      <c r="R208" s="423" t="str">
        <f t="shared" si="95"/>
        <v/>
      </c>
      <c r="S208" s="424" t="str">
        <f t="shared" si="96"/>
        <v/>
      </c>
      <c r="T208" s="425" t="str">
        <f t="shared" si="97"/>
        <v/>
      </c>
      <c r="U208" s="425" t="str">
        <f t="shared" si="98"/>
        <v/>
      </c>
      <c r="V208" s="426"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3"/>
      <c r="BC208" s="3" t="s">
        <v>338</v>
      </c>
    </row>
    <row r="209" spans="1:55" s="12" customFormat="1" ht="13.5" customHeight="1" x14ac:dyDescent="0.2">
      <c r="A209" s="163">
        <v>194</v>
      </c>
      <c r="B209" s="7"/>
      <c r="C209" s="7"/>
      <c r="D209" s="120"/>
      <c r="E209" s="7"/>
      <c r="F209" s="7"/>
      <c r="G209" s="219"/>
      <c r="H209" s="7"/>
      <c r="I209" s="7"/>
      <c r="J209" s="9"/>
      <c r="K209" s="501"/>
      <c r="L209" s="498"/>
      <c r="M209" s="428"/>
      <c r="N209" s="429"/>
      <c r="O209" s="430"/>
      <c r="P209" s="422" t="str">
        <f t="shared" ref="P209:P272" si="125">IF(ISBLANK(K209)=TRUE,"",IF(ISNUMBER(AJ209)=TRUE,AJ209,"エラー"))</f>
        <v/>
      </c>
      <c r="Q209" s="422" t="str">
        <f t="shared" ref="Q209:Q272" si="126">IF(ISBLANK(K209)=TRUE,"",IF(ISNUMBER(AM209)=TRUE,AM209,"エラー"))</f>
        <v/>
      </c>
      <c r="R209" s="423" t="str">
        <f t="shared" ref="R209:R272" si="127">IF(ISBLANK(K209)=TRUE,"",IF(ISNUMBER(AS209)=TRUE,AS209,"エラー"))</f>
        <v/>
      </c>
      <c r="S209" s="424" t="str">
        <f t="shared" ref="S209:S272" si="128">IF(OR(N209="",O209=""),"",N209/O209)</f>
        <v/>
      </c>
      <c r="T209" s="425" t="str">
        <f t="shared" ref="T209:T272" si="129">IF(P209="","",IF(ISERROR(P209*N209*AC209),"エラー",IF(ISBLANK(P209)=TRUE,"エラー",IF(ISBLANK(N209)=TRUE,"エラー",IF(AV209=1,"エラー",P209*N209*AC209/1000)))))</f>
        <v/>
      </c>
      <c r="U209" s="425" t="str">
        <f t="shared" ref="U209:U272" si="130">IF(Q209="","",IF(ISERROR(Q209*N209*AC209),"エラー",IF(ISBLANK(Q209)=TRUE,"エラー",IF(ISBLANK(N209)=TRUE,"エラー",IF(AV209=1,"エラー",Q209*N209*AC209/1000)))))</f>
        <v/>
      </c>
      <c r="V209" s="426"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3"/>
      <c r="BC209" s="3" t="s">
        <v>93</v>
      </c>
    </row>
    <row r="210" spans="1:55" s="12" customFormat="1" ht="13.5" customHeight="1" x14ac:dyDescent="0.2">
      <c r="A210" s="163">
        <v>195</v>
      </c>
      <c r="B210" s="7"/>
      <c r="C210" s="7"/>
      <c r="D210" s="120"/>
      <c r="E210" s="7"/>
      <c r="F210" s="7"/>
      <c r="G210" s="219"/>
      <c r="H210" s="7"/>
      <c r="I210" s="7"/>
      <c r="J210" s="9"/>
      <c r="K210" s="501"/>
      <c r="L210" s="498"/>
      <c r="M210" s="428"/>
      <c r="N210" s="429"/>
      <c r="O210" s="430"/>
      <c r="P210" s="422" t="str">
        <f t="shared" si="125"/>
        <v/>
      </c>
      <c r="Q210" s="422" t="str">
        <f t="shared" si="126"/>
        <v/>
      </c>
      <c r="R210" s="423" t="str">
        <f t="shared" si="127"/>
        <v/>
      </c>
      <c r="S210" s="424" t="str">
        <f t="shared" si="128"/>
        <v/>
      </c>
      <c r="T210" s="425" t="str">
        <f t="shared" si="129"/>
        <v/>
      </c>
      <c r="U210" s="425" t="str">
        <f t="shared" si="130"/>
        <v/>
      </c>
      <c r="V210" s="426"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3"/>
      <c r="BC210" s="3" t="s">
        <v>94</v>
      </c>
    </row>
    <row r="211" spans="1:55" s="12" customFormat="1" ht="13.5" customHeight="1" x14ac:dyDescent="0.2">
      <c r="A211" s="163">
        <v>196</v>
      </c>
      <c r="B211" s="7"/>
      <c r="C211" s="7"/>
      <c r="D211" s="120"/>
      <c r="E211" s="7"/>
      <c r="F211" s="7"/>
      <c r="G211" s="219"/>
      <c r="H211" s="7"/>
      <c r="I211" s="7"/>
      <c r="J211" s="9"/>
      <c r="K211" s="501"/>
      <c r="L211" s="498"/>
      <c r="M211" s="428"/>
      <c r="N211" s="429"/>
      <c r="O211" s="430"/>
      <c r="P211" s="422" t="str">
        <f t="shared" si="125"/>
        <v/>
      </c>
      <c r="Q211" s="422" t="str">
        <f t="shared" si="126"/>
        <v/>
      </c>
      <c r="R211" s="423" t="str">
        <f t="shared" si="127"/>
        <v/>
      </c>
      <c r="S211" s="424" t="str">
        <f t="shared" si="128"/>
        <v/>
      </c>
      <c r="T211" s="425" t="str">
        <f t="shared" si="129"/>
        <v/>
      </c>
      <c r="U211" s="425" t="str">
        <f t="shared" si="130"/>
        <v/>
      </c>
      <c r="V211" s="426"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3"/>
      <c r="BC211" s="3" t="s">
        <v>95</v>
      </c>
    </row>
    <row r="212" spans="1:55" s="12" customFormat="1" ht="13.5" customHeight="1" x14ac:dyDescent="0.2">
      <c r="A212" s="163">
        <v>197</v>
      </c>
      <c r="B212" s="7"/>
      <c r="C212" s="7"/>
      <c r="D212" s="120"/>
      <c r="E212" s="7"/>
      <c r="F212" s="7"/>
      <c r="G212" s="219"/>
      <c r="H212" s="7"/>
      <c r="I212" s="7"/>
      <c r="J212" s="9"/>
      <c r="K212" s="501"/>
      <c r="L212" s="498"/>
      <c r="M212" s="428"/>
      <c r="N212" s="429"/>
      <c r="O212" s="430"/>
      <c r="P212" s="422" t="str">
        <f t="shared" si="125"/>
        <v/>
      </c>
      <c r="Q212" s="422" t="str">
        <f t="shared" si="126"/>
        <v/>
      </c>
      <c r="R212" s="423" t="str">
        <f t="shared" si="127"/>
        <v/>
      </c>
      <c r="S212" s="424" t="str">
        <f t="shared" si="128"/>
        <v/>
      </c>
      <c r="T212" s="425" t="str">
        <f t="shared" si="129"/>
        <v/>
      </c>
      <c r="U212" s="425" t="str">
        <f t="shared" si="130"/>
        <v/>
      </c>
      <c r="V212" s="426"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3"/>
      <c r="BC212" s="3" t="s">
        <v>96</v>
      </c>
    </row>
    <row r="213" spans="1:55" s="12" customFormat="1" ht="13.5" customHeight="1" x14ac:dyDescent="0.2">
      <c r="A213" s="163">
        <v>198</v>
      </c>
      <c r="B213" s="7"/>
      <c r="C213" s="7"/>
      <c r="D213" s="120"/>
      <c r="E213" s="7"/>
      <c r="F213" s="7"/>
      <c r="G213" s="219"/>
      <c r="H213" s="7"/>
      <c r="I213" s="7"/>
      <c r="J213" s="9"/>
      <c r="K213" s="501"/>
      <c r="L213" s="498"/>
      <c r="M213" s="428"/>
      <c r="N213" s="429"/>
      <c r="O213" s="430"/>
      <c r="P213" s="422" t="str">
        <f t="shared" si="125"/>
        <v/>
      </c>
      <c r="Q213" s="422" t="str">
        <f t="shared" si="126"/>
        <v/>
      </c>
      <c r="R213" s="423" t="str">
        <f t="shared" si="127"/>
        <v/>
      </c>
      <c r="S213" s="424" t="str">
        <f t="shared" si="128"/>
        <v/>
      </c>
      <c r="T213" s="425" t="str">
        <f t="shared" si="129"/>
        <v/>
      </c>
      <c r="U213" s="425" t="str">
        <f t="shared" si="130"/>
        <v/>
      </c>
      <c r="V213" s="426"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3"/>
      <c r="BC213" s="3" t="s">
        <v>529</v>
      </c>
    </row>
    <row r="214" spans="1:55" s="12" customFormat="1" ht="13.5" customHeight="1" x14ac:dyDescent="0.2">
      <c r="A214" s="163">
        <v>199</v>
      </c>
      <c r="B214" s="7"/>
      <c r="C214" s="7"/>
      <c r="D214" s="120"/>
      <c r="E214" s="7"/>
      <c r="F214" s="7"/>
      <c r="G214" s="219"/>
      <c r="H214" s="7"/>
      <c r="I214" s="7"/>
      <c r="J214" s="9"/>
      <c r="K214" s="501"/>
      <c r="L214" s="498"/>
      <c r="M214" s="428"/>
      <c r="N214" s="429"/>
      <c r="O214" s="430"/>
      <c r="P214" s="422" t="str">
        <f t="shared" si="125"/>
        <v/>
      </c>
      <c r="Q214" s="422" t="str">
        <f t="shared" si="126"/>
        <v/>
      </c>
      <c r="R214" s="423" t="str">
        <f t="shared" si="127"/>
        <v/>
      </c>
      <c r="S214" s="424" t="str">
        <f t="shared" si="128"/>
        <v/>
      </c>
      <c r="T214" s="425" t="str">
        <f t="shared" si="129"/>
        <v/>
      </c>
      <c r="U214" s="425" t="str">
        <f t="shared" si="130"/>
        <v/>
      </c>
      <c r="V214" s="426"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3"/>
      <c r="BC214" s="3" t="s">
        <v>531</v>
      </c>
    </row>
    <row r="215" spans="1:55" s="12" customFormat="1" ht="13.5" customHeight="1" x14ac:dyDescent="0.2">
      <c r="A215" s="163">
        <v>200</v>
      </c>
      <c r="B215" s="7"/>
      <c r="C215" s="7"/>
      <c r="D215" s="120"/>
      <c r="E215" s="7"/>
      <c r="F215" s="7"/>
      <c r="G215" s="219"/>
      <c r="H215" s="7"/>
      <c r="I215" s="7"/>
      <c r="J215" s="9"/>
      <c r="K215" s="501"/>
      <c r="L215" s="498"/>
      <c r="M215" s="428"/>
      <c r="N215" s="429"/>
      <c r="O215" s="430"/>
      <c r="P215" s="422" t="str">
        <f t="shared" si="125"/>
        <v/>
      </c>
      <c r="Q215" s="422" t="str">
        <f t="shared" si="126"/>
        <v/>
      </c>
      <c r="R215" s="423" t="str">
        <f t="shared" si="127"/>
        <v/>
      </c>
      <c r="S215" s="424" t="str">
        <f t="shared" si="128"/>
        <v/>
      </c>
      <c r="T215" s="425" t="str">
        <f t="shared" si="129"/>
        <v/>
      </c>
      <c r="U215" s="425" t="str">
        <f t="shared" si="130"/>
        <v/>
      </c>
      <c r="V215" s="426"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3"/>
      <c r="BC215" s="3" t="s">
        <v>183</v>
      </c>
    </row>
    <row r="216" spans="1:55" s="12" customFormat="1" ht="13.5" customHeight="1" x14ac:dyDescent="0.2">
      <c r="A216" s="163">
        <v>201</v>
      </c>
      <c r="B216" s="7"/>
      <c r="C216" s="7"/>
      <c r="D216" s="120"/>
      <c r="E216" s="7"/>
      <c r="F216" s="7"/>
      <c r="G216" s="219"/>
      <c r="H216" s="7"/>
      <c r="I216" s="7"/>
      <c r="J216" s="9"/>
      <c r="K216" s="501"/>
      <c r="L216" s="498"/>
      <c r="M216" s="428"/>
      <c r="N216" s="429"/>
      <c r="O216" s="430"/>
      <c r="P216" s="422" t="str">
        <f t="shared" si="125"/>
        <v/>
      </c>
      <c r="Q216" s="422" t="str">
        <f t="shared" si="126"/>
        <v/>
      </c>
      <c r="R216" s="423" t="str">
        <f t="shared" si="127"/>
        <v/>
      </c>
      <c r="S216" s="424" t="str">
        <f t="shared" si="128"/>
        <v/>
      </c>
      <c r="T216" s="425" t="str">
        <f t="shared" si="129"/>
        <v/>
      </c>
      <c r="U216" s="425" t="str">
        <f t="shared" si="130"/>
        <v/>
      </c>
      <c r="V216" s="426"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3"/>
      <c r="BC216" s="3" t="s">
        <v>184</v>
      </c>
    </row>
    <row r="217" spans="1:55" s="12" customFormat="1" ht="13.5" customHeight="1" x14ac:dyDescent="0.2">
      <c r="A217" s="163">
        <v>202</v>
      </c>
      <c r="B217" s="7"/>
      <c r="C217" s="7"/>
      <c r="D217" s="120"/>
      <c r="E217" s="7"/>
      <c r="F217" s="7"/>
      <c r="G217" s="219"/>
      <c r="H217" s="7"/>
      <c r="I217" s="7"/>
      <c r="J217" s="9"/>
      <c r="K217" s="501"/>
      <c r="L217" s="498"/>
      <c r="M217" s="428"/>
      <c r="N217" s="429"/>
      <c r="O217" s="430"/>
      <c r="P217" s="422" t="str">
        <f t="shared" si="125"/>
        <v/>
      </c>
      <c r="Q217" s="422" t="str">
        <f t="shared" si="126"/>
        <v/>
      </c>
      <c r="R217" s="423" t="str">
        <f t="shared" si="127"/>
        <v/>
      </c>
      <c r="S217" s="424" t="str">
        <f t="shared" si="128"/>
        <v/>
      </c>
      <c r="T217" s="425" t="str">
        <f t="shared" si="129"/>
        <v/>
      </c>
      <c r="U217" s="425" t="str">
        <f t="shared" si="130"/>
        <v/>
      </c>
      <c r="V217" s="426"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3"/>
      <c r="BC217" s="3" t="s">
        <v>185</v>
      </c>
    </row>
    <row r="218" spans="1:55" s="12" customFormat="1" ht="13.5" customHeight="1" x14ac:dyDescent="0.2">
      <c r="A218" s="163">
        <v>203</v>
      </c>
      <c r="B218" s="7"/>
      <c r="C218" s="7"/>
      <c r="D218" s="120"/>
      <c r="E218" s="7"/>
      <c r="F218" s="7"/>
      <c r="G218" s="219"/>
      <c r="H218" s="7"/>
      <c r="I218" s="7"/>
      <c r="J218" s="9"/>
      <c r="K218" s="501"/>
      <c r="L218" s="498"/>
      <c r="M218" s="428"/>
      <c r="N218" s="429"/>
      <c r="O218" s="430"/>
      <c r="P218" s="422" t="str">
        <f t="shared" si="125"/>
        <v/>
      </c>
      <c r="Q218" s="422" t="str">
        <f t="shared" si="126"/>
        <v/>
      </c>
      <c r="R218" s="423" t="str">
        <f t="shared" si="127"/>
        <v/>
      </c>
      <c r="S218" s="424" t="str">
        <f t="shared" si="128"/>
        <v/>
      </c>
      <c r="T218" s="425" t="str">
        <f t="shared" si="129"/>
        <v/>
      </c>
      <c r="U218" s="425" t="str">
        <f t="shared" si="130"/>
        <v/>
      </c>
      <c r="V218" s="426"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3"/>
      <c r="BC218" s="3" t="s">
        <v>186</v>
      </c>
    </row>
    <row r="219" spans="1:55" s="12" customFormat="1" ht="13.5" customHeight="1" x14ac:dyDescent="0.2">
      <c r="A219" s="163">
        <v>204</v>
      </c>
      <c r="B219" s="7"/>
      <c r="C219" s="7"/>
      <c r="D219" s="120"/>
      <c r="E219" s="7"/>
      <c r="F219" s="7"/>
      <c r="G219" s="219"/>
      <c r="H219" s="7"/>
      <c r="I219" s="7"/>
      <c r="J219" s="9"/>
      <c r="K219" s="501"/>
      <c r="L219" s="498"/>
      <c r="M219" s="428"/>
      <c r="N219" s="429"/>
      <c r="O219" s="430"/>
      <c r="P219" s="422" t="str">
        <f t="shared" si="125"/>
        <v/>
      </c>
      <c r="Q219" s="422" t="str">
        <f t="shared" si="126"/>
        <v/>
      </c>
      <c r="R219" s="423" t="str">
        <f t="shared" si="127"/>
        <v/>
      </c>
      <c r="S219" s="424" t="str">
        <f t="shared" si="128"/>
        <v/>
      </c>
      <c r="T219" s="425" t="str">
        <f t="shared" si="129"/>
        <v/>
      </c>
      <c r="U219" s="425" t="str">
        <f t="shared" si="130"/>
        <v/>
      </c>
      <c r="V219" s="426"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3"/>
      <c r="BC219" s="3" t="s">
        <v>187</v>
      </c>
    </row>
    <row r="220" spans="1:55" s="12" customFormat="1" ht="13.5" customHeight="1" x14ac:dyDescent="0.2">
      <c r="A220" s="163">
        <v>205</v>
      </c>
      <c r="B220" s="7"/>
      <c r="C220" s="7"/>
      <c r="D220" s="120"/>
      <c r="E220" s="7"/>
      <c r="F220" s="7"/>
      <c r="G220" s="219"/>
      <c r="H220" s="7"/>
      <c r="I220" s="7"/>
      <c r="J220" s="9"/>
      <c r="K220" s="501"/>
      <c r="L220" s="498"/>
      <c r="M220" s="428"/>
      <c r="N220" s="429"/>
      <c r="O220" s="430"/>
      <c r="P220" s="422" t="str">
        <f t="shared" si="125"/>
        <v/>
      </c>
      <c r="Q220" s="422" t="str">
        <f t="shared" si="126"/>
        <v/>
      </c>
      <c r="R220" s="423" t="str">
        <f t="shared" si="127"/>
        <v/>
      </c>
      <c r="S220" s="424" t="str">
        <f t="shared" si="128"/>
        <v/>
      </c>
      <c r="T220" s="425" t="str">
        <f t="shared" si="129"/>
        <v/>
      </c>
      <c r="U220" s="425" t="str">
        <f t="shared" si="130"/>
        <v/>
      </c>
      <c r="V220" s="426"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3"/>
      <c r="BC220" s="3" t="s">
        <v>97</v>
      </c>
    </row>
    <row r="221" spans="1:55" s="12" customFormat="1" ht="13.5" customHeight="1" x14ac:dyDescent="0.2">
      <c r="A221" s="163">
        <v>206</v>
      </c>
      <c r="B221" s="7"/>
      <c r="C221" s="7"/>
      <c r="D221" s="120"/>
      <c r="E221" s="7"/>
      <c r="F221" s="7"/>
      <c r="G221" s="219"/>
      <c r="H221" s="7"/>
      <c r="I221" s="7"/>
      <c r="J221" s="9"/>
      <c r="K221" s="501"/>
      <c r="L221" s="498"/>
      <c r="M221" s="428"/>
      <c r="N221" s="429"/>
      <c r="O221" s="430"/>
      <c r="P221" s="422" t="str">
        <f t="shared" si="125"/>
        <v/>
      </c>
      <c r="Q221" s="422" t="str">
        <f t="shared" si="126"/>
        <v/>
      </c>
      <c r="R221" s="423" t="str">
        <f t="shared" si="127"/>
        <v/>
      </c>
      <c r="S221" s="424" t="str">
        <f t="shared" si="128"/>
        <v/>
      </c>
      <c r="T221" s="425" t="str">
        <f t="shared" si="129"/>
        <v/>
      </c>
      <c r="U221" s="425" t="str">
        <f t="shared" si="130"/>
        <v/>
      </c>
      <c r="V221" s="426"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3"/>
      <c r="BC221" s="3" t="s">
        <v>98</v>
      </c>
    </row>
    <row r="222" spans="1:55" s="12" customFormat="1" ht="13.5" customHeight="1" x14ac:dyDescent="0.2">
      <c r="A222" s="163">
        <v>207</v>
      </c>
      <c r="B222" s="7"/>
      <c r="C222" s="7"/>
      <c r="D222" s="120"/>
      <c r="E222" s="7"/>
      <c r="F222" s="7"/>
      <c r="G222" s="219"/>
      <c r="H222" s="7"/>
      <c r="I222" s="7"/>
      <c r="J222" s="9"/>
      <c r="K222" s="501"/>
      <c r="L222" s="498"/>
      <c r="M222" s="428"/>
      <c r="N222" s="429"/>
      <c r="O222" s="430"/>
      <c r="P222" s="422" t="str">
        <f t="shared" si="125"/>
        <v/>
      </c>
      <c r="Q222" s="422" t="str">
        <f t="shared" si="126"/>
        <v/>
      </c>
      <c r="R222" s="423" t="str">
        <f t="shared" si="127"/>
        <v/>
      </c>
      <c r="S222" s="424" t="str">
        <f t="shared" si="128"/>
        <v/>
      </c>
      <c r="T222" s="425" t="str">
        <f t="shared" si="129"/>
        <v/>
      </c>
      <c r="U222" s="425" t="str">
        <f t="shared" si="130"/>
        <v/>
      </c>
      <c r="V222" s="426"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3"/>
      <c r="BC222" s="3" t="s">
        <v>99</v>
      </c>
    </row>
    <row r="223" spans="1:55" s="12" customFormat="1" ht="13.5" customHeight="1" x14ac:dyDescent="0.2">
      <c r="A223" s="163">
        <v>208</v>
      </c>
      <c r="B223" s="7"/>
      <c r="C223" s="7"/>
      <c r="D223" s="120"/>
      <c r="E223" s="7"/>
      <c r="F223" s="7"/>
      <c r="G223" s="219"/>
      <c r="H223" s="7"/>
      <c r="I223" s="7"/>
      <c r="J223" s="9"/>
      <c r="K223" s="501"/>
      <c r="L223" s="498"/>
      <c r="M223" s="428"/>
      <c r="N223" s="429"/>
      <c r="O223" s="430"/>
      <c r="P223" s="422" t="str">
        <f t="shared" si="125"/>
        <v/>
      </c>
      <c r="Q223" s="422" t="str">
        <f t="shared" si="126"/>
        <v/>
      </c>
      <c r="R223" s="423" t="str">
        <f t="shared" si="127"/>
        <v/>
      </c>
      <c r="S223" s="424" t="str">
        <f t="shared" si="128"/>
        <v/>
      </c>
      <c r="T223" s="425" t="str">
        <f t="shared" si="129"/>
        <v/>
      </c>
      <c r="U223" s="425" t="str">
        <f t="shared" si="130"/>
        <v/>
      </c>
      <c r="V223" s="426"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3"/>
      <c r="BC223" s="3" t="s">
        <v>100</v>
      </c>
    </row>
    <row r="224" spans="1:55" s="12" customFormat="1" ht="13.5" customHeight="1" x14ac:dyDescent="0.2">
      <c r="A224" s="163">
        <v>209</v>
      </c>
      <c r="B224" s="7"/>
      <c r="C224" s="7"/>
      <c r="D224" s="120"/>
      <c r="E224" s="7"/>
      <c r="F224" s="7"/>
      <c r="G224" s="219"/>
      <c r="H224" s="7"/>
      <c r="I224" s="7"/>
      <c r="J224" s="9"/>
      <c r="K224" s="501"/>
      <c r="L224" s="498"/>
      <c r="M224" s="428"/>
      <c r="N224" s="429"/>
      <c r="O224" s="430"/>
      <c r="P224" s="422" t="str">
        <f t="shared" si="125"/>
        <v/>
      </c>
      <c r="Q224" s="422" t="str">
        <f t="shared" si="126"/>
        <v/>
      </c>
      <c r="R224" s="423" t="str">
        <f t="shared" si="127"/>
        <v/>
      </c>
      <c r="S224" s="424" t="str">
        <f t="shared" si="128"/>
        <v/>
      </c>
      <c r="T224" s="425" t="str">
        <f t="shared" si="129"/>
        <v/>
      </c>
      <c r="U224" s="425" t="str">
        <f t="shared" si="130"/>
        <v/>
      </c>
      <c r="V224" s="426"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3"/>
      <c r="BC224" s="3" t="s">
        <v>533</v>
      </c>
    </row>
    <row r="225" spans="1:55" s="12" customFormat="1" ht="13.5" customHeight="1" x14ac:dyDescent="0.2">
      <c r="A225" s="163">
        <v>210</v>
      </c>
      <c r="B225" s="7"/>
      <c r="C225" s="7"/>
      <c r="D225" s="120"/>
      <c r="E225" s="7"/>
      <c r="F225" s="7"/>
      <c r="G225" s="219"/>
      <c r="H225" s="7"/>
      <c r="I225" s="7"/>
      <c r="J225" s="9"/>
      <c r="K225" s="501"/>
      <c r="L225" s="498"/>
      <c r="M225" s="428"/>
      <c r="N225" s="429"/>
      <c r="O225" s="430"/>
      <c r="P225" s="422" t="str">
        <f t="shared" si="125"/>
        <v/>
      </c>
      <c r="Q225" s="422" t="str">
        <f t="shared" si="126"/>
        <v/>
      </c>
      <c r="R225" s="423" t="str">
        <f t="shared" si="127"/>
        <v/>
      </c>
      <c r="S225" s="424" t="str">
        <f t="shared" si="128"/>
        <v/>
      </c>
      <c r="T225" s="425" t="str">
        <f t="shared" si="129"/>
        <v/>
      </c>
      <c r="U225" s="425" t="str">
        <f t="shared" si="130"/>
        <v/>
      </c>
      <c r="V225" s="426"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3"/>
      <c r="BC225" s="3" t="s">
        <v>535</v>
      </c>
    </row>
    <row r="226" spans="1:55" s="12" customFormat="1" ht="13.5" customHeight="1" x14ac:dyDescent="0.2">
      <c r="A226" s="163">
        <v>211</v>
      </c>
      <c r="B226" s="7"/>
      <c r="C226" s="7"/>
      <c r="D226" s="120"/>
      <c r="E226" s="7"/>
      <c r="F226" s="7"/>
      <c r="G226" s="219"/>
      <c r="H226" s="7"/>
      <c r="I226" s="7"/>
      <c r="J226" s="9"/>
      <c r="K226" s="501"/>
      <c r="L226" s="498"/>
      <c r="M226" s="428"/>
      <c r="N226" s="429"/>
      <c r="O226" s="430"/>
      <c r="P226" s="422" t="str">
        <f t="shared" si="125"/>
        <v/>
      </c>
      <c r="Q226" s="422" t="str">
        <f t="shared" si="126"/>
        <v/>
      </c>
      <c r="R226" s="423" t="str">
        <f t="shared" si="127"/>
        <v/>
      </c>
      <c r="S226" s="424" t="str">
        <f t="shared" si="128"/>
        <v/>
      </c>
      <c r="T226" s="425" t="str">
        <f t="shared" si="129"/>
        <v/>
      </c>
      <c r="U226" s="425" t="str">
        <f t="shared" si="130"/>
        <v/>
      </c>
      <c r="V226" s="426"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3"/>
      <c r="BC226" s="3" t="s">
        <v>189</v>
      </c>
    </row>
    <row r="227" spans="1:55" s="12" customFormat="1" ht="13.5" customHeight="1" x14ac:dyDescent="0.2">
      <c r="A227" s="163">
        <v>212</v>
      </c>
      <c r="B227" s="7"/>
      <c r="C227" s="7"/>
      <c r="D227" s="120"/>
      <c r="E227" s="7"/>
      <c r="F227" s="7"/>
      <c r="G227" s="219"/>
      <c r="H227" s="7"/>
      <c r="I227" s="7"/>
      <c r="J227" s="9"/>
      <c r="K227" s="501"/>
      <c r="L227" s="498"/>
      <c r="M227" s="428"/>
      <c r="N227" s="429"/>
      <c r="O227" s="430"/>
      <c r="P227" s="422" t="str">
        <f t="shared" si="125"/>
        <v/>
      </c>
      <c r="Q227" s="422" t="str">
        <f t="shared" si="126"/>
        <v/>
      </c>
      <c r="R227" s="423" t="str">
        <f t="shared" si="127"/>
        <v/>
      </c>
      <c r="S227" s="424" t="str">
        <f t="shared" si="128"/>
        <v/>
      </c>
      <c r="T227" s="425" t="str">
        <f t="shared" si="129"/>
        <v/>
      </c>
      <c r="U227" s="425" t="str">
        <f t="shared" si="130"/>
        <v/>
      </c>
      <c r="V227" s="426"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3"/>
      <c r="BC227" s="3" t="s">
        <v>190</v>
      </c>
    </row>
    <row r="228" spans="1:55" s="12" customFormat="1" ht="13.5" customHeight="1" x14ac:dyDescent="0.2">
      <c r="A228" s="163">
        <v>213</v>
      </c>
      <c r="B228" s="7"/>
      <c r="C228" s="7"/>
      <c r="D228" s="120"/>
      <c r="E228" s="7"/>
      <c r="F228" s="7"/>
      <c r="G228" s="219"/>
      <c r="H228" s="7"/>
      <c r="I228" s="7"/>
      <c r="J228" s="9"/>
      <c r="K228" s="501"/>
      <c r="L228" s="498"/>
      <c r="M228" s="428"/>
      <c r="N228" s="429"/>
      <c r="O228" s="430"/>
      <c r="P228" s="422" t="str">
        <f t="shared" si="125"/>
        <v/>
      </c>
      <c r="Q228" s="422" t="str">
        <f t="shared" si="126"/>
        <v/>
      </c>
      <c r="R228" s="423" t="str">
        <f t="shared" si="127"/>
        <v/>
      </c>
      <c r="S228" s="424" t="str">
        <f t="shared" si="128"/>
        <v/>
      </c>
      <c r="T228" s="425" t="str">
        <f t="shared" si="129"/>
        <v/>
      </c>
      <c r="U228" s="425" t="str">
        <f t="shared" si="130"/>
        <v/>
      </c>
      <c r="V228" s="426"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3"/>
      <c r="BC228" s="3" t="s">
        <v>191</v>
      </c>
    </row>
    <row r="229" spans="1:55" s="12" customFormat="1" ht="13.5" customHeight="1" x14ac:dyDescent="0.2">
      <c r="A229" s="163">
        <v>214</v>
      </c>
      <c r="B229" s="7"/>
      <c r="C229" s="7"/>
      <c r="D229" s="120"/>
      <c r="E229" s="7"/>
      <c r="F229" s="7"/>
      <c r="G229" s="219"/>
      <c r="H229" s="7"/>
      <c r="I229" s="7"/>
      <c r="J229" s="9"/>
      <c r="K229" s="501"/>
      <c r="L229" s="498"/>
      <c r="M229" s="428"/>
      <c r="N229" s="429"/>
      <c r="O229" s="430"/>
      <c r="P229" s="422" t="str">
        <f t="shared" si="125"/>
        <v/>
      </c>
      <c r="Q229" s="422" t="str">
        <f t="shared" si="126"/>
        <v/>
      </c>
      <c r="R229" s="423" t="str">
        <f t="shared" si="127"/>
        <v/>
      </c>
      <c r="S229" s="424" t="str">
        <f t="shared" si="128"/>
        <v/>
      </c>
      <c r="T229" s="425" t="str">
        <f t="shared" si="129"/>
        <v/>
      </c>
      <c r="U229" s="425" t="str">
        <f t="shared" si="130"/>
        <v/>
      </c>
      <c r="V229" s="426"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3"/>
      <c r="BC229" s="3" t="s">
        <v>192</v>
      </c>
    </row>
    <row r="230" spans="1:55" s="12" customFormat="1" ht="13.5" customHeight="1" x14ac:dyDescent="0.2">
      <c r="A230" s="163">
        <v>215</v>
      </c>
      <c r="B230" s="7"/>
      <c r="C230" s="7"/>
      <c r="D230" s="120"/>
      <c r="E230" s="7"/>
      <c r="F230" s="7"/>
      <c r="G230" s="219"/>
      <c r="H230" s="7"/>
      <c r="I230" s="7"/>
      <c r="J230" s="9"/>
      <c r="K230" s="501"/>
      <c r="L230" s="498"/>
      <c r="M230" s="428"/>
      <c r="N230" s="429"/>
      <c r="O230" s="430"/>
      <c r="P230" s="422" t="str">
        <f t="shared" si="125"/>
        <v/>
      </c>
      <c r="Q230" s="422" t="str">
        <f t="shared" si="126"/>
        <v/>
      </c>
      <c r="R230" s="423" t="str">
        <f t="shared" si="127"/>
        <v/>
      </c>
      <c r="S230" s="424" t="str">
        <f t="shared" si="128"/>
        <v/>
      </c>
      <c r="T230" s="425" t="str">
        <f t="shared" si="129"/>
        <v/>
      </c>
      <c r="U230" s="425" t="str">
        <f t="shared" si="130"/>
        <v/>
      </c>
      <c r="V230" s="426"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3"/>
      <c r="BC230" s="3" t="s">
        <v>193</v>
      </c>
    </row>
    <row r="231" spans="1:55" s="12" customFormat="1" ht="13.5" customHeight="1" x14ac:dyDescent="0.2">
      <c r="A231" s="163">
        <v>216</v>
      </c>
      <c r="B231" s="7"/>
      <c r="C231" s="7"/>
      <c r="D231" s="120"/>
      <c r="E231" s="7"/>
      <c r="F231" s="7"/>
      <c r="G231" s="219"/>
      <c r="H231" s="7"/>
      <c r="I231" s="7"/>
      <c r="J231" s="9"/>
      <c r="K231" s="501"/>
      <c r="L231" s="498"/>
      <c r="M231" s="428"/>
      <c r="N231" s="429"/>
      <c r="O231" s="430"/>
      <c r="P231" s="422" t="str">
        <f t="shared" si="125"/>
        <v/>
      </c>
      <c r="Q231" s="422" t="str">
        <f t="shared" si="126"/>
        <v/>
      </c>
      <c r="R231" s="423" t="str">
        <f t="shared" si="127"/>
        <v/>
      </c>
      <c r="S231" s="424" t="str">
        <f t="shared" si="128"/>
        <v/>
      </c>
      <c r="T231" s="425" t="str">
        <f t="shared" si="129"/>
        <v/>
      </c>
      <c r="U231" s="425" t="str">
        <f t="shared" si="130"/>
        <v/>
      </c>
      <c r="V231" s="426"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3"/>
      <c r="BC231" s="3" t="s">
        <v>101</v>
      </c>
    </row>
    <row r="232" spans="1:55" s="12" customFormat="1" ht="13.5" customHeight="1" x14ac:dyDescent="0.2">
      <c r="A232" s="163">
        <v>217</v>
      </c>
      <c r="B232" s="7"/>
      <c r="C232" s="7"/>
      <c r="D232" s="120"/>
      <c r="E232" s="7"/>
      <c r="F232" s="7"/>
      <c r="G232" s="219"/>
      <c r="H232" s="7"/>
      <c r="I232" s="7"/>
      <c r="J232" s="9"/>
      <c r="K232" s="501"/>
      <c r="L232" s="498"/>
      <c r="M232" s="428"/>
      <c r="N232" s="429"/>
      <c r="O232" s="430"/>
      <c r="P232" s="422" t="str">
        <f t="shared" si="125"/>
        <v/>
      </c>
      <c r="Q232" s="422" t="str">
        <f t="shared" si="126"/>
        <v/>
      </c>
      <c r="R232" s="423" t="str">
        <f t="shared" si="127"/>
        <v/>
      </c>
      <c r="S232" s="424" t="str">
        <f t="shared" si="128"/>
        <v/>
      </c>
      <c r="T232" s="425" t="str">
        <f t="shared" si="129"/>
        <v/>
      </c>
      <c r="U232" s="425" t="str">
        <f t="shared" si="130"/>
        <v/>
      </c>
      <c r="V232" s="426"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3"/>
      <c r="BC232" s="3" t="s">
        <v>102</v>
      </c>
    </row>
    <row r="233" spans="1:55" s="12" customFormat="1" ht="13.5" customHeight="1" x14ac:dyDescent="0.2">
      <c r="A233" s="163">
        <v>218</v>
      </c>
      <c r="B233" s="7"/>
      <c r="C233" s="7"/>
      <c r="D233" s="120"/>
      <c r="E233" s="7"/>
      <c r="F233" s="7"/>
      <c r="G233" s="219"/>
      <c r="H233" s="7"/>
      <c r="I233" s="7"/>
      <c r="J233" s="9"/>
      <c r="K233" s="501"/>
      <c r="L233" s="498"/>
      <c r="M233" s="428"/>
      <c r="N233" s="429"/>
      <c r="O233" s="430"/>
      <c r="P233" s="422" t="str">
        <f t="shared" si="125"/>
        <v/>
      </c>
      <c r="Q233" s="422" t="str">
        <f t="shared" si="126"/>
        <v/>
      </c>
      <c r="R233" s="423" t="str">
        <f t="shared" si="127"/>
        <v/>
      </c>
      <c r="S233" s="424" t="str">
        <f t="shared" si="128"/>
        <v/>
      </c>
      <c r="T233" s="425" t="str">
        <f t="shared" si="129"/>
        <v/>
      </c>
      <c r="U233" s="425" t="str">
        <f t="shared" si="130"/>
        <v/>
      </c>
      <c r="V233" s="426"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3"/>
      <c r="BC233" s="3" t="s">
        <v>103</v>
      </c>
    </row>
    <row r="234" spans="1:55" s="12" customFormat="1" ht="13.5" customHeight="1" x14ac:dyDescent="0.2">
      <c r="A234" s="163">
        <v>219</v>
      </c>
      <c r="B234" s="7"/>
      <c r="C234" s="7"/>
      <c r="D234" s="120"/>
      <c r="E234" s="7"/>
      <c r="F234" s="7"/>
      <c r="G234" s="219"/>
      <c r="H234" s="7"/>
      <c r="I234" s="7"/>
      <c r="J234" s="9"/>
      <c r="K234" s="501"/>
      <c r="L234" s="498"/>
      <c r="M234" s="428"/>
      <c r="N234" s="429"/>
      <c r="O234" s="430"/>
      <c r="P234" s="422" t="str">
        <f t="shared" si="125"/>
        <v/>
      </c>
      <c r="Q234" s="422" t="str">
        <f t="shared" si="126"/>
        <v/>
      </c>
      <c r="R234" s="423" t="str">
        <f t="shared" si="127"/>
        <v/>
      </c>
      <c r="S234" s="424" t="str">
        <f t="shared" si="128"/>
        <v/>
      </c>
      <c r="T234" s="425" t="str">
        <f t="shared" si="129"/>
        <v/>
      </c>
      <c r="U234" s="425" t="str">
        <f t="shared" si="130"/>
        <v/>
      </c>
      <c r="V234" s="426"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3"/>
      <c r="BC234" s="3" t="s">
        <v>104</v>
      </c>
    </row>
    <row r="235" spans="1:55" s="12" customFormat="1" ht="13.5" customHeight="1" x14ac:dyDescent="0.2">
      <c r="A235" s="163">
        <v>220</v>
      </c>
      <c r="B235" s="7"/>
      <c r="C235" s="7"/>
      <c r="D235" s="120"/>
      <c r="E235" s="7"/>
      <c r="F235" s="7"/>
      <c r="G235" s="219"/>
      <c r="H235" s="7"/>
      <c r="I235" s="7"/>
      <c r="J235" s="9"/>
      <c r="K235" s="501"/>
      <c r="L235" s="498"/>
      <c r="M235" s="428"/>
      <c r="N235" s="429"/>
      <c r="O235" s="430"/>
      <c r="P235" s="422" t="str">
        <f t="shared" si="125"/>
        <v/>
      </c>
      <c r="Q235" s="422" t="str">
        <f t="shared" si="126"/>
        <v/>
      </c>
      <c r="R235" s="423" t="str">
        <f t="shared" si="127"/>
        <v/>
      </c>
      <c r="S235" s="424" t="str">
        <f t="shared" si="128"/>
        <v/>
      </c>
      <c r="T235" s="425" t="str">
        <f t="shared" si="129"/>
        <v/>
      </c>
      <c r="U235" s="425" t="str">
        <f t="shared" si="130"/>
        <v/>
      </c>
      <c r="V235" s="426"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3"/>
      <c r="BC235" s="3" t="s">
        <v>537</v>
      </c>
    </row>
    <row r="236" spans="1:55" s="12" customFormat="1" ht="13.5" customHeight="1" x14ac:dyDescent="0.2">
      <c r="A236" s="163">
        <v>221</v>
      </c>
      <c r="B236" s="7"/>
      <c r="C236" s="7"/>
      <c r="D236" s="120"/>
      <c r="E236" s="7"/>
      <c r="F236" s="7"/>
      <c r="G236" s="219"/>
      <c r="H236" s="7"/>
      <c r="I236" s="7"/>
      <c r="J236" s="9"/>
      <c r="K236" s="501"/>
      <c r="L236" s="498"/>
      <c r="M236" s="428"/>
      <c r="N236" s="429"/>
      <c r="O236" s="430"/>
      <c r="P236" s="422" t="str">
        <f t="shared" si="125"/>
        <v/>
      </c>
      <c r="Q236" s="422" t="str">
        <f t="shared" si="126"/>
        <v/>
      </c>
      <c r="R236" s="423" t="str">
        <f t="shared" si="127"/>
        <v/>
      </c>
      <c r="S236" s="424" t="str">
        <f t="shared" si="128"/>
        <v/>
      </c>
      <c r="T236" s="425" t="str">
        <f t="shared" si="129"/>
        <v/>
      </c>
      <c r="U236" s="425" t="str">
        <f t="shared" si="130"/>
        <v/>
      </c>
      <c r="V236" s="426"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3"/>
      <c r="BC236" s="3" t="s">
        <v>539</v>
      </c>
    </row>
    <row r="237" spans="1:55" s="12" customFormat="1" ht="13.5" customHeight="1" x14ac:dyDescent="0.2">
      <c r="A237" s="163">
        <v>222</v>
      </c>
      <c r="B237" s="7"/>
      <c r="C237" s="7"/>
      <c r="D237" s="120"/>
      <c r="E237" s="7"/>
      <c r="F237" s="7"/>
      <c r="G237" s="219"/>
      <c r="H237" s="7"/>
      <c r="I237" s="7"/>
      <c r="J237" s="9"/>
      <c r="K237" s="501"/>
      <c r="L237" s="498"/>
      <c r="M237" s="428"/>
      <c r="N237" s="429"/>
      <c r="O237" s="430"/>
      <c r="P237" s="422" t="str">
        <f t="shared" si="125"/>
        <v/>
      </c>
      <c r="Q237" s="422" t="str">
        <f t="shared" si="126"/>
        <v/>
      </c>
      <c r="R237" s="423" t="str">
        <f t="shared" si="127"/>
        <v/>
      </c>
      <c r="S237" s="424" t="str">
        <f t="shared" si="128"/>
        <v/>
      </c>
      <c r="T237" s="425" t="str">
        <f t="shared" si="129"/>
        <v/>
      </c>
      <c r="U237" s="425" t="str">
        <f t="shared" si="130"/>
        <v/>
      </c>
      <c r="V237" s="426"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3"/>
      <c r="BC237" s="3" t="s">
        <v>194</v>
      </c>
    </row>
    <row r="238" spans="1:55" s="12" customFormat="1" ht="13.5" customHeight="1" x14ac:dyDescent="0.2">
      <c r="A238" s="163">
        <v>223</v>
      </c>
      <c r="B238" s="7"/>
      <c r="C238" s="7"/>
      <c r="D238" s="120"/>
      <c r="E238" s="7"/>
      <c r="F238" s="7"/>
      <c r="G238" s="219"/>
      <c r="H238" s="7"/>
      <c r="I238" s="7"/>
      <c r="J238" s="9"/>
      <c r="K238" s="501"/>
      <c r="L238" s="498"/>
      <c r="M238" s="428"/>
      <c r="N238" s="429"/>
      <c r="O238" s="430"/>
      <c r="P238" s="422" t="str">
        <f t="shared" si="125"/>
        <v/>
      </c>
      <c r="Q238" s="422" t="str">
        <f t="shared" si="126"/>
        <v/>
      </c>
      <c r="R238" s="423" t="str">
        <f t="shared" si="127"/>
        <v/>
      </c>
      <c r="S238" s="424" t="str">
        <f t="shared" si="128"/>
        <v/>
      </c>
      <c r="T238" s="425" t="str">
        <f t="shared" si="129"/>
        <v/>
      </c>
      <c r="U238" s="425" t="str">
        <f t="shared" si="130"/>
        <v/>
      </c>
      <c r="V238" s="426"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3"/>
      <c r="BC238" s="3" t="s">
        <v>195</v>
      </c>
    </row>
    <row r="239" spans="1:55" s="12" customFormat="1" ht="13.5" customHeight="1" x14ac:dyDescent="0.2">
      <c r="A239" s="163">
        <v>224</v>
      </c>
      <c r="B239" s="7"/>
      <c r="C239" s="7"/>
      <c r="D239" s="120"/>
      <c r="E239" s="7"/>
      <c r="F239" s="7"/>
      <c r="G239" s="219"/>
      <c r="H239" s="7"/>
      <c r="I239" s="7"/>
      <c r="J239" s="9"/>
      <c r="K239" s="501"/>
      <c r="L239" s="498"/>
      <c r="M239" s="428"/>
      <c r="N239" s="429"/>
      <c r="O239" s="430"/>
      <c r="P239" s="422" t="str">
        <f t="shared" si="125"/>
        <v/>
      </c>
      <c r="Q239" s="422" t="str">
        <f t="shared" si="126"/>
        <v/>
      </c>
      <c r="R239" s="423" t="str">
        <f t="shared" si="127"/>
        <v/>
      </c>
      <c r="S239" s="424" t="str">
        <f t="shared" si="128"/>
        <v/>
      </c>
      <c r="T239" s="425" t="str">
        <f t="shared" si="129"/>
        <v/>
      </c>
      <c r="U239" s="425" t="str">
        <f t="shared" si="130"/>
        <v/>
      </c>
      <c r="V239" s="426"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3"/>
      <c r="BC239" s="3" t="s">
        <v>196</v>
      </c>
    </row>
    <row r="240" spans="1:55" s="12" customFormat="1" ht="13.5" customHeight="1" x14ac:dyDescent="0.2">
      <c r="A240" s="163">
        <v>225</v>
      </c>
      <c r="B240" s="7"/>
      <c r="C240" s="7"/>
      <c r="D240" s="120"/>
      <c r="E240" s="7"/>
      <c r="F240" s="7"/>
      <c r="G240" s="219"/>
      <c r="H240" s="7"/>
      <c r="I240" s="7"/>
      <c r="J240" s="9"/>
      <c r="K240" s="501"/>
      <c r="L240" s="498"/>
      <c r="M240" s="428"/>
      <c r="N240" s="429"/>
      <c r="O240" s="430"/>
      <c r="P240" s="422" t="str">
        <f t="shared" si="125"/>
        <v/>
      </c>
      <c r="Q240" s="422" t="str">
        <f t="shared" si="126"/>
        <v/>
      </c>
      <c r="R240" s="423" t="str">
        <f t="shared" si="127"/>
        <v/>
      </c>
      <c r="S240" s="424" t="str">
        <f t="shared" si="128"/>
        <v/>
      </c>
      <c r="T240" s="425" t="str">
        <f t="shared" si="129"/>
        <v/>
      </c>
      <c r="U240" s="425" t="str">
        <f t="shared" si="130"/>
        <v/>
      </c>
      <c r="V240" s="426"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3"/>
      <c r="BC240" s="3" t="s">
        <v>197</v>
      </c>
    </row>
    <row r="241" spans="1:55" s="12" customFormat="1" ht="13.5" customHeight="1" x14ac:dyDescent="0.2">
      <c r="A241" s="163">
        <v>226</v>
      </c>
      <c r="B241" s="7"/>
      <c r="C241" s="7"/>
      <c r="D241" s="120"/>
      <c r="E241" s="7"/>
      <c r="F241" s="7"/>
      <c r="G241" s="219"/>
      <c r="H241" s="7"/>
      <c r="I241" s="7"/>
      <c r="J241" s="9"/>
      <c r="K241" s="501"/>
      <c r="L241" s="498"/>
      <c r="M241" s="428"/>
      <c r="N241" s="429"/>
      <c r="O241" s="430"/>
      <c r="P241" s="422" t="str">
        <f t="shared" si="125"/>
        <v/>
      </c>
      <c r="Q241" s="422" t="str">
        <f t="shared" si="126"/>
        <v/>
      </c>
      <c r="R241" s="423" t="str">
        <f t="shared" si="127"/>
        <v/>
      </c>
      <c r="S241" s="424" t="str">
        <f t="shared" si="128"/>
        <v/>
      </c>
      <c r="T241" s="425" t="str">
        <f t="shared" si="129"/>
        <v/>
      </c>
      <c r="U241" s="425" t="str">
        <f t="shared" si="130"/>
        <v/>
      </c>
      <c r="V241" s="426"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3"/>
      <c r="BC241" s="3" t="s">
        <v>198</v>
      </c>
    </row>
    <row r="242" spans="1:55" s="12" customFormat="1" ht="13.5" customHeight="1" x14ac:dyDescent="0.2">
      <c r="A242" s="163">
        <v>227</v>
      </c>
      <c r="B242" s="7"/>
      <c r="C242" s="7"/>
      <c r="D242" s="120"/>
      <c r="E242" s="7"/>
      <c r="F242" s="7"/>
      <c r="G242" s="219"/>
      <c r="H242" s="7"/>
      <c r="I242" s="7"/>
      <c r="J242" s="9"/>
      <c r="K242" s="501"/>
      <c r="L242" s="498"/>
      <c r="M242" s="428"/>
      <c r="N242" s="429"/>
      <c r="O242" s="430"/>
      <c r="P242" s="422" t="str">
        <f t="shared" si="125"/>
        <v/>
      </c>
      <c r="Q242" s="422" t="str">
        <f t="shared" si="126"/>
        <v/>
      </c>
      <c r="R242" s="423" t="str">
        <f t="shared" si="127"/>
        <v/>
      </c>
      <c r="S242" s="424" t="str">
        <f t="shared" si="128"/>
        <v/>
      </c>
      <c r="T242" s="425" t="str">
        <f t="shared" si="129"/>
        <v/>
      </c>
      <c r="U242" s="425" t="str">
        <f t="shared" si="130"/>
        <v/>
      </c>
      <c r="V242" s="426"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3"/>
      <c r="BC242" s="3" t="s">
        <v>1189</v>
      </c>
    </row>
    <row r="243" spans="1:55" s="12" customFormat="1" ht="13.5" customHeight="1" x14ac:dyDescent="0.2">
      <c r="A243" s="163">
        <v>228</v>
      </c>
      <c r="B243" s="7"/>
      <c r="C243" s="7"/>
      <c r="D243" s="120"/>
      <c r="E243" s="7"/>
      <c r="F243" s="7"/>
      <c r="G243" s="219"/>
      <c r="H243" s="7"/>
      <c r="I243" s="7"/>
      <c r="J243" s="9"/>
      <c r="K243" s="501"/>
      <c r="L243" s="498"/>
      <c r="M243" s="428"/>
      <c r="N243" s="429"/>
      <c r="O243" s="430"/>
      <c r="P243" s="422" t="str">
        <f t="shared" si="125"/>
        <v/>
      </c>
      <c r="Q243" s="422" t="str">
        <f t="shared" si="126"/>
        <v/>
      </c>
      <c r="R243" s="423" t="str">
        <f t="shared" si="127"/>
        <v/>
      </c>
      <c r="S243" s="424" t="str">
        <f t="shared" si="128"/>
        <v/>
      </c>
      <c r="T243" s="425" t="str">
        <f t="shared" si="129"/>
        <v/>
      </c>
      <c r="U243" s="425" t="str">
        <f t="shared" si="130"/>
        <v/>
      </c>
      <c r="V243" s="426"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3"/>
      <c r="BC243" s="3" t="s">
        <v>1190</v>
      </c>
    </row>
    <row r="244" spans="1:55" s="12" customFormat="1" ht="13.5" customHeight="1" x14ac:dyDescent="0.2">
      <c r="A244" s="163">
        <v>229</v>
      </c>
      <c r="B244" s="7"/>
      <c r="C244" s="7"/>
      <c r="D244" s="120"/>
      <c r="E244" s="7"/>
      <c r="F244" s="7"/>
      <c r="G244" s="219"/>
      <c r="H244" s="7"/>
      <c r="I244" s="7"/>
      <c r="J244" s="9"/>
      <c r="K244" s="501"/>
      <c r="L244" s="498"/>
      <c r="M244" s="428"/>
      <c r="N244" s="429"/>
      <c r="O244" s="430"/>
      <c r="P244" s="422" t="str">
        <f t="shared" si="125"/>
        <v/>
      </c>
      <c r="Q244" s="422" t="str">
        <f t="shared" si="126"/>
        <v/>
      </c>
      <c r="R244" s="423" t="str">
        <f t="shared" si="127"/>
        <v/>
      </c>
      <c r="S244" s="424" t="str">
        <f t="shared" si="128"/>
        <v/>
      </c>
      <c r="T244" s="425" t="str">
        <f t="shared" si="129"/>
        <v/>
      </c>
      <c r="U244" s="425" t="str">
        <f t="shared" si="130"/>
        <v/>
      </c>
      <c r="V244" s="426"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3"/>
      <c r="BC244" s="3" t="s">
        <v>1584</v>
      </c>
    </row>
    <row r="245" spans="1:55" s="12" customFormat="1" ht="13.5" customHeight="1" x14ac:dyDescent="0.2">
      <c r="A245" s="163">
        <v>230</v>
      </c>
      <c r="B245" s="7"/>
      <c r="C245" s="7"/>
      <c r="D245" s="120"/>
      <c r="E245" s="7"/>
      <c r="F245" s="7"/>
      <c r="G245" s="219"/>
      <c r="H245" s="7"/>
      <c r="I245" s="7"/>
      <c r="J245" s="9"/>
      <c r="K245" s="501"/>
      <c r="L245" s="498"/>
      <c r="M245" s="428"/>
      <c r="N245" s="429"/>
      <c r="O245" s="430"/>
      <c r="P245" s="422" t="str">
        <f t="shared" si="125"/>
        <v/>
      </c>
      <c r="Q245" s="422" t="str">
        <f t="shared" si="126"/>
        <v/>
      </c>
      <c r="R245" s="423" t="str">
        <f t="shared" si="127"/>
        <v/>
      </c>
      <c r="S245" s="424" t="str">
        <f t="shared" si="128"/>
        <v/>
      </c>
      <c r="T245" s="425" t="str">
        <f t="shared" si="129"/>
        <v/>
      </c>
      <c r="U245" s="425" t="str">
        <f t="shared" si="130"/>
        <v/>
      </c>
      <c r="V245" s="426"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3"/>
      <c r="BC245" s="3" t="s">
        <v>1585</v>
      </c>
    </row>
    <row r="246" spans="1:55" s="12" customFormat="1" ht="13.5" customHeight="1" x14ac:dyDescent="0.2">
      <c r="A246" s="163">
        <v>231</v>
      </c>
      <c r="B246" s="7"/>
      <c r="C246" s="7"/>
      <c r="D246" s="120"/>
      <c r="E246" s="7"/>
      <c r="F246" s="7"/>
      <c r="G246" s="219"/>
      <c r="H246" s="7"/>
      <c r="I246" s="7"/>
      <c r="J246" s="9"/>
      <c r="K246" s="501"/>
      <c r="L246" s="498"/>
      <c r="M246" s="428"/>
      <c r="N246" s="429"/>
      <c r="O246" s="430"/>
      <c r="P246" s="422" t="str">
        <f t="shared" si="125"/>
        <v/>
      </c>
      <c r="Q246" s="422" t="str">
        <f t="shared" si="126"/>
        <v/>
      </c>
      <c r="R246" s="423" t="str">
        <f t="shared" si="127"/>
        <v/>
      </c>
      <c r="S246" s="424" t="str">
        <f t="shared" si="128"/>
        <v/>
      </c>
      <c r="T246" s="425" t="str">
        <f t="shared" si="129"/>
        <v/>
      </c>
      <c r="U246" s="425" t="str">
        <f t="shared" si="130"/>
        <v/>
      </c>
      <c r="V246" s="426"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3"/>
      <c r="BC246" s="3" t="s">
        <v>1586</v>
      </c>
    </row>
    <row r="247" spans="1:55" s="12" customFormat="1" ht="13.5" customHeight="1" x14ac:dyDescent="0.2">
      <c r="A247" s="163">
        <v>232</v>
      </c>
      <c r="B247" s="7"/>
      <c r="C247" s="7"/>
      <c r="D247" s="120"/>
      <c r="E247" s="7"/>
      <c r="F247" s="7"/>
      <c r="G247" s="219"/>
      <c r="H247" s="7"/>
      <c r="I247" s="7"/>
      <c r="J247" s="9"/>
      <c r="K247" s="501"/>
      <c r="L247" s="498"/>
      <c r="M247" s="428"/>
      <c r="N247" s="429"/>
      <c r="O247" s="430"/>
      <c r="P247" s="422" t="str">
        <f t="shared" si="125"/>
        <v/>
      </c>
      <c r="Q247" s="422" t="str">
        <f t="shared" si="126"/>
        <v/>
      </c>
      <c r="R247" s="423" t="str">
        <f t="shared" si="127"/>
        <v/>
      </c>
      <c r="S247" s="424" t="str">
        <f t="shared" si="128"/>
        <v/>
      </c>
      <c r="T247" s="425" t="str">
        <f t="shared" si="129"/>
        <v/>
      </c>
      <c r="U247" s="425" t="str">
        <f t="shared" si="130"/>
        <v/>
      </c>
      <c r="V247" s="426"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3"/>
      <c r="BC247" s="3" t="s">
        <v>1587</v>
      </c>
    </row>
    <row r="248" spans="1:55" s="12" customFormat="1" ht="13.5" customHeight="1" x14ac:dyDescent="0.2">
      <c r="A248" s="163">
        <v>233</v>
      </c>
      <c r="B248" s="7"/>
      <c r="C248" s="7"/>
      <c r="D248" s="120"/>
      <c r="E248" s="7"/>
      <c r="F248" s="7"/>
      <c r="G248" s="219"/>
      <c r="H248" s="7"/>
      <c r="I248" s="7"/>
      <c r="J248" s="9"/>
      <c r="K248" s="501"/>
      <c r="L248" s="498"/>
      <c r="M248" s="428"/>
      <c r="N248" s="429"/>
      <c r="O248" s="430"/>
      <c r="P248" s="422" t="str">
        <f t="shared" si="125"/>
        <v/>
      </c>
      <c r="Q248" s="422" t="str">
        <f t="shared" si="126"/>
        <v/>
      </c>
      <c r="R248" s="423" t="str">
        <f t="shared" si="127"/>
        <v/>
      </c>
      <c r="S248" s="424" t="str">
        <f t="shared" si="128"/>
        <v/>
      </c>
      <c r="T248" s="425" t="str">
        <f t="shared" si="129"/>
        <v/>
      </c>
      <c r="U248" s="425" t="str">
        <f t="shared" si="130"/>
        <v/>
      </c>
      <c r="V248" s="426"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3"/>
      <c r="BC248" s="3" t="s">
        <v>1191</v>
      </c>
    </row>
    <row r="249" spans="1:55" s="12" customFormat="1" ht="13.5" customHeight="1" x14ac:dyDescent="0.2">
      <c r="A249" s="163">
        <v>234</v>
      </c>
      <c r="B249" s="7"/>
      <c r="C249" s="7"/>
      <c r="D249" s="120"/>
      <c r="E249" s="7"/>
      <c r="F249" s="7"/>
      <c r="G249" s="219"/>
      <c r="H249" s="7"/>
      <c r="I249" s="7"/>
      <c r="J249" s="9"/>
      <c r="K249" s="501"/>
      <c r="L249" s="498"/>
      <c r="M249" s="428"/>
      <c r="N249" s="429"/>
      <c r="O249" s="430"/>
      <c r="P249" s="422" t="str">
        <f t="shared" si="125"/>
        <v/>
      </c>
      <c r="Q249" s="422" t="str">
        <f t="shared" si="126"/>
        <v/>
      </c>
      <c r="R249" s="423" t="str">
        <f t="shared" si="127"/>
        <v/>
      </c>
      <c r="S249" s="424" t="str">
        <f t="shared" si="128"/>
        <v/>
      </c>
      <c r="T249" s="425" t="str">
        <f t="shared" si="129"/>
        <v/>
      </c>
      <c r="U249" s="425" t="str">
        <f t="shared" si="130"/>
        <v/>
      </c>
      <c r="V249" s="426"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3"/>
      <c r="BC249" s="3" t="s">
        <v>1192</v>
      </c>
    </row>
    <row r="250" spans="1:55" s="12" customFormat="1" ht="13.5" customHeight="1" x14ac:dyDescent="0.2">
      <c r="A250" s="163">
        <v>235</v>
      </c>
      <c r="B250" s="7"/>
      <c r="C250" s="7"/>
      <c r="D250" s="120"/>
      <c r="E250" s="7"/>
      <c r="F250" s="7"/>
      <c r="G250" s="219"/>
      <c r="H250" s="7"/>
      <c r="I250" s="7"/>
      <c r="J250" s="9"/>
      <c r="K250" s="501"/>
      <c r="L250" s="498"/>
      <c r="M250" s="428"/>
      <c r="N250" s="429"/>
      <c r="O250" s="430"/>
      <c r="P250" s="422" t="str">
        <f t="shared" si="125"/>
        <v/>
      </c>
      <c r="Q250" s="422" t="str">
        <f t="shared" si="126"/>
        <v/>
      </c>
      <c r="R250" s="423" t="str">
        <f t="shared" si="127"/>
        <v/>
      </c>
      <c r="S250" s="424" t="str">
        <f t="shared" si="128"/>
        <v/>
      </c>
      <c r="T250" s="425" t="str">
        <f t="shared" si="129"/>
        <v/>
      </c>
      <c r="U250" s="425" t="str">
        <f t="shared" si="130"/>
        <v/>
      </c>
      <c r="V250" s="426"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3"/>
      <c r="BC250" s="3" t="s">
        <v>1193</v>
      </c>
    </row>
    <row r="251" spans="1:55" s="12" customFormat="1" ht="13.5" customHeight="1" x14ac:dyDescent="0.2">
      <c r="A251" s="163">
        <v>236</v>
      </c>
      <c r="B251" s="7"/>
      <c r="C251" s="7"/>
      <c r="D251" s="120"/>
      <c r="E251" s="7"/>
      <c r="F251" s="7"/>
      <c r="G251" s="219"/>
      <c r="H251" s="7"/>
      <c r="I251" s="7"/>
      <c r="J251" s="9"/>
      <c r="K251" s="501"/>
      <c r="L251" s="498"/>
      <c r="M251" s="428"/>
      <c r="N251" s="429"/>
      <c r="O251" s="430"/>
      <c r="P251" s="422" t="str">
        <f t="shared" si="125"/>
        <v/>
      </c>
      <c r="Q251" s="422" t="str">
        <f t="shared" si="126"/>
        <v/>
      </c>
      <c r="R251" s="423" t="str">
        <f t="shared" si="127"/>
        <v/>
      </c>
      <c r="S251" s="424" t="str">
        <f t="shared" si="128"/>
        <v/>
      </c>
      <c r="T251" s="425" t="str">
        <f t="shared" si="129"/>
        <v/>
      </c>
      <c r="U251" s="425" t="str">
        <f t="shared" si="130"/>
        <v/>
      </c>
      <c r="V251" s="426"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3"/>
      <c r="BC251" s="3" t="s">
        <v>1194</v>
      </c>
    </row>
    <row r="252" spans="1:55" s="12" customFormat="1" ht="13.5" customHeight="1" x14ac:dyDescent="0.2">
      <c r="A252" s="163">
        <v>237</v>
      </c>
      <c r="B252" s="7"/>
      <c r="C252" s="7"/>
      <c r="D252" s="120"/>
      <c r="E252" s="7"/>
      <c r="F252" s="7"/>
      <c r="G252" s="219"/>
      <c r="H252" s="7"/>
      <c r="I252" s="7"/>
      <c r="J252" s="9"/>
      <c r="K252" s="501"/>
      <c r="L252" s="498"/>
      <c r="M252" s="428"/>
      <c r="N252" s="429"/>
      <c r="O252" s="430"/>
      <c r="P252" s="422" t="str">
        <f t="shared" si="125"/>
        <v/>
      </c>
      <c r="Q252" s="422" t="str">
        <f t="shared" si="126"/>
        <v/>
      </c>
      <c r="R252" s="423" t="str">
        <f t="shared" si="127"/>
        <v/>
      </c>
      <c r="S252" s="424" t="str">
        <f t="shared" si="128"/>
        <v/>
      </c>
      <c r="T252" s="425" t="str">
        <f t="shared" si="129"/>
        <v/>
      </c>
      <c r="U252" s="425" t="str">
        <f t="shared" si="130"/>
        <v/>
      </c>
      <c r="V252" s="426"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3"/>
      <c r="BC252" s="3" t="s">
        <v>1195</v>
      </c>
    </row>
    <row r="253" spans="1:55" s="12" customFormat="1" ht="13.5" customHeight="1" x14ac:dyDescent="0.2">
      <c r="A253" s="163">
        <v>238</v>
      </c>
      <c r="B253" s="7"/>
      <c r="C253" s="7"/>
      <c r="D253" s="120"/>
      <c r="E253" s="7"/>
      <c r="F253" s="7"/>
      <c r="G253" s="219"/>
      <c r="H253" s="7"/>
      <c r="I253" s="7"/>
      <c r="J253" s="9"/>
      <c r="K253" s="501"/>
      <c r="L253" s="498"/>
      <c r="M253" s="428"/>
      <c r="N253" s="429"/>
      <c r="O253" s="430"/>
      <c r="P253" s="422" t="str">
        <f t="shared" si="125"/>
        <v/>
      </c>
      <c r="Q253" s="422" t="str">
        <f t="shared" si="126"/>
        <v/>
      </c>
      <c r="R253" s="423" t="str">
        <f t="shared" si="127"/>
        <v/>
      </c>
      <c r="S253" s="424" t="str">
        <f t="shared" si="128"/>
        <v/>
      </c>
      <c r="T253" s="425" t="str">
        <f t="shared" si="129"/>
        <v/>
      </c>
      <c r="U253" s="425" t="str">
        <f t="shared" si="130"/>
        <v/>
      </c>
      <c r="V253" s="426"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3"/>
      <c r="BC253" s="3" t="s">
        <v>1196</v>
      </c>
    </row>
    <row r="254" spans="1:55" s="12" customFormat="1" ht="13.5" customHeight="1" x14ac:dyDescent="0.2">
      <c r="A254" s="163">
        <v>239</v>
      </c>
      <c r="B254" s="7"/>
      <c r="C254" s="7"/>
      <c r="D254" s="120"/>
      <c r="E254" s="7"/>
      <c r="F254" s="7"/>
      <c r="G254" s="219"/>
      <c r="H254" s="7"/>
      <c r="I254" s="7"/>
      <c r="J254" s="9"/>
      <c r="K254" s="501"/>
      <c r="L254" s="498"/>
      <c r="M254" s="428"/>
      <c r="N254" s="429"/>
      <c r="O254" s="430"/>
      <c r="P254" s="422" t="str">
        <f t="shared" si="125"/>
        <v/>
      </c>
      <c r="Q254" s="422" t="str">
        <f t="shared" si="126"/>
        <v/>
      </c>
      <c r="R254" s="423" t="str">
        <f t="shared" si="127"/>
        <v/>
      </c>
      <c r="S254" s="424" t="str">
        <f t="shared" si="128"/>
        <v/>
      </c>
      <c r="T254" s="425" t="str">
        <f t="shared" si="129"/>
        <v/>
      </c>
      <c r="U254" s="425" t="str">
        <f t="shared" si="130"/>
        <v/>
      </c>
      <c r="V254" s="426"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3"/>
      <c r="BC254" s="3" t="s">
        <v>1197</v>
      </c>
    </row>
    <row r="255" spans="1:55" s="12" customFormat="1" ht="13.5" customHeight="1" x14ac:dyDescent="0.2">
      <c r="A255" s="163">
        <v>240</v>
      </c>
      <c r="B255" s="7"/>
      <c r="C255" s="7"/>
      <c r="D255" s="120"/>
      <c r="E255" s="7"/>
      <c r="F255" s="7"/>
      <c r="G255" s="219"/>
      <c r="H255" s="7"/>
      <c r="I255" s="7"/>
      <c r="J255" s="9"/>
      <c r="K255" s="501"/>
      <c r="L255" s="498"/>
      <c r="M255" s="428"/>
      <c r="N255" s="429"/>
      <c r="O255" s="430"/>
      <c r="P255" s="422" t="str">
        <f t="shared" si="125"/>
        <v/>
      </c>
      <c r="Q255" s="422" t="str">
        <f t="shared" si="126"/>
        <v/>
      </c>
      <c r="R255" s="423" t="str">
        <f t="shared" si="127"/>
        <v/>
      </c>
      <c r="S255" s="424" t="str">
        <f t="shared" si="128"/>
        <v/>
      </c>
      <c r="T255" s="425" t="str">
        <f t="shared" si="129"/>
        <v/>
      </c>
      <c r="U255" s="425" t="str">
        <f t="shared" si="130"/>
        <v/>
      </c>
      <c r="V255" s="426"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3"/>
      <c r="BC255" s="3" t="s">
        <v>1198</v>
      </c>
    </row>
    <row r="256" spans="1:55" s="12" customFormat="1" ht="13.5" customHeight="1" x14ac:dyDescent="0.2">
      <c r="A256" s="163">
        <v>241</v>
      </c>
      <c r="B256" s="7"/>
      <c r="C256" s="7"/>
      <c r="D256" s="120"/>
      <c r="E256" s="7"/>
      <c r="F256" s="7"/>
      <c r="G256" s="219"/>
      <c r="H256" s="7"/>
      <c r="I256" s="7"/>
      <c r="J256" s="9"/>
      <c r="K256" s="501"/>
      <c r="L256" s="498"/>
      <c r="M256" s="428"/>
      <c r="N256" s="429"/>
      <c r="O256" s="430"/>
      <c r="P256" s="422" t="str">
        <f t="shared" si="125"/>
        <v/>
      </c>
      <c r="Q256" s="422" t="str">
        <f t="shared" si="126"/>
        <v/>
      </c>
      <c r="R256" s="423" t="str">
        <f t="shared" si="127"/>
        <v/>
      </c>
      <c r="S256" s="424" t="str">
        <f t="shared" si="128"/>
        <v/>
      </c>
      <c r="T256" s="425" t="str">
        <f t="shared" si="129"/>
        <v/>
      </c>
      <c r="U256" s="425" t="str">
        <f t="shared" si="130"/>
        <v/>
      </c>
      <c r="V256" s="426"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3"/>
      <c r="BC256" s="3" t="s">
        <v>1199</v>
      </c>
    </row>
    <row r="257" spans="1:55" s="12" customFormat="1" ht="13.5" customHeight="1" x14ac:dyDescent="0.2">
      <c r="A257" s="163">
        <v>242</v>
      </c>
      <c r="B257" s="7"/>
      <c r="C257" s="7"/>
      <c r="D257" s="120"/>
      <c r="E257" s="7"/>
      <c r="F257" s="7"/>
      <c r="G257" s="219"/>
      <c r="H257" s="7"/>
      <c r="I257" s="7"/>
      <c r="J257" s="9"/>
      <c r="K257" s="501"/>
      <c r="L257" s="498"/>
      <c r="M257" s="428"/>
      <c r="N257" s="429"/>
      <c r="O257" s="430"/>
      <c r="P257" s="422" t="str">
        <f t="shared" si="125"/>
        <v/>
      </c>
      <c r="Q257" s="422" t="str">
        <f t="shared" si="126"/>
        <v/>
      </c>
      <c r="R257" s="423" t="str">
        <f t="shared" si="127"/>
        <v/>
      </c>
      <c r="S257" s="424" t="str">
        <f t="shared" si="128"/>
        <v/>
      </c>
      <c r="T257" s="425" t="str">
        <f t="shared" si="129"/>
        <v/>
      </c>
      <c r="U257" s="425" t="str">
        <f t="shared" si="130"/>
        <v/>
      </c>
      <c r="V257" s="426"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3"/>
      <c r="BC257" s="3" t="s">
        <v>1200</v>
      </c>
    </row>
    <row r="258" spans="1:55" s="12" customFormat="1" ht="13.5" customHeight="1" x14ac:dyDescent="0.2">
      <c r="A258" s="163">
        <v>243</v>
      </c>
      <c r="B258" s="7"/>
      <c r="C258" s="7"/>
      <c r="D258" s="120"/>
      <c r="E258" s="7"/>
      <c r="F258" s="7"/>
      <c r="G258" s="219"/>
      <c r="H258" s="7"/>
      <c r="I258" s="7"/>
      <c r="J258" s="9"/>
      <c r="K258" s="501"/>
      <c r="L258" s="498"/>
      <c r="M258" s="428"/>
      <c r="N258" s="429"/>
      <c r="O258" s="430"/>
      <c r="P258" s="422" t="str">
        <f t="shared" si="125"/>
        <v/>
      </c>
      <c r="Q258" s="422" t="str">
        <f t="shared" si="126"/>
        <v/>
      </c>
      <c r="R258" s="423" t="str">
        <f t="shared" si="127"/>
        <v/>
      </c>
      <c r="S258" s="424" t="str">
        <f t="shared" si="128"/>
        <v/>
      </c>
      <c r="T258" s="425" t="str">
        <f t="shared" si="129"/>
        <v/>
      </c>
      <c r="U258" s="425" t="str">
        <f t="shared" si="130"/>
        <v/>
      </c>
      <c r="V258" s="426"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3"/>
      <c r="BC258" s="3" t="s">
        <v>1201</v>
      </c>
    </row>
    <row r="259" spans="1:55" s="12" customFormat="1" ht="13.5" customHeight="1" x14ac:dyDescent="0.2">
      <c r="A259" s="163">
        <v>244</v>
      </c>
      <c r="B259" s="7"/>
      <c r="C259" s="7"/>
      <c r="D259" s="120"/>
      <c r="E259" s="7"/>
      <c r="F259" s="7"/>
      <c r="G259" s="219"/>
      <c r="H259" s="7"/>
      <c r="I259" s="7"/>
      <c r="J259" s="9"/>
      <c r="K259" s="501"/>
      <c r="L259" s="498"/>
      <c r="M259" s="428"/>
      <c r="N259" s="429"/>
      <c r="O259" s="430"/>
      <c r="P259" s="422" t="str">
        <f t="shared" si="125"/>
        <v/>
      </c>
      <c r="Q259" s="422" t="str">
        <f t="shared" si="126"/>
        <v/>
      </c>
      <c r="R259" s="423" t="str">
        <f t="shared" si="127"/>
        <v/>
      </c>
      <c r="S259" s="424" t="str">
        <f t="shared" si="128"/>
        <v/>
      </c>
      <c r="T259" s="425" t="str">
        <f t="shared" si="129"/>
        <v/>
      </c>
      <c r="U259" s="425" t="str">
        <f t="shared" si="130"/>
        <v/>
      </c>
      <c r="V259" s="426"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3"/>
      <c r="BC259" s="3" t="s">
        <v>1202</v>
      </c>
    </row>
    <row r="260" spans="1:55" s="12" customFormat="1" ht="13.5" customHeight="1" x14ac:dyDescent="0.2">
      <c r="A260" s="163">
        <v>245</v>
      </c>
      <c r="B260" s="7"/>
      <c r="C260" s="7"/>
      <c r="D260" s="120"/>
      <c r="E260" s="7"/>
      <c r="F260" s="7"/>
      <c r="G260" s="219"/>
      <c r="H260" s="7"/>
      <c r="I260" s="7"/>
      <c r="J260" s="9"/>
      <c r="K260" s="501"/>
      <c r="L260" s="498"/>
      <c r="M260" s="428"/>
      <c r="N260" s="429"/>
      <c r="O260" s="430"/>
      <c r="P260" s="422" t="str">
        <f t="shared" si="125"/>
        <v/>
      </c>
      <c r="Q260" s="422" t="str">
        <f t="shared" si="126"/>
        <v/>
      </c>
      <c r="R260" s="423" t="str">
        <f t="shared" si="127"/>
        <v/>
      </c>
      <c r="S260" s="424" t="str">
        <f t="shared" si="128"/>
        <v/>
      </c>
      <c r="T260" s="425" t="str">
        <f t="shared" si="129"/>
        <v/>
      </c>
      <c r="U260" s="425" t="str">
        <f t="shared" si="130"/>
        <v/>
      </c>
      <c r="V260" s="426"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3"/>
      <c r="BC260" s="3" t="s">
        <v>1203</v>
      </c>
    </row>
    <row r="261" spans="1:55" s="12" customFormat="1" ht="13.5" customHeight="1" x14ac:dyDescent="0.2">
      <c r="A261" s="163">
        <v>246</v>
      </c>
      <c r="B261" s="7"/>
      <c r="C261" s="7"/>
      <c r="D261" s="120"/>
      <c r="E261" s="7"/>
      <c r="F261" s="7"/>
      <c r="G261" s="219"/>
      <c r="H261" s="7"/>
      <c r="I261" s="7"/>
      <c r="J261" s="9"/>
      <c r="K261" s="501"/>
      <c r="L261" s="498"/>
      <c r="M261" s="428"/>
      <c r="N261" s="429"/>
      <c r="O261" s="430"/>
      <c r="P261" s="422" t="str">
        <f t="shared" si="125"/>
        <v/>
      </c>
      <c r="Q261" s="422" t="str">
        <f t="shared" si="126"/>
        <v/>
      </c>
      <c r="R261" s="423" t="str">
        <f t="shared" si="127"/>
        <v/>
      </c>
      <c r="S261" s="424" t="str">
        <f t="shared" si="128"/>
        <v/>
      </c>
      <c r="T261" s="425" t="str">
        <f t="shared" si="129"/>
        <v/>
      </c>
      <c r="U261" s="425" t="str">
        <f t="shared" si="130"/>
        <v/>
      </c>
      <c r="V261" s="426"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3"/>
      <c r="BC261" s="3" t="s">
        <v>1204</v>
      </c>
    </row>
    <row r="262" spans="1:55" s="12" customFormat="1" ht="13.5" customHeight="1" x14ac:dyDescent="0.2">
      <c r="A262" s="163">
        <v>247</v>
      </c>
      <c r="B262" s="7"/>
      <c r="C262" s="7"/>
      <c r="D262" s="120"/>
      <c r="E262" s="7"/>
      <c r="F262" s="7"/>
      <c r="G262" s="219"/>
      <c r="H262" s="7"/>
      <c r="I262" s="7"/>
      <c r="J262" s="9"/>
      <c r="K262" s="501"/>
      <c r="L262" s="498"/>
      <c r="M262" s="428"/>
      <c r="N262" s="429"/>
      <c r="O262" s="430"/>
      <c r="P262" s="422" t="str">
        <f t="shared" si="125"/>
        <v/>
      </c>
      <c r="Q262" s="422" t="str">
        <f t="shared" si="126"/>
        <v/>
      </c>
      <c r="R262" s="423" t="str">
        <f t="shared" si="127"/>
        <v/>
      </c>
      <c r="S262" s="424" t="str">
        <f t="shared" si="128"/>
        <v/>
      </c>
      <c r="T262" s="425" t="str">
        <f t="shared" si="129"/>
        <v/>
      </c>
      <c r="U262" s="425" t="str">
        <f t="shared" si="130"/>
        <v/>
      </c>
      <c r="V262" s="426"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3"/>
      <c r="BC262" s="3" t="s">
        <v>1205</v>
      </c>
    </row>
    <row r="263" spans="1:55" s="12" customFormat="1" ht="13.5" customHeight="1" x14ac:dyDescent="0.2">
      <c r="A263" s="163">
        <v>248</v>
      </c>
      <c r="B263" s="7"/>
      <c r="C263" s="7"/>
      <c r="D263" s="120"/>
      <c r="E263" s="7"/>
      <c r="F263" s="7"/>
      <c r="G263" s="219"/>
      <c r="H263" s="7"/>
      <c r="I263" s="7"/>
      <c r="J263" s="9"/>
      <c r="K263" s="501"/>
      <c r="L263" s="498"/>
      <c r="M263" s="428"/>
      <c r="N263" s="429"/>
      <c r="O263" s="430"/>
      <c r="P263" s="422" t="str">
        <f t="shared" si="125"/>
        <v/>
      </c>
      <c r="Q263" s="422" t="str">
        <f t="shared" si="126"/>
        <v/>
      </c>
      <c r="R263" s="423" t="str">
        <f t="shared" si="127"/>
        <v/>
      </c>
      <c r="S263" s="424" t="str">
        <f t="shared" si="128"/>
        <v/>
      </c>
      <c r="T263" s="425" t="str">
        <f t="shared" si="129"/>
        <v/>
      </c>
      <c r="U263" s="425" t="str">
        <f t="shared" si="130"/>
        <v/>
      </c>
      <c r="V263" s="426"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3"/>
      <c r="BC263" s="3" t="s">
        <v>1206</v>
      </c>
    </row>
    <row r="264" spans="1:55" s="12" customFormat="1" ht="13.5" customHeight="1" x14ac:dyDescent="0.2">
      <c r="A264" s="163">
        <v>249</v>
      </c>
      <c r="B264" s="7"/>
      <c r="C264" s="7"/>
      <c r="D264" s="120"/>
      <c r="E264" s="7"/>
      <c r="F264" s="7"/>
      <c r="G264" s="219"/>
      <c r="H264" s="7"/>
      <c r="I264" s="7"/>
      <c r="J264" s="9"/>
      <c r="K264" s="501"/>
      <c r="L264" s="498"/>
      <c r="M264" s="428"/>
      <c r="N264" s="429"/>
      <c r="O264" s="430"/>
      <c r="P264" s="422" t="str">
        <f t="shared" si="125"/>
        <v/>
      </c>
      <c r="Q264" s="422" t="str">
        <f t="shared" si="126"/>
        <v/>
      </c>
      <c r="R264" s="423" t="str">
        <f t="shared" si="127"/>
        <v/>
      </c>
      <c r="S264" s="424" t="str">
        <f t="shared" si="128"/>
        <v/>
      </c>
      <c r="T264" s="425" t="str">
        <f t="shared" si="129"/>
        <v/>
      </c>
      <c r="U264" s="425" t="str">
        <f t="shared" si="130"/>
        <v/>
      </c>
      <c r="V264" s="426"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3"/>
      <c r="BC264" s="3" t="s">
        <v>1207</v>
      </c>
    </row>
    <row r="265" spans="1:55" s="12" customFormat="1" ht="13.5" customHeight="1" x14ac:dyDescent="0.2">
      <c r="A265" s="163">
        <v>250</v>
      </c>
      <c r="B265" s="7"/>
      <c r="C265" s="7"/>
      <c r="D265" s="120"/>
      <c r="E265" s="7"/>
      <c r="F265" s="7"/>
      <c r="G265" s="219"/>
      <c r="H265" s="7"/>
      <c r="I265" s="7"/>
      <c r="J265" s="9"/>
      <c r="K265" s="501"/>
      <c r="L265" s="498"/>
      <c r="M265" s="428"/>
      <c r="N265" s="429"/>
      <c r="O265" s="430"/>
      <c r="P265" s="422" t="str">
        <f t="shared" si="125"/>
        <v/>
      </c>
      <c r="Q265" s="422" t="str">
        <f t="shared" si="126"/>
        <v/>
      </c>
      <c r="R265" s="423" t="str">
        <f t="shared" si="127"/>
        <v/>
      </c>
      <c r="S265" s="424" t="str">
        <f t="shared" si="128"/>
        <v/>
      </c>
      <c r="T265" s="425" t="str">
        <f t="shared" si="129"/>
        <v/>
      </c>
      <c r="U265" s="425" t="str">
        <f t="shared" si="130"/>
        <v/>
      </c>
      <c r="V265" s="426"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3"/>
      <c r="BC265" s="3" t="s">
        <v>1208</v>
      </c>
    </row>
    <row r="266" spans="1:55" s="12" customFormat="1" ht="13.5" customHeight="1" x14ac:dyDescent="0.2">
      <c r="A266" s="163">
        <v>251</v>
      </c>
      <c r="B266" s="7"/>
      <c r="C266" s="7"/>
      <c r="D266" s="120"/>
      <c r="E266" s="7"/>
      <c r="F266" s="7"/>
      <c r="G266" s="219"/>
      <c r="H266" s="7"/>
      <c r="I266" s="7"/>
      <c r="J266" s="9"/>
      <c r="K266" s="501"/>
      <c r="L266" s="498"/>
      <c r="M266" s="428"/>
      <c r="N266" s="429"/>
      <c r="O266" s="430"/>
      <c r="P266" s="422" t="str">
        <f t="shared" si="125"/>
        <v/>
      </c>
      <c r="Q266" s="422" t="str">
        <f t="shared" si="126"/>
        <v/>
      </c>
      <c r="R266" s="423" t="str">
        <f t="shared" si="127"/>
        <v/>
      </c>
      <c r="S266" s="424" t="str">
        <f t="shared" si="128"/>
        <v/>
      </c>
      <c r="T266" s="425" t="str">
        <f t="shared" si="129"/>
        <v/>
      </c>
      <c r="U266" s="425" t="str">
        <f t="shared" si="130"/>
        <v/>
      </c>
      <c r="V266" s="426"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3"/>
      <c r="BC266" s="3" t="s">
        <v>1209</v>
      </c>
    </row>
    <row r="267" spans="1:55" s="12" customFormat="1" ht="13.5" customHeight="1" x14ac:dyDescent="0.2">
      <c r="A267" s="163">
        <v>252</v>
      </c>
      <c r="B267" s="7"/>
      <c r="C267" s="7"/>
      <c r="D267" s="120"/>
      <c r="E267" s="7"/>
      <c r="F267" s="7"/>
      <c r="G267" s="219"/>
      <c r="H267" s="7"/>
      <c r="I267" s="7"/>
      <c r="J267" s="9"/>
      <c r="K267" s="501"/>
      <c r="L267" s="498"/>
      <c r="M267" s="428"/>
      <c r="N267" s="429"/>
      <c r="O267" s="430"/>
      <c r="P267" s="422" t="str">
        <f t="shared" si="125"/>
        <v/>
      </c>
      <c r="Q267" s="422" t="str">
        <f t="shared" si="126"/>
        <v/>
      </c>
      <c r="R267" s="423" t="str">
        <f t="shared" si="127"/>
        <v/>
      </c>
      <c r="S267" s="424" t="str">
        <f t="shared" si="128"/>
        <v/>
      </c>
      <c r="T267" s="425" t="str">
        <f t="shared" si="129"/>
        <v/>
      </c>
      <c r="U267" s="425" t="str">
        <f t="shared" si="130"/>
        <v/>
      </c>
      <c r="V267" s="426"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3"/>
      <c r="BC267" s="3" t="s">
        <v>1210</v>
      </c>
    </row>
    <row r="268" spans="1:55" s="12" customFormat="1" ht="13.5" customHeight="1" x14ac:dyDescent="0.2">
      <c r="A268" s="163">
        <v>253</v>
      </c>
      <c r="B268" s="7"/>
      <c r="C268" s="7"/>
      <c r="D268" s="120"/>
      <c r="E268" s="7"/>
      <c r="F268" s="7"/>
      <c r="G268" s="219"/>
      <c r="H268" s="7"/>
      <c r="I268" s="7"/>
      <c r="J268" s="9"/>
      <c r="K268" s="501"/>
      <c r="L268" s="498"/>
      <c r="M268" s="428"/>
      <c r="N268" s="429"/>
      <c r="O268" s="430"/>
      <c r="P268" s="422" t="str">
        <f t="shared" si="125"/>
        <v/>
      </c>
      <c r="Q268" s="422" t="str">
        <f t="shared" si="126"/>
        <v/>
      </c>
      <c r="R268" s="423" t="str">
        <f t="shared" si="127"/>
        <v/>
      </c>
      <c r="S268" s="424" t="str">
        <f t="shared" si="128"/>
        <v/>
      </c>
      <c r="T268" s="425" t="str">
        <f t="shared" si="129"/>
        <v/>
      </c>
      <c r="U268" s="425" t="str">
        <f t="shared" si="130"/>
        <v/>
      </c>
      <c r="V268" s="426"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3"/>
      <c r="BC268" s="3" t="s">
        <v>1211</v>
      </c>
    </row>
    <row r="269" spans="1:55" s="12" customFormat="1" ht="13.5" customHeight="1" x14ac:dyDescent="0.2">
      <c r="A269" s="163">
        <v>254</v>
      </c>
      <c r="B269" s="7"/>
      <c r="C269" s="7"/>
      <c r="D269" s="120"/>
      <c r="E269" s="7"/>
      <c r="F269" s="7"/>
      <c r="G269" s="219"/>
      <c r="H269" s="7"/>
      <c r="I269" s="7"/>
      <c r="J269" s="9"/>
      <c r="K269" s="501"/>
      <c r="L269" s="498"/>
      <c r="M269" s="428"/>
      <c r="N269" s="429"/>
      <c r="O269" s="430"/>
      <c r="P269" s="422" t="str">
        <f t="shared" si="125"/>
        <v/>
      </c>
      <c r="Q269" s="422" t="str">
        <f t="shared" si="126"/>
        <v/>
      </c>
      <c r="R269" s="423" t="str">
        <f t="shared" si="127"/>
        <v/>
      </c>
      <c r="S269" s="424" t="str">
        <f t="shared" si="128"/>
        <v/>
      </c>
      <c r="T269" s="425" t="str">
        <f t="shared" si="129"/>
        <v/>
      </c>
      <c r="U269" s="425" t="str">
        <f t="shared" si="130"/>
        <v/>
      </c>
      <c r="V269" s="426"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3"/>
      <c r="BC269" s="3" t="s">
        <v>1212</v>
      </c>
    </row>
    <row r="270" spans="1:55" s="12" customFormat="1" ht="13.5" customHeight="1" x14ac:dyDescent="0.2">
      <c r="A270" s="163">
        <v>255</v>
      </c>
      <c r="B270" s="7"/>
      <c r="C270" s="7"/>
      <c r="D270" s="120"/>
      <c r="E270" s="7"/>
      <c r="F270" s="7"/>
      <c r="G270" s="219"/>
      <c r="H270" s="7"/>
      <c r="I270" s="7"/>
      <c r="J270" s="9"/>
      <c r="K270" s="501"/>
      <c r="L270" s="498"/>
      <c r="M270" s="428"/>
      <c r="N270" s="429"/>
      <c r="O270" s="430"/>
      <c r="P270" s="422" t="str">
        <f t="shared" si="125"/>
        <v/>
      </c>
      <c r="Q270" s="422" t="str">
        <f t="shared" si="126"/>
        <v/>
      </c>
      <c r="R270" s="423" t="str">
        <f t="shared" si="127"/>
        <v/>
      </c>
      <c r="S270" s="424" t="str">
        <f t="shared" si="128"/>
        <v/>
      </c>
      <c r="T270" s="425" t="str">
        <f t="shared" si="129"/>
        <v/>
      </c>
      <c r="U270" s="425" t="str">
        <f t="shared" si="130"/>
        <v/>
      </c>
      <c r="V270" s="426"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3"/>
      <c r="BC270" s="3" t="s">
        <v>1213</v>
      </c>
    </row>
    <row r="271" spans="1:55" s="12" customFormat="1" ht="13.5" customHeight="1" x14ac:dyDescent="0.2">
      <c r="A271" s="163">
        <v>256</v>
      </c>
      <c r="B271" s="7"/>
      <c r="C271" s="7"/>
      <c r="D271" s="120"/>
      <c r="E271" s="7"/>
      <c r="F271" s="7"/>
      <c r="G271" s="219"/>
      <c r="H271" s="7"/>
      <c r="I271" s="7"/>
      <c r="J271" s="9"/>
      <c r="K271" s="501"/>
      <c r="L271" s="498"/>
      <c r="M271" s="428"/>
      <c r="N271" s="429"/>
      <c r="O271" s="430"/>
      <c r="P271" s="422" t="str">
        <f t="shared" si="125"/>
        <v/>
      </c>
      <c r="Q271" s="422" t="str">
        <f t="shared" si="126"/>
        <v/>
      </c>
      <c r="R271" s="423" t="str">
        <f t="shared" si="127"/>
        <v/>
      </c>
      <c r="S271" s="424" t="str">
        <f t="shared" si="128"/>
        <v/>
      </c>
      <c r="T271" s="425" t="str">
        <f t="shared" si="129"/>
        <v/>
      </c>
      <c r="U271" s="425" t="str">
        <f t="shared" si="130"/>
        <v/>
      </c>
      <c r="V271" s="426"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3"/>
      <c r="BC271" s="3" t="s">
        <v>1214</v>
      </c>
    </row>
    <row r="272" spans="1:55" s="12" customFormat="1" ht="13.5" customHeight="1" x14ac:dyDescent="0.2">
      <c r="A272" s="163">
        <v>257</v>
      </c>
      <c r="B272" s="7"/>
      <c r="C272" s="7"/>
      <c r="D272" s="120"/>
      <c r="E272" s="7"/>
      <c r="F272" s="7"/>
      <c r="G272" s="219"/>
      <c r="H272" s="7"/>
      <c r="I272" s="7"/>
      <c r="J272" s="9"/>
      <c r="K272" s="501"/>
      <c r="L272" s="498"/>
      <c r="M272" s="428"/>
      <c r="N272" s="429"/>
      <c r="O272" s="430"/>
      <c r="P272" s="422" t="str">
        <f t="shared" si="125"/>
        <v/>
      </c>
      <c r="Q272" s="422" t="str">
        <f t="shared" si="126"/>
        <v/>
      </c>
      <c r="R272" s="423" t="str">
        <f t="shared" si="127"/>
        <v/>
      </c>
      <c r="S272" s="424" t="str">
        <f t="shared" si="128"/>
        <v/>
      </c>
      <c r="T272" s="425" t="str">
        <f t="shared" si="129"/>
        <v/>
      </c>
      <c r="U272" s="425" t="str">
        <f t="shared" si="130"/>
        <v/>
      </c>
      <c r="V272" s="426"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3"/>
      <c r="BC272" s="3" t="s">
        <v>1215</v>
      </c>
    </row>
    <row r="273" spans="1:55" s="12" customFormat="1" ht="13.5" customHeight="1" x14ac:dyDescent="0.2">
      <c r="A273" s="163">
        <v>258</v>
      </c>
      <c r="B273" s="7"/>
      <c r="C273" s="7"/>
      <c r="D273" s="120"/>
      <c r="E273" s="7"/>
      <c r="F273" s="7"/>
      <c r="G273" s="219"/>
      <c r="H273" s="7"/>
      <c r="I273" s="7"/>
      <c r="J273" s="9"/>
      <c r="K273" s="501"/>
      <c r="L273" s="498"/>
      <c r="M273" s="428"/>
      <c r="N273" s="429"/>
      <c r="O273" s="430"/>
      <c r="P273" s="422" t="str">
        <f t="shared" ref="P273:P336" si="157">IF(ISBLANK(K273)=TRUE,"",IF(ISNUMBER(AJ273)=TRUE,AJ273,"エラー"))</f>
        <v/>
      </c>
      <c r="Q273" s="422" t="str">
        <f t="shared" ref="Q273:Q336" si="158">IF(ISBLANK(K273)=TRUE,"",IF(ISNUMBER(AM273)=TRUE,AM273,"エラー"))</f>
        <v/>
      </c>
      <c r="R273" s="423" t="str">
        <f t="shared" ref="R273:R336" si="159">IF(ISBLANK(K273)=TRUE,"",IF(ISNUMBER(AS273)=TRUE,AS273,"エラー"))</f>
        <v/>
      </c>
      <c r="S273" s="424" t="str">
        <f t="shared" ref="S273:S336" si="160">IF(OR(N273="",O273=""),"",N273/O273)</f>
        <v/>
      </c>
      <c r="T273" s="425" t="str">
        <f t="shared" ref="T273:T336" si="161">IF(P273="","",IF(ISERROR(P273*N273*AC273),"エラー",IF(ISBLANK(P273)=TRUE,"エラー",IF(ISBLANK(N273)=TRUE,"エラー",IF(AV273=1,"エラー",P273*N273*AC273/1000)))))</f>
        <v/>
      </c>
      <c r="U273" s="425" t="str">
        <f t="shared" ref="U273:U336" si="162">IF(Q273="","",IF(ISERROR(Q273*N273*AC273),"エラー",IF(ISBLANK(Q273)=TRUE,"エラー",IF(ISBLANK(N273)=TRUE,"エラー",IF(AV273=1,"エラー",Q273*N273*AC273/1000)))))</f>
        <v/>
      </c>
      <c r="V273" s="426"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3"/>
      <c r="BC273" s="3" t="s">
        <v>1216</v>
      </c>
    </row>
    <row r="274" spans="1:55" s="12" customFormat="1" ht="13.5" customHeight="1" x14ac:dyDescent="0.2">
      <c r="A274" s="163">
        <v>259</v>
      </c>
      <c r="B274" s="7"/>
      <c r="C274" s="7"/>
      <c r="D274" s="120"/>
      <c r="E274" s="7"/>
      <c r="F274" s="7"/>
      <c r="G274" s="219"/>
      <c r="H274" s="7"/>
      <c r="I274" s="7"/>
      <c r="J274" s="9"/>
      <c r="K274" s="501"/>
      <c r="L274" s="498"/>
      <c r="M274" s="428"/>
      <c r="N274" s="429"/>
      <c r="O274" s="430"/>
      <c r="P274" s="422" t="str">
        <f t="shared" si="157"/>
        <v/>
      </c>
      <c r="Q274" s="422" t="str">
        <f t="shared" si="158"/>
        <v/>
      </c>
      <c r="R274" s="423" t="str">
        <f t="shared" si="159"/>
        <v/>
      </c>
      <c r="S274" s="424" t="str">
        <f t="shared" si="160"/>
        <v/>
      </c>
      <c r="T274" s="425" t="str">
        <f t="shared" si="161"/>
        <v/>
      </c>
      <c r="U274" s="425" t="str">
        <f t="shared" si="162"/>
        <v/>
      </c>
      <c r="V274" s="426"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3"/>
      <c r="BC274" s="3" t="s">
        <v>1217</v>
      </c>
    </row>
    <row r="275" spans="1:55" s="12" customFormat="1" ht="13.5" customHeight="1" x14ac:dyDescent="0.2">
      <c r="A275" s="163">
        <v>260</v>
      </c>
      <c r="B275" s="7"/>
      <c r="C275" s="7"/>
      <c r="D275" s="120"/>
      <c r="E275" s="7"/>
      <c r="F275" s="7"/>
      <c r="G275" s="219"/>
      <c r="H275" s="7"/>
      <c r="I275" s="7"/>
      <c r="J275" s="9"/>
      <c r="K275" s="501"/>
      <c r="L275" s="498"/>
      <c r="M275" s="428"/>
      <c r="N275" s="429"/>
      <c r="O275" s="430"/>
      <c r="P275" s="422" t="str">
        <f t="shared" si="157"/>
        <v/>
      </c>
      <c r="Q275" s="422" t="str">
        <f t="shared" si="158"/>
        <v/>
      </c>
      <c r="R275" s="423" t="str">
        <f t="shared" si="159"/>
        <v/>
      </c>
      <c r="S275" s="424" t="str">
        <f t="shared" si="160"/>
        <v/>
      </c>
      <c r="T275" s="425" t="str">
        <f t="shared" si="161"/>
        <v/>
      </c>
      <c r="U275" s="425" t="str">
        <f t="shared" si="162"/>
        <v/>
      </c>
      <c r="V275" s="426"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3"/>
      <c r="BC275" s="3" t="s">
        <v>1218</v>
      </c>
    </row>
    <row r="276" spans="1:55" s="12" customFormat="1" ht="13.5" customHeight="1" x14ac:dyDescent="0.2">
      <c r="A276" s="163">
        <v>261</v>
      </c>
      <c r="B276" s="7"/>
      <c r="C276" s="7"/>
      <c r="D276" s="120"/>
      <c r="E276" s="7"/>
      <c r="F276" s="7"/>
      <c r="G276" s="219"/>
      <c r="H276" s="7"/>
      <c r="I276" s="7"/>
      <c r="J276" s="9"/>
      <c r="K276" s="501"/>
      <c r="L276" s="498"/>
      <c r="M276" s="428"/>
      <c r="N276" s="429"/>
      <c r="O276" s="430"/>
      <c r="P276" s="422" t="str">
        <f t="shared" si="157"/>
        <v/>
      </c>
      <c r="Q276" s="422" t="str">
        <f t="shared" si="158"/>
        <v/>
      </c>
      <c r="R276" s="423" t="str">
        <f t="shared" si="159"/>
        <v/>
      </c>
      <c r="S276" s="424" t="str">
        <f t="shared" si="160"/>
        <v/>
      </c>
      <c r="T276" s="425" t="str">
        <f t="shared" si="161"/>
        <v/>
      </c>
      <c r="U276" s="425" t="str">
        <f t="shared" si="162"/>
        <v/>
      </c>
      <c r="V276" s="426"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3"/>
      <c r="BC276" s="3" t="s">
        <v>1219</v>
      </c>
    </row>
    <row r="277" spans="1:55" s="12" customFormat="1" ht="13.5" customHeight="1" x14ac:dyDescent="0.2">
      <c r="A277" s="163">
        <v>262</v>
      </c>
      <c r="B277" s="7"/>
      <c r="C277" s="7"/>
      <c r="D277" s="120"/>
      <c r="E277" s="7"/>
      <c r="F277" s="7"/>
      <c r="G277" s="219"/>
      <c r="H277" s="7"/>
      <c r="I277" s="7"/>
      <c r="J277" s="9"/>
      <c r="K277" s="501"/>
      <c r="L277" s="498"/>
      <c r="M277" s="428"/>
      <c r="N277" s="429"/>
      <c r="O277" s="430"/>
      <c r="P277" s="422" t="str">
        <f t="shared" si="157"/>
        <v/>
      </c>
      <c r="Q277" s="422" t="str">
        <f t="shared" si="158"/>
        <v/>
      </c>
      <c r="R277" s="423" t="str">
        <f t="shared" si="159"/>
        <v/>
      </c>
      <c r="S277" s="424" t="str">
        <f t="shared" si="160"/>
        <v/>
      </c>
      <c r="T277" s="425" t="str">
        <f t="shared" si="161"/>
        <v/>
      </c>
      <c r="U277" s="425" t="str">
        <f t="shared" si="162"/>
        <v/>
      </c>
      <c r="V277" s="426"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3"/>
      <c r="BC277" s="3" t="s">
        <v>1220</v>
      </c>
    </row>
    <row r="278" spans="1:55" s="12" customFormat="1" ht="13.5" customHeight="1" x14ac:dyDescent="0.2">
      <c r="A278" s="163">
        <v>263</v>
      </c>
      <c r="B278" s="7"/>
      <c r="C278" s="7"/>
      <c r="D278" s="120"/>
      <c r="E278" s="7"/>
      <c r="F278" s="7"/>
      <c r="G278" s="219"/>
      <c r="H278" s="7"/>
      <c r="I278" s="7"/>
      <c r="J278" s="9"/>
      <c r="K278" s="501"/>
      <c r="L278" s="498"/>
      <c r="M278" s="428"/>
      <c r="N278" s="429"/>
      <c r="O278" s="430"/>
      <c r="P278" s="422" t="str">
        <f t="shared" si="157"/>
        <v/>
      </c>
      <c r="Q278" s="422" t="str">
        <f t="shared" si="158"/>
        <v/>
      </c>
      <c r="R278" s="423" t="str">
        <f t="shared" si="159"/>
        <v/>
      </c>
      <c r="S278" s="424" t="str">
        <f t="shared" si="160"/>
        <v/>
      </c>
      <c r="T278" s="425" t="str">
        <f t="shared" si="161"/>
        <v/>
      </c>
      <c r="U278" s="425" t="str">
        <f t="shared" si="162"/>
        <v/>
      </c>
      <c r="V278" s="426"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3"/>
      <c r="BC278" s="3" t="s">
        <v>1221</v>
      </c>
    </row>
    <row r="279" spans="1:55" s="12" customFormat="1" ht="13.5" customHeight="1" x14ac:dyDescent="0.2">
      <c r="A279" s="163">
        <v>264</v>
      </c>
      <c r="B279" s="7"/>
      <c r="C279" s="7"/>
      <c r="D279" s="120"/>
      <c r="E279" s="7"/>
      <c r="F279" s="7"/>
      <c r="G279" s="219"/>
      <c r="H279" s="7"/>
      <c r="I279" s="7"/>
      <c r="J279" s="9"/>
      <c r="K279" s="501"/>
      <c r="L279" s="498"/>
      <c r="M279" s="428"/>
      <c r="N279" s="429"/>
      <c r="O279" s="430"/>
      <c r="P279" s="422" t="str">
        <f t="shared" si="157"/>
        <v/>
      </c>
      <c r="Q279" s="422" t="str">
        <f t="shared" si="158"/>
        <v/>
      </c>
      <c r="R279" s="423" t="str">
        <f t="shared" si="159"/>
        <v/>
      </c>
      <c r="S279" s="424" t="str">
        <f t="shared" si="160"/>
        <v/>
      </c>
      <c r="T279" s="425" t="str">
        <f t="shared" si="161"/>
        <v/>
      </c>
      <c r="U279" s="425" t="str">
        <f t="shared" si="162"/>
        <v/>
      </c>
      <c r="V279" s="426"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3"/>
      <c r="BC279" s="3" t="s">
        <v>1222</v>
      </c>
    </row>
    <row r="280" spans="1:55" s="12" customFormat="1" ht="13.5" customHeight="1" x14ac:dyDescent="0.2">
      <c r="A280" s="163">
        <v>265</v>
      </c>
      <c r="B280" s="7"/>
      <c r="C280" s="7"/>
      <c r="D280" s="120"/>
      <c r="E280" s="7"/>
      <c r="F280" s="7"/>
      <c r="G280" s="219"/>
      <c r="H280" s="7"/>
      <c r="I280" s="7"/>
      <c r="J280" s="9"/>
      <c r="K280" s="501"/>
      <c r="L280" s="498"/>
      <c r="M280" s="428"/>
      <c r="N280" s="429"/>
      <c r="O280" s="430"/>
      <c r="P280" s="422" t="str">
        <f t="shared" si="157"/>
        <v/>
      </c>
      <c r="Q280" s="422" t="str">
        <f t="shared" si="158"/>
        <v/>
      </c>
      <c r="R280" s="423" t="str">
        <f t="shared" si="159"/>
        <v/>
      </c>
      <c r="S280" s="424" t="str">
        <f t="shared" si="160"/>
        <v/>
      </c>
      <c r="T280" s="425" t="str">
        <f t="shared" si="161"/>
        <v/>
      </c>
      <c r="U280" s="425" t="str">
        <f t="shared" si="162"/>
        <v/>
      </c>
      <c r="V280" s="426"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3"/>
      <c r="BC280" s="3" t="s">
        <v>1223</v>
      </c>
    </row>
    <row r="281" spans="1:55" s="12" customFormat="1" ht="13.5" customHeight="1" x14ac:dyDescent="0.2">
      <c r="A281" s="163">
        <v>266</v>
      </c>
      <c r="B281" s="7"/>
      <c r="C281" s="7"/>
      <c r="D281" s="120"/>
      <c r="E281" s="7"/>
      <c r="F281" s="7"/>
      <c r="G281" s="219"/>
      <c r="H281" s="7"/>
      <c r="I281" s="7"/>
      <c r="J281" s="9"/>
      <c r="K281" s="501"/>
      <c r="L281" s="498"/>
      <c r="M281" s="428"/>
      <c r="N281" s="429"/>
      <c r="O281" s="430"/>
      <c r="P281" s="422" t="str">
        <f t="shared" si="157"/>
        <v/>
      </c>
      <c r="Q281" s="422" t="str">
        <f t="shared" si="158"/>
        <v/>
      </c>
      <c r="R281" s="423" t="str">
        <f t="shared" si="159"/>
        <v/>
      </c>
      <c r="S281" s="424" t="str">
        <f t="shared" si="160"/>
        <v/>
      </c>
      <c r="T281" s="425" t="str">
        <f t="shared" si="161"/>
        <v/>
      </c>
      <c r="U281" s="425" t="str">
        <f t="shared" si="162"/>
        <v/>
      </c>
      <c r="V281" s="426"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3"/>
      <c r="BC281" s="3" t="s">
        <v>1224</v>
      </c>
    </row>
    <row r="282" spans="1:55" s="12" customFormat="1" ht="13.5" customHeight="1" x14ac:dyDescent="0.2">
      <c r="A282" s="163">
        <v>267</v>
      </c>
      <c r="B282" s="7"/>
      <c r="C282" s="7"/>
      <c r="D282" s="120"/>
      <c r="E282" s="7"/>
      <c r="F282" s="7"/>
      <c r="G282" s="219"/>
      <c r="H282" s="7"/>
      <c r="I282" s="7"/>
      <c r="J282" s="9"/>
      <c r="K282" s="501"/>
      <c r="L282" s="498"/>
      <c r="M282" s="428"/>
      <c r="N282" s="429"/>
      <c r="O282" s="430"/>
      <c r="P282" s="422" t="str">
        <f t="shared" si="157"/>
        <v/>
      </c>
      <c r="Q282" s="422" t="str">
        <f t="shared" si="158"/>
        <v/>
      </c>
      <c r="R282" s="423" t="str">
        <f t="shared" si="159"/>
        <v/>
      </c>
      <c r="S282" s="424" t="str">
        <f t="shared" si="160"/>
        <v/>
      </c>
      <c r="T282" s="425" t="str">
        <f t="shared" si="161"/>
        <v/>
      </c>
      <c r="U282" s="425" t="str">
        <f t="shared" si="162"/>
        <v/>
      </c>
      <c r="V282" s="426"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3"/>
      <c r="BC282" s="3" t="s">
        <v>1225</v>
      </c>
    </row>
    <row r="283" spans="1:55" s="12" customFormat="1" ht="13.5" customHeight="1" x14ac:dyDescent="0.2">
      <c r="A283" s="163">
        <v>268</v>
      </c>
      <c r="B283" s="7"/>
      <c r="C283" s="7"/>
      <c r="D283" s="120"/>
      <c r="E283" s="7"/>
      <c r="F283" s="7"/>
      <c r="G283" s="219"/>
      <c r="H283" s="7"/>
      <c r="I283" s="7"/>
      <c r="J283" s="9"/>
      <c r="K283" s="501"/>
      <c r="L283" s="498"/>
      <c r="M283" s="428"/>
      <c r="N283" s="429"/>
      <c r="O283" s="430"/>
      <c r="P283" s="422" t="str">
        <f t="shared" si="157"/>
        <v/>
      </c>
      <c r="Q283" s="422" t="str">
        <f t="shared" si="158"/>
        <v/>
      </c>
      <c r="R283" s="423" t="str">
        <f t="shared" si="159"/>
        <v/>
      </c>
      <c r="S283" s="424" t="str">
        <f t="shared" si="160"/>
        <v/>
      </c>
      <c r="T283" s="425" t="str">
        <f t="shared" si="161"/>
        <v/>
      </c>
      <c r="U283" s="425" t="str">
        <f t="shared" si="162"/>
        <v/>
      </c>
      <c r="V283" s="426"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3"/>
      <c r="BC283" s="3" t="s">
        <v>1226</v>
      </c>
    </row>
    <row r="284" spans="1:55" s="12" customFormat="1" ht="13.5" customHeight="1" x14ac:dyDescent="0.2">
      <c r="A284" s="163">
        <v>269</v>
      </c>
      <c r="B284" s="7"/>
      <c r="C284" s="7"/>
      <c r="D284" s="120"/>
      <c r="E284" s="7"/>
      <c r="F284" s="7"/>
      <c r="G284" s="219"/>
      <c r="H284" s="7"/>
      <c r="I284" s="7"/>
      <c r="J284" s="9"/>
      <c r="K284" s="501"/>
      <c r="L284" s="498"/>
      <c r="M284" s="428"/>
      <c r="N284" s="429"/>
      <c r="O284" s="430"/>
      <c r="P284" s="422" t="str">
        <f t="shared" si="157"/>
        <v/>
      </c>
      <c r="Q284" s="422" t="str">
        <f t="shared" si="158"/>
        <v/>
      </c>
      <c r="R284" s="423" t="str">
        <f t="shared" si="159"/>
        <v/>
      </c>
      <c r="S284" s="424" t="str">
        <f t="shared" si="160"/>
        <v/>
      </c>
      <c r="T284" s="425" t="str">
        <f t="shared" si="161"/>
        <v/>
      </c>
      <c r="U284" s="425" t="str">
        <f t="shared" si="162"/>
        <v/>
      </c>
      <c r="V284" s="426"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3"/>
      <c r="BC284" s="3" t="s">
        <v>1227</v>
      </c>
    </row>
    <row r="285" spans="1:55" s="12" customFormat="1" ht="13.5" customHeight="1" x14ac:dyDescent="0.2">
      <c r="A285" s="163">
        <v>270</v>
      </c>
      <c r="B285" s="7"/>
      <c r="C285" s="7"/>
      <c r="D285" s="120"/>
      <c r="E285" s="7"/>
      <c r="F285" s="7"/>
      <c r="G285" s="219"/>
      <c r="H285" s="7"/>
      <c r="I285" s="7"/>
      <c r="J285" s="9"/>
      <c r="K285" s="501"/>
      <c r="L285" s="498"/>
      <c r="M285" s="428"/>
      <c r="N285" s="429"/>
      <c r="O285" s="430"/>
      <c r="P285" s="422" t="str">
        <f t="shared" si="157"/>
        <v/>
      </c>
      <c r="Q285" s="422" t="str">
        <f t="shared" si="158"/>
        <v/>
      </c>
      <c r="R285" s="423" t="str">
        <f t="shared" si="159"/>
        <v/>
      </c>
      <c r="S285" s="424" t="str">
        <f t="shared" si="160"/>
        <v/>
      </c>
      <c r="T285" s="425" t="str">
        <f t="shared" si="161"/>
        <v/>
      </c>
      <c r="U285" s="425" t="str">
        <f t="shared" si="162"/>
        <v/>
      </c>
      <c r="V285" s="426"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3"/>
      <c r="BC285" s="3" t="s">
        <v>1228</v>
      </c>
    </row>
    <row r="286" spans="1:55" s="12" customFormat="1" ht="13.5" customHeight="1" x14ac:dyDescent="0.2">
      <c r="A286" s="163">
        <v>271</v>
      </c>
      <c r="B286" s="7"/>
      <c r="C286" s="7"/>
      <c r="D286" s="120"/>
      <c r="E286" s="7"/>
      <c r="F286" s="7"/>
      <c r="G286" s="219"/>
      <c r="H286" s="7"/>
      <c r="I286" s="7"/>
      <c r="J286" s="9"/>
      <c r="K286" s="501"/>
      <c r="L286" s="498"/>
      <c r="M286" s="428"/>
      <c r="N286" s="429"/>
      <c r="O286" s="430"/>
      <c r="P286" s="422" t="str">
        <f t="shared" si="157"/>
        <v/>
      </c>
      <c r="Q286" s="422" t="str">
        <f t="shared" si="158"/>
        <v/>
      </c>
      <c r="R286" s="423" t="str">
        <f t="shared" si="159"/>
        <v/>
      </c>
      <c r="S286" s="424" t="str">
        <f t="shared" si="160"/>
        <v/>
      </c>
      <c r="T286" s="425" t="str">
        <f t="shared" si="161"/>
        <v/>
      </c>
      <c r="U286" s="425" t="str">
        <f t="shared" si="162"/>
        <v/>
      </c>
      <c r="V286" s="426"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3"/>
      <c r="BC286" s="3" t="s">
        <v>1229</v>
      </c>
    </row>
    <row r="287" spans="1:55" s="12" customFormat="1" ht="13.5" customHeight="1" x14ac:dyDescent="0.2">
      <c r="A287" s="163">
        <v>272</v>
      </c>
      <c r="B287" s="7"/>
      <c r="C287" s="7"/>
      <c r="D287" s="120"/>
      <c r="E287" s="7"/>
      <c r="F287" s="7"/>
      <c r="G287" s="219"/>
      <c r="H287" s="7"/>
      <c r="I287" s="7"/>
      <c r="J287" s="9"/>
      <c r="K287" s="501"/>
      <c r="L287" s="498"/>
      <c r="M287" s="428"/>
      <c r="N287" s="429"/>
      <c r="O287" s="430"/>
      <c r="P287" s="422" t="str">
        <f t="shared" si="157"/>
        <v/>
      </c>
      <c r="Q287" s="422" t="str">
        <f t="shared" si="158"/>
        <v/>
      </c>
      <c r="R287" s="423" t="str">
        <f t="shared" si="159"/>
        <v/>
      </c>
      <c r="S287" s="424" t="str">
        <f t="shared" si="160"/>
        <v/>
      </c>
      <c r="T287" s="425" t="str">
        <f t="shared" si="161"/>
        <v/>
      </c>
      <c r="U287" s="425" t="str">
        <f t="shared" si="162"/>
        <v/>
      </c>
      <c r="V287" s="426"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3"/>
      <c r="BC287" s="3" t="s">
        <v>1432</v>
      </c>
    </row>
    <row r="288" spans="1:55" s="12" customFormat="1" ht="13.5" customHeight="1" x14ac:dyDescent="0.2">
      <c r="A288" s="163">
        <v>273</v>
      </c>
      <c r="B288" s="7"/>
      <c r="C288" s="7"/>
      <c r="D288" s="120"/>
      <c r="E288" s="7"/>
      <c r="F288" s="7"/>
      <c r="G288" s="219"/>
      <c r="H288" s="7"/>
      <c r="I288" s="7"/>
      <c r="J288" s="9"/>
      <c r="K288" s="501"/>
      <c r="L288" s="498"/>
      <c r="M288" s="428"/>
      <c r="N288" s="429"/>
      <c r="O288" s="430"/>
      <c r="P288" s="422" t="str">
        <f t="shared" si="157"/>
        <v/>
      </c>
      <c r="Q288" s="422" t="str">
        <f t="shared" si="158"/>
        <v/>
      </c>
      <c r="R288" s="423" t="str">
        <f t="shared" si="159"/>
        <v/>
      </c>
      <c r="S288" s="424" t="str">
        <f t="shared" si="160"/>
        <v/>
      </c>
      <c r="T288" s="425" t="str">
        <f t="shared" si="161"/>
        <v/>
      </c>
      <c r="U288" s="425" t="str">
        <f t="shared" si="162"/>
        <v/>
      </c>
      <c r="V288" s="426"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3"/>
      <c r="BC288" s="3" t="s">
        <v>1275</v>
      </c>
    </row>
    <row r="289" spans="1:55" s="12" customFormat="1" ht="13.5" customHeight="1" x14ac:dyDescent="0.2">
      <c r="A289" s="163">
        <v>274</v>
      </c>
      <c r="B289" s="7"/>
      <c r="C289" s="7"/>
      <c r="D289" s="120"/>
      <c r="E289" s="7"/>
      <c r="F289" s="7"/>
      <c r="G289" s="219"/>
      <c r="H289" s="7"/>
      <c r="I289" s="7"/>
      <c r="J289" s="9"/>
      <c r="K289" s="501"/>
      <c r="L289" s="498"/>
      <c r="M289" s="428"/>
      <c r="N289" s="429"/>
      <c r="O289" s="430"/>
      <c r="P289" s="422" t="str">
        <f t="shared" si="157"/>
        <v/>
      </c>
      <c r="Q289" s="422" t="str">
        <f t="shared" si="158"/>
        <v/>
      </c>
      <c r="R289" s="423" t="str">
        <f t="shared" si="159"/>
        <v/>
      </c>
      <c r="S289" s="424" t="str">
        <f t="shared" si="160"/>
        <v/>
      </c>
      <c r="T289" s="425" t="str">
        <f t="shared" si="161"/>
        <v/>
      </c>
      <c r="U289" s="425" t="str">
        <f t="shared" si="162"/>
        <v/>
      </c>
      <c r="V289" s="426"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3"/>
      <c r="BC289" s="3" t="s">
        <v>1301</v>
      </c>
    </row>
    <row r="290" spans="1:55" s="12" customFormat="1" ht="13.5" customHeight="1" x14ac:dyDescent="0.2">
      <c r="A290" s="163">
        <v>275</v>
      </c>
      <c r="B290" s="7"/>
      <c r="C290" s="7"/>
      <c r="D290" s="120"/>
      <c r="E290" s="7"/>
      <c r="F290" s="7"/>
      <c r="G290" s="219"/>
      <c r="H290" s="7"/>
      <c r="I290" s="7"/>
      <c r="J290" s="9"/>
      <c r="K290" s="501"/>
      <c r="L290" s="498"/>
      <c r="M290" s="428"/>
      <c r="N290" s="429"/>
      <c r="O290" s="430"/>
      <c r="P290" s="422" t="str">
        <f t="shared" si="157"/>
        <v/>
      </c>
      <c r="Q290" s="422" t="str">
        <f t="shared" si="158"/>
        <v/>
      </c>
      <c r="R290" s="423" t="str">
        <f t="shared" si="159"/>
        <v/>
      </c>
      <c r="S290" s="424" t="str">
        <f t="shared" si="160"/>
        <v/>
      </c>
      <c r="T290" s="425" t="str">
        <f t="shared" si="161"/>
        <v/>
      </c>
      <c r="U290" s="425" t="str">
        <f t="shared" si="162"/>
        <v/>
      </c>
      <c r="V290" s="426"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3"/>
      <c r="BC290" s="3" t="s">
        <v>1430</v>
      </c>
    </row>
    <row r="291" spans="1:55" s="12" customFormat="1" ht="13.5" customHeight="1" x14ac:dyDescent="0.2">
      <c r="A291" s="163">
        <v>276</v>
      </c>
      <c r="B291" s="7"/>
      <c r="C291" s="7"/>
      <c r="D291" s="120"/>
      <c r="E291" s="7"/>
      <c r="F291" s="7"/>
      <c r="G291" s="219"/>
      <c r="H291" s="7"/>
      <c r="I291" s="7"/>
      <c r="J291" s="9"/>
      <c r="K291" s="501"/>
      <c r="L291" s="498"/>
      <c r="M291" s="428"/>
      <c r="N291" s="429"/>
      <c r="O291" s="430"/>
      <c r="P291" s="422" t="str">
        <f t="shared" si="157"/>
        <v/>
      </c>
      <c r="Q291" s="422" t="str">
        <f t="shared" si="158"/>
        <v/>
      </c>
      <c r="R291" s="423" t="str">
        <f t="shared" si="159"/>
        <v/>
      </c>
      <c r="S291" s="424" t="str">
        <f t="shared" si="160"/>
        <v/>
      </c>
      <c r="T291" s="425" t="str">
        <f t="shared" si="161"/>
        <v/>
      </c>
      <c r="U291" s="425" t="str">
        <f t="shared" si="162"/>
        <v/>
      </c>
      <c r="V291" s="426"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3"/>
      <c r="BC291" s="3" t="s">
        <v>1273</v>
      </c>
    </row>
    <row r="292" spans="1:55" s="12" customFormat="1" ht="13.5" customHeight="1" x14ac:dyDescent="0.2">
      <c r="A292" s="163">
        <v>277</v>
      </c>
      <c r="B292" s="7"/>
      <c r="C292" s="7"/>
      <c r="D292" s="120"/>
      <c r="E292" s="7"/>
      <c r="F292" s="7"/>
      <c r="G292" s="219"/>
      <c r="H292" s="7"/>
      <c r="I292" s="7"/>
      <c r="J292" s="9"/>
      <c r="K292" s="501"/>
      <c r="L292" s="498"/>
      <c r="M292" s="428"/>
      <c r="N292" s="429"/>
      <c r="O292" s="430"/>
      <c r="P292" s="422" t="str">
        <f t="shared" si="157"/>
        <v/>
      </c>
      <c r="Q292" s="422" t="str">
        <f t="shared" si="158"/>
        <v/>
      </c>
      <c r="R292" s="423" t="str">
        <f t="shared" si="159"/>
        <v/>
      </c>
      <c r="S292" s="424" t="str">
        <f t="shared" si="160"/>
        <v/>
      </c>
      <c r="T292" s="425" t="str">
        <f t="shared" si="161"/>
        <v/>
      </c>
      <c r="U292" s="425" t="str">
        <f t="shared" si="162"/>
        <v/>
      </c>
      <c r="V292" s="426"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3"/>
      <c r="BC292" s="3" t="s">
        <v>1300</v>
      </c>
    </row>
    <row r="293" spans="1:55" s="12" customFormat="1" ht="13.5" customHeight="1" x14ac:dyDescent="0.2">
      <c r="A293" s="163">
        <v>278</v>
      </c>
      <c r="B293" s="7"/>
      <c r="C293" s="7"/>
      <c r="D293" s="120"/>
      <c r="E293" s="7"/>
      <c r="F293" s="7"/>
      <c r="G293" s="219"/>
      <c r="H293" s="7"/>
      <c r="I293" s="7"/>
      <c r="J293" s="9"/>
      <c r="K293" s="501"/>
      <c r="L293" s="498"/>
      <c r="M293" s="428"/>
      <c r="N293" s="429"/>
      <c r="O293" s="430"/>
      <c r="P293" s="422" t="str">
        <f t="shared" si="157"/>
        <v/>
      </c>
      <c r="Q293" s="422" t="str">
        <f t="shared" si="158"/>
        <v/>
      </c>
      <c r="R293" s="423" t="str">
        <f t="shared" si="159"/>
        <v/>
      </c>
      <c r="S293" s="424" t="str">
        <f t="shared" si="160"/>
        <v/>
      </c>
      <c r="T293" s="425" t="str">
        <f t="shared" si="161"/>
        <v/>
      </c>
      <c r="U293" s="425" t="str">
        <f t="shared" si="162"/>
        <v/>
      </c>
      <c r="V293" s="426"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3"/>
      <c r="BC293" s="3" t="s">
        <v>1588</v>
      </c>
    </row>
    <row r="294" spans="1:55" s="12" customFormat="1" ht="13.5" customHeight="1" x14ac:dyDescent="0.2">
      <c r="A294" s="163">
        <v>279</v>
      </c>
      <c r="B294" s="7"/>
      <c r="C294" s="7"/>
      <c r="D294" s="120"/>
      <c r="E294" s="7"/>
      <c r="F294" s="7"/>
      <c r="G294" s="219"/>
      <c r="H294" s="7"/>
      <c r="I294" s="7"/>
      <c r="J294" s="9"/>
      <c r="K294" s="501"/>
      <c r="L294" s="498"/>
      <c r="M294" s="428"/>
      <c r="N294" s="429"/>
      <c r="O294" s="430"/>
      <c r="P294" s="422" t="str">
        <f t="shared" si="157"/>
        <v/>
      </c>
      <c r="Q294" s="422" t="str">
        <f t="shared" si="158"/>
        <v/>
      </c>
      <c r="R294" s="423" t="str">
        <f t="shared" si="159"/>
        <v/>
      </c>
      <c r="S294" s="424" t="str">
        <f t="shared" si="160"/>
        <v/>
      </c>
      <c r="T294" s="425" t="str">
        <f t="shared" si="161"/>
        <v/>
      </c>
      <c r="U294" s="425" t="str">
        <f t="shared" si="162"/>
        <v/>
      </c>
      <c r="V294" s="426"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3"/>
      <c r="BC294" s="3" t="s">
        <v>1315</v>
      </c>
    </row>
    <row r="295" spans="1:55" s="12" customFormat="1" ht="13.5" customHeight="1" x14ac:dyDescent="0.2">
      <c r="A295" s="163">
        <v>280</v>
      </c>
      <c r="B295" s="7"/>
      <c r="C295" s="7"/>
      <c r="D295" s="120"/>
      <c r="E295" s="7"/>
      <c r="F295" s="7"/>
      <c r="G295" s="219"/>
      <c r="H295" s="7"/>
      <c r="I295" s="7"/>
      <c r="J295" s="9"/>
      <c r="K295" s="501"/>
      <c r="L295" s="498"/>
      <c r="M295" s="428"/>
      <c r="N295" s="429"/>
      <c r="O295" s="430"/>
      <c r="P295" s="422" t="str">
        <f t="shared" si="157"/>
        <v/>
      </c>
      <c r="Q295" s="422" t="str">
        <f t="shared" si="158"/>
        <v/>
      </c>
      <c r="R295" s="423" t="str">
        <f t="shared" si="159"/>
        <v/>
      </c>
      <c r="S295" s="424" t="str">
        <f t="shared" si="160"/>
        <v/>
      </c>
      <c r="T295" s="425" t="str">
        <f t="shared" si="161"/>
        <v/>
      </c>
      <c r="U295" s="425" t="str">
        <f t="shared" si="162"/>
        <v/>
      </c>
      <c r="V295" s="426"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3"/>
      <c r="BC295" s="3" t="s">
        <v>1324</v>
      </c>
    </row>
    <row r="296" spans="1:55" s="12" customFormat="1" ht="13.5" customHeight="1" x14ac:dyDescent="0.2">
      <c r="A296" s="163">
        <v>281</v>
      </c>
      <c r="B296" s="7"/>
      <c r="C296" s="7"/>
      <c r="D296" s="120"/>
      <c r="E296" s="7"/>
      <c r="F296" s="7"/>
      <c r="G296" s="219"/>
      <c r="H296" s="7"/>
      <c r="I296" s="7"/>
      <c r="J296" s="9"/>
      <c r="K296" s="501"/>
      <c r="L296" s="498"/>
      <c r="M296" s="428"/>
      <c r="N296" s="429"/>
      <c r="O296" s="430"/>
      <c r="P296" s="422" t="str">
        <f t="shared" si="157"/>
        <v/>
      </c>
      <c r="Q296" s="422" t="str">
        <f t="shared" si="158"/>
        <v/>
      </c>
      <c r="R296" s="423" t="str">
        <f t="shared" si="159"/>
        <v/>
      </c>
      <c r="S296" s="424" t="str">
        <f t="shared" si="160"/>
        <v/>
      </c>
      <c r="T296" s="425" t="str">
        <f t="shared" si="161"/>
        <v/>
      </c>
      <c r="U296" s="425" t="str">
        <f t="shared" si="162"/>
        <v/>
      </c>
      <c r="V296" s="426"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3"/>
      <c r="BC296" s="3" t="s">
        <v>1589</v>
      </c>
    </row>
    <row r="297" spans="1:55" s="12" customFormat="1" ht="13.5" customHeight="1" x14ac:dyDescent="0.2">
      <c r="A297" s="163">
        <v>282</v>
      </c>
      <c r="B297" s="7"/>
      <c r="C297" s="7"/>
      <c r="D297" s="120"/>
      <c r="E297" s="7"/>
      <c r="F297" s="7"/>
      <c r="G297" s="219"/>
      <c r="H297" s="7"/>
      <c r="I297" s="7"/>
      <c r="J297" s="9"/>
      <c r="K297" s="501"/>
      <c r="L297" s="498"/>
      <c r="M297" s="428"/>
      <c r="N297" s="429"/>
      <c r="O297" s="430"/>
      <c r="P297" s="422" t="str">
        <f t="shared" si="157"/>
        <v/>
      </c>
      <c r="Q297" s="422" t="str">
        <f t="shared" si="158"/>
        <v/>
      </c>
      <c r="R297" s="423" t="str">
        <f t="shared" si="159"/>
        <v/>
      </c>
      <c r="S297" s="424" t="str">
        <f t="shared" si="160"/>
        <v/>
      </c>
      <c r="T297" s="425" t="str">
        <f t="shared" si="161"/>
        <v/>
      </c>
      <c r="U297" s="425" t="str">
        <f t="shared" si="162"/>
        <v/>
      </c>
      <c r="V297" s="426"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3"/>
      <c r="BC297" s="3" t="s">
        <v>1314</v>
      </c>
    </row>
    <row r="298" spans="1:55" s="12" customFormat="1" ht="13.5" customHeight="1" x14ac:dyDescent="0.2">
      <c r="A298" s="163">
        <v>283</v>
      </c>
      <c r="B298" s="7"/>
      <c r="C298" s="7"/>
      <c r="D298" s="120"/>
      <c r="E298" s="7"/>
      <c r="F298" s="7"/>
      <c r="G298" s="219"/>
      <c r="H298" s="7"/>
      <c r="I298" s="7"/>
      <c r="J298" s="9"/>
      <c r="K298" s="501"/>
      <c r="L298" s="498"/>
      <c r="M298" s="428"/>
      <c r="N298" s="429"/>
      <c r="O298" s="430"/>
      <c r="P298" s="422" t="str">
        <f t="shared" si="157"/>
        <v/>
      </c>
      <c r="Q298" s="422" t="str">
        <f t="shared" si="158"/>
        <v/>
      </c>
      <c r="R298" s="423" t="str">
        <f t="shared" si="159"/>
        <v/>
      </c>
      <c r="S298" s="424" t="str">
        <f t="shared" si="160"/>
        <v/>
      </c>
      <c r="T298" s="425" t="str">
        <f t="shared" si="161"/>
        <v/>
      </c>
      <c r="U298" s="425" t="str">
        <f t="shared" si="162"/>
        <v/>
      </c>
      <c r="V298" s="426"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3"/>
      <c r="BC298" s="3" t="s">
        <v>1322</v>
      </c>
    </row>
    <row r="299" spans="1:55" s="12" customFormat="1" ht="13.5" customHeight="1" x14ac:dyDescent="0.2">
      <c r="A299" s="163">
        <v>284</v>
      </c>
      <c r="B299" s="7"/>
      <c r="C299" s="7"/>
      <c r="D299" s="120"/>
      <c r="E299" s="7"/>
      <c r="F299" s="7"/>
      <c r="G299" s="219"/>
      <c r="H299" s="7"/>
      <c r="I299" s="7"/>
      <c r="J299" s="9"/>
      <c r="K299" s="501"/>
      <c r="L299" s="498"/>
      <c r="M299" s="428"/>
      <c r="N299" s="429"/>
      <c r="O299" s="430"/>
      <c r="P299" s="422" t="str">
        <f t="shared" si="157"/>
        <v/>
      </c>
      <c r="Q299" s="422" t="str">
        <f t="shared" si="158"/>
        <v/>
      </c>
      <c r="R299" s="423" t="str">
        <f t="shared" si="159"/>
        <v/>
      </c>
      <c r="S299" s="424" t="str">
        <f t="shared" si="160"/>
        <v/>
      </c>
      <c r="T299" s="425" t="str">
        <f t="shared" si="161"/>
        <v/>
      </c>
      <c r="U299" s="425" t="str">
        <f t="shared" si="162"/>
        <v/>
      </c>
      <c r="V299" s="426"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3"/>
      <c r="BC299" s="3" t="s">
        <v>1590</v>
      </c>
    </row>
    <row r="300" spans="1:55" s="12" customFormat="1" ht="13.5" customHeight="1" x14ac:dyDescent="0.2">
      <c r="A300" s="163">
        <v>285</v>
      </c>
      <c r="B300" s="7"/>
      <c r="C300" s="7"/>
      <c r="D300" s="120"/>
      <c r="E300" s="7"/>
      <c r="F300" s="7"/>
      <c r="G300" s="219"/>
      <c r="H300" s="7"/>
      <c r="I300" s="7"/>
      <c r="J300" s="9"/>
      <c r="K300" s="501"/>
      <c r="L300" s="498"/>
      <c r="M300" s="428"/>
      <c r="N300" s="429"/>
      <c r="O300" s="430"/>
      <c r="P300" s="422" t="str">
        <f t="shared" si="157"/>
        <v/>
      </c>
      <c r="Q300" s="422" t="str">
        <f t="shared" si="158"/>
        <v/>
      </c>
      <c r="R300" s="423" t="str">
        <f t="shared" si="159"/>
        <v/>
      </c>
      <c r="S300" s="424" t="str">
        <f t="shared" si="160"/>
        <v/>
      </c>
      <c r="T300" s="425" t="str">
        <f t="shared" si="161"/>
        <v/>
      </c>
      <c r="U300" s="425" t="str">
        <f t="shared" si="162"/>
        <v/>
      </c>
      <c r="V300" s="426"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3"/>
      <c r="BC300" s="3" t="s">
        <v>1591</v>
      </c>
    </row>
    <row r="301" spans="1:55" s="12" customFormat="1" ht="13.5" customHeight="1" x14ac:dyDescent="0.2">
      <c r="A301" s="163">
        <v>286</v>
      </c>
      <c r="B301" s="7"/>
      <c r="C301" s="7"/>
      <c r="D301" s="120"/>
      <c r="E301" s="7"/>
      <c r="F301" s="7"/>
      <c r="G301" s="219"/>
      <c r="H301" s="7"/>
      <c r="I301" s="7"/>
      <c r="J301" s="9"/>
      <c r="K301" s="501"/>
      <c r="L301" s="498"/>
      <c r="M301" s="428"/>
      <c r="N301" s="429"/>
      <c r="O301" s="430"/>
      <c r="P301" s="422" t="str">
        <f t="shared" si="157"/>
        <v/>
      </c>
      <c r="Q301" s="422" t="str">
        <f t="shared" si="158"/>
        <v/>
      </c>
      <c r="R301" s="423" t="str">
        <f t="shared" si="159"/>
        <v/>
      </c>
      <c r="S301" s="424" t="str">
        <f t="shared" si="160"/>
        <v/>
      </c>
      <c r="T301" s="425" t="str">
        <f t="shared" si="161"/>
        <v/>
      </c>
      <c r="U301" s="425" t="str">
        <f t="shared" si="162"/>
        <v/>
      </c>
      <c r="V301" s="426"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3"/>
      <c r="BC301" s="3" t="s">
        <v>1366</v>
      </c>
    </row>
    <row r="302" spans="1:55" s="12" customFormat="1" ht="13.5" customHeight="1" x14ac:dyDescent="0.2">
      <c r="A302" s="163">
        <v>287</v>
      </c>
      <c r="B302" s="7"/>
      <c r="C302" s="7"/>
      <c r="D302" s="120"/>
      <c r="E302" s="7"/>
      <c r="F302" s="7"/>
      <c r="G302" s="219"/>
      <c r="H302" s="7"/>
      <c r="I302" s="7"/>
      <c r="J302" s="9"/>
      <c r="K302" s="501"/>
      <c r="L302" s="498"/>
      <c r="M302" s="428"/>
      <c r="N302" s="429"/>
      <c r="O302" s="430"/>
      <c r="P302" s="422" t="str">
        <f t="shared" si="157"/>
        <v/>
      </c>
      <c r="Q302" s="422" t="str">
        <f t="shared" si="158"/>
        <v/>
      </c>
      <c r="R302" s="423" t="str">
        <f t="shared" si="159"/>
        <v/>
      </c>
      <c r="S302" s="424" t="str">
        <f t="shared" si="160"/>
        <v/>
      </c>
      <c r="T302" s="425" t="str">
        <f t="shared" si="161"/>
        <v/>
      </c>
      <c r="U302" s="425" t="str">
        <f t="shared" si="162"/>
        <v/>
      </c>
      <c r="V302" s="426"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3"/>
      <c r="BC302" s="3" t="s">
        <v>1592</v>
      </c>
    </row>
    <row r="303" spans="1:55" s="12" customFormat="1" ht="13.5" customHeight="1" x14ac:dyDescent="0.2">
      <c r="A303" s="163">
        <v>288</v>
      </c>
      <c r="B303" s="7"/>
      <c r="C303" s="7"/>
      <c r="D303" s="120"/>
      <c r="E303" s="7"/>
      <c r="F303" s="7"/>
      <c r="G303" s="219"/>
      <c r="H303" s="7"/>
      <c r="I303" s="7"/>
      <c r="J303" s="9"/>
      <c r="K303" s="501"/>
      <c r="L303" s="498"/>
      <c r="M303" s="428"/>
      <c r="N303" s="429"/>
      <c r="O303" s="430"/>
      <c r="P303" s="422" t="str">
        <f t="shared" si="157"/>
        <v/>
      </c>
      <c r="Q303" s="422" t="str">
        <f t="shared" si="158"/>
        <v/>
      </c>
      <c r="R303" s="423" t="str">
        <f t="shared" si="159"/>
        <v/>
      </c>
      <c r="S303" s="424" t="str">
        <f t="shared" si="160"/>
        <v/>
      </c>
      <c r="T303" s="425" t="str">
        <f t="shared" si="161"/>
        <v/>
      </c>
      <c r="U303" s="425" t="str">
        <f t="shared" si="162"/>
        <v/>
      </c>
      <c r="V303" s="426"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3"/>
      <c r="BC303" s="3" t="s">
        <v>1593</v>
      </c>
    </row>
    <row r="304" spans="1:55" s="12" customFormat="1" ht="13.5" customHeight="1" x14ac:dyDescent="0.2">
      <c r="A304" s="163">
        <v>289</v>
      </c>
      <c r="B304" s="7"/>
      <c r="C304" s="7"/>
      <c r="D304" s="120"/>
      <c r="E304" s="7"/>
      <c r="F304" s="7"/>
      <c r="G304" s="219"/>
      <c r="H304" s="7"/>
      <c r="I304" s="7"/>
      <c r="J304" s="9"/>
      <c r="K304" s="501"/>
      <c r="L304" s="498"/>
      <c r="M304" s="428"/>
      <c r="N304" s="429"/>
      <c r="O304" s="430"/>
      <c r="P304" s="422" t="str">
        <f t="shared" si="157"/>
        <v/>
      </c>
      <c r="Q304" s="422" t="str">
        <f t="shared" si="158"/>
        <v/>
      </c>
      <c r="R304" s="423" t="str">
        <f t="shared" si="159"/>
        <v/>
      </c>
      <c r="S304" s="424" t="str">
        <f t="shared" si="160"/>
        <v/>
      </c>
      <c r="T304" s="425" t="str">
        <f t="shared" si="161"/>
        <v/>
      </c>
      <c r="U304" s="425" t="str">
        <f t="shared" si="162"/>
        <v/>
      </c>
      <c r="V304" s="426"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3"/>
      <c r="BC304" s="3" t="s">
        <v>1365</v>
      </c>
    </row>
    <row r="305" spans="1:55" s="12" customFormat="1" ht="13.5" customHeight="1" x14ac:dyDescent="0.2">
      <c r="A305" s="163">
        <v>290</v>
      </c>
      <c r="B305" s="7"/>
      <c r="C305" s="7"/>
      <c r="D305" s="120"/>
      <c r="E305" s="7"/>
      <c r="F305" s="7"/>
      <c r="G305" s="219"/>
      <c r="H305" s="7"/>
      <c r="I305" s="7"/>
      <c r="J305" s="9"/>
      <c r="K305" s="501"/>
      <c r="L305" s="498"/>
      <c r="M305" s="428"/>
      <c r="N305" s="429"/>
      <c r="O305" s="430"/>
      <c r="P305" s="422" t="str">
        <f t="shared" si="157"/>
        <v/>
      </c>
      <c r="Q305" s="422" t="str">
        <f t="shared" si="158"/>
        <v/>
      </c>
      <c r="R305" s="423" t="str">
        <f t="shared" si="159"/>
        <v/>
      </c>
      <c r="S305" s="424" t="str">
        <f t="shared" si="160"/>
        <v/>
      </c>
      <c r="T305" s="425" t="str">
        <f t="shared" si="161"/>
        <v/>
      </c>
      <c r="U305" s="425" t="str">
        <f t="shared" si="162"/>
        <v/>
      </c>
      <c r="V305" s="426"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3"/>
      <c r="BC305" s="3" t="s">
        <v>1594</v>
      </c>
    </row>
    <row r="306" spans="1:55" s="12" customFormat="1" ht="13.5" customHeight="1" x14ac:dyDescent="0.2">
      <c r="A306" s="163">
        <v>291</v>
      </c>
      <c r="B306" s="7"/>
      <c r="C306" s="7"/>
      <c r="D306" s="120"/>
      <c r="E306" s="7"/>
      <c r="F306" s="7"/>
      <c r="G306" s="219"/>
      <c r="H306" s="7"/>
      <c r="I306" s="7"/>
      <c r="J306" s="9"/>
      <c r="K306" s="501"/>
      <c r="L306" s="498"/>
      <c r="M306" s="428"/>
      <c r="N306" s="429"/>
      <c r="O306" s="430"/>
      <c r="P306" s="422" t="str">
        <f t="shared" si="157"/>
        <v/>
      </c>
      <c r="Q306" s="422" t="str">
        <f t="shared" si="158"/>
        <v/>
      </c>
      <c r="R306" s="423" t="str">
        <f t="shared" si="159"/>
        <v/>
      </c>
      <c r="S306" s="424" t="str">
        <f t="shared" si="160"/>
        <v/>
      </c>
      <c r="T306" s="425" t="str">
        <f t="shared" si="161"/>
        <v/>
      </c>
      <c r="U306" s="425" t="str">
        <f t="shared" si="162"/>
        <v/>
      </c>
      <c r="V306" s="426"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3"/>
      <c r="BC306" s="3" t="s">
        <v>1394</v>
      </c>
    </row>
    <row r="307" spans="1:55" s="12" customFormat="1" ht="13.5" customHeight="1" x14ac:dyDescent="0.2">
      <c r="A307" s="163">
        <v>292</v>
      </c>
      <c r="B307" s="7"/>
      <c r="C307" s="7"/>
      <c r="D307" s="120"/>
      <c r="E307" s="7"/>
      <c r="F307" s="7"/>
      <c r="G307" s="219"/>
      <c r="H307" s="7"/>
      <c r="I307" s="7"/>
      <c r="J307" s="9"/>
      <c r="K307" s="501"/>
      <c r="L307" s="498"/>
      <c r="M307" s="428"/>
      <c r="N307" s="429"/>
      <c r="O307" s="430"/>
      <c r="P307" s="422" t="str">
        <f t="shared" si="157"/>
        <v/>
      </c>
      <c r="Q307" s="422" t="str">
        <f t="shared" si="158"/>
        <v/>
      </c>
      <c r="R307" s="423" t="str">
        <f t="shared" si="159"/>
        <v/>
      </c>
      <c r="S307" s="424" t="str">
        <f t="shared" si="160"/>
        <v/>
      </c>
      <c r="T307" s="425" t="str">
        <f t="shared" si="161"/>
        <v/>
      </c>
      <c r="U307" s="425" t="str">
        <f t="shared" si="162"/>
        <v/>
      </c>
      <c r="V307" s="426"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3"/>
      <c r="BC307" s="3" t="s">
        <v>1413</v>
      </c>
    </row>
    <row r="308" spans="1:55" s="12" customFormat="1" ht="13.5" customHeight="1" x14ac:dyDescent="0.2">
      <c r="A308" s="163">
        <v>293</v>
      </c>
      <c r="B308" s="7"/>
      <c r="C308" s="7"/>
      <c r="D308" s="120"/>
      <c r="E308" s="7"/>
      <c r="F308" s="7"/>
      <c r="G308" s="219"/>
      <c r="H308" s="7"/>
      <c r="I308" s="7"/>
      <c r="J308" s="9"/>
      <c r="K308" s="501"/>
      <c r="L308" s="498"/>
      <c r="M308" s="428"/>
      <c r="N308" s="429"/>
      <c r="O308" s="430"/>
      <c r="P308" s="422" t="str">
        <f t="shared" si="157"/>
        <v/>
      </c>
      <c r="Q308" s="422" t="str">
        <f t="shared" si="158"/>
        <v/>
      </c>
      <c r="R308" s="423" t="str">
        <f t="shared" si="159"/>
        <v/>
      </c>
      <c r="S308" s="424" t="str">
        <f t="shared" si="160"/>
        <v/>
      </c>
      <c r="T308" s="425" t="str">
        <f t="shared" si="161"/>
        <v/>
      </c>
      <c r="U308" s="425" t="str">
        <f t="shared" si="162"/>
        <v/>
      </c>
      <c r="V308" s="426"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3"/>
      <c r="BC308" s="3" t="s">
        <v>1595</v>
      </c>
    </row>
    <row r="309" spans="1:55" s="12" customFormat="1" ht="13.5" customHeight="1" x14ac:dyDescent="0.2">
      <c r="A309" s="163">
        <v>294</v>
      </c>
      <c r="B309" s="7"/>
      <c r="C309" s="7"/>
      <c r="D309" s="120"/>
      <c r="E309" s="7"/>
      <c r="F309" s="7"/>
      <c r="G309" s="219"/>
      <c r="H309" s="7"/>
      <c r="I309" s="7"/>
      <c r="J309" s="9"/>
      <c r="K309" s="501"/>
      <c r="L309" s="498"/>
      <c r="M309" s="428"/>
      <c r="N309" s="429"/>
      <c r="O309" s="430"/>
      <c r="P309" s="422" t="str">
        <f t="shared" si="157"/>
        <v/>
      </c>
      <c r="Q309" s="422" t="str">
        <f t="shared" si="158"/>
        <v/>
      </c>
      <c r="R309" s="423" t="str">
        <f t="shared" si="159"/>
        <v/>
      </c>
      <c r="S309" s="424" t="str">
        <f t="shared" si="160"/>
        <v/>
      </c>
      <c r="T309" s="425" t="str">
        <f t="shared" si="161"/>
        <v/>
      </c>
      <c r="U309" s="425" t="str">
        <f t="shared" si="162"/>
        <v/>
      </c>
      <c r="V309" s="426"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3"/>
      <c r="BC309" s="3" t="s">
        <v>1392</v>
      </c>
    </row>
    <row r="310" spans="1:55" s="12" customFormat="1" ht="13.5" customHeight="1" x14ac:dyDescent="0.2">
      <c r="A310" s="163">
        <v>295</v>
      </c>
      <c r="B310" s="7"/>
      <c r="C310" s="7"/>
      <c r="D310" s="120"/>
      <c r="E310" s="7"/>
      <c r="F310" s="7"/>
      <c r="G310" s="219"/>
      <c r="H310" s="7"/>
      <c r="I310" s="7"/>
      <c r="J310" s="9"/>
      <c r="K310" s="501"/>
      <c r="L310" s="498"/>
      <c r="M310" s="428"/>
      <c r="N310" s="429"/>
      <c r="O310" s="430"/>
      <c r="P310" s="422" t="str">
        <f t="shared" si="157"/>
        <v/>
      </c>
      <c r="Q310" s="422" t="str">
        <f t="shared" si="158"/>
        <v/>
      </c>
      <c r="R310" s="423" t="str">
        <f t="shared" si="159"/>
        <v/>
      </c>
      <c r="S310" s="424" t="str">
        <f t="shared" si="160"/>
        <v/>
      </c>
      <c r="T310" s="425" t="str">
        <f t="shared" si="161"/>
        <v/>
      </c>
      <c r="U310" s="425" t="str">
        <f t="shared" si="162"/>
        <v/>
      </c>
      <c r="V310" s="426"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3"/>
      <c r="BC310" s="3" t="s">
        <v>1412</v>
      </c>
    </row>
    <row r="311" spans="1:55" s="12" customFormat="1" ht="13.5" customHeight="1" x14ac:dyDescent="0.2">
      <c r="A311" s="163">
        <v>296</v>
      </c>
      <c r="B311" s="7"/>
      <c r="C311" s="7"/>
      <c r="D311" s="120"/>
      <c r="E311" s="7"/>
      <c r="F311" s="7"/>
      <c r="G311" s="219"/>
      <c r="H311" s="7"/>
      <c r="I311" s="7"/>
      <c r="J311" s="9"/>
      <c r="K311" s="501"/>
      <c r="L311" s="498"/>
      <c r="M311" s="428"/>
      <c r="N311" s="429"/>
      <c r="O311" s="430"/>
      <c r="P311" s="422" t="str">
        <f t="shared" si="157"/>
        <v/>
      </c>
      <c r="Q311" s="422" t="str">
        <f t="shared" si="158"/>
        <v/>
      </c>
      <c r="R311" s="423" t="str">
        <f t="shared" si="159"/>
        <v/>
      </c>
      <c r="S311" s="424" t="str">
        <f t="shared" si="160"/>
        <v/>
      </c>
      <c r="T311" s="425" t="str">
        <f t="shared" si="161"/>
        <v/>
      </c>
      <c r="U311" s="425" t="str">
        <f t="shared" si="162"/>
        <v/>
      </c>
      <c r="V311" s="426"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3"/>
      <c r="BC311" s="3" t="s">
        <v>1596</v>
      </c>
    </row>
    <row r="312" spans="1:55" s="12" customFormat="1" ht="13.5" customHeight="1" x14ac:dyDescent="0.2">
      <c r="A312" s="163">
        <v>297</v>
      </c>
      <c r="B312" s="7"/>
      <c r="C312" s="7"/>
      <c r="D312" s="120"/>
      <c r="E312" s="7"/>
      <c r="F312" s="7"/>
      <c r="G312" s="219"/>
      <c r="H312" s="7"/>
      <c r="I312" s="7"/>
      <c r="J312" s="9"/>
      <c r="K312" s="501"/>
      <c r="L312" s="498"/>
      <c r="M312" s="428"/>
      <c r="N312" s="429"/>
      <c r="O312" s="430"/>
      <c r="P312" s="422" t="str">
        <f t="shared" si="157"/>
        <v/>
      </c>
      <c r="Q312" s="422" t="str">
        <f t="shared" si="158"/>
        <v/>
      </c>
      <c r="R312" s="423" t="str">
        <f t="shared" si="159"/>
        <v/>
      </c>
      <c r="S312" s="424" t="str">
        <f t="shared" si="160"/>
        <v/>
      </c>
      <c r="T312" s="425" t="str">
        <f t="shared" si="161"/>
        <v/>
      </c>
      <c r="U312" s="425" t="str">
        <f t="shared" si="162"/>
        <v/>
      </c>
      <c r="V312" s="426"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3"/>
      <c r="BC312" s="3" t="s">
        <v>1483</v>
      </c>
    </row>
    <row r="313" spans="1:55" s="12" customFormat="1" ht="13.5" customHeight="1" x14ac:dyDescent="0.2">
      <c r="A313" s="163">
        <v>298</v>
      </c>
      <c r="B313" s="7"/>
      <c r="C313" s="7"/>
      <c r="D313" s="120"/>
      <c r="E313" s="7"/>
      <c r="F313" s="7"/>
      <c r="G313" s="219"/>
      <c r="H313" s="7"/>
      <c r="I313" s="7"/>
      <c r="J313" s="9"/>
      <c r="K313" s="501"/>
      <c r="L313" s="498"/>
      <c r="M313" s="428"/>
      <c r="N313" s="429"/>
      <c r="O313" s="430"/>
      <c r="P313" s="422" t="str">
        <f t="shared" si="157"/>
        <v/>
      </c>
      <c r="Q313" s="422" t="str">
        <f t="shared" si="158"/>
        <v/>
      </c>
      <c r="R313" s="423" t="str">
        <f t="shared" si="159"/>
        <v/>
      </c>
      <c r="S313" s="424" t="str">
        <f t="shared" si="160"/>
        <v/>
      </c>
      <c r="T313" s="425" t="str">
        <f t="shared" si="161"/>
        <v/>
      </c>
      <c r="U313" s="425" t="str">
        <f t="shared" si="162"/>
        <v/>
      </c>
      <c r="V313" s="426"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3"/>
      <c r="BC313" s="3" t="s">
        <v>1497</v>
      </c>
    </row>
    <row r="314" spans="1:55" s="12" customFormat="1" ht="13.5" customHeight="1" x14ac:dyDescent="0.2">
      <c r="A314" s="163">
        <v>299</v>
      </c>
      <c r="B314" s="7"/>
      <c r="C314" s="7"/>
      <c r="D314" s="120"/>
      <c r="E314" s="7"/>
      <c r="F314" s="7"/>
      <c r="G314" s="219"/>
      <c r="H314" s="7"/>
      <c r="I314" s="7"/>
      <c r="J314" s="9"/>
      <c r="K314" s="501"/>
      <c r="L314" s="498"/>
      <c r="M314" s="428"/>
      <c r="N314" s="429"/>
      <c r="O314" s="430"/>
      <c r="P314" s="422" t="str">
        <f t="shared" si="157"/>
        <v/>
      </c>
      <c r="Q314" s="422" t="str">
        <f t="shared" si="158"/>
        <v/>
      </c>
      <c r="R314" s="423" t="str">
        <f t="shared" si="159"/>
        <v/>
      </c>
      <c r="S314" s="424" t="str">
        <f t="shared" si="160"/>
        <v/>
      </c>
      <c r="T314" s="425" t="str">
        <f t="shared" si="161"/>
        <v/>
      </c>
      <c r="U314" s="425" t="str">
        <f t="shared" si="162"/>
        <v/>
      </c>
      <c r="V314" s="426"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3"/>
      <c r="BC314" s="3" t="s">
        <v>1597</v>
      </c>
    </row>
    <row r="315" spans="1:55" s="12" customFormat="1" ht="13.5" customHeight="1" x14ac:dyDescent="0.2">
      <c r="A315" s="163">
        <v>300</v>
      </c>
      <c r="B315" s="7"/>
      <c r="C315" s="7"/>
      <c r="D315" s="120"/>
      <c r="E315" s="7"/>
      <c r="F315" s="7"/>
      <c r="G315" s="219"/>
      <c r="H315" s="7"/>
      <c r="I315" s="7"/>
      <c r="J315" s="9"/>
      <c r="K315" s="501"/>
      <c r="L315" s="498"/>
      <c r="M315" s="428"/>
      <c r="N315" s="429"/>
      <c r="O315" s="430"/>
      <c r="P315" s="422" t="str">
        <f t="shared" si="157"/>
        <v/>
      </c>
      <c r="Q315" s="422" t="str">
        <f t="shared" si="158"/>
        <v/>
      </c>
      <c r="R315" s="423" t="str">
        <f t="shared" si="159"/>
        <v/>
      </c>
      <c r="S315" s="424" t="str">
        <f t="shared" si="160"/>
        <v/>
      </c>
      <c r="T315" s="425" t="str">
        <f t="shared" si="161"/>
        <v/>
      </c>
      <c r="U315" s="425" t="str">
        <f t="shared" si="162"/>
        <v/>
      </c>
      <c r="V315" s="426"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3"/>
      <c r="BC315" s="3" t="s">
        <v>1490</v>
      </c>
    </row>
    <row r="316" spans="1:55" s="12" customFormat="1" ht="13.5" customHeight="1" x14ac:dyDescent="0.2">
      <c r="A316" s="163">
        <v>301</v>
      </c>
      <c r="B316" s="7"/>
      <c r="C316" s="7"/>
      <c r="D316" s="120"/>
      <c r="E316" s="7"/>
      <c r="F316" s="7"/>
      <c r="G316" s="219"/>
      <c r="H316" s="7"/>
      <c r="I316" s="7"/>
      <c r="J316" s="9"/>
      <c r="K316" s="501"/>
      <c r="L316" s="498"/>
      <c r="M316" s="428"/>
      <c r="N316" s="429"/>
      <c r="O316" s="430"/>
      <c r="P316" s="422" t="str">
        <f t="shared" si="157"/>
        <v/>
      </c>
      <c r="Q316" s="422" t="str">
        <f t="shared" si="158"/>
        <v/>
      </c>
      <c r="R316" s="423" t="str">
        <f t="shared" si="159"/>
        <v/>
      </c>
      <c r="S316" s="424" t="str">
        <f t="shared" si="160"/>
        <v/>
      </c>
      <c r="T316" s="425" t="str">
        <f t="shared" si="161"/>
        <v/>
      </c>
      <c r="U316" s="425" t="str">
        <f t="shared" si="162"/>
        <v/>
      </c>
      <c r="V316" s="426"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3"/>
      <c r="BC316" s="3" t="s">
        <v>1504</v>
      </c>
    </row>
    <row r="317" spans="1:55" s="12" customFormat="1" ht="13.5" customHeight="1" x14ac:dyDescent="0.2">
      <c r="A317" s="163">
        <v>302</v>
      </c>
      <c r="B317" s="7"/>
      <c r="C317" s="7"/>
      <c r="D317" s="120"/>
      <c r="E317" s="7"/>
      <c r="F317" s="7"/>
      <c r="G317" s="219"/>
      <c r="H317" s="7"/>
      <c r="I317" s="7"/>
      <c r="J317" s="9"/>
      <c r="K317" s="501"/>
      <c r="L317" s="498"/>
      <c r="M317" s="428"/>
      <c r="N317" s="429"/>
      <c r="O317" s="430"/>
      <c r="P317" s="422" t="str">
        <f t="shared" si="157"/>
        <v/>
      </c>
      <c r="Q317" s="422" t="str">
        <f t="shared" si="158"/>
        <v/>
      </c>
      <c r="R317" s="423" t="str">
        <f t="shared" si="159"/>
        <v/>
      </c>
      <c r="S317" s="424" t="str">
        <f t="shared" si="160"/>
        <v/>
      </c>
      <c r="T317" s="425" t="str">
        <f t="shared" si="161"/>
        <v/>
      </c>
      <c r="U317" s="425" t="str">
        <f t="shared" si="162"/>
        <v/>
      </c>
      <c r="V317" s="426"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3"/>
      <c r="BC317" s="3" t="s">
        <v>1436</v>
      </c>
    </row>
    <row r="318" spans="1:55" s="12" customFormat="1" ht="13.5" customHeight="1" x14ac:dyDescent="0.2">
      <c r="A318" s="163">
        <v>303</v>
      </c>
      <c r="B318" s="7"/>
      <c r="C318" s="7"/>
      <c r="D318" s="120"/>
      <c r="E318" s="7"/>
      <c r="F318" s="7"/>
      <c r="G318" s="219"/>
      <c r="H318" s="7"/>
      <c r="I318" s="7"/>
      <c r="J318" s="9"/>
      <c r="K318" s="501"/>
      <c r="L318" s="498"/>
      <c r="M318" s="428"/>
      <c r="N318" s="429"/>
      <c r="O318" s="430"/>
      <c r="P318" s="422" t="str">
        <f t="shared" si="157"/>
        <v/>
      </c>
      <c r="Q318" s="422" t="str">
        <f t="shared" si="158"/>
        <v/>
      </c>
      <c r="R318" s="423" t="str">
        <f t="shared" si="159"/>
        <v/>
      </c>
      <c r="S318" s="424" t="str">
        <f t="shared" si="160"/>
        <v/>
      </c>
      <c r="T318" s="425" t="str">
        <f t="shared" si="161"/>
        <v/>
      </c>
      <c r="U318" s="425" t="str">
        <f t="shared" si="162"/>
        <v/>
      </c>
      <c r="V318" s="426"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3"/>
      <c r="BC318" s="3" t="s">
        <v>1279</v>
      </c>
    </row>
    <row r="319" spans="1:55" s="12" customFormat="1" ht="13.5" customHeight="1" x14ac:dyDescent="0.2">
      <c r="A319" s="163">
        <v>304</v>
      </c>
      <c r="B319" s="7"/>
      <c r="C319" s="7"/>
      <c r="D319" s="120"/>
      <c r="E319" s="7"/>
      <c r="F319" s="7"/>
      <c r="G319" s="219"/>
      <c r="H319" s="7"/>
      <c r="I319" s="7"/>
      <c r="J319" s="9"/>
      <c r="K319" s="501"/>
      <c r="L319" s="498"/>
      <c r="M319" s="428"/>
      <c r="N319" s="429"/>
      <c r="O319" s="430"/>
      <c r="P319" s="422" t="str">
        <f t="shared" si="157"/>
        <v/>
      </c>
      <c r="Q319" s="422" t="str">
        <f t="shared" si="158"/>
        <v/>
      </c>
      <c r="R319" s="423" t="str">
        <f t="shared" si="159"/>
        <v/>
      </c>
      <c r="S319" s="424" t="str">
        <f t="shared" si="160"/>
        <v/>
      </c>
      <c r="T319" s="425" t="str">
        <f t="shared" si="161"/>
        <v/>
      </c>
      <c r="U319" s="425" t="str">
        <f t="shared" si="162"/>
        <v/>
      </c>
      <c r="V319" s="426"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3"/>
      <c r="BC319" s="3" t="s">
        <v>1303</v>
      </c>
    </row>
    <row r="320" spans="1:55" s="12" customFormat="1" ht="13.5" customHeight="1" x14ac:dyDescent="0.2">
      <c r="A320" s="163">
        <v>305</v>
      </c>
      <c r="B320" s="7"/>
      <c r="C320" s="7"/>
      <c r="D320" s="120"/>
      <c r="E320" s="7"/>
      <c r="F320" s="7"/>
      <c r="G320" s="219"/>
      <c r="H320" s="7"/>
      <c r="I320" s="7"/>
      <c r="J320" s="9"/>
      <c r="K320" s="501"/>
      <c r="L320" s="498"/>
      <c r="M320" s="428"/>
      <c r="N320" s="429"/>
      <c r="O320" s="430"/>
      <c r="P320" s="422" t="str">
        <f t="shared" si="157"/>
        <v/>
      </c>
      <c r="Q320" s="422" t="str">
        <f t="shared" si="158"/>
        <v/>
      </c>
      <c r="R320" s="423" t="str">
        <f t="shared" si="159"/>
        <v/>
      </c>
      <c r="S320" s="424" t="str">
        <f t="shared" si="160"/>
        <v/>
      </c>
      <c r="T320" s="425" t="str">
        <f t="shared" si="161"/>
        <v/>
      </c>
      <c r="U320" s="425" t="str">
        <f t="shared" si="162"/>
        <v/>
      </c>
      <c r="V320" s="426"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3"/>
      <c r="BC320" s="3" t="s">
        <v>1434</v>
      </c>
    </row>
    <row r="321" spans="1:55" s="12" customFormat="1" ht="13.5" customHeight="1" x14ac:dyDescent="0.2">
      <c r="A321" s="163">
        <v>306</v>
      </c>
      <c r="B321" s="7"/>
      <c r="C321" s="7"/>
      <c r="D321" s="120"/>
      <c r="E321" s="7"/>
      <c r="F321" s="7"/>
      <c r="G321" s="219"/>
      <c r="H321" s="7"/>
      <c r="I321" s="7"/>
      <c r="J321" s="9"/>
      <c r="K321" s="501"/>
      <c r="L321" s="498"/>
      <c r="M321" s="428"/>
      <c r="N321" s="429"/>
      <c r="O321" s="430"/>
      <c r="P321" s="422" t="str">
        <f t="shared" si="157"/>
        <v/>
      </c>
      <c r="Q321" s="422" t="str">
        <f t="shared" si="158"/>
        <v/>
      </c>
      <c r="R321" s="423" t="str">
        <f t="shared" si="159"/>
        <v/>
      </c>
      <c r="S321" s="424" t="str">
        <f t="shared" si="160"/>
        <v/>
      </c>
      <c r="T321" s="425" t="str">
        <f t="shared" si="161"/>
        <v/>
      </c>
      <c r="U321" s="425" t="str">
        <f t="shared" si="162"/>
        <v/>
      </c>
      <c r="V321" s="426"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3"/>
      <c r="BC321" s="3" t="s">
        <v>1277</v>
      </c>
    </row>
    <row r="322" spans="1:55" s="12" customFormat="1" ht="13.5" customHeight="1" x14ac:dyDescent="0.2">
      <c r="A322" s="163">
        <v>307</v>
      </c>
      <c r="B322" s="7"/>
      <c r="C322" s="7"/>
      <c r="D322" s="120"/>
      <c r="E322" s="7"/>
      <c r="F322" s="7"/>
      <c r="G322" s="219"/>
      <c r="H322" s="7"/>
      <c r="I322" s="7"/>
      <c r="J322" s="9"/>
      <c r="K322" s="501"/>
      <c r="L322" s="498"/>
      <c r="M322" s="428"/>
      <c r="N322" s="429"/>
      <c r="O322" s="430"/>
      <c r="P322" s="422" t="str">
        <f t="shared" si="157"/>
        <v/>
      </c>
      <c r="Q322" s="422" t="str">
        <f t="shared" si="158"/>
        <v/>
      </c>
      <c r="R322" s="423" t="str">
        <f t="shared" si="159"/>
        <v/>
      </c>
      <c r="S322" s="424" t="str">
        <f t="shared" si="160"/>
        <v/>
      </c>
      <c r="T322" s="425" t="str">
        <f t="shared" si="161"/>
        <v/>
      </c>
      <c r="U322" s="425" t="str">
        <f t="shared" si="162"/>
        <v/>
      </c>
      <c r="V322" s="426"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3"/>
      <c r="BC322" s="3" t="s">
        <v>1302</v>
      </c>
    </row>
    <row r="323" spans="1:55" s="12" customFormat="1" ht="13.5" customHeight="1" x14ac:dyDescent="0.2">
      <c r="A323" s="163">
        <v>308</v>
      </c>
      <c r="B323" s="7"/>
      <c r="C323" s="7"/>
      <c r="D323" s="120"/>
      <c r="E323" s="7"/>
      <c r="F323" s="7"/>
      <c r="G323" s="219"/>
      <c r="H323" s="7"/>
      <c r="I323" s="7"/>
      <c r="J323" s="9"/>
      <c r="K323" s="501"/>
      <c r="L323" s="498"/>
      <c r="M323" s="428"/>
      <c r="N323" s="429"/>
      <c r="O323" s="430"/>
      <c r="P323" s="422" t="str">
        <f t="shared" si="157"/>
        <v/>
      </c>
      <c r="Q323" s="422" t="str">
        <f t="shared" si="158"/>
        <v/>
      </c>
      <c r="R323" s="423" t="str">
        <f t="shared" si="159"/>
        <v/>
      </c>
      <c r="S323" s="424" t="str">
        <f t="shared" si="160"/>
        <v/>
      </c>
      <c r="T323" s="425" t="str">
        <f t="shared" si="161"/>
        <v/>
      </c>
      <c r="U323" s="425" t="str">
        <f t="shared" si="162"/>
        <v/>
      </c>
      <c r="V323" s="426"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3"/>
      <c r="BC323" s="3" t="s">
        <v>1598</v>
      </c>
    </row>
    <row r="324" spans="1:55" s="12" customFormat="1" ht="13.5" customHeight="1" x14ac:dyDescent="0.2">
      <c r="A324" s="163">
        <v>309</v>
      </c>
      <c r="B324" s="7"/>
      <c r="C324" s="7"/>
      <c r="D324" s="120"/>
      <c r="E324" s="7"/>
      <c r="F324" s="7"/>
      <c r="G324" s="219"/>
      <c r="H324" s="7"/>
      <c r="I324" s="7"/>
      <c r="J324" s="9"/>
      <c r="K324" s="501"/>
      <c r="L324" s="498"/>
      <c r="M324" s="428"/>
      <c r="N324" s="429"/>
      <c r="O324" s="430"/>
      <c r="P324" s="422" t="str">
        <f t="shared" si="157"/>
        <v/>
      </c>
      <c r="Q324" s="422" t="str">
        <f t="shared" si="158"/>
        <v/>
      </c>
      <c r="R324" s="423" t="str">
        <f t="shared" si="159"/>
        <v/>
      </c>
      <c r="S324" s="424" t="str">
        <f t="shared" si="160"/>
        <v/>
      </c>
      <c r="T324" s="425" t="str">
        <f t="shared" si="161"/>
        <v/>
      </c>
      <c r="U324" s="425" t="str">
        <f t="shared" si="162"/>
        <v/>
      </c>
      <c r="V324" s="426"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3"/>
      <c r="BC324" s="3" t="s">
        <v>1317</v>
      </c>
    </row>
    <row r="325" spans="1:55" s="12" customFormat="1" ht="13.5" customHeight="1" x14ac:dyDescent="0.2">
      <c r="A325" s="163">
        <v>310</v>
      </c>
      <c r="B325" s="7"/>
      <c r="C325" s="7"/>
      <c r="D325" s="120"/>
      <c r="E325" s="7"/>
      <c r="F325" s="7"/>
      <c r="G325" s="219"/>
      <c r="H325" s="7"/>
      <c r="I325" s="7"/>
      <c r="J325" s="9"/>
      <c r="K325" s="501"/>
      <c r="L325" s="498"/>
      <c r="M325" s="428"/>
      <c r="N325" s="429"/>
      <c r="O325" s="430"/>
      <c r="P325" s="422" t="str">
        <f t="shared" si="157"/>
        <v/>
      </c>
      <c r="Q325" s="422" t="str">
        <f t="shared" si="158"/>
        <v/>
      </c>
      <c r="R325" s="423" t="str">
        <f t="shared" si="159"/>
        <v/>
      </c>
      <c r="S325" s="424" t="str">
        <f t="shared" si="160"/>
        <v/>
      </c>
      <c r="T325" s="425" t="str">
        <f t="shared" si="161"/>
        <v/>
      </c>
      <c r="U325" s="425" t="str">
        <f t="shared" si="162"/>
        <v/>
      </c>
      <c r="V325" s="426"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3"/>
      <c r="BC325" s="3" t="s">
        <v>1328</v>
      </c>
    </row>
    <row r="326" spans="1:55" s="12" customFormat="1" ht="13.5" customHeight="1" x14ac:dyDescent="0.2">
      <c r="A326" s="163">
        <v>311</v>
      </c>
      <c r="B326" s="7"/>
      <c r="C326" s="7"/>
      <c r="D326" s="120"/>
      <c r="E326" s="7"/>
      <c r="F326" s="7"/>
      <c r="G326" s="219"/>
      <c r="H326" s="7"/>
      <c r="I326" s="7"/>
      <c r="J326" s="9"/>
      <c r="K326" s="501"/>
      <c r="L326" s="498"/>
      <c r="M326" s="428"/>
      <c r="N326" s="429"/>
      <c r="O326" s="430"/>
      <c r="P326" s="422" t="str">
        <f t="shared" si="157"/>
        <v/>
      </c>
      <c r="Q326" s="422" t="str">
        <f t="shared" si="158"/>
        <v/>
      </c>
      <c r="R326" s="423" t="str">
        <f t="shared" si="159"/>
        <v/>
      </c>
      <c r="S326" s="424" t="str">
        <f t="shared" si="160"/>
        <v/>
      </c>
      <c r="T326" s="425" t="str">
        <f t="shared" si="161"/>
        <v/>
      </c>
      <c r="U326" s="425" t="str">
        <f t="shared" si="162"/>
        <v/>
      </c>
      <c r="V326" s="426"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3"/>
      <c r="BC326" s="3" t="s">
        <v>1448</v>
      </c>
    </row>
    <row r="327" spans="1:55" s="12" customFormat="1" ht="13.5" customHeight="1" x14ac:dyDescent="0.2">
      <c r="A327" s="163">
        <v>312</v>
      </c>
      <c r="B327" s="7"/>
      <c r="C327" s="7"/>
      <c r="D327" s="120"/>
      <c r="E327" s="7"/>
      <c r="F327" s="7"/>
      <c r="G327" s="219"/>
      <c r="H327" s="7"/>
      <c r="I327" s="7"/>
      <c r="J327" s="9"/>
      <c r="K327" s="501"/>
      <c r="L327" s="498"/>
      <c r="M327" s="428"/>
      <c r="N327" s="429"/>
      <c r="O327" s="430"/>
      <c r="P327" s="422" t="str">
        <f t="shared" si="157"/>
        <v/>
      </c>
      <c r="Q327" s="422" t="str">
        <f t="shared" si="158"/>
        <v/>
      </c>
      <c r="R327" s="423" t="str">
        <f t="shared" si="159"/>
        <v/>
      </c>
      <c r="S327" s="424" t="str">
        <f t="shared" si="160"/>
        <v/>
      </c>
      <c r="T327" s="425" t="str">
        <f t="shared" si="161"/>
        <v/>
      </c>
      <c r="U327" s="425" t="str">
        <f t="shared" si="162"/>
        <v/>
      </c>
      <c r="V327" s="426"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3"/>
      <c r="BC327" s="3" t="s">
        <v>1316</v>
      </c>
    </row>
    <row r="328" spans="1:55" s="12" customFormat="1" ht="13.5" customHeight="1" x14ac:dyDescent="0.2">
      <c r="A328" s="163">
        <v>313</v>
      </c>
      <c r="B328" s="7"/>
      <c r="C328" s="7"/>
      <c r="D328" s="120"/>
      <c r="E328" s="7"/>
      <c r="F328" s="7"/>
      <c r="G328" s="219"/>
      <c r="H328" s="7"/>
      <c r="I328" s="7"/>
      <c r="J328" s="9"/>
      <c r="K328" s="501"/>
      <c r="L328" s="498"/>
      <c r="M328" s="428"/>
      <c r="N328" s="429"/>
      <c r="O328" s="430"/>
      <c r="P328" s="422" t="str">
        <f t="shared" si="157"/>
        <v/>
      </c>
      <c r="Q328" s="422" t="str">
        <f t="shared" si="158"/>
        <v/>
      </c>
      <c r="R328" s="423" t="str">
        <f t="shared" si="159"/>
        <v/>
      </c>
      <c r="S328" s="424" t="str">
        <f t="shared" si="160"/>
        <v/>
      </c>
      <c r="T328" s="425" t="str">
        <f t="shared" si="161"/>
        <v/>
      </c>
      <c r="U328" s="425" t="str">
        <f t="shared" si="162"/>
        <v/>
      </c>
      <c r="V328" s="426"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3"/>
      <c r="BC328" s="3" t="s">
        <v>1326</v>
      </c>
    </row>
    <row r="329" spans="1:55" s="12" customFormat="1" ht="13.5" customHeight="1" x14ac:dyDescent="0.2">
      <c r="A329" s="163">
        <v>314</v>
      </c>
      <c r="B329" s="7"/>
      <c r="C329" s="7"/>
      <c r="D329" s="120"/>
      <c r="E329" s="7"/>
      <c r="F329" s="7"/>
      <c r="G329" s="219"/>
      <c r="H329" s="7"/>
      <c r="I329" s="7"/>
      <c r="J329" s="9"/>
      <c r="K329" s="501"/>
      <c r="L329" s="498"/>
      <c r="M329" s="428"/>
      <c r="N329" s="429"/>
      <c r="O329" s="430"/>
      <c r="P329" s="422" t="str">
        <f t="shared" si="157"/>
        <v/>
      </c>
      <c r="Q329" s="422" t="str">
        <f t="shared" si="158"/>
        <v/>
      </c>
      <c r="R329" s="423" t="str">
        <f t="shared" si="159"/>
        <v/>
      </c>
      <c r="S329" s="424" t="str">
        <f t="shared" si="160"/>
        <v/>
      </c>
      <c r="T329" s="425" t="str">
        <f t="shared" si="161"/>
        <v/>
      </c>
      <c r="U329" s="425" t="str">
        <f t="shared" si="162"/>
        <v/>
      </c>
      <c r="V329" s="426"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3"/>
      <c r="BC329" s="3" t="s">
        <v>1599</v>
      </c>
    </row>
    <row r="330" spans="1:55" s="12" customFormat="1" ht="13.5" customHeight="1" x14ac:dyDescent="0.2">
      <c r="A330" s="163">
        <v>315</v>
      </c>
      <c r="B330" s="7"/>
      <c r="C330" s="7"/>
      <c r="D330" s="120"/>
      <c r="E330" s="7"/>
      <c r="F330" s="7"/>
      <c r="G330" s="219"/>
      <c r="H330" s="7"/>
      <c r="I330" s="7"/>
      <c r="J330" s="9"/>
      <c r="K330" s="501"/>
      <c r="L330" s="498"/>
      <c r="M330" s="428"/>
      <c r="N330" s="429"/>
      <c r="O330" s="430"/>
      <c r="P330" s="422" t="str">
        <f t="shared" si="157"/>
        <v/>
      </c>
      <c r="Q330" s="422" t="str">
        <f t="shared" si="158"/>
        <v/>
      </c>
      <c r="R330" s="423" t="str">
        <f t="shared" si="159"/>
        <v/>
      </c>
      <c r="S330" s="424" t="str">
        <f t="shared" si="160"/>
        <v/>
      </c>
      <c r="T330" s="425" t="str">
        <f t="shared" si="161"/>
        <v/>
      </c>
      <c r="U330" s="425" t="str">
        <f t="shared" si="162"/>
        <v/>
      </c>
      <c r="V330" s="426"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3"/>
      <c r="BC330" s="3" t="s">
        <v>1600</v>
      </c>
    </row>
    <row r="331" spans="1:55" s="12" customFormat="1" ht="13.5" customHeight="1" x14ac:dyDescent="0.2">
      <c r="A331" s="163">
        <v>316</v>
      </c>
      <c r="B331" s="7"/>
      <c r="C331" s="7"/>
      <c r="D331" s="120"/>
      <c r="E331" s="7"/>
      <c r="F331" s="7"/>
      <c r="G331" s="219"/>
      <c r="H331" s="7"/>
      <c r="I331" s="7"/>
      <c r="J331" s="9"/>
      <c r="K331" s="501"/>
      <c r="L331" s="498"/>
      <c r="M331" s="428"/>
      <c r="N331" s="429"/>
      <c r="O331" s="430"/>
      <c r="P331" s="422" t="str">
        <f t="shared" si="157"/>
        <v/>
      </c>
      <c r="Q331" s="422" t="str">
        <f t="shared" si="158"/>
        <v/>
      </c>
      <c r="R331" s="423" t="str">
        <f t="shared" si="159"/>
        <v/>
      </c>
      <c r="S331" s="424" t="str">
        <f t="shared" si="160"/>
        <v/>
      </c>
      <c r="T331" s="425" t="str">
        <f t="shared" si="161"/>
        <v/>
      </c>
      <c r="U331" s="425" t="str">
        <f t="shared" si="162"/>
        <v/>
      </c>
      <c r="V331" s="426"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3"/>
      <c r="BC331" s="3" t="s">
        <v>1368</v>
      </c>
    </row>
    <row r="332" spans="1:55" s="12" customFormat="1" ht="13.5" customHeight="1" x14ac:dyDescent="0.2">
      <c r="A332" s="163">
        <v>317</v>
      </c>
      <c r="B332" s="7"/>
      <c r="C332" s="7"/>
      <c r="D332" s="120"/>
      <c r="E332" s="7"/>
      <c r="F332" s="7"/>
      <c r="G332" s="219"/>
      <c r="H332" s="7"/>
      <c r="I332" s="7"/>
      <c r="J332" s="9"/>
      <c r="K332" s="501"/>
      <c r="L332" s="498"/>
      <c r="M332" s="428"/>
      <c r="N332" s="429"/>
      <c r="O332" s="430"/>
      <c r="P332" s="422" t="str">
        <f t="shared" si="157"/>
        <v/>
      </c>
      <c r="Q332" s="422" t="str">
        <f t="shared" si="158"/>
        <v/>
      </c>
      <c r="R332" s="423" t="str">
        <f t="shared" si="159"/>
        <v/>
      </c>
      <c r="S332" s="424" t="str">
        <f t="shared" si="160"/>
        <v/>
      </c>
      <c r="T332" s="425" t="str">
        <f t="shared" si="161"/>
        <v/>
      </c>
      <c r="U332" s="425" t="str">
        <f t="shared" si="162"/>
        <v/>
      </c>
      <c r="V332" s="426"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3"/>
      <c r="BC332" s="3" t="s">
        <v>1601</v>
      </c>
    </row>
    <row r="333" spans="1:55" s="12" customFormat="1" ht="13.5" customHeight="1" x14ac:dyDescent="0.2">
      <c r="A333" s="163">
        <v>318</v>
      </c>
      <c r="B333" s="7"/>
      <c r="C333" s="7"/>
      <c r="D333" s="120"/>
      <c r="E333" s="7"/>
      <c r="F333" s="7"/>
      <c r="G333" s="219"/>
      <c r="H333" s="7"/>
      <c r="I333" s="7"/>
      <c r="J333" s="9"/>
      <c r="K333" s="501"/>
      <c r="L333" s="498"/>
      <c r="M333" s="428"/>
      <c r="N333" s="429"/>
      <c r="O333" s="430"/>
      <c r="P333" s="422" t="str">
        <f t="shared" si="157"/>
        <v/>
      </c>
      <c r="Q333" s="422" t="str">
        <f t="shared" si="158"/>
        <v/>
      </c>
      <c r="R333" s="423" t="str">
        <f t="shared" si="159"/>
        <v/>
      </c>
      <c r="S333" s="424" t="str">
        <f t="shared" si="160"/>
        <v/>
      </c>
      <c r="T333" s="425" t="str">
        <f t="shared" si="161"/>
        <v/>
      </c>
      <c r="U333" s="425" t="str">
        <f t="shared" si="162"/>
        <v/>
      </c>
      <c r="V333" s="426"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3"/>
      <c r="BC333" s="3" t="s">
        <v>1602</v>
      </c>
    </row>
    <row r="334" spans="1:55" s="12" customFormat="1" ht="13.5" customHeight="1" x14ac:dyDescent="0.2">
      <c r="A334" s="163">
        <v>319</v>
      </c>
      <c r="B334" s="7"/>
      <c r="C334" s="7"/>
      <c r="D334" s="120"/>
      <c r="E334" s="7"/>
      <c r="F334" s="7"/>
      <c r="G334" s="219"/>
      <c r="H334" s="7"/>
      <c r="I334" s="7"/>
      <c r="J334" s="9"/>
      <c r="K334" s="501"/>
      <c r="L334" s="498"/>
      <c r="M334" s="428"/>
      <c r="N334" s="429"/>
      <c r="O334" s="430"/>
      <c r="P334" s="422" t="str">
        <f t="shared" si="157"/>
        <v/>
      </c>
      <c r="Q334" s="422" t="str">
        <f t="shared" si="158"/>
        <v/>
      </c>
      <c r="R334" s="423" t="str">
        <f t="shared" si="159"/>
        <v/>
      </c>
      <c r="S334" s="424" t="str">
        <f t="shared" si="160"/>
        <v/>
      </c>
      <c r="T334" s="425" t="str">
        <f t="shared" si="161"/>
        <v/>
      </c>
      <c r="U334" s="425" t="str">
        <f t="shared" si="162"/>
        <v/>
      </c>
      <c r="V334" s="426"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3"/>
      <c r="BC334" s="3" t="s">
        <v>1367</v>
      </c>
    </row>
    <row r="335" spans="1:55" s="12" customFormat="1" ht="13.5" customHeight="1" x14ac:dyDescent="0.2">
      <c r="A335" s="163">
        <v>320</v>
      </c>
      <c r="B335" s="7"/>
      <c r="C335" s="7"/>
      <c r="D335" s="120"/>
      <c r="E335" s="7"/>
      <c r="F335" s="7"/>
      <c r="G335" s="219"/>
      <c r="H335" s="7"/>
      <c r="I335" s="7"/>
      <c r="J335" s="9"/>
      <c r="K335" s="501"/>
      <c r="L335" s="498"/>
      <c r="M335" s="428"/>
      <c r="N335" s="429"/>
      <c r="O335" s="430"/>
      <c r="P335" s="422" t="str">
        <f t="shared" si="157"/>
        <v/>
      </c>
      <c r="Q335" s="422" t="str">
        <f t="shared" si="158"/>
        <v/>
      </c>
      <c r="R335" s="423" t="str">
        <f t="shared" si="159"/>
        <v/>
      </c>
      <c r="S335" s="424" t="str">
        <f t="shared" si="160"/>
        <v/>
      </c>
      <c r="T335" s="425" t="str">
        <f t="shared" si="161"/>
        <v/>
      </c>
      <c r="U335" s="425" t="str">
        <f t="shared" si="162"/>
        <v/>
      </c>
      <c r="V335" s="426"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3"/>
      <c r="BC335" s="3" t="s">
        <v>1603</v>
      </c>
    </row>
    <row r="336" spans="1:55" s="12" customFormat="1" ht="13.5" customHeight="1" x14ac:dyDescent="0.2">
      <c r="A336" s="163">
        <v>321</v>
      </c>
      <c r="B336" s="7"/>
      <c r="C336" s="7"/>
      <c r="D336" s="120"/>
      <c r="E336" s="7"/>
      <c r="F336" s="7"/>
      <c r="G336" s="219"/>
      <c r="H336" s="7"/>
      <c r="I336" s="7"/>
      <c r="J336" s="9"/>
      <c r="K336" s="501"/>
      <c r="L336" s="498"/>
      <c r="M336" s="428"/>
      <c r="N336" s="429"/>
      <c r="O336" s="430"/>
      <c r="P336" s="422" t="str">
        <f t="shared" si="157"/>
        <v/>
      </c>
      <c r="Q336" s="422" t="str">
        <f t="shared" si="158"/>
        <v/>
      </c>
      <c r="R336" s="423" t="str">
        <f t="shared" si="159"/>
        <v/>
      </c>
      <c r="S336" s="424" t="str">
        <f t="shared" si="160"/>
        <v/>
      </c>
      <c r="T336" s="425" t="str">
        <f t="shared" si="161"/>
        <v/>
      </c>
      <c r="U336" s="425" t="str">
        <f t="shared" si="162"/>
        <v/>
      </c>
      <c r="V336" s="426"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3"/>
      <c r="BC336" s="3" t="s">
        <v>1398</v>
      </c>
    </row>
    <row r="337" spans="1:55" s="12" customFormat="1" ht="13.5" customHeight="1" x14ac:dyDescent="0.2">
      <c r="A337" s="163">
        <v>322</v>
      </c>
      <c r="B337" s="7"/>
      <c r="C337" s="7"/>
      <c r="D337" s="120"/>
      <c r="E337" s="7"/>
      <c r="F337" s="7"/>
      <c r="G337" s="219"/>
      <c r="H337" s="7"/>
      <c r="I337" s="7"/>
      <c r="J337" s="9"/>
      <c r="K337" s="501"/>
      <c r="L337" s="498"/>
      <c r="M337" s="428"/>
      <c r="N337" s="429"/>
      <c r="O337" s="430"/>
      <c r="P337" s="422" t="str">
        <f t="shared" ref="P337:P400" si="189">IF(ISBLANK(K337)=TRUE,"",IF(ISNUMBER(AJ337)=TRUE,AJ337,"エラー"))</f>
        <v/>
      </c>
      <c r="Q337" s="422" t="str">
        <f t="shared" ref="Q337:Q400" si="190">IF(ISBLANK(K337)=TRUE,"",IF(ISNUMBER(AM337)=TRUE,AM337,"エラー"))</f>
        <v/>
      </c>
      <c r="R337" s="423" t="str">
        <f t="shared" ref="R337:R400" si="191">IF(ISBLANK(K337)=TRUE,"",IF(ISNUMBER(AS337)=TRUE,AS337,"エラー"))</f>
        <v/>
      </c>
      <c r="S337" s="424" t="str">
        <f t="shared" ref="S337:S400" si="192">IF(OR(N337="",O337=""),"",N337/O337)</f>
        <v/>
      </c>
      <c r="T337" s="425" t="str">
        <f t="shared" ref="T337:T400" si="193">IF(P337="","",IF(ISERROR(P337*N337*AC337),"エラー",IF(ISBLANK(P337)=TRUE,"エラー",IF(ISBLANK(N337)=TRUE,"エラー",IF(AV337=1,"エラー",P337*N337*AC337/1000)))))</f>
        <v/>
      </c>
      <c r="U337" s="425" t="str">
        <f t="shared" ref="U337:U400" si="194">IF(Q337="","",IF(ISERROR(Q337*N337*AC337),"エラー",IF(ISBLANK(Q337)=TRUE,"エラー",IF(ISBLANK(N337)=TRUE,"エラー",IF(AV337=1,"エラー",Q337*N337*AC337/1000)))))</f>
        <v/>
      </c>
      <c r="V337" s="426"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3"/>
      <c r="BC337" s="3" t="s">
        <v>1415</v>
      </c>
    </row>
    <row r="338" spans="1:55" s="12" customFormat="1" ht="13.5" customHeight="1" x14ac:dyDescent="0.2">
      <c r="A338" s="163">
        <v>323</v>
      </c>
      <c r="B338" s="7"/>
      <c r="C338" s="7"/>
      <c r="D338" s="120"/>
      <c r="E338" s="7"/>
      <c r="F338" s="7"/>
      <c r="G338" s="219"/>
      <c r="H338" s="7"/>
      <c r="I338" s="7"/>
      <c r="J338" s="9"/>
      <c r="K338" s="501"/>
      <c r="L338" s="498"/>
      <c r="M338" s="428"/>
      <c r="N338" s="429"/>
      <c r="O338" s="430"/>
      <c r="P338" s="422" t="str">
        <f t="shared" si="189"/>
        <v/>
      </c>
      <c r="Q338" s="422" t="str">
        <f t="shared" si="190"/>
        <v/>
      </c>
      <c r="R338" s="423" t="str">
        <f t="shared" si="191"/>
        <v/>
      </c>
      <c r="S338" s="424" t="str">
        <f t="shared" si="192"/>
        <v/>
      </c>
      <c r="T338" s="425" t="str">
        <f t="shared" si="193"/>
        <v/>
      </c>
      <c r="U338" s="425" t="str">
        <f t="shared" si="194"/>
        <v/>
      </c>
      <c r="V338" s="426"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3"/>
      <c r="BC338" s="3" t="s">
        <v>1604</v>
      </c>
    </row>
    <row r="339" spans="1:55" s="12" customFormat="1" ht="13.5" customHeight="1" x14ac:dyDescent="0.2">
      <c r="A339" s="163">
        <v>324</v>
      </c>
      <c r="B339" s="7"/>
      <c r="C339" s="7"/>
      <c r="D339" s="120"/>
      <c r="E339" s="7"/>
      <c r="F339" s="7"/>
      <c r="G339" s="219"/>
      <c r="H339" s="7"/>
      <c r="I339" s="7"/>
      <c r="J339" s="9"/>
      <c r="K339" s="501"/>
      <c r="L339" s="498"/>
      <c r="M339" s="428"/>
      <c r="N339" s="429"/>
      <c r="O339" s="430"/>
      <c r="P339" s="422" t="str">
        <f t="shared" si="189"/>
        <v/>
      </c>
      <c r="Q339" s="422" t="str">
        <f t="shared" si="190"/>
        <v/>
      </c>
      <c r="R339" s="423" t="str">
        <f t="shared" si="191"/>
        <v/>
      </c>
      <c r="S339" s="424" t="str">
        <f t="shared" si="192"/>
        <v/>
      </c>
      <c r="T339" s="425" t="str">
        <f t="shared" si="193"/>
        <v/>
      </c>
      <c r="U339" s="425" t="str">
        <f t="shared" si="194"/>
        <v/>
      </c>
      <c r="V339" s="426"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3"/>
      <c r="BC339" s="3" t="s">
        <v>1396</v>
      </c>
    </row>
    <row r="340" spans="1:55" s="12" customFormat="1" ht="13.5" customHeight="1" x14ac:dyDescent="0.2">
      <c r="A340" s="163">
        <v>325</v>
      </c>
      <c r="B340" s="7"/>
      <c r="C340" s="7"/>
      <c r="D340" s="120"/>
      <c r="E340" s="7"/>
      <c r="F340" s="7"/>
      <c r="G340" s="219"/>
      <c r="H340" s="7"/>
      <c r="I340" s="7"/>
      <c r="J340" s="9"/>
      <c r="K340" s="501"/>
      <c r="L340" s="498"/>
      <c r="M340" s="428"/>
      <c r="N340" s="429"/>
      <c r="O340" s="430"/>
      <c r="P340" s="422" t="str">
        <f t="shared" si="189"/>
        <v/>
      </c>
      <c r="Q340" s="422" t="str">
        <f t="shared" si="190"/>
        <v/>
      </c>
      <c r="R340" s="423" t="str">
        <f t="shared" si="191"/>
        <v/>
      </c>
      <c r="S340" s="424" t="str">
        <f t="shared" si="192"/>
        <v/>
      </c>
      <c r="T340" s="425" t="str">
        <f t="shared" si="193"/>
        <v/>
      </c>
      <c r="U340" s="425" t="str">
        <f t="shared" si="194"/>
        <v/>
      </c>
      <c r="V340" s="426"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3"/>
      <c r="BC340" s="3" t="s">
        <v>1414</v>
      </c>
    </row>
    <row r="341" spans="1:55" s="12" customFormat="1" ht="13.5" customHeight="1" x14ac:dyDescent="0.2">
      <c r="A341" s="163">
        <v>326</v>
      </c>
      <c r="B341" s="7"/>
      <c r="C341" s="7"/>
      <c r="D341" s="120"/>
      <c r="E341" s="7"/>
      <c r="F341" s="7"/>
      <c r="G341" s="219"/>
      <c r="H341" s="7"/>
      <c r="I341" s="7"/>
      <c r="J341" s="9"/>
      <c r="K341" s="501"/>
      <c r="L341" s="498"/>
      <c r="M341" s="428"/>
      <c r="N341" s="429"/>
      <c r="O341" s="430"/>
      <c r="P341" s="422" t="str">
        <f t="shared" si="189"/>
        <v/>
      </c>
      <c r="Q341" s="422" t="str">
        <f t="shared" si="190"/>
        <v/>
      </c>
      <c r="R341" s="423" t="str">
        <f t="shared" si="191"/>
        <v/>
      </c>
      <c r="S341" s="424" t="str">
        <f t="shared" si="192"/>
        <v/>
      </c>
      <c r="T341" s="425" t="str">
        <f t="shared" si="193"/>
        <v/>
      </c>
      <c r="U341" s="425" t="str">
        <f t="shared" si="194"/>
        <v/>
      </c>
      <c r="V341" s="426"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3"/>
      <c r="BC341" s="3" t="s">
        <v>1605</v>
      </c>
    </row>
    <row r="342" spans="1:55" s="12" customFormat="1" ht="13.5" customHeight="1" x14ac:dyDescent="0.2">
      <c r="A342" s="163">
        <v>327</v>
      </c>
      <c r="B342" s="7"/>
      <c r="C342" s="7"/>
      <c r="D342" s="120"/>
      <c r="E342" s="7"/>
      <c r="F342" s="7"/>
      <c r="G342" s="219"/>
      <c r="H342" s="7"/>
      <c r="I342" s="7"/>
      <c r="J342" s="9"/>
      <c r="K342" s="501"/>
      <c r="L342" s="498"/>
      <c r="M342" s="428"/>
      <c r="N342" s="429"/>
      <c r="O342" s="430"/>
      <c r="P342" s="422" t="str">
        <f t="shared" si="189"/>
        <v/>
      </c>
      <c r="Q342" s="422" t="str">
        <f t="shared" si="190"/>
        <v/>
      </c>
      <c r="R342" s="423" t="str">
        <f t="shared" si="191"/>
        <v/>
      </c>
      <c r="S342" s="424" t="str">
        <f t="shared" si="192"/>
        <v/>
      </c>
      <c r="T342" s="425" t="str">
        <f t="shared" si="193"/>
        <v/>
      </c>
      <c r="U342" s="425" t="str">
        <f t="shared" si="194"/>
        <v/>
      </c>
      <c r="V342" s="426"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3"/>
      <c r="BC342" s="3" t="s">
        <v>1485</v>
      </c>
    </row>
    <row r="343" spans="1:55" s="12" customFormat="1" ht="13.5" customHeight="1" x14ac:dyDescent="0.2">
      <c r="A343" s="163">
        <v>328</v>
      </c>
      <c r="B343" s="7"/>
      <c r="C343" s="7"/>
      <c r="D343" s="120"/>
      <c r="E343" s="7"/>
      <c r="F343" s="7"/>
      <c r="G343" s="219"/>
      <c r="H343" s="7"/>
      <c r="I343" s="7"/>
      <c r="J343" s="9"/>
      <c r="K343" s="501"/>
      <c r="L343" s="498"/>
      <c r="M343" s="428"/>
      <c r="N343" s="429"/>
      <c r="O343" s="430"/>
      <c r="P343" s="422" t="str">
        <f t="shared" si="189"/>
        <v/>
      </c>
      <c r="Q343" s="422" t="str">
        <f t="shared" si="190"/>
        <v/>
      </c>
      <c r="R343" s="423" t="str">
        <f t="shared" si="191"/>
        <v/>
      </c>
      <c r="S343" s="424" t="str">
        <f t="shared" si="192"/>
        <v/>
      </c>
      <c r="T343" s="425" t="str">
        <f t="shared" si="193"/>
        <v/>
      </c>
      <c r="U343" s="425" t="str">
        <f t="shared" si="194"/>
        <v/>
      </c>
      <c r="V343" s="426"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3"/>
      <c r="BC343" s="3" t="s">
        <v>1499</v>
      </c>
    </row>
    <row r="344" spans="1:55" s="12" customFormat="1" ht="13.5" customHeight="1" x14ac:dyDescent="0.2">
      <c r="A344" s="163">
        <v>329</v>
      </c>
      <c r="B344" s="7"/>
      <c r="C344" s="7"/>
      <c r="D344" s="120"/>
      <c r="E344" s="7"/>
      <c r="F344" s="7"/>
      <c r="G344" s="219"/>
      <c r="H344" s="7"/>
      <c r="I344" s="7"/>
      <c r="J344" s="9"/>
      <c r="K344" s="501"/>
      <c r="L344" s="498"/>
      <c r="M344" s="428"/>
      <c r="N344" s="429"/>
      <c r="O344" s="430"/>
      <c r="P344" s="422" t="str">
        <f t="shared" si="189"/>
        <v/>
      </c>
      <c r="Q344" s="422" t="str">
        <f t="shared" si="190"/>
        <v/>
      </c>
      <c r="R344" s="423" t="str">
        <f t="shared" si="191"/>
        <v/>
      </c>
      <c r="S344" s="424" t="str">
        <f t="shared" si="192"/>
        <v/>
      </c>
      <c r="T344" s="425" t="str">
        <f t="shared" si="193"/>
        <v/>
      </c>
      <c r="U344" s="425" t="str">
        <f t="shared" si="194"/>
        <v/>
      </c>
      <c r="V344" s="426"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3"/>
      <c r="BC344" s="3" t="s">
        <v>1606</v>
      </c>
    </row>
    <row r="345" spans="1:55" s="12" customFormat="1" ht="13.5" customHeight="1" x14ac:dyDescent="0.2">
      <c r="A345" s="163">
        <v>330</v>
      </c>
      <c r="B345" s="7"/>
      <c r="C345" s="7"/>
      <c r="D345" s="120"/>
      <c r="E345" s="7"/>
      <c r="F345" s="7"/>
      <c r="G345" s="219"/>
      <c r="H345" s="7"/>
      <c r="I345" s="7"/>
      <c r="J345" s="9"/>
      <c r="K345" s="501"/>
      <c r="L345" s="498"/>
      <c r="M345" s="428"/>
      <c r="N345" s="429"/>
      <c r="O345" s="430"/>
      <c r="P345" s="422" t="str">
        <f t="shared" si="189"/>
        <v/>
      </c>
      <c r="Q345" s="422" t="str">
        <f t="shared" si="190"/>
        <v/>
      </c>
      <c r="R345" s="423" t="str">
        <f t="shared" si="191"/>
        <v/>
      </c>
      <c r="S345" s="424" t="str">
        <f t="shared" si="192"/>
        <v/>
      </c>
      <c r="T345" s="425" t="str">
        <f t="shared" si="193"/>
        <v/>
      </c>
      <c r="U345" s="425" t="str">
        <f t="shared" si="194"/>
        <v/>
      </c>
      <c r="V345" s="426"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3"/>
      <c r="BC345" s="3" t="s">
        <v>1492</v>
      </c>
    </row>
    <row r="346" spans="1:55" s="12" customFormat="1" ht="13.5" customHeight="1" x14ac:dyDescent="0.2">
      <c r="A346" s="163">
        <v>331</v>
      </c>
      <c r="B346" s="7"/>
      <c r="C346" s="7"/>
      <c r="D346" s="120"/>
      <c r="E346" s="7"/>
      <c r="F346" s="7"/>
      <c r="G346" s="219"/>
      <c r="H346" s="7"/>
      <c r="I346" s="7"/>
      <c r="J346" s="9"/>
      <c r="K346" s="501"/>
      <c r="L346" s="498"/>
      <c r="M346" s="428"/>
      <c r="N346" s="429"/>
      <c r="O346" s="430"/>
      <c r="P346" s="422" t="str">
        <f t="shared" si="189"/>
        <v/>
      </c>
      <c r="Q346" s="422" t="str">
        <f t="shared" si="190"/>
        <v/>
      </c>
      <c r="R346" s="423" t="str">
        <f t="shared" si="191"/>
        <v/>
      </c>
      <c r="S346" s="424" t="str">
        <f t="shared" si="192"/>
        <v/>
      </c>
      <c r="T346" s="425" t="str">
        <f t="shared" si="193"/>
        <v/>
      </c>
      <c r="U346" s="425" t="str">
        <f t="shared" si="194"/>
        <v/>
      </c>
      <c r="V346" s="426"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3"/>
      <c r="BC346" s="3" t="s">
        <v>1506</v>
      </c>
    </row>
    <row r="347" spans="1:55" s="12" customFormat="1" ht="13.5" customHeight="1" x14ac:dyDescent="0.2">
      <c r="A347" s="163">
        <v>332</v>
      </c>
      <c r="B347" s="7"/>
      <c r="C347" s="7"/>
      <c r="D347" s="120"/>
      <c r="E347" s="7"/>
      <c r="F347" s="7"/>
      <c r="G347" s="219"/>
      <c r="H347" s="7"/>
      <c r="I347" s="7"/>
      <c r="J347" s="9"/>
      <c r="K347" s="501"/>
      <c r="L347" s="498"/>
      <c r="M347" s="428"/>
      <c r="N347" s="429"/>
      <c r="O347" s="430"/>
      <c r="P347" s="422" t="str">
        <f t="shared" si="189"/>
        <v/>
      </c>
      <c r="Q347" s="422" t="str">
        <f t="shared" si="190"/>
        <v/>
      </c>
      <c r="R347" s="423" t="str">
        <f t="shared" si="191"/>
        <v/>
      </c>
      <c r="S347" s="424" t="str">
        <f t="shared" si="192"/>
        <v/>
      </c>
      <c r="T347" s="425" t="str">
        <f t="shared" si="193"/>
        <v/>
      </c>
      <c r="U347" s="425" t="str">
        <f t="shared" si="194"/>
        <v/>
      </c>
      <c r="V347" s="426"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3"/>
      <c r="BC347" s="3" t="s">
        <v>1440</v>
      </c>
    </row>
    <row r="348" spans="1:55" s="12" customFormat="1" ht="13.5" customHeight="1" x14ac:dyDescent="0.2">
      <c r="A348" s="163">
        <v>333</v>
      </c>
      <c r="B348" s="7"/>
      <c r="C348" s="7"/>
      <c r="D348" s="120"/>
      <c r="E348" s="7"/>
      <c r="F348" s="7"/>
      <c r="G348" s="219"/>
      <c r="H348" s="7"/>
      <c r="I348" s="7"/>
      <c r="J348" s="9"/>
      <c r="K348" s="501"/>
      <c r="L348" s="498"/>
      <c r="M348" s="428"/>
      <c r="N348" s="429"/>
      <c r="O348" s="430"/>
      <c r="P348" s="422" t="str">
        <f t="shared" si="189"/>
        <v/>
      </c>
      <c r="Q348" s="422" t="str">
        <f t="shared" si="190"/>
        <v/>
      </c>
      <c r="R348" s="423" t="str">
        <f t="shared" si="191"/>
        <v/>
      </c>
      <c r="S348" s="424" t="str">
        <f t="shared" si="192"/>
        <v/>
      </c>
      <c r="T348" s="425" t="str">
        <f t="shared" si="193"/>
        <v/>
      </c>
      <c r="U348" s="425" t="str">
        <f t="shared" si="194"/>
        <v/>
      </c>
      <c r="V348" s="426"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3"/>
      <c r="BC348" s="3" t="s">
        <v>1283</v>
      </c>
    </row>
    <row r="349" spans="1:55" s="12" customFormat="1" ht="13.5" customHeight="1" x14ac:dyDescent="0.2">
      <c r="A349" s="163">
        <v>334</v>
      </c>
      <c r="B349" s="7"/>
      <c r="C349" s="7"/>
      <c r="D349" s="120"/>
      <c r="E349" s="7"/>
      <c r="F349" s="7"/>
      <c r="G349" s="219"/>
      <c r="H349" s="7"/>
      <c r="I349" s="7"/>
      <c r="J349" s="9"/>
      <c r="K349" s="501"/>
      <c r="L349" s="498"/>
      <c r="M349" s="428"/>
      <c r="N349" s="429"/>
      <c r="O349" s="430"/>
      <c r="P349" s="422" t="str">
        <f t="shared" si="189"/>
        <v/>
      </c>
      <c r="Q349" s="422" t="str">
        <f t="shared" si="190"/>
        <v/>
      </c>
      <c r="R349" s="423" t="str">
        <f t="shared" si="191"/>
        <v/>
      </c>
      <c r="S349" s="424" t="str">
        <f t="shared" si="192"/>
        <v/>
      </c>
      <c r="T349" s="425" t="str">
        <f t="shared" si="193"/>
        <v/>
      </c>
      <c r="U349" s="425" t="str">
        <f t="shared" si="194"/>
        <v/>
      </c>
      <c r="V349" s="426"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3"/>
      <c r="BC349" s="3" t="s">
        <v>1305</v>
      </c>
    </row>
    <row r="350" spans="1:55" s="12" customFormat="1" ht="13.5" customHeight="1" x14ac:dyDescent="0.2">
      <c r="A350" s="163">
        <v>335</v>
      </c>
      <c r="B350" s="7"/>
      <c r="C350" s="7"/>
      <c r="D350" s="120"/>
      <c r="E350" s="7"/>
      <c r="F350" s="7"/>
      <c r="G350" s="219"/>
      <c r="H350" s="7"/>
      <c r="I350" s="7"/>
      <c r="J350" s="9"/>
      <c r="K350" s="501"/>
      <c r="L350" s="498"/>
      <c r="M350" s="428"/>
      <c r="N350" s="429"/>
      <c r="O350" s="430"/>
      <c r="P350" s="422" t="str">
        <f t="shared" si="189"/>
        <v/>
      </c>
      <c r="Q350" s="422" t="str">
        <f t="shared" si="190"/>
        <v/>
      </c>
      <c r="R350" s="423" t="str">
        <f t="shared" si="191"/>
        <v/>
      </c>
      <c r="S350" s="424" t="str">
        <f t="shared" si="192"/>
        <v/>
      </c>
      <c r="T350" s="425" t="str">
        <f t="shared" si="193"/>
        <v/>
      </c>
      <c r="U350" s="425" t="str">
        <f t="shared" si="194"/>
        <v/>
      </c>
      <c r="V350" s="426"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3"/>
      <c r="BC350" s="3" t="s">
        <v>1438</v>
      </c>
    </row>
    <row r="351" spans="1:55" s="12" customFormat="1" ht="13.5" customHeight="1" x14ac:dyDescent="0.2">
      <c r="A351" s="163">
        <v>336</v>
      </c>
      <c r="B351" s="7"/>
      <c r="C351" s="7"/>
      <c r="D351" s="120"/>
      <c r="E351" s="7"/>
      <c r="F351" s="7"/>
      <c r="G351" s="219"/>
      <c r="H351" s="7"/>
      <c r="I351" s="7"/>
      <c r="J351" s="9"/>
      <c r="K351" s="501"/>
      <c r="L351" s="498"/>
      <c r="M351" s="428"/>
      <c r="N351" s="429"/>
      <c r="O351" s="430"/>
      <c r="P351" s="422" t="str">
        <f t="shared" si="189"/>
        <v/>
      </c>
      <c r="Q351" s="422" t="str">
        <f t="shared" si="190"/>
        <v/>
      </c>
      <c r="R351" s="423" t="str">
        <f t="shared" si="191"/>
        <v/>
      </c>
      <c r="S351" s="424" t="str">
        <f t="shared" si="192"/>
        <v/>
      </c>
      <c r="T351" s="425" t="str">
        <f t="shared" si="193"/>
        <v/>
      </c>
      <c r="U351" s="425" t="str">
        <f t="shared" si="194"/>
        <v/>
      </c>
      <c r="V351" s="426"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3"/>
      <c r="BC351" s="3" t="s">
        <v>1281</v>
      </c>
    </row>
    <row r="352" spans="1:55" s="12" customFormat="1" ht="13.5" customHeight="1" x14ac:dyDescent="0.2">
      <c r="A352" s="163">
        <v>337</v>
      </c>
      <c r="B352" s="7"/>
      <c r="C352" s="7"/>
      <c r="D352" s="120"/>
      <c r="E352" s="7"/>
      <c r="F352" s="7"/>
      <c r="G352" s="219"/>
      <c r="H352" s="7"/>
      <c r="I352" s="7"/>
      <c r="J352" s="9"/>
      <c r="K352" s="501"/>
      <c r="L352" s="498"/>
      <c r="M352" s="428"/>
      <c r="N352" s="429"/>
      <c r="O352" s="430"/>
      <c r="P352" s="422" t="str">
        <f t="shared" si="189"/>
        <v/>
      </c>
      <c r="Q352" s="422" t="str">
        <f t="shared" si="190"/>
        <v/>
      </c>
      <c r="R352" s="423" t="str">
        <f t="shared" si="191"/>
        <v/>
      </c>
      <c r="S352" s="424" t="str">
        <f t="shared" si="192"/>
        <v/>
      </c>
      <c r="T352" s="425" t="str">
        <f t="shared" si="193"/>
        <v/>
      </c>
      <c r="U352" s="425" t="str">
        <f t="shared" si="194"/>
        <v/>
      </c>
      <c r="V352" s="426"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3"/>
      <c r="BC352" s="3" t="s">
        <v>1304</v>
      </c>
    </row>
    <row r="353" spans="1:55" s="12" customFormat="1" ht="13.5" customHeight="1" x14ac:dyDescent="0.2">
      <c r="A353" s="163">
        <v>338</v>
      </c>
      <c r="B353" s="7"/>
      <c r="C353" s="7"/>
      <c r="D353" s="120"/>
      <c r="E353" s="7"/>
      <c r="F353" s="7"/>
      <c r="G353" s="219"/>
      <c r="H353" s="7"/>
      <c r="I353" s="7"/>
      <c r="J353" s="9"/>
      <c r="K353" s="501"/>
      <c r="L353" s="498"/>
      <c r="M353" s="428"/>
      <c r="N353" s="429"/>
      <c r="O353" s="430"/>
      <c r="P353" s="422" t="str">
        <f t="shared" si="189"/>
        <v/>
      </c>
      <c r="Q353" s="422" t="str">
        <f t="shared" si="190"/>
        <v/>
      </c>
      <c r="R353" s="423" t="str">
        <f t="shared" si="191"/>
        <v/>
      </c>
      <c r="S353" s="424" t="str">
        <f t="shared" si="192"/>
        <v/>
      </c>
      <c r="T353" s="425" t="str">
        <f t="shared" si="193"/>
        <v/>
      </c>
      <c r="U353" s="425" t="str">
        <f t="shared" si="194"/>
        <v/>
      </c>
      <c r="V353" s="426"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3"/>
      <c r="BC353" s="3" t="s">
        <v>1607</v>
      </c>
    </row>
    <row r="354" spans="1:55" s="12" customFormat="1" ht="13.5" customHeight="1" x14ac:dyDescent="0.2">
      <c r="A354" s="163">
        <v>339</v>
      </c>
      <c r="B354" s="7"/>
      <c r="C354" s="7"/>
      <c r="D354" s="120"/>
      <c r="E354" s="7"/>
      <c r="F354" s="7"/>
      <c r="G354" s="219"/>
      <c r="H354" s="7"/>
      <c r="I354" s="7"/>
      <c r="J354" s="9"/>
      <c r="K354" s="501"/>
      <c r="L354" s="498"/>
      <c r="M354" s="428"/>
      <c r="N354" s="429"/>
      <c r="O354" s="430"/>
      <c r="P354" s="422" t="str">
        <f t="shared" si="189"/>
        <v/>
      </c>
      <c r="Q354" s="422" t="str">
        <f t="shared" si="190"/>
        <v/>
      </c>
      <c r="R354" s="423" t="str">
        <f t="shared" si="191"/>
        <v/>
      </c>
      <c r="S354" s="424" t="str">
        <f t="shared" si="192"/>
        <v/>
      </c>
      <c r="T354" s="425" t="str">
        <f t="shared" si="193"/>
        <v/>
      </c>
      <c r="U354" s="425" t="str">
        <f t="shared" si="194"/>
        <v/>
      </c>
      <c r="V354" s="426"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3"/>
      <c r="BC354" s="3" t="s">
        <v>1319</v>
      </c>
    </row>
    <row r="355" spans="1:55" s="12" customFormat="1" ht="13.5" customHeight="1" x14ac:dyDescent="0.2">
      <c r="A355" s="163">
        <v>340</v>
      </c>
      <c r="B355" s="7"/>
      <c r="C355" s="7"/>
      <c r="D355" s="120"/>
      <c r="E355" s="7"/>
      <c r="F355" s="7"/>
      <c r="G355" s="219"/>
      <c r="H355" s="7"/>
      <c r="I355" s="7"/>
      <c r="J355" s="9"/>
      <c r="K355" s="501"/>
      <c r="L355" s="498"/>
      <c r="M355" s="428"/>
      <c r="N355" s="429"/>
      <c r="O355" s="430"/>
      <c r="P355" s="422" t="str">
        <f t="shared" si="189"/>
        <v/>
      </c>
      <c r="Q355" s="422" t="str">
        <f t="shared" si="190"/>
        <v/>
      </c>
      <c r="R355" s="423" t="str">
        <f t="shared" si="191"/>
        <v/>
      </c>
      <c r="S355" s="424" t="str">
        <f t="shared" si="192"/>
        <v/>
      </c>
      <c r="T355" s="425" t="str">
        <f t="shared" si="193"/>
        <v/>
      </c>
      <c r="U355" s="425" t="str">
        <f t="shared" si="194"/>
        <v/>
      </c>
      <c r="V355" s="426"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3"/>
      <c r="BC355" s="3" t="s">
        <v>1332</v>
      </c>
    </row>
    <row r="356" spans="1:55" s="12" customFormat="1" ht="13.5" customHeight="1" x14ac:dyDescent="0.2">
      <c r="A356" s="163">
        <v>341</v>
      </c>
      <c r="B356" s="7"/>
      <c r="C356" s="7"/>
      <c r="D356" s="120"/>
      <c r="E356" s="7"/>
      <c r="F356" s="7"/>
      <c r="G356" s="219"/>
      <c r="H356" s="7"/>
      <c r="I356" s="7"/>
      <c r="J356" s="9"/>
      <c r="K356" s="501"/>
      <c r="L356" s="498"/>
      <c r="M356" s="428"/>
      <c r="N356" s="429"/>
      <c r="O356" s="430"/>
      <c r="P356" s="422" t="str">
        <f t="shared" si="189"/>
        <v/>
      </c>
      <c r="Q356" s="422" t="str">
        <f t="shared" si="190"/>
        <v/>
      </c>
      <c r="R356" s="423" t="str">
        <f t="shared" si="191"/>
        <v/>
      </c>
      <c r="S356" s="424" t="str">
        <f t="shared" si="192"/>
        <v/>
      </c>
      <c r="T356" s="425" t="str">
        <f t="shared" si="193"/>
        <v/>
      </c>
      <c r="U356" s="425" t="str">
        <f t="shared" si="194"/>
        <v/>
      </c>
      <c r="V356" s="426"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3"/>
      <c r="BC356" s="3" t="s">
        <v>1608</v>
      </c>
    </row>
    <row r="357" spans="1:55" s="12" customFormat="1" ht="13.5" customHeight="1" x14ac:dyDescent="0.2">
      <c r="A357" s="163">
        <v>342</v>
      </c>
      <c r="B357" s="7"/>
      <c r="C357" s="7"/>
      <c r="D357" s="120"/>
      <c r="E357" s="7"/>
      <c r="F357" s="7"/>
      <c r="G357" s="219"/>
      <c r="H357" s="7"/>
      <c r="I357" s="7"/>
      <c r="J357" s="9"/>
      <c r="K357" s="501"/>
      <c r="L357" s="498"/>
      <c r="M357" s="428"/>
      <c r="N357" s="429"/>
      <c r="O357" s="430"/>
      <c r="P357" s="422" t="str">
        <f t="shared" si="189"/>
        <v/>
      </c>
      <c r="Q357" s="422" t="str">
        <f t="shared" si="190"/>
        <v/>
      </c>
      <c r="R357" s="423" t="str">
        <f t="shared" si="191"/>
        <v/>
      </c>
      <c r="S357" s="424" t="str">
        <f t="shared" si="192"/>
        <v/>
      </c>
      <c r="T357" s="425" t="str">
        <f t="shared" si="193"/>
        <v/>
      </c>
      <c r="U357" s="425" t="str">
        <f t="shared" si="194"/>
        <v/>
      </c>
      <c r="V357" s="426"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3"/>
      <c r="BC357" s="3" t="s">
        <v>1318</v>
      </c>
    </row>
    <row r="358" spans="1:55" s="12" customFormat="1" ht="13.5" customHeight="1" x14ac:dyDescent="0.2">
      <c r="A358" s="163">
        <v>343</v>
      </c>
      <c r="B358" s="7"/>
      <c r="C358" s="7"/>
      <c r="D358" s="120"/>
      <c r="E358" s="7"/>
      <c r="F358" s="7"/>
      <c r="G358" s="219"/>
      <c r="H358" s="7"/>
      <c r="I358" s="7"/>
      <c r="J358" s="9"/>
      <c r="K358" s="501"/>
      <c r="L358" s="498"/>
      <c r="M358" s="428"/>
      <c r="N358" s="429"/>
      <c r="O358" s="430"/>
      <c r="P358" s="422" t="str">
        <f t="shared" si="189"/>
        <v/>
      </c>
      <c r="Q358" s="422" t="str">
        <f t="shared" si="190"/>
        <v/>
      </c>
      <c r="R358" s="423" t="str">
        <f t="shared" si="191"/>
        <v/>
      </c>
      <c r="S358" s="424" t="str">
        <f t="shared" si="192"/>
        <v/>
      </c>
      <c r="T358" s="425" t="str">
        <f t="shared" si="193"/>
        <v/>
      </c>
      <c r="U358" s="425" t="str">
        <f t="shared" si="194"/>
        <v/>
      </c>
      <c r="V358" s="426"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3"/>
      <c r="BC358" s="3" t="s">
        <v>1330</v>
      </c>
    </row>
    <row r="359" spans="1:55" s="12" customFormat="1" ht="13.5" customHeight="1" x14ac:dyDescent="0.2">
      <c r="A359" s="163">
        <v>344</v>
      </c>
      <c r="B359" s="7"/>
      <c r="C359" s="7"/>
      <c r="D359" s="120"/>
      <c r="E359" s="7"/>
      <c r="F359" s="7"/>
      <c r="G359" s="219"/>
      <c r="H359" s="7"/>
      <c r="I359" s="7"/>
      <c r="J359" s="9"/>
      <c r="K359" s="501"/>
      <c r="L359" s="498"/>
      <c r="M359" s="428"/>
      <c r="N359" s="429"/>
      <c r="O359" s="430"/>
      <c r="P359" s="422" t="str">
        <f t="shared" si="189"/>
        <v/>
      </c>
      <c r="Q359" s="422" t="str">
        <f t="shared" si="190"/>
        <v/>
      </c>
      <c r="R359" s="423" t="str">
        <f t="shared" si="191"/>
        <v/>
      </c>
      <c r="S359" s="424" t="str">
        <f t="shared" si="192"/>
        <v/>
      </c>
      <c r="T359" s="425" t="str">
        <f t="shared" si="193"/>
        <v/>
      </c>
      <c r="U359" s="425" t="str">
        <f t="shared" si="194"/>
        <v/>
      </c>
      <c r="V359" s="426"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3"/>
      <c r="BC359" s="3" t="s">
        <v>1609</v>
      </c>
    </row>
    <row r="360" spans="1:55" s="12" customFormat="1" ht="13.5" customHeight="1" x14ac:dyDescent="0.2">
      <c r="A360" s="163">
        <v>345</v>
      </c>
      <c r="B360" s="7"/>
      <c r="C360" s="7"/>
      <c r="D360" s="120"/>
      <c r="E360" s="7"/>
      <c r="F360" s="7"/>
      <c r="G360" s="219"/>
      <c r="H360" s="7"/>
      <c r="I360" s="7"/>
      <c r="J360" s="9"/>
      <c r="K360" s="501"/>
      <c r="L360" s="498"/>
      <c r="M360" s="428"/>
      <c r="N360" s="429"/>
      <c r="O360" s="430"/>
      <c r="P360" s="422" t="str">
        <f t="shared" si="189"/>
        <v/>
      </c>
      <c r="Q360" s="422" t="str">
        <f t="shared" si="190"/>
        <v/>
      </c>
      <c r="R360" s="423" t="str">
        <f t="shared" si="191"/>
        <v/>
      </c>
      <c r="S360" s="424" t="str">
        <f t="shared" si="192"/>
        <v/>
      </c>
      <c r="T360" s="425" t="str">
        <f t="shared" si="193"/>
        <v/>
      </c>
      <c r="U360" s="425" t="str">
        <f t="shared" si="194"/>
        <v/>
      </c>
      <c r="V360" s="426"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3"/>
      <c r="BC360" s="3" t="s">
        <v>1610</v>
      </c>
    </row>
    <row r="361" spans="1:55" s="12" customFormat="1" ht="13.5" customHeight="1" x14ac:dyDescent="0.2">
      <c r="A361" s="163">
        <v>346</v>
      </c>
      <c r="B361" s="7"/>
      <c r="C361" s="7"/>
      <c r="D361" s="120"/>
      <c r="E361" s="7"/>
      <c r="F361" s="7"/>
      <c r="G361" s="219"/>
      <c r="H361" s="7"/>
      <c r="I361" s="7"/>
      <c r="J361" s="9"/>
      <c r="K361" s="501"/>
      <c r="L361" s="498"/>
      <c r="M361" s="428"/>
      <c r="N361" s="429"/>
      <c r="O361" s="430"/>
      <c r="P361" s="422" t="str">
        <f t="shared" si="189"/>
        <v/>
      </c>
      <c r="Q361" s="422" t="str">
        <f t="shared" si="190"/>
        <v/>
      </c>
      <c r="R361" s="423" t="str">
        <f t="shared" si="191"/>
        <v/>
      </c>
      <c r="S361" s="424" t="str">
        <f t="shared" si="192"/>
        <v/>
      </c>
      <c r="T361" s="425" t="str">
        <f t="shared" si="193"/>
        <v/>
      </c>
      <c r="U361" s="425" t="str">
        <f t="shared" si="194"/>
        <v/>
      </c>
      <c r="V361" s="426"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3"/>
      <c r="BC361" s="3" t="s">
        <v>1370</v>
      </c>
    </row>
    <row r="362" spans="1:55" s="12" customFormat="1" ht="13.5" customHeight="1" x14ac:dyDescent="0.2">
      <c r="A362" s="163">
        <v>347</v>
      </c>
      <c r="B362" s="7"/>
      <c r="C362" s="7"/>
      <c r="D362" s="120"/>
      <c r="E362" s="7"/>
      <c r="F362" s="7"/>
      <c r="G362" s="219"/>
      <c r="H362" s="7"/>
      <c r="I362" s="7"/>
      <c r="J362" s="9"/>
      <c r="K362" s="501"/>
      <c r="L362" s="498"/>
      <c r="M362" s="428"/>
      <c r="N362" s="429"/>
      <c r="O362" s="430"/>
      <c r="P362" s="422" t="str">
        <f t="shared" si="189"/>
        <v/>
      </c>
      <c r="Q362" s="422" t="str">
        <f t="shared" si="190"/>
        <v/>
      </c>
      <c r="R362" s="423" t="str">
        <f t="shared" si="191"/>
        <v/>
      </c>
      <c r="S362" s="424" t="str">
        <f t="shared" si="192"/>
        <v/>
      </c>
      <c r="T362" s="425" t="str">
        <f t="shared" si="193"/>
        <v/>
      </c>
      <c r="U362" s="425" t="str">
        <f t="shared" si="194"/>
        <v/>
      </c>
      <c r="V362" s="426"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3"/>
      <c r="BC362" s="3" t="s">
        <v>1611</v>
      </c>
    </row>
    <row r="363" spans="1:55" s="12" customFormat="1" ht="13.5" customHeight="1" x14ac:dyDescent="0.2">
      <c r="A363" s="163">
        <v>348</v>
      </c>
      <c r="B363" s="7"/>
      <c r="C363" s="7"/>
      <c r="D363" s="120"/>
      <c r="E363" s="7"/>
      <c r="F363" s="7"/>
      <c r="G363" s="219"/>
      <c r="H363" s="7"/>
      <c r="I363" s="7"/>
      <c r="J363" s="9"/>
      <c r="K363" s="501"/>
      <c r="L363" s="498"/>
      <c r="M363" s="428"/>
      <c r="N363" s="429"/>
      <c r="O363" s="430"/>
      <c r="P363" s="422" t="str">
        <f t="shared" si="189"/>
        <v/>
      </c>
      <c r="Q363" s="422" t="str">
        <f t="shared" si="190"/>
        <v/>
      </c>
      <c r="R363" s="423" t="str">
        <f t="shared" si="191"/>
        <v/>
      </c>
      <c r="S363" s="424" t="str">
        <f t="shared" si="192"/>
        <v/>
      </c>
      <c r="T363" s="425" t="str">
        <f t="shared" si="193"/>
        <v/>
      </c>
      <c r="U363" s="425" t="str">
        <f t="shared" si="194"/>
        <v/>
      </c>
      <c r="V363" s="426"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3"/>
      <c r="BC363" s="3" t="s">
        <v>1612</v>
      </c>
    </row>
    <row r="364" spans="1:55" s="12" customFormat="1" ht="13.5" customHeight="1" x14ac:dyDescent="0.2">
      <c r="A364" s="163">
        <v>349</v>
      </c>
      <c r="B364" s="7"/>
      <c r="C364" s="7"/>
      <c r="D364" s="120"/>
      <c r="E364" s="7"/>
      <c r="F364" s="7"/>
      <c r="G364" s="219"/>
      <c r="H364" s="7"/>
      <c r="I364" s="7"/>
      <c r="J364" s="9"/>
      <c r="K364" s="501"/>
      <c r="L364" s="498"/>
      <c r="M364" s="428"/>
      <c r="N364" s="429"/>
      <c r="O364" s="430"/>
      <c r="P364" s="422" t="str">
        <f t="shared" si="189"/>
        <v/>
      </c>
      <c r="Q364" s="422" t="str">
        <f t="shared" si="190"/>
        <v/>
      </c>
      <c r="R364" s="423" t="str">
        <f t="shared" si="191"/>
        <v/>
      </c>
      <c r="S364" s="424" t="str">
        <f t="shared" si="192"/>
        <v/>
      </c>
      <c r="T364" s="425" t="str">
        <f t="shared" si="193"/>
        <v/>
      </c>
      <c r="U364" s="425" t="str">
        <f t="shared" si="194"/>
        <v/>
      </c>
      <c r="V364" s="426"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3"/>
      <c r="BC364" s="3" t="s">
        <v>1369</v>
      </c>
    </row>
    <row r="365" spans="1:55" s="12" customFormat="1" ht="13.5" customHeight="1" x14ac:dyDescent="0.2">
      <c r="A365" s="163">
        <v>350</v>
      </c>
      <c r="B365" s="7"/>
      <c r="C365" s="7"/>
      <c r="D365" s="120"/>
      <c r="E365" s="7"/>
      <c r="F365" s="7"/>
      <c r="G365" s="219"/>
      <c r="H365" s="7"/>
      <c r="I365" s="7"/>
      <c r="J365" s="9"/>
      <c r="K365" s="501"/>
      <c r="L365" s="498"/>
      <c r="M365" s="428"/>
      <c r="N365" s="429"/>
      <c r="O365" s="430"/>
      <c r="P365" s="422" t="str">
        <f t="shared" si="189"/>
        <v/>
      </c>
      <c r="Q365" s="422" t="str">
        <f t="shared" si="190"/>
        <v/>
      </c>
      <c r="R365" s="423" t="str">
        <f t="shared" si="191"/>
        <v/>
      </c>
      <c r="S365" s="424" t="str">
        <f t="shared" si="192"/>
        <v/>
      </c>
      <c r="T365" s="425" t="str">
        <f t="shared" si="193"/>
        <v/>
      </c>
      <c r="U365" s="425" t="str">
        <f t="shared" si="194"/>
        <v/>
      </c>
      <c r="V365" s="426"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3"/>
      <c r="BC365" s="3" t="s">
        <v>1613</v>
      </c>
    </row>
    <row r="366" spans="1:55" s="12" customFormat="1" ht="13.5" customHeight="1" x14ac:dyDescent="0.2">
      <c r="A366" s="163">
        <v>351</v>
      </c>
      <c r="B366" s="7"/>
      <c r="C366" s="7"/>
      <c r="D366" s="120"/>
      <c r="E366" s="7"/>
      <c r="F366" s="7"/>
      <c r="G366" s="219"/>
      <c r="H366" s="7"/>
      <c r="I366" s="7"/>
      <c r="J366" s="9"/>
      <c r="K366" s="501"/>
      <c r="L366" s="498"/>
      <c r="M366" s="428"/>
      <c r="N366" s="429"/>
      <c r="O366" s="430"/>
      <c r="P366" s="422" t="str">
        <f t="shared" si="189"/>
        <v/>
      </c>
      <c r="Q366" s="422" t="str">
        <f t="shared" si="190"/>
        <v/>
      </c>
      <c r="R366" s="423" t="str">
        <f t="shared" si="191"/>
        <v/>
      </c>
      <c r="S366" s="424" t="str">
        <f t="shared" si="192"/>
        <v/>
      </c>
      <c r="T366" s="425" t="str">
        <f t="shared" si="193"/>
        <v/>
      </c>
      <c r="U366" s="425" t="str">
        <f t="shared" si="194"/>
        <v/>
      </c>
      <c r="V366" s="426"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3"/>
      <c r="BC366" s="3" t="s">
        <v>1402</v>
      </c>
    </row>
    <row r="367" spans="1:55" s="12" customFormat="1" ht="13.5" customHeight="1" x14ac:dyDescent="0.2">
      <c r="A367" s="163">
        <v>352</v>
      </c>
      <c r="B367" s="7"/>
      <c r="C367" s="7"/>
      <c r="D367" s="120"/>
      <c r="E367" s="7"/>
      <c r="F367" s="7"/>
      <c r="G367" s="219"/>
      <c r="H367" s="7"/>
      <c r="I367" s="7"/>
      <c r="J367" s="9"/>
      <c r="K367" s="501"/>
      <c r="L367" s="498"/>
      <c r="M367" s="428"/>
      <c r="N367" s="429"/>
      <c r="O367" s="430"/>
      <c r="P367" s="422" t="str">
        <f t="shared" si="189"/>
        <v/>
      </c>
      <c r="Q367" s="422" t="str">
        <f t="shared" si="190"/>
        <v/>
      </c>
      <c r="R367" s="423" t="str">
        <f t="shared" si="191"/>
        <v/>
      </c>
      <c r="S367" s="424" t="str">
        <f t="shared" si="192"/>
        <v/>
      </c>
      <c r="T367" s="425" t="str">
        <f t="shared" si="193"/>
        <v/>
      </c>
      <c r="U367" s="425" t="str">
        <f t="shared" si="194"/>
        <v/>
      </c>
      <c r="V367" s="426"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3"/>
      <c r="BC367" s="3" t="s">
        <v>1417</v>
      </c>
    </row>
    <row r="368" spans="1:55" s="12" customFormat="1" ht="13.5" customHeight="1" x14ac:dyDescent="0.2">
      <c r="A368" s="163">
        <v>353</v>
      </c>
      <c r="B368" s="7"/>
      <c r="C368" s="7"/>
      <c r="D368" s="120"/>
      <c r="E368" s="7"/>
      <c r="F368" s="7"/>
      <c r="G368" s="219"/>
      <c r="H368" s="7"/>
      <c r="I368" s="7"/>
      <c r="J368" s="9"/>
      <c r="K368" s="501"/>
      <c r="L368" s="498"/>
      <c r="M368" s="428"/>
      <c r="N368" s="429"/>
      <c r="O368" s="430"/>
      <c r="P368" s="422" t="str">
        <f t="shared" si="189"/>
        <v/>
      </c>
      <c r="Q368" s="422" t="str">
        <f t="shared" si="190"/>
        <v/>
      </c>
      <c r="R368" s="423" t="str">
        <f t="shared" si="191"/>
        <v/>
      </c>
      <c r="S368" s="424" t="str">
        <f t="shared" si="192"/>
        <v/>
      </c>
      <c r="T368" s="425" t="str">
        <f t="shared" si="193"/>
        <v/>
      </c>
      <c r="U368" s="425" t="str">
        <f t="shared" si="194"/>
        <v/>
      </c>
      <c r="V368" s="426"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3"/>
      <c r="BC368" s="3" t="s">
        <v>1614</v>
      </c>
    </row>
    <row r="369" spans="1:55" s="12" customFormat="1" ht="13.5" customHeight="1" x14ac:dyDescent="0.2">
      <c r="A369" s="163">
        <v>354</v>
      </c>
      <c r="B369" s="7"/>
      <c r="C369" s="7"/>
      <c r="D369" s="120"/>
      <c r="E369" s="7"/>
      <c r="F369" s="7"/>
      <c r="G369" s="219"/>
      <c r="H369" s="7"/>
      <c r="I369" s="7"/>
      <c r="J369" s="9"/>
      <c r="K369" s="501"/>
      <c r="L369" s="498"/>
      <c r="M369" s="428"/>
      <c r="N369" s="429"/>
      <c r="O369" s="430"/>
      <c r="P369" s="422" t="str">
        <f t="shared" si="189"/>
        <v/>
      </c>
      <c r="Q369" s="422" t="str">
        <f t="shared" si="190"/>
        <v/>
      </c>
      <c r="R369" s="423" t="str">
        <f t="shared" si="191"/>
        <v/>
      </c>
      <c r="S369" s="424" t="str">
        <f t="shared" si="192"/>
        <v/>
      </c>
      <c r="T369" s="425" t="str">
        <f t="shared" si="193"/>
        <v/>
      </c>
      <c r="U369" s="425" t="str">
        <f t="shared" si="194"/>
        <v/>
      </c>
      <c r="V369" s="426"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3"/>
      <c r="BC369" s="3" t="s">
        <v>1400</v>
      </c>
    </row>
    <row r="370" spans="1:55" s="12" customFormat="1" ht="13.5" customHeight="1" x14ac:dyDescent="0.2">
      <c r="A370" s="163">
        <v>355</v>
      </c>
      <c r="B370" s="7"/>
      <c r="C370" s="7"/>
      <c r="D370" s="120"/>
      <c r="E370" s="7"/>
      <c r="F370" s="7"/>
      <c r="G370" s="219"/>
      <c r="H370" s="7"/>
      <c r="I370" s="7"/>
      <c r="J370" s="9"/>
      <c r="K370" s="501"/>
      <c r="L370" s="498"/>
      <c r="M370" s="428"/>
      <c r="N370" s="429"/>
      <c r="O370" s="430"/>
      <c r="P370" s="422" t="str">
        <f t="shared" si="189"/>
        <v/>
      </c>
      <c r="Q370" s="422" t="str">
        <f t="shared" si="190"/>
        <v/>
      </c>
      <c r="R370" s="423" t="str">
        <f t="shared" si="191"/>
        <v/>
      </c>
      <c r="S370" s="424" t="str">
        <f t="shared" si="192"/>
        <v/>
      </c>
      <c r="T370" s="425" t="str">
        <f t="shared" si="193"/>
        <v/>
      </c>
      <c r="U370" s="425" t="str">
        <f t="shared" si="194"/>
        <v/>
      </c>
      <c r="V370" s="426"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3"/>
      <c r="BC370" s="3" t="s">
        <v>1416</v>
      </c>
    </row>
    <row r="371" spans="1:55" s="12" customFormat="1" ht="13.5" customHeight="1" x14ac:dyDescent="0.2">
      <c r="A371" s="163">
        <v>356</v>
      </c>
      <c r="B371" s="7"/>
      <c r="C371" s="7"/>
      <c r="D371" s="120"/>
      <c r="E371" s="7"/>
      <c r="F371" s="7"/>
      <c r="G371" s="219"/>
      <c r="H371" s="7"/>
      <c r="I371" s="7"/>
      <c r="J371" s="9"/>
      <c r="K371" s="501"/>
      <c r="L371" s="498"/>
      <c r="M371" s="428"/>
      <c r="N371" s="429"/>
      <c r="O371" s="430"/>
      <c r="P371" s="422" t="str">
        <f t="shared" si="189"/>
        <v/>
      </c>
      <c r="Q371" s="422" t="str">
        <f t="shared" si="190"/>
        <v/>
      </c>
      <c r="R371" s="423" t="str">
        <f t="shared" si="191"/>
        <v/>
      </c>
      <c r="S371" s="424" t="str">
        <f t="shared" si="192"/>
        <v/>
      </c>
      <c r="T371" s="425" t="str">
        <f t="shared" si="193"/>
        <v/>
      </c>
      <c r="U371" s="425" t="str">
        <f t="shared" si="194"/>
        <v/>
      </c>
      <c r="V371" s="426"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3"/>
      <c r="BC371" s="3" t="s">
        <v>1615</v>
      </c>
    </row>
    <row r="372" spans="1:55" s="12" customFormat="1" ht="13.5" customHeight="1" x14ac:dyDescent="0.2">
      <c r="A372" s="163">
        <v>357</v>
      </c>
      <c r="B372" s="7"/>
      <c r="C372" s="7"/>
      <c r="D372" s="120"/>
      <c r="E372" s="7"/>
      <c r="F372" s="7"/>
      <c r="G372" s="219"/>
      <c r="H372" s="7"/>
      <c r="I372" s="7"/>
      <c r="J372" s="9"/>
      <c r="K372" s="501"/>
      <c r="L372" s="498"/>
      <c r="M372" s="428"/>
      <c r="N372" s="429"/>
      <c r="O372" s="430"/>
      <c r="P372" s="422" t="str">
        <f t="shared" si="189"/>
        <v/>
      </c>
      <c r="Q372" s="422" t="str">
        <f t="shared" si="190"/>
        <v/>
      </c>
      <c r="R372" s="423" t="str">
        <f t="shared" si="191"/>
        <v/>
      </c>
      <c r="S372" s="424" t="str">
        <f t="shared" si="192"/>
        <v/>
      </c>
      <c r="T372" s="425" t="str">
        <f t="shared" si="193"/>
        <v/>
      </c>
      <c r="U372" s="425" t="str">
        <f t="shared" si="194"/>
        <v/>
      </c>
      <c r="V372" s="426"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3"/>
      <c r="BC372" s="3" t="s">
        <v>1487</v>
      </c>
    </row>
    <row r="373" spans="1:55" s="12" customFormat="1" ht="13.5" customHeight="1" x14ac:dyDescent="0.2">
      <c r="A373" s="163">
        <v>358</v>
      </c>
      <c r="B373" s="7"/>
      <c r="C373" s="7"/>
      <c r="D373" s="120"/>
      <c r="E373" s="7"/>
      <c r="F373" s="7"/>
      <c r="G373" s="219"/>
      <c r="H373" s="7"/>
      <c r="I373" s="7"/>
      <c r="J373" s="9"/>
      <c r="K373" s="501"/>
      <c r="L373" s="498"/>
      <c r="M373" s="428"/>
      <c r="N373" s="429"/>
      <c r="O373" s="430"/>
      <c r="P373" s="422" t="str">
        <f t="shared" si="189"/>
        <v/>
      </c>
      <c r="Q373" s="422" t="str">
        <f t="shared" si="190"/>
        <v/>
      </c>
      <c r="R373" s="423" t="str">
        <f t="shared" si="191"/>
        <v/>
      </c>
      <c r="S373" s="424" t="str">
        <f t="shared" si="192"/>
        <v/>
      </c>
      <c r="T373" s="425" t="str">
        <f t="shared" si="193"/>
        <v/>
      </c>
      <c r="U373" s="425" t="str">
        <f t="shared" si="194"/>
        <v/>
      </c>
      <c r="V373" s="426"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3"/>
      <c r="BC373" s="3" t="s">
        <v>1501</v>
      </c>
    </row>
    <row r="374" spans="1:55" s="12" customFormat="1" ht="13.5" customHeight="1" x14ac:dyDescent="0.2">
      <c r="A374" s="163">
        <v>359</v>
      </c>
      <c r="B374" s="7"/>
      <c r="C374" s="7"/>
      <c r="D374" s="120"/>
      <c r="E374" s="7"/>
      <c r="F374" s="7"/>
      <c r="G374" s="219"/>
      <c r="H374" s="7"/>
      <c r="I374" s="7"/>
      <c r="J374" s="9"/>
      <c r="K374" s="501"/>
      <c r="L374" s="498"/>
      <c r="M374" s="428"/>
      <c r="N374" s="429"/>
      <c r="O374" s="430"/>
      <c r="P374" s="422" t="str">
        <f t="shared" si="189"/>
        <v/>
      </c>
      <c r="Q374" s="422" t="str">
        <f t="shared" si="190"/>
        <v/>
      </c>
      <c r="R374" s="423" t="str">
        <f t="shared" si="191"/>
        <v/>
      </c>
      <c r="S374" s="424" t="str">
        <f t="shared" si="192"/>
        <v/>
      </c>
      <c r="T374" s="425" t="str">
        <f t="shared" si="193"/>
        <v/>
      </c>
      <c r="U374" s="425" t="str">
        <f t="shared" si="194"/>
        <v/>
      </c>
      <c r="V374" s="426"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3"/>
      <c r="BC374" s="3" t="s">
        <v>1616</v>
      </c>
    </row>
    <row r="375" spans="1:55" s="12" customFormat="1" ht="13.5" customHeight="1" x14ac:dyDescent="0.2">
      <c r="A375" s="163">
        <v>360</v>
      </c>
      <c r="B375" s="7"/>
      <c r="C375" s="7"/>
      <c r="D375" s="120"/>
      <c r="E375" s="7"/>
      <c r="F375" s="7"/>
      <c r="G375" s="219"/>
      <c r="H375" s="7"/>
      <c r="I375" s="7"/>
      <c r="J375" s="9"/>
      <c r="K375" s="501"/>
      <c r="L375" s="498"/>
      <c r="M375" s="428"/>
      <c r="N375" s="429"/>
      <c r="O375" s="430"/>
      <c r="P375" s="422" t="str">
        <f t="shared" si="189"/>
        <v/>
      </c>
      <c r="Q375" s="422" t="str">
        <f t="shared" si="190"/>
        <v/>
      </c>
      <c r="R375" s="423" t="str">
        <f t="shared" si="191"/>
        <v/>
      </c>
      <c r="S375" s="424" t="str">
        <f t="shared" si="192"/>
        <v/>
      </c>
      <c r="T375" s="425" t="str">
        <f t="shared" si="193"/>
        <v/>
      </c>
      <c r="U375" s="425" t="str">
        <f t="shared" si="194"/>
        <v/>
      </c>
      <c r="V375" s="426"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3"/>
      <c r="BC375" s="3" t="s">
        <v>1494</v>
      </c>
    </row>
    <row r="376" spans="1:55" s="12" customFormat="1" ht="13.5" customHeight="1" x14ac:dyDescent="0.2">
      <c r="A376" s="163">
        <v>361</v>
      </c>
      <c r="B376" s="7"/>
      <c r="C376" s="7"/>
      <c r="D376" s="120"/>
      <c r="E376" s="7"/>
      <c r="F376" s="7"/>
      <c r="G376" s="219"/>
      <c r="H376" s="7"/>
      <c r="I376" s="7"/>
      <c r="J376" s="9"/>
      <c r="K376" s="501"/>
      <c r="L376" s="498"/>
      <c r="M376" s="428"/>
      <c r="N376" s="429"/>
      <c r="O376" s="430"/>
      <c r="P376" s="422" t="str">
        <f t="shared" si="189"/>
        <v/>
      </c>
      <c r="Q376" s="422" t="str">
        <f t="shared" si="190"/>
        <v/>
      </c>
      <c r="R376" s="423" t="str">
        <f t="shared" si="191"/>
        <v/>
      </c>
      <c r="S376" s="424" t="str">
        <f t="shared" si="192"/>
        <v/>
      </c>
      <c r="T376" s="425" t="str">
        <f t="shared" si="193"/>
        <v/>
      </c>
      <c r="U376" s="425" t="str">
        <f t="shared" si="194"/>
        <v/>
      </c>
      <c r="V376" s="426"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3"/>
      <c r="BC376" s="3" t="s">
        <v>1508</v>
      </c>
    </row>
    <row r="377" spans="1:55" s="12" customFormat="1" ht="13.5" customHeight="1" x14ac:dyDescent="0.2">
      <c r="A377" s="163">
        <v>362</v>
      </c>
      <c r="B377" s="7"/>
      <c r="C377" s="7"/>
      <c r="D377" s="120"/>
      <c r="E377" s="7"/>
      <c r="F377" s="7"/>
      <c r="G377" s="219"/>
      <c r="H377" s="7"/>
      <c r="I377" s="7"/>
      <c r="J377" s="9"/>
      <c r="K377" s="501"/>
      <c r="L377" s="498"/>
      <c r="M377" s="428"/>
      <c r="N377" s="429"/>
      <c r="O377" s="430"/>
      <c r="P377" s="422" t="str">
        <f t="shared" si="189"/>
        <v/>
      </c>
      <c r="Q377" s="422" t="str">
        <f t="shared" si="190"/>
        <v/>
      </c>
      <c r="R377" s="423" t="str">
        <f t="shared" si="191"/>
        <v/>
      </c>
      <c r="S377" s="424" t="str">
        <f t="shared" si="192"/>
        <v/>
      </c>
      <c r="T377" s="425" t="str">
        <f t="shared" si="193"/>
        <v/>
      </c>
      <c r="U377" s="425" t="str">
        <f t="shared" si="194"/>
        <v/>
      </c>
      <c r="V377" s="426"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3"/>
      <c r="BC377" s="3" t="s">
        <v>496</v>
      </c>
    </row>
    <row r="378" spans="1:55" s="12" customFormat="1" ht="13.5" customHeight="1" x14ac:dyDescent="0.2">
      <c r="A378" s="163">
        <v>363</v>
      </c>
      <c r="B378" s="7"/>
      <c r="C378" s="7"/>
      <c r="D378" s="120"/>
      <c r="E378" s="7"/>
      <c r="F378" s="7"/>
      <c r="G378" s="219"/>
      <c r="H378" s="7"/>
      <c r="I378" s="7"/>
      <c r="J378" s="9"/>
      <c r="K378" s="501"/>
      <c r="L378" s="498"/>
      <c r="M378" s="428"/>
      <c r="N378" s="429"/>
      <c r="O378" s="430"/>
      <c r="P378" s="422" t="str">
        <f t="shared" si="189"/>
        <v/>
      </c>
      <c r="Q378" s="422" t="str">
        <f t="shared" si="190"/>
        <v/>
      </c>
      <c r="R378" s="423" t="str">
        <f t="shared" si="191"/>
        <v/>
      </c>
      <c r="S378" s="424" t="str">
        <f t="shared" si="192"/>
        <v/>
      </c>
      <c r="T378" s="425" t="str">
        <f t="shared" si="193"/>
        <v/>
      </c>
      <c r="U378" s="425" t="str">
        <f t="shared" si="194"/>
        <v/>
      </c>
      <c r="V378" s="426"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3"/>
      <c r="BC378" s="3" t="s">
        <v>247</v>
      </c>
    </row>
    <row r="379" spans="1:55" s="12" customFormat="1" ht="13.5" customHeight="1" x14ac:dyDescent="0.2">
      <c r="A379" s="163">
        <v>364</v>
      </c>
      <c r="B379" s="7"/>
      <c r="C379" s="7"/>
      <c r="D379" s="120"/>
      <c r="E379" s="7"/>
      <c r="F379" s="7"/>
      <c r="G379" s="219"/>
      <c r="H379" s="7"/>
      <c r="I379" s="7"/>
      <c r="J379" s="9"/>
      <c r="K379" s="501"/>
      <c r="L379" s="498"/>
      <c r="M379" s="428"/>
      <c r="N379" s="429"/>
      <c r="O379" s="430"/>
      <c r="P379" s="422" t="str">
        <f t="shared" si="189"/>
        <v/>
      </c>
      <c r="Q379" s="422" t="str">
        <f t="shared" si="190"/>
        <v/>
      </c>
      <c r="R379" s="423" t="str">
        <f t="shared" si="191"/>
        <v/>
      </c>
      <c r="S379" s="424" t="str">
        <f t="shared" si="192"/>
        <v/>
      </c>
      <c r="T379" s="425" t="str">
        <f t="shared" si="193"/>
        <v/>
      </c>
      <c r="U379" s="425" t="str">
        <f t="shared" si="194"/>
        <v/>
      </c>
      <c r="V379" s="426"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3"/>
      <c r="BC379" s="3" t="s">
        <v>259</v>
      </c>
    </row>
    <row r="380" spans="1:55" s="12" customFormat="1" ht="13.5" customHeight="1" x14ac:dyDescent="0.2">
      <c r="A380" s="163">
        <v>365</v>
      </c>
      <c r="B380" s="7"/>
      <c r="C380" s="7"/>
      <c r="D380" s="120"/>
      <c r="E380" s="7"/>
      <c r="F380" s="7"/>
      <c r="G380" s="219"/>
      <c r="H380" s="7"/>
      <c r="I380" s="7"/>
      <c r="J380" s="9"/>
      <c r="K380" s="501"/>
      <c r="L380" s="498"/>
      <c r="M380" s="428"/>
      <c r="N380" s="429"/>
      <c r="O380" s="430"/>
      <c r="P380" s="422" t="str">
        <f t="shared" si="189"/>
        <v/>
      </c>
      <c r="Q380" s="422" t="str">
        <f t="shared" si="190"/>
        <v/>
      </c>
      <c r="R380" s="423" t="str">
        <f t="shared" si="191"/>
        <v/>
      </c>
      <c r="S380" s="424" t="str">
        <f t="shared" si="192"/>
        <v/>
      </c>
      <c r="T380" s="425" t="str">
        <f t="shared" si="193"/>
        <v/>
      </c>
      <c r="U380" s="425" t="str">
        <f t="shared" si="194"/>
        <v/>
      </c>
      <c r="V380" s="426"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3"/>
      <c r="BC380" s="3" t="s">
        <v>269</v>
      </c>
    </row>
    <row r="381" spans="1:55" s="12" customFormat="1" ht="13.5" customHeight="1" x14ac:dyDescent="0.2">
      <c r="A381" s="163">
        <v>366</v>
      </c>
      <c r="B381" s="7"/>
      <c r="C381" s="7"/>
      <c r="D381" s="120"/>
      <c r="E381" s="7"/>
      <c r="F381" s="7"/>
      <c r="G381" s="219"/>
      <c r="H381" s="7"/>
      <c r="I381" s="7"/>
      <c r="J381" s="9"/>
      <c r="K381" s="501"/>
      <c r="L381" s="498"/>
      <c r="M381" s="428"/>
      <c r="N381" s="429"/>
      <c r="O381" s="430"/>
      <c r="P381" s="422" t="str">
        <f t="shared" si="189"/>
        <v/>
      </c>
      <c r="Q381" s="422" t="str">
        <f t="shared" si="190"/>
        <v/>
      </c>
      <c r="R381" s="423" t="str">
        <f t="shared" si="191"/>
        <v/>
      </c>
      <c r="S381" s="424" t="str">
        <f t="shared" si="192"/>
        <v/>
      </c>
      <c r="T381" s="425" t="str">
        <f t="shared" si="193"/>
        <v/>
      </c>
      <c r="U381" s="425" t="str">
        <f t="shared" si="194"/>
        <v/>
      </c>
      <c r="V381" s="426"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3"/>
      <c r="BC381" s="3" t="s">
        <v>495</v>
      </c>
    </row>
    <row r="382" spans="1:55" s="12" customFormat="1" ht="13.5" customHeight="1" x14ac:dyDescent="0.2">
      <c r="A382" s="163">
        <v>367</v>
      </c>
      <c r="B382" s="7"/>
      <c r="C382" s="7"/>
      <c r="D382" s="120"/>
      <c r="E382" s="7"/>
      <c r="F382" s="7"/>
      <c r="G382" s="219"/>
      <c r="H382" s="7"/>
      <c r="I382" s="7"/>
      <c r="J382" s="9"/>
      <c r="K382" s="501"/>
      <c r="L382" s="498"/>
      <c r="M382" s="428"/>
      <c r="N382" s="429"/>
      <c r="O382" s="430"/>
      <c r="P382" s="422" t="str">
        <f t="shared" si="189"/>
        <v/>
      </c>
      <c r="Q382" s="422" t="str">
        <f t="shared" si="190"/>
        <v/>
      </c>
      <c r="R382" s="423" t="str">
        <f t="shared" si="191"/>
        <v/>
      </c>
      <c r="S382" s="424" t="str">
        <f t="shared" si="192"/>
        <v/>
      </c>
      <c r="T382" s="425" t="str">
        <f t="shared" si="193"/>
        <v/>
      </c>
      <c r="U382" s="425" t="str">
        <f t="shared" si="194"/>
        <v/>
      </c>
      <c r="V382" s="426"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3"/>
      <c r="BC382" s="3" t="s">
        <v>246</v>
      </c>
    </row>
    <row r="383" spans="1:55" s="12" customFormat="1" ht="13.5" customHeight="1" x14ac:dyDescent="0.2">
      <c r="A383" s="163">
        <v>368</v>
      </c>
      <c r="B383" s="7"/>
      <c r="C383" s="7"/>
      <c r="D383" s="120"/>
      <c r="E383" s="7"/>
      <c r="F383" s="7"/>
      <c r="G383" s="219"/>
      <c r="H383" s="7"/>
      <c r="I383" s="7"/>
      <c r="J383" s="9"/>
      <c r="K383" s="501"/>
      <c r="L383" s="498"/>
      <c r="M383" s="428"/>
      <c r="N383" s="429"/>
      <c r="O383" s="430"/>
      <c r="P383" s="422" t="str">
        <f t="shared" si="189"/>
        <v/>
      </c>
      <c r="Q383" s="422" t="str">
        <f t="shared" si="190"/>
        <v/>
      </c>
      <c r="R383" s="423" t="str">
        <f t="shared" si="191"/>
        <v/>
      </c>
      <c r="S383" s="424" t="str">
        <f t="shared" si="192"/>
        <v/>
      </c>
      <c r="T383" s="425" t="str">
        <f t="shared" si="193"/>
        <v/>
      </c>
      <c r="U383" s="425" t="str">
        <f t="shared" si="194"/>
        <v/>
      </c>
      <c r="V383" s="426"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3"/>
      <c r="BC383" s="3" t="s">
        <v>258</v>
      </c>
    </row>
    <row r="384" spans="1:55" s="12" customFormat="1" ht="13.5" customHeight="1" x14ac:dyDescent="0.2">
      <c r="A384" s="163">
        <v>369</v>
      </c>
      <c r="B384" s="7"/>
      <c r="C384" s="7"/>
      <c r="D384" s="120"/>
      <c r="E384" s="7"/>
      <c r="F384" s="7"/>
      <c r="G384" s="219"/>
      <c r="H384" s="7"/>
      <c r="I384" s="7"/>
      <c r="J384" s="9"/>
      <c r="K384" s="501"/>
      <c r="L384" s="498"/>
      <c r="M384" s="428"/>
      <c r="N384" s="429"/>
      <c r="O384" s="430"/>
      <c r="P384" s="422" t="str">
        <f t="shared" si="189"/>
        <v/>
      </c>
      <c r="Q384" s="422" t="str">
        <f t="shared" si="190"/>
        <v/>
      </c>
      <c r="R384" s="423" t="str">
        <f t="shared" si="191"/>
        <v/>
      </c>
      <c r="S384" s="424" t="str">
        <f t="shared" si="192"/>
        <v/>
      </c>
      <c r="T384" s="425" t="str">
        <f t="shared" si="193"/>
        <v/>
      </c>
      <c r="U384" s="425" t="str">
        <f t="shared" si="194"/>
        <v/>
      </c>
      <c r="V384" s="426"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3"/>
      <c r="BC384" s="3" t="s">
        <v>268</v>
      </c>
    </row>
    <row r="385" spans="1:55" s="12" customFormat="1" ht="13.5" customHeight="1" x14ac:dyDescent="0.2">
      <c r="A385" s="163">
        <v>370</v>
      </c>
      <c r="B385" s="7"/>
      <c r="C385" s="7"/>
      <c r="D385" s="120"/>
      <c r="E385" s="7"/>
      <c r="F385" s="7"/>
      <c r="G385" s="219"/>
      <c r="H385" s="7"/>
      <c r="I385" s="7"/>
      <c r="J385" s="9"/>
      <c r="K385" s="501"/>
      <c r="L385" s="498"/>
      <c r="M385" s="428"/>
      <c r="N385" s="429"/>
      <c r="O385" s="430"/>
      <c r="P385" s="422" t="str">
        <f t="shared" si="189"/>
        <v/>
      </c>
      <c r="Q385" s="422" t="str">
        <f t="shared" si="190"/>
        <v/>
      </c>
      <c r="R385" s="423" t="str">
        <f t="shared" si="191"/>
        <v/>
      </c>
      <c r="S385" s="424" t="str">
        <f t="shared" si="192"/>
        <v/>
      </c>
      <c r="T385" s="425" t="str">
        <f t="shared" si="193"/>
        <v/>
      </c>
      <c r="U385" s="425" t="str">
        <f t="shared" si="194"/>
        <v/>
      </c>
      <c r="V385" s="426"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3"/>
      <c r="BC385" s="3" t="s">
        <v>542</v>
      </c>
    </row>
    <row r="386" spans="1:55" s="12" customFormat="1" ht="13.5" customHeight="1" x14ac:dyDescent="0.2">
      <c r="A386" s="163">
        <v>371</v>
      </c>
      <c r="B386" s="7"/>
      <c r="C386" s="7"/>
      <c r="D386" s="120"/>
      <c r="E386" s="7"/>
      <c r="F386" s="7"/>
      <c r="G386" s="219"/>
      <c r="H386" s="7"/>
      <c r="I386" s="7"/>
      <c r="J386" s="9"/>
      <c r="K386" s="501"/>
      <c r="L386" s="498"/>
      <c r="M386" s="428"/>
      <c r="N386" s="429"/>
      <c r="O386" s="430"/>
      <c r="P386" s="422" t="str">
        <f t="shared" si="189"/>
        <v/>
      </c>
      <c r="Q386" s="422" t="str">
        <f t="shared" si="190"/>
        <v/>
      </c>
      <c r="R386" s="423" t="str">
        <f t="shared" si="191"/>
        <v/>
      </c>
      <c r="S386" s="424" t="str">
        <f t="shared" si="192"/>
        <v/>
      </c>
      <c r="T386" s="425" t="str">
        <f t="shared" si="193"/>
        <v/>
      </c>
      <c r="U386" s="425" t="str">
        <f t="shared" si="194"/>
        <v/>
      </c>
      <c r="V386" s="426"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3"/>
      <c r="BC386" s="3" t="s">
        <v>543</v>
      </c>
    </row>
    <row r="387" spans="1:55" s="12" customFormat="1" ht="13.5" customHeight="1" x14ac:dyDescent="0.2">
      <c r="A387" s="163">
        <v>372</v>
      </c>
      <c r="B387" s="7"/>
      <c r="C387" s="7"/>
      <c r="D387" s="120"/>
      <c r="E387" s="7"/>
      <c r="F387" s="7"/>
      <c r="G387" s="219"/>
      <c r="H387" s="7"/>
      <c r="I387" s="7"/>
      <c r="J387" s="9"/>
      <c r="K387" s="501"/>
      <c r="L387" s="498"/>
      <c r="M387" s="428"/>
      <c r="N387" s="429"/>
      <c r="O387" s="430"/>
      <c r="P387" s="422" t="str">
        <f t="shared" si="189"/>
        <v/>
      </c>
      <c r="Q387" s="422" t="str">
        <f t="shared" si="190"/>
        <v/>
      </c>
      <c r="R387" s="423" t="str">
        <f t="shared" si="191"/>
        <v/>
      </c>
      <c r="S387" s="424" t="str">
        <f t="shared" si="192"/>
        <v/>
      </c>
      <c r="T387" s="425" t="str">
        <f t="shared" si="193"/>
        <v/>
      </c>
      <c r="U387" s="425" t="str">
        <f t="shared" si="194"/>
        <v/>
      </c>
      <c r="V387" s="426"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3"/>
      <c r="BC387" s="3" t="s">
        <v>281</v>
      </c>
    </row>
    <row r="388" spans="1:55" s="12" customFormat="1" ht="13.5" customHeight="1" x14ac:dyDescent="0.2">
      <c r="A388" s="163">
        <v>373</v>
      </c>
      <c r="B388" s="7"/>
      <c r="C388" s="7"/>
      <c r="D388" s="120"/>
      <c r="E388" s="7"/>
      <c r="F388" s="7"/>
      <c r="G388" s="219"/>
      <c r="H388" s="7"/>
      <c r="I388" s="7"/>
      <c r="J388" s="9"/>
      <c r="K388" s="501"/>
      <c r="L388" s="498"/>
      <c r="M388" s="428"/>
      <c r="N388" s="429"/>
      <c r="O388" s="430"/>
      <c r="P388" s="422" t="str">
        <f t="shared" si="189"/>
        <v/>
      </c>
      <c r="Q388" s="422" t="str">
        <f t="shared" si="190"/>
        <v/>
      </c>
      <c r="R388" s="423" t="str">
        <f t="shared" si="191"/>
        <v/>
      </c>
      <c r="S388" s="424" t="str">
        <f t="shared" si="192"/>
        <v/>
      </c>
      <c r="T388" s="425" t="str">
        <f t="shared" si="193"/>
        <v/>
      </c>
      <c r="U388" s="425" t="str">
        <f t="shared" si="194"/>
        <v/>
      </c>
      <c r="V388" s="426"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3"/>
      <c r="BC388" s="3" t="s">
        <v>306</v>
      </c>
    </row>
    <row r="389" spans="1:55" s="12" customFormat="1" ht="13.5" customHeight="1" x14ac:dyDescent="0.2">
      <c r="A389" s="163">
        <v>374</v>
      </c>
      <c r="B389" s="7"/>
      <c r="C389" s="7"/>
      <c r="D389" s="120"/>
      <c r="E389" s="7"/>
      <c r="F389" s="7"/>
      <c r="G389" s="219"/>
      <c r="H389" s="7"/>
      <c r="I389" s="7"/>
      <c r="J389" s="9"/>
      <c r="K389" s="501"/>
      <c r="L389" s="498"/>
      <c r="M389" s="428"/>
      <c r="N389" s="429"/>
      <c r="O389" s="430"/>
      <c r="P389" s="422" t="str">
        <f t="shared" si="189"/>
        <v/>
      </c>
      <c r="Q389" s="422" t="str">
        <f t="shared" si="190"/>
        <v/>
      </c>
      <c r="R389" s="423" t="str">
        <f t="shared" si="191"/>
        <v/>
      </c>
      <c r="S389" s="424" t="str">
        <f t="shared" si="192"/>
        <v/>
      </c>
      <c r="T389" s="425" t="str">
        <f t="shared" si="193"/>
        <v/>
      </c>
      <c r="U389" s="425" t="str">
        <f t="shared" si="194"/>
        <v/>
      </c>
      <c r="V389" s="426"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3"/>
      <c r="BC389" s="3" t="s">
        <v>357</v>
      </c>
    </row>
    <row r="390" spans="1:55" s="12" customFormat="1" ht="13.5" customHeight="1" x14ac:dyDescent="0.2">
      <c r="A390" s="163">
        <v>375</v>
      </c>
      <c r="B390" s="7"/>
      <c r="C390" s="7"/>
      <c r="D390" s="120"/>
      <c r="E390" s="7"/>
      <c r="F390" s="7"/>
      <c r="G390" s="219"/>
      <c r="H390" s="7"/>
      <c r="I390" s="7"/>
      <c r="J390" s="9"/>
      <c r="K390" s="501"/>
      <c r="L390" s="498"/>
      <c r="M390" s="428"/>
      <c r="N390" s="429"/>
      <c r="O390" s="430"/>
      <c r="P390" s="422" t="str">
        <f t="shared" si="189"/>
        <v/>
      </c>
      <c r="Q390" s="422" t="str">
        <f t="shared" si="190"/>
        <v/>
      </c>
      <c r="R390" s="423" t="str">
        <f t="shared" si="191"/>
        <v/>
      </c>
      <c r="S390" s="424" t="str">
        <f t="shared" si="192"/>
        <v/>
      </c>
      <c r="T390" s="425" t="str">
        <f t="shared" si="193"/>
        <v/>
      </c>
      <c r="U390" s="425" t="str">
        <f t="shared" si="194"/>
        <v/>
      </c>
      <c r="V390" s="426"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3"/>
      <c r="BC390" s="3" t="s">
        <v>540</v>
      </c>
    </row>
    <row r="391" spans="1:55" s="12" customFormat="1" ht="13.5" customHeight="1" x14ac:dyDescent="0.2">
      <c r="A391" s="163">
        <v>376</v>
      </c>
      <c r="B391" s="7"/>
      <c r="C391" s="7"/>
      <c r="D391" s="120"/>
      <c r="E391" s="7"/>
      <c r="F391" s="7"/>
      <c r="G391" s="219"/>
      <c r="H391" s="7"/>
      <c r="I391" s="7"/>
      <c r="J391" s="9"/>
      <c r="K391" s="501"/>
      <c r="L391" s="498"/>
      <c r="M391" s="428"/>
      <c r="N391" s="429"/>
      <c r="O391" s="430"/>
      <c r="P391" s="422" t="str">
        <f t="shared" si="189"/>
        <v/>
      </c>
      <c r="Q391" s="422" t="str">
        <f t="shared" si="190"/>
        <v/>
      </c>
      <c r="R391" s="423" t="str">
        <f t="shared" si="191"/>
        <v/>
      </c>
      <c r="S391" s="424" t="str">
        <f t="shared" si="192"/>
        <v/>
      </c>
      <c r="T391" s="425" t="str">
        <f t="shared" si="193"/>
        <v/>
      </c>
      <c r="U391" s="425" t="str">
        <f t="shared" si="194"/>
        <v/>
      </c>
      <c r="V391" s="426"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3"/>
      <c r="BC391" s="3" t="s">
        <v>541</v>
      </c>
    </row>
    <row r="392" spans="1:55" s="12" customFormat="1" ht="13.5" customHeight="1" x14ac:dyDescent="0.2">
      <c r="A392" s="163">
        <v>377</v>
      </c>
      <c r="B392" s="7"/>
      <c r="C392" s="7"/>
      <c r="D392" s="120"/>
      <c r="E392" s="7"/>
      <c r="F392" s="7"/>
      <c r="G392" s="219"/>
      <c r="H392" s="7"/>
      <c r="I392" s="7"/>
      <c r="J392" s="9"/>
      <c r="K392" s="501"/>
      <c r="L392" s="498"/>
      <c r="M392" s="428"/>
      <c r="N392" s="429"/>
      <c r="O392" s="430"/>
      <c r="P392" s="422" t="str">
        <f t="shared" si="189"/>
        <v/>
      </c>
      <c r="Q392" s="422" t="str">
        <f t="shared" si="190"/>
        <v/>
      </c>
      <c r="R392" s="423" t="str">
        <f t="shared" si="191"/>
        <v/>
      </c>
      <c r="S392" s="424" t="str">
        <f t="shared" si="192"/>
        <v/>
      </c>
      <c r="T392" s="425" t="str">
        <f t="shared" si="193"/>
        <v/>
      </c>
      <c r="U392" s="425" t="str">
        <f t="shared" si="194"/>
        <v/>
      </c>
      <c r="V392" s="426"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3"/>
      <c r="BC392" s="3" t="s">
        <v>280</v>
      </c>
    </row>
    <row r="393" spans="1:55" s="12" customFormat="1" ht="13.5" customHeight="1" x14ac:dyDescent="0.2">
      <c r="A393" s="163">
        <v>378</v>
      </c>
      <c r="B393" s="7"/>
      <c r="C393" s="7"/>
      <c r="D393" s="120"/>
      <c r="E393" s="7"/>
      <c r="F393" s="7"/>
      <c r="G393" s="219"/>
      <c r="H393" s="7"/>
      <c r="I393" s="7"/>
      <c r="J393" s="9"/>
      <c r="K393" s="501"/>
      <c r="L393" s="498"/>
      <c r="M393" s="428"/>
      <c r="N393" s="429"/>
      <c r="O393" s="430"/>
      <c r="P393" s="422" t="str">
        <f t="shared" si="189"/>
        <v/>
      </c>
      <c r="Q393" s="422" t="str">
        <f t="shared" si="190"/>
        <v/>
      </c>
      <c r="R393" s="423" t="str">
        <f t="shared" si="191"/>
        <v/>
      </c>
      <c r="S393" s="424" t="str">
        <f t="shared" si="192"/>
        <v/>
      </c>
      <c r="T393" s="425" t="str">
        <f t="shared" si="193"/>
        <v/>
      </c>
      <c r="U393" s="425" t="str">
        <f t="shared" si="194"/>
        <v/>
      </c>
      <c r="V393" s="426"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3"/>
      <c r="BC393" s="3" t="s">
        <v>305</v>
      </c>
    </row>
    <row r="394" spans="1:55" s="12" customFormat="1" ht="13.5" customHeight="1" x14ac:dyDescent="0.2">
      <c r="A394" s="163">
        <v>379</v>
      </c>
      <c r="B394" s="7"/>
      <c r="C394" s="7"/>
      <c r="D394" s="120"/>
      <c r="E394" s="7"/>
      <c r="F394" s="7"/>
      <c r="G394" s="219"/>
      <c r="H394" s="7"/>
      <c r="I394" s="7"/>
      <c r="J394" s="9"/>
      <c r="K394" s="501"/>
      <c r="L394" s="498"/>
      <c r="M394" s="428"/>
      <c r="N394" s="429"/>
      <c r="O394" s="430"/>
      <c r="P394" s="422" t="str">
        <f t="shared" si="189"/>
        <v/>
      </c>
      <c r="Q394" s="422" t="str">
        <f t="shared" si="190"/>
        <v/>
      </c>
      <c r="R394" s="423" t="str">
        <f t="shared" si="191"/>
        <v/>
      </c>
      <c r="S394" s="424" t="str">
        <f t="shared" si="192"/>
        <v/>
      </c>
      <c r="T394" s="425" t="str">
        <f t="shared" si="193"/>
        <v/>
      </c>
      <c r="U394" s="425" t="str">
        <f t="shared" si="194"/>
        <v/>
      </c>
      <c r="V394" s="426"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3"/>
      <c r="BC394" s="3" t="s">
        <v>355</v>
      </c>
    </row>
    <row r="395" spans="1:55" s="12" customFormat="1" ht="13.5" customHeight="1" x14ac:dyDescent="0.2">
      <c r="A395" s="163">
        <v>380</v>
      </c>
      <c r="B395" s="7"/>
      <c r="C395" s="7"/>
      <c r="D395" s="120"/>
      <c r="E395" s="7"/>
      <c r="F395" s="7"/>
      <c r="G395" s="219"/>
      <c r="H395" s="7"/>
      <c r="I395" s="7"/>
      <c r="J395" s="9"/>
      <c r="K395" s="501"/>
      <c r="L395" s="498"/>
      <c r="M395" s="428"/>
      <c r="N395" s="429"/>
      <c r="O395" s="430"/>
      <c r="P395" s="422" t="str">
        <f t="shared" si="189"/>
        <v/>
      </c>
      <c r="Q395" s="422" t="str">
        <f t="shared" si="190"/>
        <v/>
      </c>
      <c r="R395" s="423" t="str">
        <f t="shared" si="191"/>
        <v/>
      </c>
      <c r="S395" s="424" t="str">
        <f t="shared" si="192"/>
        <v/>
      </c>
      <c r="T395" s="425" t="str">
        <f t="shared" si="193"/>
        <v/>
      </c>
      <c r="U395" s="425" t="str">
        <f t="shared" si="194"/>
        <v/>
      </c>
      <c r="V395" s="426"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3"/>
      <c r="BC395" s="3" t="s">
        <v>567</v>
      </c>
    </row>
    <row r="396" spans="1:55" s="12" customFormat="1" ht="13.5" customHeight="1" x14ac:dyDescent="0.2">
      <c r="A396" s="163">
        <v>381</v>
      </c>
      <c r="B396" s="7"/>
      <c r="C396" s="7"/>
      <c r="D396" s="120"/>
      <c r="E396" s="7"/>
      <c r="F396" s="7"/>
      <c r="G396" s="219"/>
      <c r="H396" s="7"/>
      <c r="I396" s="7"/>
      <c r="J396" s="9"/>
      <c r="K396" s="501"/>
      <c r="L396" s="498"/>
      <c r="M396" s="428"/>
      <c r="N396" s="429"/>
      <c r="O396" s="430"/>
      <c r="P396" s="422" t="str">
        <f t="shared" si="189"/>
        <v/>
      </c>
      <c r="Q396" s="422" t="str">
        <f t="shared" si="190"/>
        <v/>
      </c>
      <c r="R396" s="423" t="str">
        <f t="shared" si="191"/>
        <v/>
      </c>
      <c r="S396" s="424" t="str">
        <f t="shared" si="192"/>
        <v/>
      </c>
      <c r="T396" s="425" t="str">
        <f t="shared" si="193"/>
        <v/>
      </c>
      <c r="U396" s="425" t="str">
        <f t="shared" si="194"/>
        <v/>
      </c>
      <c r="V396" s="426"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3"/>
      <c r="BC396" s="3" t="s">
        <v>568</v>
      </c>
    </row>
    <row r="397" spans="1:55" s="12" customFormat="1" ht="13.5" customHeight="1" x14ac:dyDescent="0.2">
      <c r="A397" s="163">
        <v>382</v>
      </c>
      <c r="B397" s="7"/>
      <c r="C397" s="7"/>
      <c r="D397" s="120"/>
      <c r="E397" s="7"/>
      <c r="F397" s="7"/>
      <c r="G397" s="219"/>
      <c r="H397" s="7"/>
      <c r="I397" s="7"/>
      <c r="J397" s="9"/>
      <c r="K397" s="501"/>
      <c r="L397" s="498"/>
      <c r="M397" s="428"/>
      <c r="N397" s="429"/>
      <c r="O397" s="430"/>
      <c r="P397" s="422" t="str">
        <f t="shared" si="189"/>
        <v/>
      </c>
      <c r="Q397" s="422" t="str">
        <f t="shared" si="190"/>
        <v/>
      </c>
      <c r="R397" s="423" t="str">
        <f t="shared" si="191"/>
        <v/>
      </c>
      <c r="S397" s="424" t="str">
        <f t="shared" si="192"/>
        <v/>
      </c>
      <c r="T397" s="425" t="str">
        <f t="shared" si="193"/>
        <v/>
      </c>
      <c r="U397" s="425" t="str">
        <f t="shared" si="194"/>
        <v/>
      </c>
      <c r="V397" s="426"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3"/>
      <c r="BC397" s="3" t="s">
        <v>414</v>
      </c>
    </row>
    <row r="398" spans="1:55" s="12" customFormat="1" ht="13.5" customHeight="1" x14ac:dyDescent="0.2">
      <c r="A398" s="163">
        <v>383</v>
      </c>
      <c r="B398" s="7"/>
      <c r="C398" s="7"/>
      <c r="D398" s="120"/>
      <c r="E398" s="7"/>
      <c r="F398" s="7"/>
      <c r="G398" s="219"/>
      <c r="H398" s="7"/>
      <c r="I398" s="7"/>
      <c r="J398" s="9"/>
      <c r="K398" s="501"/>
      <c r="L398" s="498"/>
      <c r="M398" s="428"/>
      <c r="N398" s="429"/>
      <c r="O398" s="430"/>
      <c r="P398" s="422" t="str">
        <f t="shared" si="189"/>
        <v/>
      </c>
      <c r="Q398" s="422" t="str">
        <f t="shared" si="190"/>
        <v/>
      </c>
      <c r="R398" s="423" t="str">
        <f t="shared" si="191"/>
        <v/>
      </c>
      <c r="S398" s="424" t="str">
        <f t="shared" si="192"/>
        <v/>
      </c>
      <c r="T398" s="425" t="str">
        <f t="shared" si="193"/>
        <v/>
      </c>
      <c r="U398" s="425" t="str">
        <f t="shared" si="194"/>
        <v/>
      </c>
      <c r="V398" s="426"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3"/>
      <c r="BC398" s="3" t="s">
        <v>425</v>
      </c>
    </row>
    <row r="399" spans="1:55" s="12" customFormat="1" ht="13.5" customHeight="1" x14ac:dyDescent="0.2">
      <c r="A399" s="163">
        <v>384</v>
      </c>
      <c r="B399" s="7"/>
      <c r="C399" s="7"/>
      <c r="D399" s="120"/>
      <c r="E399" s="7"/>
      <c r="F399" s="7"/>
      <c r="G399" s="219"/>
      <c r="H399" s="7"/>
      <c r="I399" s="7"/>
      <c r="J399" s="9"/>
      <c r="K399" s="501"/>
      <c r="L399" s="498"/>
      <c r="M399" s="428"/>
      <c r="N399" s="429"/>
      <c r="O399" s="430"/>
      <c r="P399" s="422" t="str">
        <f t="shared" si="189"/>
        <v/>
      </c>
      <c r="Q399" s="422" t="str">
        <f t="shared" si="190"/>
        <v/>
      </c>
      <c r="R399" s="423" t="str">
        <f t="shared" si="191"/>
        <v/>
      </c>
      <c r="S399" s="424" t="str">
        <f t="shared" si="192"/>
        <v/>
      </c>
      <c r="T399" s="425" t="str">
        <f t="shared" si="193"/>
        <v/>
      </c>
      <c r="U399" s="425" t="str">
        <f t="shared" si="194"/>
        <v/>
      </c>
      <c r="V399" s="426"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3"/>
      <c r="BC399" s="3" t="s">
        <v>438</v>
      </c>
    </row>
    <row r="400" spans="1:55" s="12" customFormat="1" ht="13.5" customHeight="1" x14ac:dyDescent="0.2">
      <c r="A400" s="163">
        <v>385</v>
      </c>
      <c r="B400" s="7"/>
      <c r="C400" s="7"/>
      <c r="D400" s="120"/>
      <c r="E400" s="7"/>
      <c r="F400" s="7"/>
      <c r="G400" s="219"/>
      <c r="H400" s="7"/>
      <c r="I400" s="7"/>
      <c r="J400" s="9"/>
      <c r="K400" s="501"/>
      <c r="L400" s="498"/>
      <c r="M400" s="428"/>
      <c r="N400" s="429"/>
      <c r="O400" s="430"/>
      <c r="P400" s="422" t="str">
        <f t="shared" si="189"/>
        <v/>
      </c>
      <c r="Q400" s="422" t="str">
        <f t="shared" si="190"/>
        <v/>
      </c>
      <c r="R400" s="423" t="str">
        <f t="shared" si="191"/>
        <v/>
      </c>
      <c r="S400" s="424" t="str">
        <f t="shared" si="192"/>
        <v/>
      </c>
      <c r="T400" s="425" t="str">
        <f t="shared" si="193"/>
        <v/>
      </c>
      <c r="U400" s="425" t="str">
        <f t="shared" si="194"/>
        <v/>
      </c>
      <c r="V400" s="426"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3"/>
      <c r="BC400" s="3" t="s">
        <v>565</v>
      </c>
    </row>
    <row r="401" spans="1:55" s="12" customFormat="1" ht="13.5" customHeight="1" x14ac:dyDescent="0.2">
      <c r="A401" s="163">
        <v>386</v>
      </c>
      <c r="B401" s="7"/>
      <c r="C401" s="7"/>
      <c r="D401" s="120"/>
      <c r="E401" s="7"/>
      <c r="F401" s="7"/>
      <c r="G401" s="219"/>
      <c r="H401" s="7"/>
      <c r="I401" s="7"/>
      <c r="J401" s="9"/>
      <c r="K401" s="501"/>
      <c r="L401" s="498"/>
      <c r="M401" s="428"/>
      <c r="N401" s="429"/>
      <c r="O401" s="430"/>
      <c r="P401" s="422" t="str">
        <f t="shared" ref="P401:P464" si="221">IF(ISBLANK(K401)=TRUE,"",IF(ISNUMBER(AJ401)=TRUE,AJ401,"エラー"))</f>
        <v/>
      </c>
      <c r="Q401" s="422" t="str">
        <f t="shared" ref="Q401:Q464" si="222">IF(ISBLANK(K401)=TRUE,"",IF(ISNUMBER(AM401)=TRUE,AM401,"エラー"))</f>
        <v/>
      </c>
      <c r="R401" s="423" t="str">
        <f t="shared" ref="R401:R464" si="223">IF(ISBLANK(K401)=TRUE,"",IF(ISNUMBER(AS401)=TRUE,AS401,"エラー"))</f>
        <v/>
      </c>
      <c r="S401" s="424" t="str">
        <f t="shared" ref="S401:S464" si="224">IF(OR(N401="",O401=""),"",N401/O401)</f>
        <v/>
      </c>
      <c r="T401" s="425" t="str">
        <f t="shared" ref="T401:T464" si="225">IF(P401="","",IF(ISERROR(P401*N401*AC401),"エラー",IF(ISBLANK(P401)=TRUE,"エラー",IF(ISBLANK(N401)=TRUE,"エラー",IF(AV401=1,"エラー",P401*N401*AC401/1000)))))</f>
        <v/>
      </c>
      <c r="U401" s="425" t="str">
        <f t="shared" ref="U401:U464" si="226">IF(Q401="","",IF(ISERROR(Q401*N401*AC401),"エラー",IF(ISBLANK(Q401)=TRUE,"エラー",IF(ISBLANK(N401)=TRUE,"エラー",IF(AV401=1,"エラー",Q401*N401*AC401/1000)))))</f>
        <v/>
      </c>
      <c r="V401" s="426"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3"/>
      <c r="BC401" s="3" t="s">
        <v>566</v>
      </c>
    </row>
    <row r="402" spans="1:55" s="12" customFormat="1" ht="13.5" customHeight="1" x14ac:dyDescent="0.2">
      <c r="A402" s="163">
        <v>387</v>
      </c>
      <c r="B402" s="7"/>
      <c r="C402" s="7"/>
      <c r="D402" s="120"/>
      <c r="E402" s="7"/>
      <c r="F402" s="7"/>
      <c r="G402" s="219"/>
      <c r="H402" s="7"/>
      <c r="I402" s="7"/>
      <c r="J402" s="9"/>
      <c r="K402" s="501"/>
      <c r="L402" s="498"/>
      <c r="M402" s="428"/>
      <c r="N402" s="429"/>
      <c r="O402" s="430"/>
      <c r="P402" s="422" t="str">
        <f t="shared" si="221"/>
        <v/>
      </c>
      <c r="Q402" s="422" t="str">
        <f t="shared" si="222"/>
        <v/>
      </c>
      <c r="R402" s="423" t="str">
        <f t="shared" si="223"/>
        <v/>
      </c>
      <c r="S402" s="424" t="str">
        <f t="shared" si="224"/>
        <v/>
      </c>
      <c r="T402" s="425" t="str">
        <f t="shared" si="225"/>
        <v/>
      </c>
      <c r="U402" s="425" t="str">
        <f t="shared" si="226"/>
        <v/>
      </c>
      <c r="V402" s="426"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3"/>
      <c r="BC402" s="3" t="s">
        <v>412</v>
      </c>
    </row>
    <row r="403" spans="1:55" s="12" customFormat="1" ht="13.5" customHeight="1" x14ac:dyDescent="0.2">
      <c r="A403" s="163">
        <v>388</v>
      </c>
      <c r="B403" s="7"/>
      <c r="C403" s="7"/>
      <c r="D403" s="120"/>
      <c r="E403" s="7"/>
      <c r="F403" s="7"/>
      <c r="G403" s="219"/>
      <c r="H403" s="7"/>
      <c r="I403" s="7"/>
      <c r="J403" s="9"/>
      <c r="K403" s="501"/>
      <c r="L403" s="498"/>
      <c r="M403" s="428"/>
      <c r="N403" s="429"/>
      <c r="O403" s="430"/>
      <c r="P403" s="422" t="str">
        <f t="shared" si="221"/>
        <v/>
      </c>
      <c r="Q403" s="422" t="str">
        <f t="shared" si="222"/>
        <v/>
      </c>
      <c r="R403" s="423" t="str">
        <f t="shared" si="223"/>
        <v/>
      </c>
      <c r="S403" s="424" t="str">
        <f t="shared" si="224"/>
        <v/>
      </c>
      <c r="T403" s="425" t="str">
        <f t="shared" si="225"/>
        <v/>
      </c>
      <c r="U403" s="425" t="str">
        <f t="shared" si="226"/>
        <v/>
      </c>
      <c r="V403" s="426"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3"/>
      <c r="BC403" s="3" t="s">
        <v>424</v>
      </c>
    </row>
    <row r="404" spans="1:55" s="12" customFormat="1" ht="13.5" customHeight="1" x14ac:dyDescent="0.2">
      <c r="A404" s="163">
        <v>389</v>
      </c>
      <c r="B404" s="7"/>
      <c r="C404" s="7"/>
      <c r="D404" s="120"/>
      <c r="E404" s="7"/>
      <c r="F404" s="7"/>
      <c r="G404" s="219"/>
      <c r="H404" s="7"/>
      <c r="I404" s="7"/>
      <c r="J404" s="9"/>
      <c r="K404" s="501"/>
      <c r="L404" s="498"/>
      <c r="M404" s="428"/>
      <c r="N404" s="429"/>
      <c r="O404" s="430"/>
      <c r="P404" s="422" t="str">
        <f t="shared" si="221"/>
        <v/>
      </c>
      <c r="Q404" s="422" t="str">
        <f t="shared" si="222"/>
        <v/>
      </c>
      <c r="R404" s="423" t="str">
        <f t="shared" si="223"/>
        <v/>
      </c>
      <c r="S404" s="424" t="str">
        <f t="shared" si="224"/>
        <v/>
      </c>
      <c r="T404" s="425" t="str">
        <f t="shared" si="225"/>
        <v/>
      </c>
      <c r="U404" s="425" t="str">
        <f t="shared" si="226"/>
        <v/>
      </c>
      <c r="V404" s="426"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3"/>
      <c r="BC404" s="3" t="s">
        <v>437</v>
      </c>
    </row>
    <row r="405" spans="1:55" s="12" customFormat="1" ht="13.5" customHeight="1" x14ac:dyDescent="0.2">
      <c r="A405" s="163">
        <v>390</v>
      </c>
      <c r="B405" s="7"/>
      <c r="C405" s="7"/>
      <c r="D405" s="120"/>
      <c r="E405" s="7"/>
      <c r="F405" s="7"/>
      <c r="G405" s="219"/>
      <c r="H405" s="7"/>
      <c r="I405" s="7"/>
      <c r="J405" s="9"/>
      <c r="K405" s="501"/>
      <c r="L405" s="498"/>
      <c r="M405" s="428"/>
      <c r="N405" s="429"/>
      <c r="O405" s="430"/>
      <c r="P405" s="422" t="str">
        <f t="shared" si="221"/>
        <v/>
      </c>
      <c r="Q405" s="422" t="str">
        <f t="shared" si="222"/>
        <v/>
      </c>
      <c r="R405" s="423" t="str">
        <f t="shared" si="223"/>
        <v/>
      </c>
      <c r="S405" s="424" t="str">
        <f t="shared" si="224"/>
        <v/>
      </c>
      <c r="T405" s="425" t="str">
        <f t="shared" si="225"/>
        <v/>
      </c>
      <c r="U405" s="425" t="str">
        <f t="shared" si="226"/>
        <v/>
      </c>
      <c r="V405" s="426"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3"/>
      <c r="BC405" s="3" t="s">
        <v>580</v>
      </c>
    </row>
    <row r="406" spans="1:55" s="12" customFormat="1" ht="13.5" customHeight="1" x14ac:dyDescent="0.2">
      <c r="A406" s="163">
        <v>391</v>
      </c>
      <c r="B406" s="7"/>
      <c r="C406" s="7"/>
      <c r="D406" s="120"/>
      <c r="E406" s="7"/>
      <c r="F406" s="7"/>
      <c r="G406" s="219"/>
      <c r="H406" s="7"/>
      <c r="I406" s="7"/>
      <c r="J406" s="9"/>
      <c r="K406" s="501"/>
      <c r="L406" s="498"/>
      <c r="M406" s="428"/>
      <c r="N406" s="429"/>
      <c r="O406" s="430"/>
      <c r="P406" s="422" t="str">
        <f t="shared" si="221"/>
        <v/>
      </c>
      <c r="Q406" s="422" t="str">
        <f t="shared" si="222"/>
        <v/>
      </c>
      <c r="R406" s="423" t="str">
        <f t="shared" si="223"/>
        <v/>
      </c>
      <c r="S406" s="424" t="str">
        <f t="shared" si="224"/>
        <v/>
      </c>
      <c r="T406" s="425" t="str">
        <f t="shared" si="225"/>
        <v/>
      </c>
      <c r="U406" s="425" t="str">
        <f t="shared" si="226"/>
        <v/>
      </c>
      <c r="V406" s="426"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3"/>
      <c r="BC406" s="3" t="s">
        <v>459</v>
      </c>
    </row>
    <row r="407" spans="1:55" s="12" customFormat="1" ht="13.5" customHeight="1" x14ac:dyDescent="0.2">
      <c r="A407" s="163">
        <v>392</v>
      </c>
      <c r="B407" s="7"/>
      <c r="C407" s="7"/>
      <c r="D407" s="120"/>
      <c r="E407" s="7"/>
      <c r="F407" s="7"/>
      <c r="G407" s="219"/>
      <c r="H407" s="7"/>
      <c r="I407" s="7"/>
      <c r="J407" s="9"/>
      <c r="K407" s="501"/>
      <c r="L407" s="498"/>
      <c r="M407" s="428"/>
      <c r="N407" s="429"/>
      <c r="O407" s="430"/>
      <c r="P407" s="422" t="str">
        <f t="shared" si="221"/>
        <v/>
      </c>
      <c r="Q407" s="422" t="str">
        <f t="shared" si="222"/>
        <v/>
      </c>
      <c r="R407" s="423" t="str">
        <f t="shared" si="223"/>
        <v/>
      </c>
      <c r="S407" s="424" t="str">
        <f t="shared" si="224"/>
        <v/>
      </c>
      <c r="T407" s="425" t="str">
        <f t="shared" si="225"/>
        <v/>
      </c>
      <c r="U407" s="425" t="str">
        <f t="shared" si="226"/>
        <v/>
      </c>
      <c r="V407" s="426"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3"/>
      <c r="BC407" s="3" t="s">
        <v>470</v>
      </c>
    </row>
    <row r="408" spans="1:55" s="12" customFormat="1" ht="13.5" customHeight="1" x14ac:dyDescent="0.2">
      <c r="A408" s="163">
        <v>393</v>
      </c>
      <c r="B408" s="7"/>
      <c r="C408" s="7"/>
      <c r="D408" s="120"/>
      <c r="E408" s="7"/>
      <c r="F408" s="7"/>
      <c r="G408" s="219"/>
      <c r="H408" s="7"/>
      <c r="I408" s="7"/>
      <c r="J408" s="9"/>
      <c r="K408" s="501"/>
      <c r="L408" s="498"/>
      <c r="M408" s="428"/>
      <c r="N408" s="429"/>
      <c r="O408" s="430"/>
      <c r="P408" s="422" t="str">
        <f t="shared" si="221"/>
        <v/>
      </c>
      <c r="Q408" s="422" t="str">
        <f t="shared" si="222"/>
        <v/>
      </c>
      <c r="R408" s="423" t="str">
        <f t="shared" si="223"/>
        <v/>
      </c>
      <c r="S408" s="424" t="str">
        <f t="shared" si="224"/>
        <v/>
      </c>
      <c r="T408" s="425" t="str">
        <f t="shared" si="225"/>
        <v/>
      </c>
      <c r="U408" s="425" t="str">
        <f t="shared" si="226"/>
        <v/>
      </c>
      <c r="V408" s="426"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3"/>
      <c r="BC408" s="3" t="s">
        <v>480</v>
      </c>
    </row>
    <row r="409" spans="1:55" s="12" customFormat="1" ht="13.5" customHeight="1" x14ac:dyDescent="0.2">
      <c r="A409" s="163">
        <v>394</v>
      </c>
      <c r="B409" s="7"/>
      <c r="C409" s="7"/>
      <c r="D409" s="120"/>
      <c r="E409" s="7"/>
      <c r="F409" s="7"/>
      <c r="G409" s="219"/>
      <c r="H409" s="7"/>
      <c r="I409" s="7"/>
      <c r="J409" s="9"/>
      <c r="K409" s="501"/>
      <c r="L409" s="498"/>
      <c r="M409" s="428"/>
      <c r="N409" s="429"/>
      <c r="O409" s="430"/>
      <c r="P409" s="422" t="str">
        <f t="shared" si="221"/>
        <v/>
      </c>
      <c r="Q409" s="422" t="str">
        <f t="shared" si="222"/>
        <v/>
      </c>
      <c r="R409" s="423" t="str">
        <f t="shared" si="223"/>
        <v/>
      </c>
      <c r="S409" s="424" t="str">
        <f t="shared" si="224"/>
        <v/>
      </c>
      <c r="T409" s="425" t="str">
        <f t="shared" si="225"/>
        <v/>
      </c>
      <c r="U409" s="425" t="str">
        <f t="shared" si="226"/>
        <v/>
      </c>
      <c r="V409" s="426"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3"/>
      <c r="BC409" s="3" t="s">
        <v>579</v>
      </c>
    </row>
    <row r="410" spans="1:55" s="12" customFormat="1" ht="13.5" customHeight="1" x14ac:dyDescent="0.2">
      <c r="A410" s="163">
        <v>395</v>
      </c>
      <c r="B410" s="7"/>
      <c r="C410" s="7"/>
      <c r="D410" s="120"/>
      <c r="E410" s="7"/>
      <c r="F410" s="7"/>
      <c r="G410" s="219"/>
      <c r="H410" s="7"/>
      <c r="I410" s="7"/>
      <c r="J410" s="9"/>
      <c r="K410" s="501"/>
      <c r="L410" s="498"/>
      <c r="M410" s="428"/>
      <c r="N410" s="429"/>
      <c r="O410" s="430"/>
      <c r="P410" s="422" t="str">
        <f t="shared" si="221"/>
        <v/>
      </c>
      <c r="Q410" s="422" t="str">
        <f t="shared" si="222"/>
        <v/>
      </c>
      <c r="R410" s="423" t="str">
        <f t="shared" si="223"/>
        <v/>
      </c>
      <c r="S410" s="424" t="str">
        <f t="shared" si="224"/>
        <v/>
      </c>
      <c r="T410" s="425" t="str">
        <f t="shared" si="225"/>
        <v/>
      </c>
      <c r="U410" s="425" t="str">
        <f t="shared" si="226"/>
        <v/>
      </c>
      <c r="V410" s="426"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3"/>
      <c r="BC410" s="3" t="s">
        <v>457</v>
      </c>
    </row>
    <row r="411" spans="1:55" s="12" customFormat="1" ht="13.5" customHeight="1" x14ac:dyDescent="0.2">
      <c r="A411" s="163">
        <v>396</v>
      </c>
      <c r="B411" s="7"/>
      <c r="C411" s="7"/>
      <c r="D411" s="120"/>
      <c r="E411" s="7"/>
      <c r="F411" s="7"/>
      <c r="G411" s="219"/>
      <c r="H411" s="7"/>
      <c r="I411" s="7"/>
      <c r="J411" s="9"/>
      <c r="K411" s="501"/>
      <c r="L411" s="498"/>
      <c r="M411" s="428"/>
      <c r="N411" s="429"/>
      <c r="O411" s="430"/>
      <c r="P411" s="422" t="str">
        <f t="shared" si="221"/>
        <v/>
      </c>
      <c r="Q411" s="422" t="str">
        <f t="shared" si="222"/>
        <v/>
      </c>
      <c r="R411" s="423" t="str">
        <f t="shared" si="223"/>
        <v/>
      </c>
      <c r="S411" s="424" t="str">
        <f t="shared" si="224"/>
        <v/>
      </c>
      <c r="T411" s="425" t="str">
        <f t="shared" si="225"/>
        <v/>
      </c>
      <c r="U411" s="425" t="str">
        <f t="shared" si="226"/>
        <v/>
      </c>
      <c r="V411" s="426"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3"/>
      <c r="BC411" s="3" t="s">
        <v>469</v>
      </c>
    </row>
    <row r="412" spans="1:55" s="12" customFormat="1" ht="13.5" customHeight="1" x14ac:dyDescent="0.2">
      <c r="A412" s="163">
        <v>397</v>
      </c>
      <c r="B412" s="7"/>
      <c r="C412" s="7"/>
      <c r="D412" s="120"/>
      <c r="E412" s="7"/>
      <c r="F412" s="7"/>
      <c r="G412" s="219"/>
      <c r="H412" s="7"/>
      <c r="I412" s="7"/>
      <c r="J412" s="9"/>
      <c r="K412" s="501"/>
      <c r="L412" s="498"/>
      <c r="M412" s="428"/>
      <c r="N412" s="429"/>
      <c r="O412" s="430"/>
      <c r="P412" s="422" t="str">
        <f t="shared" si="221"/>
        <v/>
      </c>
      <c r="Q412" s="422" t="str">
        <f t="shared" si="222"/>
        <v/>
      </c>
      <c r="R412" s="423" t="str">
        <f t="shared" si="223"/>
        <v/>
      </c>
      <c r="S412" s="424" t="str">
        <f t="shared" si="224"/>
        <v/>
      </c>
      <c r="T412" s="425" t="str">
        <f t="shared" si="225"/>
        <v/>
      </c>
      <c r="U412" s="425" t="str">
        <f t="shared" si="226"/>
        <v/>
      </c>
      <c r="V412" s="426"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3"/>
      <c r="BC412" s="3" t="s">
        <v>479</v>
      </c>
    </row>
    <row r="413" spans="1:55" s="12" customFormat="1" ht="13.5" customHeight="1" x14ac:dyDescent="0.2">
      <c r="A413" s="163">
        <v>398</v>
      </c>
      <c r="B413" s="7"/>
      <c r="C413" s="7"/>
      <c r="D413" s="120"/>
      <c r="E413" s="7"/>
      <c r="F413" s="7"/>
      <c r="G413" s="219"/>
      <c r="H413" s="7"/>
      <c r="I413" s="7"/>
      <c r="J413" s="9"/>
      <c r="K413" s="501"/>
      <c r="L413" s="498"/>
      <c r="M413" s="428"/>
      <c r="N413" s="429"/>
      <c r="O413" s="430"/>
      <c r="P413" s="422" t="str">
        <f t="shared" si="221"/>
        <v/>
      </c>
      <c r="Q413" s="422" t="str">
        <f t="shared" si="222"/>
        <v/>
      </c>
      <c r="R413" s="423" t="str">
        <f t="shared" si="223"/>
        <v/>
      </c>
      <c r="S413" s="424" t="str">
        <f t="shared" si="224"/>
        <v/>
      </c>
      <c r="T413" s="425" t="str">
        <f t="shared" si="225"/>
        <v/>
      </c>
      <c r="U413" s="425" t="str">
        <f t="shared" si="226"/>
        <v/>
      </c>
      <c r="V413" s="426"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3"/>
      <c r="BC413" s="3" t="s">
        <v>358</v>
      </c>
    </row>
    <row r="414" spans="1:55" s="12" customFormat="1" ht="13.5" customHeight="1" x14ac:dyDescent="0.2">
      <c r="A414" s="163">
        <v>399</v>
      </c>
      <c r="B414" s="7"/>
      <c r="C414" s="7"/>
      <c r="D414" s="120"/>
      <c r="E414" s="7"/>
      <c r="F414" s="7"/>
      <c r="G414" s="219"/>
      <c r="H414" s="7"/>
      <c r="I414" s="7"/>
      <c r="J414" s="9"/>
      <c r="K414" s="501"/>
      <c r="L414" s="498"/>
      <c r="M414" s="428"/>
      <c r="N414" s="429"/>
      <c r="O414" s="430"/>
      <c r="P414" s="422" t="str">
        <f t="shared" si="221"/>
        <v/>
      </c>
      <c r="Q414" s="422" t="str">
        <f t="shared" si="222"/>
        <v/>
      </c>
      <c r="R414" s="423" t="str">
        <f t="shared" si="223"/>
        <v/>
      </c>
      <c r="S414" s="424" t="str">
        <f t="shared" si="224"/>
        <v/>
      </c>
      <c r="T414" s="425" t="str">
        <f t="shared" si="225"/>
        <v/>
      </c>
      <c r="U414" s="425" t="str">
        <f t="shared" si="226"/>
        <v/>
      </c>
      <c r="V414" s="426"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3"/>
      <c r="BC414" s="3" t="s">
        <v>356</v>
      </c>
    </row>
    <row r="415" spans="1:55" s="12" customFormat="1" ht="13.5" customHeight="1" x14ac:dyDescent="0.2">
      <c r="A415" s="163">
        <v>400</v>
      </c>
      <c r="B415" s="7"/>
      <c r="C415" s="7"/>
      <c r="D415" s="120"/>
      <c r="E415" s="7"/>
      <c r="F415" s="7"/>
      <c r="G415" s="219"/>
      <c r="H415" s="7"/>
      <c r="I415" s="7"/>
      <c r="J415" s="9"/>
      <c r="K415" s="501"/>
      <c r="L415" s="498"/>
      <c r="M415" s="428"/>
      <c r="N415" s="429"/>
      <c r="O415" s="430"/>
      <c r="P415" s="422" t="str">
        <f t="shared" si="221"/>
        <v/>
      </c>
      <c r="Q415" s="422" t="str">
        <f t="shared" si="222"/>
        <v/>
      </c>
      <c r="R415" s="423" t="str">
        <f t="shared" si="223"/>
        <v/>
      </c>
      <c r="S415" s="424" t="str">
        <f t="shared" si="224"/>
        <v/>
      </c>
      <c r="T415" s="425" t="str">
        <f t="shared" si="225"/>
        <v/>
      </c>
      <c r="U415" s="425" t="str">
        <f t="shared" si="226"/>
        <v/>
      </c>
      <c r="V415" s="426"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3"/>
      <c r="BC415" s="3" t="s">
        <v>497</v>
      </c>
    </row>
    <row r="416" spans="1:55" s="12" customFormat="1" ht="13.5" customHeight="1" x14ac:dyDescent="0.2">
      <c r="A416" s="163">
        <v>401</v>
      </c>
      <c r="B416" s="7"/>
      <c r="C416" s="7"/>
      <c r="D416" s="120"/>
      <c r="E416" s="7"/>
      <c r="F416" s="7"/>
      <c r="G416" s="219"/>
      <c r="H416" s="7"/>
      <c r="I416" s="7"/>
      <c r="J416" s="9"/>
      <c r="K416" s="501"/>
      <c r="L416" s="498"/>
      <c r="M416" s="428"/>
      <c r="N416" s="429"/>
      <c r="O416" s="430"/>
      <c r="P416" s="422" t="str">
        <f t="shared" si="221"/>
        <v/>
      </c>
      <c r="Q416" s="422" t="str">
        <f t="shared" si="222"/>
        <v/>
      </c>
      <c r="R416" s="423" t="str">
        <f t="shared" si="223"/>
        <v/>
      </c>
      <c r="S416" s="424" t="str">
        <f t="shared" si="224"/>
        <v/>
      </c>
      <c r="T416" s="425" t="str">
        <f t="shared" si="225"/>
        <v/>
      </c>
      <c r="U416" s="425" t="str">
        <f t="shared" si="226"/>
        <v/>
      </c>
      <c r="V416" s="426"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3"/>
      <c r="BC416" s="3" t="s">
        <v>1230</v>
      </c>
    </row>
    <row r="417" spans="1:55" s="12" customFormat="1" ht="13.5" customHeight="1" x14ac:dyDescent="0.2">
      <c r="A417" s="163">
        <v>402</v>
      </c>
      <c r="B417" s="7"/>
      <c r="C417" s="7"/>
      <c r="D417" s="120"/>
      <c r="E417" s="7"/>
      <c r="F417" s="7"/>
      <c r="G417" s="219"/>
      <c r="H417" s="7"/>
      <c r="I417" s="7"/>
      <c r="J417" s="9"/>
      <c r="K417" s="501"/>
      <c r="L417" s="498"/>
      <c r="M417" s="428"/>
      <c r="N417" s="429"/>
      <c r="O417" s="430"/>
      <c r="P417" s="422" t="str">
        <f t="shared" si="221"/>
        <v/>
      </c>
      <c r="Q417" s="422" t="str">
        <f t="shared" si="222"/>
        <v/>
      </c>
      <c r="R417" s="423" t="str">
        <f t="shared" si="223"/>
        <v/>
      </c>
      <c r="S417" s="424" t="str">
        <f t="shared" si="224"/>
        <v/>
      </c>
      <c r="T417" s="425" t="str">
        <f t="shared" si="225"/>
        <v/>
      </c>
      <c r="U417" s="425" t="str">
        <f t="shared" si="226"/>
        <v/>
      </c>
      <c r="V417" s="426"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3"/>
      <c r="BC417" s="3" t="s">
        <v>1231</v>
      </c>
    </row>
    <row r="418" spans="1:55" s="12" customFormat="1" ht="13.5" customHeight="1" x14ac:dyDescent="0.2">
      <c r="A418" s="163">
        <v>403</v>
      </c>
      <c r="B418" s="7"/>
      <c r="C418" s="7"/>
      <c r="D418" s="120"/>
      <c r="E418" s="7"/>
      <c r="F418" s="7"/>
      <c r="G418" s="219"/>
      <c r="H418" s="7"/>
      <c r="I418" s="7"/>
      <c r="J418" s="9"/>
      <c r="K418" s="501"/>
      <c r="L418" s="498"/>
      <c r="M418" s="428"/>
      <c r="N418" s="429"/>
      <c r="O418" s="430"/>
      <c r="P418" s="422" t="str">
        <f t="shared" si="221"/>
        <v/>
      </c>
      <c r="Q418" s="422" t="str">
        <f t="shared" si="222"/>
        <v/>
      </c>
      <c r="R418" s="423" t="str">
        <f t="shared" si="223"/>
        <v/>
      </c>
      <c r="S418" s="424" t="str">
        <f t="shared" si="224"/>
        <v/>
      </c>
      <c r="T418" s="425" t="str">
        <f t="shared" si="225"/>
        <v/>
      </c>
      <c r="U418" s="425" t="str">
        <f t="shared" si="226"/>
        <v/>
      </c>
      <c r="V418" s="426"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3"/>
      <c r="BC418" s="3" t="s">
        <v>1232</v>
      </c>
    </row>
    <row r="419" spans="1:55" s="12" customFormat="1" ht="13.5" customHeight="1" x14ac:dyDescent="0.2">
      <c r="A419" s="163">
        <v>404</v>
      </c>
      <c r="B419" s="7"/>
      <c r="C419" s="7"/>
      <c r="D419" s="120"/>
      <c r="E419" s="7"/>
      <c r="F419" s="7"/>
      <c r="G419" s="219"/>
      <c r="H419" s="7"/>
      <c r="I419" s="7"/>
      <c r="J419" s="9"/>
      <c r="K419" s="501"/>
      <c r="L419" s="498"/>
      <c r="M419" s="428"/>
      <c r="N419" s="429"/>
      <c r="O419" s="430"/>
      <c r="P419" s="422" t="str">
        <f t="shared" si="221"/>
        <v/>
      </c>
      <c r="Q419" s="422" t="str">
        <f t="shared" si="222"/>
        <v/>
      </c>
      <c r="R419" s="423" t="str">
        <f t="shared" si="223"/>
        <v/>
      </c>
      <c r="S419" s="424" t="str">
        <f t="shared" si="224"/>
        <v/>
      </c>
      <c r="T419" s="425" t="str">
        <f t="shared" si="225"/>
        <v/>
      </c>
      <c r="U419" s="425" t="str">
        <f t="shared" si="226"/>
        <v/>
      </c>
      <c r="V419" s="426"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3"/>
      <c r="BC419" s="3" t="s">
        <v>544</v>
      </c>
    </row>
    <row r="420" spans="1:55" s="12" customFormat="1" ht="13.5" customHeight="1" x14ac:dyDescent="0.2">
      <c r="A420" s="163">
        <v>405</v>
      </c>
      <c r="B420" s="7"/>
      <c r="C420" s="7"/>
      <c r="D420" s="120"/>
      <c r="E420" s="7"/>
      <c r="F420" s="7"/>
      <c r="G420" s="219"/>
      <c r="H420" s="7"/>
      <c r="I420" s="7"/>
      <c r="J420" s="9"/>
      <c r="K420" s="501"/>
      <c r="L420" s="498"/>
      <c r="M420" s="428"/>
      <c r="N420" s="429"/>
      <c r="O420" s="430"/>
      <c r="P420" s="422" t="str">
        <f t="shared" si="221"/>
        <v/>
      </c>
      <c r="Q420" s="422" t="str">
        <f t="shared" si="222"/>
        <v/>
      </c>
      <c r="R420" s="423" t="str">
        <f t="shared" si="223"/>
        <v/>
      </c>
      <c r="S420" s="424" t="str">
        <f t="shared" si="224"/>
        <v/>
      </c>
      <c r="T420" s="425" t="str">
        <f t="shared" si="225"/>
        <v/>
      </c>
      <c r="U420" s="425" t="str">
        <f t="shared" si="226"/>
        <v/>
      </c>
      <c r="V420" s="426"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3"/>
      <c r="BC420" s="3" t="s">
        <v>545</v>
      </c>
    </row>
    <row r="421" spans="1:55" s="12" customFormat="1" ht="13.5" customHeight="1" x14ac:dyDescent="0.2">
      <c r="A421" s="163">
        <v>406</v>
      </c>
      <c r="B421" s="7"/>
      <c r="C421" s="7"/>
      <c r="D421" s="120"/>
      <c r="E421" s="7"/>
      <c r="F421" s="7"/>
      <c r="G421" s="219"/>
      <c r="H421" s="7"/>
      <c r="I421" s="7"/>
      <c r="J421" s="9"/>
      <c r="K421" s="501"/>
      <c r="L421" s="498"/>
      <c r="M421" s="428"/>
      <c r="N421" s="429"/>
      <c r="O421" s="430"/>
      <c r="P421" s="422" t="str">
        <f t="shared" si="221"/>
        <v/>
      </c>
      <c r="Q421" s="422" t="str">
        <f t="shared" si="222"/>
        <v/>
      </c>
      <c r="R421" s="423" t="str">
        <f t="shared" si="223"/>
        <v/>
      </c>
      <c r="S421" s="424" t="str">
        <f t="shared" si="224"/>
        <v/>
      </c>
      <c r="T421" s="425" t="str">
        <f t="shared" si="225"/>
        <v/>
      </c>
      <c r="U421" s="425" t="str">
        <f t="shared" si="226"/>
        <v/>
      </c>
      <c r="V421" s="426"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3"/>
      <c r="BC421" s="3" t="s">
        <v>1233</v>
      </c>
    </row>
    <row r="422" spans="1:55" s="12" customFormat="1" ht="13.5" customHeight="1" x14ac:dyDescent="0.2">
      <c r="A422" s="163">
        <v>407</v>
      </c>
      <c r="B422" s="7"/>
      <c r="C422" s="7"/>
      <c r="D422" s="120"/>
      <c r="E422" s="7"/>
      <c r="F422" s="7"/>
      <c r="G422" s="219"/>
      <c r="H422" s="7"/>
      <c r="I422" s="7"/>
      <c r="J422" s="9"/>
      <c r="K422" s="501"/>
      <c r="L422" s="498"/>
      <c r="M422" s="428"/>
      <c r="N422" s="429"/>
      <c r="O422" s="430"/>
      <c r="P422" s="422" t="str">
        <f t="shared" si="221"/>
        <v/>
      </c>
      <c r="Q422" s="422" t="str">
        <f t="shared" si="222"/>
        <v/>
      </c>
      <c r="R422" s="423" t="str">
        <f t="shared" si="223"/>
        <v/>
      </c>
      <c r="S422" s="424" t="str">
        <f t="shared" si="224"/>
        <v/>
      </c>
      <c r="T422" s="425" t="str">
        <f t="shared" si="225"/>
        <v/>
      </c>
      <c r="U422" s="425" t="str">
        <f t="shared" si="226"/>
        <v/>
      </c>
      <c r="V422" s="426"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3"/>
      <c r="BC422" s="3" t="s">
        <v>1234</v>
      </c>
    </row>
    <row r="423" spans="1:55" s="12" customFormat="1" ht="13.5" customHeight="1" x14ac:dyDescent="0.2">
      <c r="A423" s="163">
        <v>408</v>
      </c>
      <c r="B423" s="7"/>
      <c r="C423" s="7"/>
      <c r="D423" s="120"/>
      <c r="E423" s="7"/>
      <c r="F423" s="7"/>
      <c r="G423" s="219"/>
      <c r="H423" s="7"/>
      <c r="I423" s="7"/>
      <c r="J423" s="9"/>
      <c r="K423" s="501"/>
      <c r="L423" s="498"/>
      <c r="M423" s="428"/>
      <c r="N423" s="429"/>
      <c r="O423" s="430"/>
      <c r="P423" s="422" t="str">
        <f t="shared" si="221"/>
        <v/>
      </c>
      <c r="Q423" s="422" t="str">
        <f t="shared" si="222"/>
        <v/>
      </c>
      <c r="R423" s="423" t="str">
        <f t="shared" si="223"/>
        <v/>
      </c>
      <c r="S423" s="424" t="str">
        <f t="shared" si="224"/>
        <v/>
      </c>
      <c r="T423" s="425" t="str">
        <f t="shared" si="225"/>
        <v/>
      </c>
      <c r="U423" s="425" t="str">
        <f t="shared" si="226"/>
        <v/>
      </c>
      <c r="V423" s="426"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3"/>
      <c r="BC423" s="3" t="s">
        <v>1235</v>
      </c>
    </row>
    <row r="424" spans="1:55" s="12" customFormat="1" ht="13.5" customHeight="1" x14ac:dyDescent="0.2">
      <c r="A424" s="163">
        <v>409</v>
      </c>
      <c r="B424" s="7"/>
      <c r="C424" s="7"/>
      <c r="D424" s="120"/>
      <c r="E424" s="7"/>
      <c r="F424" s="7"/>
      <c r="G424" s="219"/>
      <c r="H424" s="7"/>
      <c r="I424" s="7"/>
      <c r="J424" s="9"/>
      <c r="K424" s="501"/>
      <c r="L424" s="498"/>
      <c r="M424" s="428"/>
      <c r="N424" s="429"/>
      <c r="O424" s="430"/>
      <c r="P424" s="422" t="str">
        <f t="shared" si="221"/>
        <v/>
      </c>
      <c r="Q424" s="422" t="str">
        <f t="shared" si="222"/>
        <v/>
      </c>
      <c r="R424" s="423" t="str">
        <f t="shared" si="223"/>
        <v/>
      </c>
      <c r="S424" s="424" t="str">
        <f t="shared" si="224"/>
        <v/>
      </c>
      <c r="T424" s="425" t="str">
        <f t="shared" si="225"/>
        <v/>
      </c>
      <c r="U424" s="425" t="str">
        <f t="shared" si="226"/>
        <v/>
      </c>
      <c r="V424" s="426"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3"/>
      <c r="BC424" s="3" t="s">
        <v>857</v>
      </c>
    </row>
    <row r="425" spans="1:55" s="12" customFormat="1" ht="13.5" customHeight="1" x14ac:dyDescent="0.2">
      <c r="A425" s="163">
        <v>410</v>
      </c>
      <c r="B425" s="7"/>
      <c r="C425" s="7"/>
      <c r="D425" s="120"/>
      <c r="E425" s="7"/>
      <c r="F425" s="7"/>
      <c r="G425" s="219"/>
      <c r="H425" s="7"/>
      <c r="I425" s="7"/>
      <c r="J425" s="9"/>
      <c r="K425" s="501"/>
      <c r="L425" s="498"/>
      <c r="M425" s="428"/>
      <c r="N425" s="429"/>
      <c r="O425" s="430"/>
      <c r="P425" s="422" t="str">
        <f t="shared" si="221"/>
        <v/>
      </c>
      <c r="Q425" s="422" t="str">
        <f t="shared" si="222"/>
        <v/>
      </c>
      <c r="R425" s="423" t="str">
        <f t="shared" si="223"/>
        <v/>
      </c>
      <c r="S425" s="424" t="str">
        <f t="shared" si="224"/>
        <v/>
      </c>
      <c r="T425" s="425" t="str">
        <f t="shared" si="225"/>
        <v/>
      </c>
      <c r="U425" s="425" t="str">
        <f t="shared" si="226"/>
        <v/>
      </c>
      <c r="V425" s="426"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3"/>
      <c r="BC425" s="3" t="s">
        <v>858</v>
      </c>
    </row>
    <row r="426" spans="1:55" s="12" customFormat="1" ht="13.5" customHeight="1" x14ac:dyDescent="0.2">
      <c r="A426" s="163">
        <v>411</v>
      </c>
      <c r="B426" s="7"/>
      <c r="C426" s="7"/>
      <c r="D426" s="120"/>
      <c r="E426" s="7"/>
      <c r="F426" s="7"/>
      <c r="G426" s="219"/>
      <c r="H426" s="7"/>
      <c r="I426" s="7"/>
      <c r="J426" s="9"/>
      <c r="K426" s="501"/>
      <c r="L426" s="498"/>
      <c r="M426" s="428"/>
      <c r="N426" s="429"/>
      <c r="O426" s="430"/>
      <c r="P426" s="422" t="str">
        <f t="shared" si="221"/>
        <v/>
      </c>
      <c r="Q426" s="422" t="str">
        <f t="shared" si="222"/>
        <v/>
      </c>
      <c r="R426" s="423" t="str">
        <f t="shared" si="223"/>
        <v/>
      </c>
      <c r="S426" s="424" t="str">
        <f t="shared" si="224"/>
        <v/>
      </c>
      <c r="T426" s="425" t="str">
        <f t="shared" si="225"/>
        <v/>
      </c>
      <c r="U426" s="425" t="str">
        <f t="shared" si="226"/>
        <v/>
      </c>
      <c r="V426" s="426"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3"/>
      <c r="BC426" s="3" t="s">
        <v>919</v>
      </c>
    </row>
    <row r="427" spans="1:55" s="12" customFormat="1" ht="13.5" customHeight="1" x14ac:dyDescent="0.2">
      <c r="A427" s="163">
        <v>412</v>
      </c>
      <c r="B427" s="7"/>
      <c r="C427" s="7"/>
      <c r="D427" s="120"/>
      <c r="E427" s="7"/>
      <c r="F427" s="7"/>
      <c r="G427" s="219"/>
      <c r="H427" s="7"/>
      <c r="I427" s="7"/>
      <c r="J427" s="9"/>
      <c r="K427" s="501"/>
      <c r="L427" s="498"/>
      <c r="M427" s="428"/>
      <c r="N427" s="429"/>
      <c r="O427" s="430"/>
      <c r="P427" s="422" t="str">
        <f t="shared" si="221"/>
        <v/>
      </c>
      <c r="Q427" s="422" t="str">
        <f t="shared" si="222"/>
        <v/>
      </c>
      <c r="R427" s="423" t="str">
        <f t="shared" si="223"/>
        <v/>
      </c>
      <c r="S427" s="424" t="str">
        <f t="shared" si="224"/>
        <v/>
      </c>
      <c r="T427" s="425" t="str">
        <f t="shared" si="225"/>
        <v/>
      </c>
      <c r="U427" s="425" t="str">
        <f t="shared" si="226"/>
        <v/>
      </c>
      <c r="V427" s="426"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3"/>
      <c r="BC427" s="3" t="s">
        <v>920</v>
      </c>
    </row>
    <row r="428" spans="1:55" s="12" customFormat="1" ht="13.5" customHeight="1" x14ac:dyDescent="0.2">
      <c r="A428" s="163">
        <v>413</v>
      </c>
      <c r="B428" s="7"/>
      <c r="C428" s="7"/>
      <c r="D428" s="120"/>
      <c r="E428" s="7"/>
      <c r="F428" s="7"/>
      <c r="G428" s="219"/>
      <c r="H428" s="7"/>
      <c r="I428" s="7"/>
      <c r="J428" s="9"/>
      <c r="K428" s="501"/>
      <c r="L428" s="498"/>
      <c r="M428" s="428"/>
      <c r="N428" s="429"/>
      <c r="O428" s="430"/>
      <c r="P428" s="422" t="str">
        <f t="shared" si="221"/>
        <v/>
      </c>
      <c r="Q428" s="422" t="str">
        <f t="shared" si="222"/>
        <v/>
      </c>
      <c r="R428" s="423" t="str">
        <f t="shared" si="223"/>
        <v/>
      </c>
      <c r="S428" s="424" t="str">
        <f t="shared" si="224"/>
        <v/>
      </c>
      <c r="T428" s="425" t="str">
        <f t="shared" si="225"/>
        <v/>
      </c>
      <c r="U428" s="425" t="str">
        <f t="shared" si="226"/>
        <v/>
      </c>
      <c r="V428" s="426"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3"/>
      <c r="BC428" s="3" t="s">
        <v>935</v>
      </c>
    </row>
    <row r="429" spans="1:55" s="12" customFormat="1" ht="13.5" customHeight="1" x14ac:dyDescent="0.2">
      <c r="A429" s="163">
        <v>414</v>
      </c>
      <c r="B429" s="7"/>
      <c r="C429" s="7"/>
      <c r="D429" s="120"/>
      <c r="E429" s="7"/>
      <c r="F429" s="7"/>
      <c r="G429" s="219"/>
      <c r="H429" s="7"/>
      <c r="I429" s="7"/>
      <c r="J429" s="9"/>
      <c r="K429" s="501"/>
      <c r="L429" s="498"/>
      <c r="M429" s="428"/>
      <c r="N429" s="429"/>
      <c r="O429" s="430"/>
      <c r="P429" s="422" t="str">
        <f t="shared" si="221"/>
        <v/>
      </c>
      <c r="Q429" s="422" t="str">
        <f t="shared" si="222"/>
        <v/>
      </c>
      <c r="R429" s="423" t="str">
        <f t="shared" si="223"/>
        <v/>
      </c>
      <c r="S429" s="424" t="str">
        <f t="shared" si="224"/>
        <v/>
      </c>
      <c r="T429" s="425" t="str">
        <f t="shared" si="225"/>
        <v/>
      </c>
      <c r="U429" s="425" t="str">
        <f t="shared" si="226"/>
        <v/>
      </c>
      <c r="V429" s="426"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3"/>
      <c r="BC429" s="3" t="s">
        <v>936</v>
      </c>
    </row>
    <row r="430" spans="1:55" s="12" customFormat="1" ht="13.5" customHeight="1" x14ac:dyDescent="0.2">
      <c r="A430" s="163">
        <v>415</v>
      </c>
      <c r="B430" s="7"/>
      <c r="C430" s="7"/>
      <c r="D430" s="120"/>
      <c r="E430" s="7"/>
      <c r="F430" s="7"/>
      <c r="G430" s="219"/>
      <c r="H430" s="7"/>
      <c r="I430" s="7"/>
      <c r="J430" s="9"/>
      <c r="K430" s="501"/>
      <c r="L430" s="498"/>
      <c r="M430" s="428"/>
      <c r="N430" s="429"/>
      <c r="O430" s="430"/>
      <c r="P430" s="422" t="str">
        <f t="shared" si="221"/>
        <v/>
      </c>
      <c r="Q430" s="422" t="str">
        <f t="shared" si="222"/>
        <v/>
      </c>
      <c r="R430" s="423" t="str">
        <f t="shared" si="223"/>
        <v/>
      </c>
      <c r="S430" s="424" t="str">
        <f t="shared" si="224"/>
        <v/>
      </c>
      <c r="T430" s="425" t="str">
        <f t="shared" si="225"/>
        <v/>
      </c>
      <c r="U430" s="425" t="str">
        <f t="shared" si="226"/>
        <v/>
      </c>
      <c r="V430" s="426"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3"/>
      <c r="BC430" s="3" t="s">
        <v>481</v>
      </c>
    </row>
    <row r="431" spans="1:55" s="12" customFormat="1" ht="13.5" customHeight="1" x14ac:dyDescent="0.2">
      <c r="A431" s="163">
        <v>416</v>
      </c>
      <c r="B431" s="7"/>
      <c r="C431" s="7"/>
      <c r="D431" s="120"/>
      <c r="E431" s="7"/>
      <c r="F431" s="7"/>
      <c r="G431" s="219"/>
      <c r="H431" s="7"/>
      <c r="I431" s="7"/>
      <c r="J431" s="9"/>
      <c r="K431" s="501"/>
      <c r="L431" s="498"/>
      <c r="M431" s="428"/>
      <c r="N431" s="429"/>
      <c r="O431" s="430"/>
      <c r="P431" s="422" t="str">
        <f t="shared" si="221"/>
        <v/>
      </c>
      <c r="Q431" s="422" t="str">
        <f t="shared" si="222"/>
        <v/>
      </c>
      <c r="R431" s="423" t="str">
        <f t="shared" si="223"/>
        <v/>
      </c>
      <c r="S431" s="424" t="str">
        <f t="shared" si="224"/>
        <v/>
      </c>
      <c r="T431" s="425" t="str">
        <f t="shared" si="225"/>
        <v/>
      </c>
      <c r="U431" s="425" t="str">
        <f t="shared" si="226"/>
        <v/>
      </c>
      <c r="V431" s="426"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3"/>
      <c r="BC431" s="3" t="s">
        <v>482</v>
      </c>
    </row>
    <row r="432" spans="1:55" s="12" customFormat="1" ht="13.5" customHeight="1" x14ac:dyDescent="0.2">
      <c r="A432" s="163">
        <v>417</v>
      </c>
      <c r="B432" s="7"/>
      <c r="C432" s="7"/>
      <c r="D432" s="120"/>
      <c r="E432" s="7"/>
      <c r="F432" s="7"/>
      <c r="G432" s="219"/>
      <c r="H432" s="7"/>
      <c r="I432" s="7"/>
      <c r="J432" s="9"/>
      <c r="K432" s="501"/>
      <c r="L432" s="498"/>
      <c r="M432" s="428"/>
      <c r="N432" s="429"/>
      <c r="O432" s="430"/>
      <c r="P432" s="422" t="str">
        <f t="shared" si="221"/>
        <v/>
      </c>
      <c r="Q432" s="422" t="str">
        <f t="shared" si="222"/>
        <v/>
      </c>
      <c r="R432" s="423" t="str">
        <f t="shared" si="223"/>
        <v/>
      </c>
      <c r="S432" s="424" t="str">
        <f t="shared" si="224"/>
        <v/>
      </c>
      <c r="T432" s="425" t="str">
        <f t="shared" si="225"/>
        <v/>
      </c>
      <c r="U432" s="425" t="str">
        <f t="shared" si="226"/>
        <v/>
      </c>
      <c r="V432" s="426"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3"/>
      <c r="BC432" s="268" t="s">
        <v>359</v>
      </c>
    </row>
    <row r="433" spans="1:55" s="12" customFormat="1" ht="13.5" customHeight="1" x14ac:dyDescent="0.2">
      <c r="A433" s="163">
        <v>418</v>
      </c>
      <c r="B433" s="7"/>
      <c r="C433" s="7"/>
      <c r="D433" s="120"/>
      <c r="E433" s="7"/>
      <c r="F433" s="7"/>
      <c r="G433" s="219"/>
      <c r="H433" s="7"/>
      <c r="I433" s="7"/>
      <c r="J433" s="9"/>
      <c r="K433" s="501"/>
      <c r="L433" s="498"/>
      <c r="M433" s="428"/>
      <c r="N433" s="429"/>
      <c r="O433" s="430"/>
      <c r="P433" s="422" t="str">
        <f t="shared" si="221"/>
        <v/>
      </c>
      <c r="Q433" s="422" t="str">
        <f t="shared" si="222"/>
        <v/>
      </c>
      <c r="R433" s="423" t="str">
        <f t="shared" si="223"/>
        <v/>
      </c>
      <c r="S433" s="424" t="str">
        <f t="shared" si="224"/>
        <v/>
      </c>
      <c r="T433" s="425" t="str">
        <f t="shared" si="225"/>
        <v/>
      </c>
      <c r="U433" s="425" t="str">
        <f t="shared" si="226"/>
        <v/>
      </c>
      <c r="V433" s="426"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3"/>
      <c r="BC433" s="3" t="s">
        <v>360</v>
      </c>
    </row>
    <row r="434" spans="1:55" s="12" customFormat="1" ht="13.5" customHeight="1" x14ac:dyDescent="0.2">
      <c r="A434" s="163">
        <v>419</v>
      </c>
      <c r="B434" s="7"/>
      <c r="C434" s="7"/>
      <c r="D434" s="120"/>
      <c r="E434" s="7"/>
      <c r="F434" s="7"/>
      <c r="G434" s="219"/>
      <c r="H434" s="7"/>
      <c r="I434" s="7"/>
      <c r="J434" s="9"/>
      <c r="K434" s="501"/>
      <c r="L434" s="498"/>
      <c r="M434" s="428"/>
      <c r="N434" s="429"/>
      <c r="O434" s="430"/>
      <c r="P434" s="422" t="str">
        <f t="shared" si="221"/>
        <v/>
      </c>
      <c r="Q434" s="422" t="str">
        <f t="shared" si="222"/>
        <v/>
      </c>
      <c r="R434" s="423" t="str">
        <f t="shared" si="223"/>
        <v/>
      </c>
      <c r="S434" s="424" t="str">
        <f t="shared" si="224"/>
        <v/>
      </c>
      <c r="T434" s="425" t="str">
        <f t="shared" si="225"/>
        <v/>
      </c>
      <c r="U434" s="425" t="str">
        <f t="shared" si="226"/>
        <v/>
      </c>
      <c r="V434" s="426"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3"/>
      <c r="BC434" s="3" t="s">
        <v>1516</v>
      </c>
    </row>
    <row r="435" spans="1:55" s="12" customFormat="1" ht="13.5" customHeight="1" x14ac:dyDescent="0.2">
      <c r="A435" s="163">
        <v>420</v>
      </c>
      <c r="B435" s="7"/>
      <c r="C435" s="7"/>
      <c r="D435" s="120"/>
      <c r="E435" s="7"/>
      <c r="F435" s="7"/>
      <c r="G435" s="219"/>
      <c r="H435" s="7"/>
      <c r="I435" s="7"/>
      <c r="J435" s="9"/>
      <c r="K435" s="501"/>
      <c r="L435" s="498"/>
      <c r="M435" s="428"/>
      <c r="N435" s="429"/>
      <c r="O435" s="430"/>
      <c r="P435" s="422" t="str">
        <f t="shared" si="221"/>
        <v/>
      </c>
      <c r="Q435" s="422" t="str">
        <f t="shared" si="222"/>
        <v/>
      </c>
      <c r="R435" s="423" t="str">
        <f t="shared" si="223"/>
        <v/>
      </c>
      <c r="S435" s="424" t="str">
        <f t="shared" si="224"/>
        <v/>
      </c>
      <c r="T435" s="425" t="str">
        <f t="shared" si="225"/>
        <v/>
      </c>
      <c r="U435" s="425" t="str">
        <f t="shared" si="226"/>
        <v/>
      </c>
      <c r="V435" s="426"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3"/>
      <c r="BC435" s="3" t="s">
        <v>1236</v>
      </c>
    </row>
    <row r="436" spans="1:55" s="12" customFormat="1" ht="13.5" customHeight="1" x14ac:dyDescent="0.2">
      <c r="A436" s="163">
        <v>421</v>
      </c>
      <c r="B436" s="7"/>
      <c r="C436" s="7"/>
      <c r="D436" s="120"/>
      <c r="E436" s="7"/>
      <c r="F436" s="7"/>
      <c r="G436" s="219"/>
      <c r="H436" s="7"/>
      <c r="I436" s="7"/>
      <c r="J436" s="9"/>
      <c r="K436" s="501"/>
      <c r="L436" s="498"/>
      <c r="M436" s="428"/>
      <c r="N436" s="429"/>
      <c r="O436" s="430"/>
      <c r="P436" s="422" t="str">
        <f t="shared" si="221"/>
        <v/>
      </c>
      <c r="Q436" s="422" t="str">
        <f t="shared" si="222"/>
        <v/>
      </c>
      <c r="R436" s="423" t="str">
        <f t="shared" si="223"/>
        <v/>
      </c>
      <c r="S436" s="424" t="str">
        <f t="shared" si="224"/>
        <v/>
      </c>
      <c r="T436" s="425" t="str">
        <f t="shared" si="225"/>
        <v/>
      </c>
      <c r="U436" s="425" t="str">
        <f t="shared" si="226"/>
        <v/>
      </c>
      <c r="V436" s="426"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3"/>
      <c r="BC436" s="268" t="s">
        <v>1237</v>
      </c>
    </row>
    <row r="437" spans="1:55" s="12" customFormat="1" ht="13.5" customHeight="1" x14ac:dyDescent="0.2">
      <c r="A437" s="163">
        <v>422</v>
      </c>
      <c r="B437" s="7"/>
      <c r="C437" s="7"/>
      <c r="D437" s="120"/>
      <c r="E437" s="7"/>
      <c r="F437" s="7"/>
      <c r="G437" s="219"/>
      <c r="H437" s="7"/>
      <c r="I437" s="7"/>
      <c r="J437" s="9"/>
      <c r="K437" s="501"/>
      <c r="L437" s="498"/>
      <c r="M437" s="428"/>
      <c r="N437" s="429"/>
      <c r="O437" s="430"/>
      <c r="P437" s="422" t="str">
        <f t="shared" si="221"/>
        <v/>
      </c>
      <c r="Q437" s="422" t="str">
        <f t="shared" si="222"/>
        <v/>
      </c>
      <c r="R437" s="423" t="str">
        <f t="shared" si="223"/>
        <v/>
      </c>
      <c r="S437" s="424" t="str">
        <f t="shared" si="224"/>
        <v/>
      </c>
      <c r="T437" s="425" t="str">
        <f t="shared" si="225"/>
        <v/>
      </c>
      <c r="U437" s="425" t="str">
        <f t="shared" si="226"/>
        <v/>
      </c>
      <c r="V437" s="426"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3"/>
      <c r="BC437" s="3" t="s">
        <v>947</v>
      </c>
    </row>
    <row r="438" spans="1:55" s="12" customFormat="1" ht="13.5" customHeight="1" x14ac:dyDescent="0.2">
      <c r="A438" s="163">
        <v>423</v>
      </c>
      <c r="B438" s="7"/>
      <c r="C438" s="7"/>
      <c r="D438" s="120"/>
      <c r="E438" s="7"/>
      <c r="F438" s="7"/>
      <c r="G438" s="219"/>
      <c r="H438" s="7"/>
      <c r="I438" s="7"/>
      <c r="J438" s="9"/>
      <c r="K438" s="501"/>
      <c r="L438" s="498"/>
      <c r="M438" s="428"/>
      <c r="N438" s="429"/>
      <c r="O438" s="430"/>
      <c r="P438" s="422" t="str">
        <f t="shared" si="221"/>
        <v/>
      </c>
      <c r="Q438" s="422" t="str">
        <f t="shared" si="222"/>
        <v/>
      </c>
      <c r="R438" s="423" t="str">
        <f t="shared" si="223"/>
        <v/>
      </c>
      <c r="S438" s="424" t="str">
        <f t="shared" si="224"/>
        <v/>
      </c>
      <c r="T438" s="425" t="str">
        <f t="shared" si="225"/>
        <v/>
      </c>
      <c r="U438" s="425" t="str">
        <f t="shared" si="226"/>
        <v/>
      </c>
      <c r="V438" s="426"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3"/>
      <c r="BC438" s="3" t="s">
        <v>841</v>
      </c>
    </row>
    <row r="439" spans="1:55" s="12" customFormat="1" ht="13.5" customHeight="1" x14ac:dyDescent="0.2">
      <c r="A439" s="163">
        <v>424</v>
      </c>
      <c r="B439" s="7"/>
      <c r="C439" s="7"/>
      <c r="D439" s="120"/>
      <c r="E439" s="7"/>
      <c r="F439" s="7"/>
      <c r="G439" s="219"/>
      <c r="H439" s="7"/>
      <c r="I439" s="7"/>
      <c r="J439" s="9"/>
      <c r="K439" s="501"/>
      <c r="L439" s="498"/>
      <c r="M439" s="428"/>
      <c r="N439" s="429"/>
      <c r="O439" s="430"/>
      <c r="P439" s="422" t="str">
        <f t="shared" si="221"/>
        <v/>
      </c>
      <c r="Q439" s="422" t="str">
        <f t="shared" si="222"/>
        <v/>
      </c>
      <c r="R439" s="423" t="str">
        <f t="shared" si="223"/>
        <v/>
      </c>
      <c r="S439" s="424" t="str">
        <f t="shared" si="224"/>
        <v/>
      </c>
      <c r="T439" s="425" t="str">
        <f t="shared" si="225"/>
        <v/>
      </c>
      <c r="U439" s="425" t="str">
        <f t="shared" si="226"/>
        <v/>
      </c>
      <c r="V439" s="426"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3"/>
      <c r="BC439" s="3" t="s">
        <v>847</v>
      </c>
    </row>
    <row r="440" spans="1:55" s="12" customFormat="1" ht="13.5" customHeight="1" x14ac:dyDescent="0.2">
      <c r="A440" s="163">
        <v>425</v>
      </c>
      <c r="B440" s="7"/>
      <c r="C440" s="7"/>
      <c r="D440" s="120"/>
      <c r="E440" s="7"/>
      <c r="F440" s="7"/>
      <c r="G440" s="219"/>
      <c r="H440" s="7"/>
      <c r="I440" s="7"/>
      <c r="J440" s="9"/>
      <c r="K440" s="501"/>
      <c r="L440" s="498"/>
      <c r="M440" s="428"/>
      <c r="N440" s="429"/>
      <c r="O440" s="430"/>
      <c r="P440" s="422" t="str">
        <f t="shared" si="221"/>
        <v/>
      </c>
      <c r="Q440" s="422" t="str">
        <f t="shared" si="222"/>
        <v/>
      </c>
      <c r="R440" s="423" t="str">
        <f t="shared" si="223"/>
        <v/>
      </c>
      <c r="S440" s="424" t="str">
        <f t="shared" si="224"/>
        <v/>
      </c>
      <c r="T440" s="425" t="str">
        <f t="shared" si="225"/>
        <v/>
      </c>
      <c r="U440" s="425" t="str">
        <f t="shared" si="226"/>
        <v/>
      </c>
      <c r="V440" s="426"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3"/>
      <c r="BC440" s="3" t="s">
        <v>948</v>
      </c>
    </row>
    <row r="441" spans="1:55" s="12" customFormat="1" ht="13.5" customHeight="1" x14ac:dyDescent="0.2">
      <c r="A441" s="163">
        <v>426</v>
      </c>
      <c r="B441" s="7"/>
      <c r="C441" s="7"/>
      <c r="D441" s="120"/>
      <c r="E441" s="7"/>
      <c r="F441" s="7"/>
      <c r="G441" s="219"/>
      <c r="H441" s="7"/>
      <c r="I441" s="7"/>
      <c r="J441" s="9"/>
      <c r="K441" s="501"/>
      <c r="L441" s="498"/>
      <c r="M441" s="428"/>
      <c r="N441" s="429"/>
      <c r="O441" s="430"/>
      <c r="P441" s="422" t="str">
        <f t="shared" si="221"/>
        <v/>
      </c>
      <c r="Q441" s="422" t="str">
        <f t="shared" si="222"/>
        <v/>
      </c>
      <c r="R441" s="423" t="str">
        <f t="shared" si="223"/>
        <v/>
      </c>
      <c r="S441" s="424" t="str">
        <f t="shared" si="224"/>
        <v/>
      </c>
      <c r="T441" s="425" t="str">
        <f t="shared" si="225"/>
        <v/>
      </c>
      <c r="U441" s="425" t="str">
        <f t="shared" si="226"/>
        <v/>
      </c>
      <c r="V441" s="426"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3"/>
      <c r="BC441" s="3" t="s">
        <v>842</v>
      </c>
    </row>
    <row r="442" spans="1:55" s="12" customFormat="1" ht="13.5" customHeight="1" x14ac:dyDescent="0.2">
      <c r="A442" s="163">
        <v>427</v>
      </c>
      <c r="B442" s="7"/>
      <c r="C442" s="7"/>
      <c r="D442" s="120"/>
      <c r="E442" s="7"/>
      <c r="F442" s="7"/>
      <c r="G442" s="219"/>
      <c r="H442" s="7"/>
      <c r="I442" s="7"/>
      <c r="J442" s="9"/>
      <c r="K442" s="501"/>
      <c r="L442" s="498"/>
      <c r="M442" s="428"/>
      <c r="N442" s="429"/>
      <c r="O442" s="430"/>
      <c r="P442" s="422" t="str">
        <f t="shared" si="221"/>
        <v/>
      </c>
      <c r="Q442" s="422" t="str">
        <f t="shared" si="222"/>
        <v/>
      </c>
      <c r="R442" s="423" t="str">
        <f t="shared" si="223"/>
        <v/>
      </c>
      <c r="S442" s="424" t="str">
        <f t="shared" si="224"/>
        <v/>
      </c>
      <c r="T442" s="425" t="str">
        <f t="shared" si="225"/>
        <v/>
      </c>
      <c r="U442" s="425" t="str">
        <f t="shared" si="226"/>
        <v/>
      </c>
      <c r="V442" s="426"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3"/>
      <c r="BC442" s="3" t="s">
        <v>848</v>
      </c>
    </row>
    <row r="443" spans="1:55" s="12" customFormat="1" ht="13.5" customHeight="1" x14ac:dyDescent="0.2">
      <c r="A443" s="163">
        <v>428</v>
      </c>
      <c r="B443" s="7"/>
      <c r="C443" s="7"/>
      <c r="D443" s="120"/>
      <c r="E443" s="7"/>
      <c r="F443" s="7"/>
      <c r="G443" s="219"/>
      <c r="H443" s="7"/>
      <c r="I443" s="7"/>
      <c r="J443" s="9"/>
      <c r="K443" s="501"/>
      <c r="L443" s="498"/>
      <c r="M443" s="428"/>
      <c r="N443" s="429"/>
      <c r="O443" s="430"/>
      <c r="P443" s="422" t="str">
        <f t="shared" si="221"/>
        <v/>
      </c>
      <c r="Q443" s="422" t="str">
        <f t="shared" si="222"/>
        <v/>
      </c>
      <c r="R443" s="423" t="str">
        <f t="shared" si="223"/>
        <v/>
      </c>
      <c r="S443" s="424" t="str">
        <f t="shared" si="224"/>
        <v/>
      </c>
      <c r="T443" s="425" t="str">
        <f t="shared" si="225"/>
        <v/>
      </c>
      <c r="U443" s="425" t="str">
        <f t="shared" si="226"/>
        <v/>
      </c>
      <c r="V443" s="426"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3"/>
      <c r="BC443" s="3" t="s">
        <v>955</v>
      </c>
    </row>
    <row r="444" spans="1:55" s="12" customFormat="1" ht="13.5" customHeight="1" x14ac:dyDescent="0.2">
      <c r="A444" s="163">
        <v>429</v>
      </c>
      <c r="B444" s="7"/>
      <c r="C444" s="7"/>
      <c r="D444" s="120"/>
      <c r="E444" s="7"/>
      <c r="F444" s="7"/>
      <c r="G444" s="219"/>
      <c r="H444" s="7"/>
      <c r="I444" s="7"/>
      <c r="J444" s="9"/>
      <c r="K444" s="501"/>
      <c r="L444" s="498"/>
      <c r="M444" s="428"/>
      <c r="N444" s="429"/>
      <c r="O444" s="430"/>
      <c r="P444" s="422" t="str">
        <f t="shared" si="221"/>
        <v/>
      </c>
      <c r="Q444" s="422" t="str">
        <f t="shared" si="222"/>
        <v/>
      </c>
      <c r="R444" s="423" t="str">
        <f t="shared" si="223"/>
        <v/>
      </c>
      <c r="S444" s="424" t="str">
        <f t="shared" si="224"/>
        <v/>
      </c>
      <c r="T444" s="425" t="str">
        <f t="shared" si="225"/>
        <v/>
      </c>
      <c r="U444" s="425" t="str">
        <f t="shared" si="226"/>
        <v/>
      </c>
      <c r="V444" s="426"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3"/>
      <c r="BC444" s="3" t="s">
        <v>956</v>
      </c>
    </row>
    <row r="445" spans="1:55" s="12" customFormat="1" ht="13.5" customHeight="1" x14ac:dyDescent="0.2">
      <c r="A445" s="163">
        <v>430</v>
      </c>
      <c r="B445" s="7"/>
      <c r="C445" s="7"/>
      <c r="D445" s="120"/>
      <c r="E445" s="7"/>
      <c r="F445" s="7"/>
      <c r="G445" s="219"/>
      <c r="H445" s="7"/>
      <c r="I445" s="7"/>
      <c r="J445" s="9"/>
      <c r="K445" s="501"/>
      <c r="L445" s="498"/>
      <c r="M445" s="428"/>
      <c r="N445" s="429"/>
      <c r="O445" s="430"/>
      <c r="P445" s="422" t="str">
        <f t="shared" si="221"/>
        <v/>
      </c>
      <c r="Q445" s="422" t="str">
        <f t="shared" si="222"/>
        <v/>
      </c>
      <c r="R445" s="423" t="str">
        <f t="shared" si="223"/>
        <v/>
      </c>
      <c r="S445" s="424" t="str">
        <f t="shared" si="224"/>
        <v/>
      </c>
      <c r="T445" s="425" t="str">
        <f t="shared" si="225"/>
        <v/>
      </c>
      <c r="U445" s="425" t="str">
        <f t="shared" si="226"/>
        <v/>
      </c>
      <c r="V445" s="426"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3"/>
      <c r="BC445" s="3" t="s">
        <v>891</v>
      </c>
    </row>
    <row r="446" spans="1:55" s="12" customFormat="1" ht="13.5" customHeight="1" x14ac:dyDescent="0.2">
      <c r="A446" s="163">
        <v>431</v>
      </c>
      <c r="B446" s="7"/>
      <c r="C446" s="7"/>
      <c r="D446" s="120"/>
      <c r="E446" s="7"/>
      <c r="F446" s="7"/>
      <c r="G446" s="219"/>
      <c r="H446" s="7"/>
      <c r="I446" s="7"/>
      <c r="J446" s="9"/>
      <c r="K446" s="501"/>
      <c r="L446" s="498"/>
      <c r="M446" s="428"/>
      <c r="N446" s="429"/>
      <c r="O446" s="430"/>
      <c r="P446" s="422" t="str">
        <f t="shared" si="221"/>
        <v/>
      </c>
      <c r="Q446" s="422" t="str">
        <f t="shared" si="222"/>
        <v/>
      </c>
      <c r="R446" s="423" t="str">
        <f t="shared" si="223"/>
        <v/>
      </c>
      <c r="S446" s="424" t="str">
        <f t="shared" si="224"/>
        <v/>
      </c>
      <c r="T446" s="425" t="str">
        <f t="shared" si="225"/>
        <v/>
      </c>
      <c r="U446" s="425" t="str">
        <f t="shared" si="226"/>
        <v/>
      </c>
      <c r="V446" s="426"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3"/>
      <c r="BC446" s="3" t="s">
        <v>899</v>
      </c>
    </row>
    <row r="447" spans="1:55" s="12" customFormat="1" ht="13.5" customHeight="1" x14ac:dyDescent="0.2">
      <c r="A447" s="163">
        <v>432</v>
      </c>
      <c r="B447" s="7"/>
      <c r="C447" s="7"/>
      <c r="D447" s="120"/>
      <c r="E447" s="7"/>
      <c r="F447" s="7"/>
      <c r="G447" s="219"/>
      <c r="H447" s="7"/>
      <c r="I447" s="7"/>
      <c r="J447" s="9"/>
      <c r="K447" s="501"/>
      <c r="L447" s="498"/>
      <c r="M447" s="428"/>
      <c r="N447" s="429"/>
      <c r="O447" s="430"/>
      <c r="P447" s="422" t="str">
        <f t="shared" si="221"/>
        <v/>
      </c>
      <c r="Q447" s="422" t="str">
        <f t="shared" si="222"/>
        <v/>
      </c>
      <c r="R447" s="423" t="str">
        <f t="shared" si="223"/>
        <v/>
      </c>
      <c r="S447" s="424" t="str">
        <f t="shared" si="224"/>
        <v/>
      </c>
      <c r="T447" s="425" t="str">
        <f t="shared" si="225"/>
        <v/>
      </c>
      <c r="U447" s="425" t="str">
        <f t="shared" si="226"/>
        <v/>
      </c>
      <c r="V447" s="426"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3"/>
      <c r="BC447" s="3" t="s">
        <v>957</v>
      </c>
    </row>
    <row r="448" spans="1:55" s="12" customFormat="1" ht="13.5" customHeight="1" x14ac:dyDescent="0.2">
      <c r="A448" s="163">
        <v>433</v>
      </c>
      <c r="B448" s="7"/>
      <c r="C448" s="7"/>
      <c r="D448" s="120"/>
      <c r="E448" s="7"/>
      <c r="F448" s="7"/>
      <c r="G448" s="219"/>
      <c r="H448" s="7"/>
      <c r="I448" s="7"/>
      <c r="J448" s="9"/>
      <c r="K448" s="501"/>
      <c r="L448" s="498"/>
      <c r="M448" s="428"/>
      <c r="N448" s="429"/>
      <c r="O448" s="430"/>
      <c r="P448" s="422" t="str">
        <f t="shared" si="221"/>
        <v/>
      </c>
      <c r="Q448" s="422" t="str">
        <f t="shared" si="222"/>
        <v/>
      </c>
      <c r="R448" s="423" t="str">
        <f t="shared" si="223"/>
        <v/>
      </c>
      <c r="S448" s="424" t="str">
        <f t="shared" si="224"/>
        <v/>
      </c>
      <c r="T448" s="425" t="str">
        <f t="shared" si="225"/>
        <v/>
      </c>
      <c r="U448" s="425" t="str">
        <f t="shared" si="226"/>
        <v/>
      </c>
      <c r="V448" s="426"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3"/>
      <c r="BC448" s="3" t="s">
        <v>958</v>
      </c>
    </row>
    <row r="449" spans="1:55" s="12" customFormat="1" ht="13.5" customHeight="1" x14ac:dyDescent="0.2">
      <c r="A449" s="163">
        <v>434</v>
      </c>
      <c r="B449" s="7"/>
      <c r="C449" s="7"/>
      <c r="D449" s="120"/>
      <c r="E449" s="7"/>
      <c r="F449" s="7"/>
      <c r="G449" s="219"/>
      <c r="H449" s="7"/>
      <c r="I449" s="7"/>
      <c r="J449" s="9"/>
      <c r="K449" s="501"/>
      <c r="L449" s="498"/>
      <c r="M449" s="428"/>
      <c r="N449" s="429"/>
      <c r="O449" s="430"/>
      <c r="P449" s="422" t="str">
        <f t="shared" si="221"/>
        <v/>
      </c>
      <c r="Q449" s="422" t="str">
        <f t="shared" si="222"/>
        <v/>
      </c>
      <c r="R449" s="423" t="str">
        <f t="shared" si="223"/>
        <v/>
      </c>
      <c r="S449" s="424" t="str">
        <f t="shared" si="224"/>
        <v/>
      </c>
      <c r="T449" s="425" t="str">
        <f t="shared" si="225"/>
        <v/>
      </c>
      <c r="U449" s="425" t="str">
        <f t="shared" si="226"/>
        <v/>
      </c>
      <c r="V449" s="426"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3"/>
      <c r="BC449" s="3" t="s">
        <v>892</v>
      </c>
    </row>
    <row r="450" spans="1:55" s="12" customFormat="1" ht="13.5" customHeight="1" x14ac:dyDescent="0.2">
      <c r="A450" s="163">
        <v>435</v>
      </c>
      <c r="B450" s="7"/>
      <c r="C450" s="7"/>
      <c r="D450" s="120"/>
      <c r="E450" s="7"/>
      <c r="F450" s="7"/>
      <c r="G450" s="219"/>
      <c r="H450" s="7"/>
      <c r="I450" s="7"/>
      <c r="J450" s="9"/>
      <c r="K450" s="501"/>
      <c r="L450" s="498"/>
      <c r="M450" s="428"/>
      <c r="N450" s="429"/>
      <c r="O450" s="430"/>
      <c r="P450" s="422" t="str">
        <f t="shared" si="221"/>
        <v/>
      </c>
      <c r="Q450" s="422" t="str">
        <f t="shared" si="222"/>
        <v/>
      </c>
      <c r="R450" s="423" t="str">
        <f t="shared" si="223"/>
        <v/>
      </c>
      <c r="S450" s="424" t="str">
        <f t="shared" si="224"/>
        <v/>
      </c>
      <c r="T450" s="425" t="str">
        <f t="shared" si="225"/>
        <v/>
      </c>
      <c r="U450" s="425" t="str">
        <f t="shared" si="226"/>
        <v/>
      </c>
      <c r="V450" s="426"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3"/>
      <c r="BC450" s="3" t="s">
        <v>900</v>
      </c>
    </row>
    <row r="451" spans="1:55" s="12" customFormat="1" ht="13.5" customHeight="1" x14ac:dyDescent="0.2">
      <c r="A451" s="163">
        <v>436</v>
      </c>
      <c r="B451" s="7"/>
      <c r="C451" s="7"/>
      <c r="D451" s="120"/>
      <c r="E451" s="7"/>
      <c r="F451" s="7"/>
      <c r="G451" s="219"/>
      <c r="H451" s="7"/>
      <c r="I451" s="7"/>
      <c r="J451" s="9"/>
      <c r="K451" s="501"/>
      <c r="L451" s="498"/>
      <c r="M451" s="428"/>
      <c r="N451" s="429"/>
      <c r="O451" s="430"/>
      <c r="P451" s="422" t="str">
        <f t="shared" si="221"/>
        <v/>
      </c>
      <c r="Q451" s="422" t="str">
        <f t="shared" si="222"/>
        <v/>
      </c>
      <c r="R451" s="423" t="str">
        <f t="shared" si="223"/>
        <v/>
      </c>
      <c r="S451" s="424" t="str">
        <f t="shared" si="224"/>
        <v/>
      </c>
      <c r="T451" s="425" t="str">
        <f t="shared" si="225"/>
        <v/>
      </c>
      <c r="U451" s="425" t="str">
        <f t="shared" si="226"/>
        <v/>
      </c>
      <c r="V451" s="426"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3"/>
      <c r="BC451" s="3" t="s">
        <v>964</v>
      </c>
    </row>
    <row r="452" spans="1:55" s="12" customFormat="1" ht="13.5" customHeight="1" x14ac:dyDescent="0.2">
      <c r="A452" s="163">
        <v>437</v>
      </c>
      <c r="B452" s="7"/>
      <c r="C452" s="7"/>
      <c r="D452" s="120"/>
      <c r="E452" s="7"/>
      <c r="F452" s="7"/>
      <c r="G452" s="219"/>
      <c r="H452" s="7"/>
      <c r="I452" s="7"/>
      <c r="J452" s="9"/>
      <c r="K452" s="501"/>
      <c r="L452" s="498"/>
      <c r="M452" s="428"/>
      <c r="N452" s="429"/>
      <c r="O452" s="430"/>
      <c r="P452" s="422" t="str">
        <f t="shared" si="221"/>
        <v/>
      </c>
      <c r="Q452" s="422" t="str">
        <f t="shared" si="222"/>
        <v/>
      </c>
      <c r="R452" s="423" t="str">
        <f t="shared" si="223"/>
        <v/>
      </c>
      <c r="S452" s="424" t="str">
        <f t="shared" si="224"/>
        <v/>
      </c>
      <c r="T452" s="425" t="str">
        <f t="shared" si="225"/>
        <v/>
      </c>
      <c r="U452" s="425" t="str">
        <f t="shared" si="226"/>
        <v/>
      </c>
      <c r="V452" s="426"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3"/>
      <c r="BC452" s="3" t="s">
        <v>921</v>
      </c>
    </row>
    <row r="453" spans="1:55" s="12" customFormat="1" ht="13.5" customHeight="1" x14ac:dyDescent="0.2">
      <c r="A453" s="163">
        <v>438</v>
      </c>
      <c r="B453" s="7"/>
      <c r="C453" s="7"/>
      <c r="D453" s="120"/>
      <c r="E453" s="7"/>
      <c r="F453" s="7"/>
      <c r="G453" s="219"/>
      <c r="H453" s="7"/>
      <c r="I453" s="7"/>
      <c r="J453" s="9"/>
      <c r="K453" s="501"/>
      <c r="L453" s="498"/>
      <c r="M453" s="428"/>
      <c r="N453" s="429"/>
      <c r="O453" s="430"/>
      <c r="P453" s="422" t="str">
        <f t="shared" si="221"/>
        <v/>
      </c>
      <c r="Q453" s="422" t="str">
        <f t="shared" si="222"/>
        <v/>
      </c>
      <c r="R453" s="423" t="str">
        <f t="shared" si="223"/>
        <v/>
      </c>
      <c r="S453" s="424" t="str">
        <f t="shared" si="224"/>
        <v/>
      </c>
      <c r="T453" s="425" t="str">
        <f t="shared" si="225"/>
        <v/>
      </c>
      <c r="U453" s="425" t="str">
        <f t="shared" si="226"/>
        <v/>
      </c>
      <c r="V453" s="426"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3"/>
      <c r="BC453" s="3" t="s">
        <v>928</v>
      </c>
    </row>
    <row r="454" spans="1:55" s="12" customFormat="1" ht="13.5" customHeight="1" x14ac:dyDescent="0.2">
      <c r="A454" s="163">
        <v>439</v>
      </c>
      <c r="B454" s="7"/>
      <c r="C454" s="7"/>
      <c r="D454" s="120"/>
      <c r="E454" s="7"/>
      <c r="F454" s="7"/>
      <c r="G454" s="219"/>
      <c r="H454" s="7"/>
      <c r="I454" s="7"/>
      <c r="J454" s="9"/>
      <c r="K454" s="501"/>
      <c r="L454" s="498"/>
      <c r="M454" s="428"/>
      <c r="N454" s="429"/>
      <c r="O454" s="430"/>
      <c r="P454" s="422" t="str">
        <f t="shared" si="221"/>
        <v/>
      </c>
      <c r="Q454" s="422" t="str">
        <f t="shared" si="222"/>
        <v/>
      </c>
      <c r="R454" s="423" t="str">
        <f t="shared" si="223"/>
        <v/>
      </c>
      <c r="S454" s="424" t="str">
        <f t="shared" si="224"/>
        <v/>
      </c>
      <c r="T454" s="425" t="str">
        <f t="shared" si="225"/>
        <v/>
      </c>
      <c r="U454" s="425" t="str">
        <f t="shared" si="226"/>
        <v/>
      </c>
      <c r="V454" s="426"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3"/>
      <c r="BC454" s="3" t="s">
        <v>965</v>
      </c>
    </row>
    <row r="455" spans="1:55" s="12" customFormat="1" ht="13.5" customHeight="1" x14ac:dyDescent="0.2">
      <c r="A455" s="163">
        <v>440</v>
      </c>
      <c r="B455" s="7"/>
      <c r="C455" s="7"/>
      <c r="D455" s="120"/>
      <c r="E455" s="7"/>
      <c r="F455" s="7"/>
      <c r="G455" s="219"/>
      <c r="H455" s="7"/>
      <c r="I455" s="7"/>
      <c r="J455" s="9"/>
      <c r="K455" s="501"/>
      <c r="L455" s="498"/>
      <c r="M455" s="428"/>
      <c r="N455" s="429"/>
      <c r="O455" s="430"/>
      <c r="P455" s="422" t="str">
        <f t="shared" si="221"/>
        <v/>
      </c>
      <c r="Q455" s="422" t="str">
        <f t="shared" si="222"/>
        <v/>
      </c>
      <c r="R455" s="423" t="str">
        <f t="shared" si="223"/>
        <v/>
      </c>
      <c r="S455" s="424" t="str">
        <f t="shared" si="224"/>
        <v/>
      </c>
      <c r="T455" s="425" t="str">
        <f t="shared" si="225"/>
        <v/>
      </c>
      <c r="U455" s="425" t="str">
        <f t="shared" si="226"/>
        <v/>
      </c>
      <c r="V455" s="426"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3"/>
      <c r="BC455" s="3" t="s">
        <v>922</v>
      </c>
    </row>
    <row r="456" spans="1:55" s="12" customFormat="1" ht="13.5" customHeight="1" x14ac:dyDescent="0.2">
      <c r="A456" s="163">
        <v>441</v>
      </c>
      <c r="B456" s="7"/>
      <c r="C456" s="7"/>
      <c r="D456" s="120"/>
      <c r="E456" s="7"/>
      <c r="F456" s="7"/>
      <c r="G456" s="219"/>
      <c r="H456" s="7"/>
      <c r="I456" s="7"/>
      <c r="J456" s="9"/>
      <c r="K456" s="501"/>
      <c r="L456" s="498"/>
      <c r="M456" s="428"/>
      <c r="N456" s="429"/>
      <c r="O456" s="430"/>
      <c r="P456" s="422" t="str">
        <f t="shared" si="221"/>
        <v/>
      </c>
      <c r="Q456" s="422" t="str">
        <f t="shared" si="222"/>
        <v/>
      </c>
      <c r="R456" s="423" t="str">
        <f t="shared" si="223"/>
        <v/>
      </c>
      <c r="S456" s="424" t="str">
        <f t="shared" si="224"/>
        <v/>
      </c>
      <c r="T456" s="425" t="str">
        <f t="shared" si="225"/>
        <v/>
      </c>
      <c r="U456" s="425" t="str">
        <f t="shared" si="226"/>
        <v/>
      </c>
      <c r="V456" s="426"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3"/>
      <c r="BC456" s="3" t="s">
        <v>929</v>
      </c>
    </row>
    <row r="457" spans="1:55" s="12" customFormat="1" ht="13.5" customHeight="1" x14ac:dyDescent="0.2">
      <c r="A457" s="163">
        <v>442</v>
      </c>
      <c r="B457" s="7"/>
      <c r="C457" s="7"/>
      <c r="D457" s="120"/>
      <c r="E457" s="7"/>
      <c r="F457" s="7"/>
      <c r="G457" s="219"/>
      <c r="H457" s="7"/>
      <c r="I457" s="7"/>
      <c r="J457" s="9"/>
      <c r="K457" s="501"/>
      <c r="L457" s="498"/>
      <c r="M457" s="428"/>
      <c r="N457" s="429"/>
      <c r="O457" s="430"/>
      <c r="P457" s="422" t="str">
        <f t="shared" si="221"/>
        <v/>
      </c>
      <c r="Q457" s="422" t="str">
        <f t="shared" si="222"/>
        <v/>
      </c>
      <c r="R457" s="423" t="str">
        <f t="shared" si="223"/>
        <v/>
      </c>
      <c r="S457" s="424" t="str">
        <f t="shared" si="224"/>
        <v/>
      </c>
      <c r="T457" s="425" t="str">
        <f t="shared" si="225"/>
        <v/>
      </c>
      <c r="U457" s="425" t="str">
        <f t="shared" si="226"/>
        <v/>
      </c>
      <c r="V457" s="426"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3"/>
      <c r="BC457" s="3" t="s">
        <v>777</v>
      </c>
    </row>
    <row r="458" spans="1:55" s="12" customFormat="1" ht="13.5" customHeight="1" x14ac:dyDescent="0.2">
      <c r="A458" s="163">
        <v>443</v>
      </c>
      <c r="B458" s="7"/>
      <c r="C458" s="7"/>
      <c r="D458" s="120"/>
      <c r="E458" s="7"/>
      <c r="F458" s="7"/>
      <c r="G458" s="219"/>
      <c r="H458" s="7"/>
      <c r="I458" s="7"/>
      <c r="J458" s="9"/>
      <c r="K458" s="501"/>
      <c r="L458" s="498"/>
      <c r="M458" s="428"/>
      <c r="N458" s="429"/>
      <c r="O458" s="430"/>
      <c r="P458" s="422" t="str">
        <f t="shared" si="221"/>
        <v/>
      </c>
      <c r="Q458" s="422" t="str">
        <f t="shared" si="222"/>
        <v/>
      </c>
      <c r="R458" s="423" t="str">
        <f t="shared" si="223"/>
        <v/>
      </c>
      <c r="S458" s="424" t="str">
        <f t="shared" si="224"/>
        <v/>
      </c>
      <c r="T458" s="425" t="str">
        <f t="shared" si="225"/>
        <v/>
      </c>
      <c r="U458" s="425" t="str">
        <f t="shared" si="226"/>
        <v/>
      </c>
      <c r="V458" s="426"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3"/>
      <c r="BC458" s="3" t="s">
        <v>778</v>
      </c>
    </row>
    <row r="459" spans="1:55" s="12" customFormat="1" ht="13.5" customHeight="1" x14ac:dyDescent="0.2">
      <c r="A459" s="163">
        <v>444</v>
      </c>
      <c r="B459" s="7"/>
      <c r="C459" s="7"/>
      <c r="D459" s="120"/>
      <c r="E459" s="7"/>
      <c r="F459" s="7"/>
      <c r="G459" s="219"/>
      <c r="H459" s="7"/>
      <c r="I459" s="7"/>
      <c r="J459" s="9"/>
      <c r="K459" s="501"/>
      <c r="L459" s="498"/>
      <c r="M459" s="428"/>
      <c r="N459" s="429"/>
      <c r="O459" s="430"/>
      <c r="P459" s="422" t="str">
        <f t="shared" si="221"/>
        <v/>
      </c>
      <c r="Q459" s="422" t="str">
        <f t="shared" si="222"/>
        <v/>
      </c>
      <c r="R459" s="423" t="str">
        <f t="shared" si="223"/>
        <v/>
      </c>
      <c r="S459" s="424" t="str">
        <f t="shared" si="224"/>
        <v/>
      </c>
      <c r="T459" s="425" t="str">
        <f t="shared" si="225"/>
        <v/>
      </c>
      <c r="U459" s="425" t="str">
        <f t="shared" si="226"/>
        <v/>
      </c>
      <c r="V459" s="426"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3"/>
      <c r="BC459" s="3" t="s">
        <v>779</v>
      </c>
    </row>
    <row r="460" spans="1:55" s="12" customFormat="1" ht="13.5" customHeight="1" x14ac:dyDescent="0.2">
      <c r="A460" s="163">
        <v>445</v>
      </c>
      <c r="B460" s="7"/>
      <c r="C460" s="7"/>
      <c r="D460" s="120"/>
      <c r="E460" s="7"/>
      <c r="F460" s="7"/>
      <c r="G460" s="219"/>
      <c r="H460" s="7"/>
      <c r="I460" s="7"/>
      <c r="J460" s="9"/>
      <c r="K460" s="501"/>
      <c r="L460" s="498"/>
      <c r="M460" s="428"/>
      <c r="N460" s="429"/>
      <c r="O460" s="430"/>
      <c r="P460" s="422" t="str">
        <f t="shared" si="221"/>
        <v/>
      </c>
      <c r="Q460" s="422" t="str">
        <f t="shared" si="222"/>
        <v/>
      </c>
      <c r="R460" s="423" t="str">
        <f t="shared" si="223"/>
        <v/>
      </c>
      <c r="S460" s="424" t="str">
        <f t="shared" si="224"/>
        <v/>
      </c>
      <c r="T460" s="425" t="str">
        <f t="shared" si="225"/>
        <v/>
      </c>
      <c r="U460" s="425" t="str">
        <f t="shared" si="226"/>
        <v/>
      </c>
      <c r="V460" s="426"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3"/>
      <c r="BC460" s="3" t="s">
        <v>780</v>
      </c>
    </row>
    <row r="461" spans="1:55" s="12" customFormat="1" ht="13.5" customHeight="1" x14ac:dyDescent="0.2">
      <c r="A461" s="163">
        <v>446</v>
      </c>
      <c r="B461" s="7"/>
      <c r="C461" s="7"/>
      <c r="D461" s="120"/>
      <c r="E461" s="7"/>
      <c r="F461" s="7"/>
      <c r="G461" s="219"/>
      <c r="H461" s="7"/>
      <c r="I461" s="7"/>
      <c r="J461" s="9"/>
      <c r="K461" s="501"/>
      <c r="L461" s="498"/>
      <c r="M461" s="428"/>
      <c r="N461" s="429"/>
      <c r="O461" s="430"/>
      <c r="P461" s="422" t="str">
        <f t="shared" si="221"/>
        <v/>
      </c>
      <c r="Q461" s="422" t="str">
        <f t="shared" si="222"/>
        <v/>
      </c>
      <c r="R461" s="423" t="str">
        <f t="shared" si="223"/>
        <v/>
      </c>
      <c r="S461" s="424" t="str">
        <f t="shared" si="224"/>
        <v/>
      </c>
      <c r="T461" s="425" t="str">
        <f t="shared" si="225"/>
        <v/>
      </c>
      <c r="U461" s="425" t="str">
        <f t="shared" si="226"/>
        <v/>
      </c>
      <c r="V461" s="426"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3"/>
      <c r="BC461" s="3" t="s">
        <v>781</v>
      </c>
    </row>
    <row r="462" spans="1:55" s="12" customFormat="1" ht="13.5" customHeight="1" x14ac:dyDescent="0.2">
      <c r="A462" s="163">
        <v>447</v>
      </c>
      <c r="B462" s="7"/>
      <c r="C462" s="7"/>
      <c r="D462" s="120"/>
      <c r="E462" s="7"/>
      <c r="F462" s="7"/>
      <c r="G462" s="219"/>
      <c r="H462" s="7"/>
      <c r="I462" s="7"/>
      <c r="J462" s="9"/>
      <c r="K462" s="501"/>
      <c r="L462" s="498"/>
      <c r="M462" s="428"/>
      <c r="N462" s="429"/>
      <c r="O462" s="430"/>
      <c r="P462" s="422" t="str">
        <f t="shared" si="221"/>
        <v/>
      </c>
      <c r="Q462" s="422" t="str">
        <f t="shared" si="222"/>
        <v/>
      </c>
      <c r="R462" s="423" t="str">
        <f t="shared" si="223"/>
        <v/>
      </c>
      <c r="S462" s="424" t="str">
        <f t="shared" si="224"/>
        <v/>
      </c>
      <c r="T462" s="425" t="str">
        <f t="shared" si="225"/>
        <v/>
      </c>
      <c r="U462" s="425" t="str">
        <f t="shared" si="226"/>
        <v/>
      </c>
      <c r="V462" s="426"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3"/>
      <c r="BC462" s="3" t="s">
        <v>782</v>
      </c>
    </row>
    <row r="463" spans="1:55" s="12" customFormat="1" ht="13.5" customHeight="1" x14ac:dyDescent="0.2">
      <c r="A463" s="163">
        <v>448</v>
      </c>
      <c r="B463" s="7"/>
      <c r="C463" s="7"/>
      <c r="D463" s="120"/>
      <c r="E463" s="7"/>
      <c r="F463" s="7"/>
      <c r="G463" s="219"/>
      <c r="H463" s="7"/>
      <c r="I463" s="7"/>
      <c r="J463" s="9"/>
      <c r="K463" s="501"/>
      <c r="L463" s="498"/>
      <c r="M463" s="428"/>
      <c r="N463" s="429"/>
      <c r="O463" s="430"/>
      <c r="P463" s="422" t="str">
        <f t="shared" si="221"/>
        <v/>
      </c>
      <c r="Q463" s="422" t="str">
        <f t="shared" si="222"/>
        <v/>
      </c>
      <c r="R463" s="423" t="str">
        <f t="shared" si="223"/>
        <v/>
      </c>
      <c r="S463" s="424" t="str">
        <f t="shared" si="224"/>
        <v/>
      </c>
      <c r="T463" s="425" t="str">
        <f t="shared" si="225"/>
        <v/>
      </c>
      <c r="U463" s="425" t="str">
        <f t="shared" si="226"/>
        <v/>
      </c>
      <c r="V463" s="426"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3"/>
      <c r="BC463" s="3" t="s">
        <v>500</v>
      </c>
    </row>
    <row r="464" spans="1:55" s="12" customFormat="1" ht="13.5" customHeight="1" x14ac:dyDescent="0.2">
      <c r="A464" s="163">
        <v>449</v>
      </c>
      <c r="B464" s="7"/>
      <c r="C464" s="7"/>
      <c r="D464" s="120"/>
      <c r="E464" s="7"/>
      <c r="F464" s="7"/>
      <c r="G464" s="219"/>
      <c r="H464" s="7"/>
      <c r="I464" s="7"/>
      <c r="J464" s="9"/>
      <c r="K464" s="501"/>
      <c r="L464" s="498"/>
      <c r="M464" s="428"/>
      <c r="N464" s="429"/>
      <c r="O464" s="430"/>
      <c r="P464" s="422" t="str">
        <f t="shared" si="221"/>
        <v/>
      </c>
      <c r="Q464" s="422" t="str">
        <f t="shared" si="222"/>
        <v/>
      </c>
      <c r="R464" s="423" t="str">
        <f t="shared" si="223"/>
        <v/>
      </c>
      <c r="S464" s="424" t="str">
        <f t="shared" si="224"/>
        <v/>
      </c>
      <c r="T464" s="425" t="str">
        <f t="shared" si="225"/>
        <v/>
      </c>
      <c r="U464" s="425" t="str">
        <f t="shared" si="226"/>
        <v/>
      </c>
      <c r="V464" s="426"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3"/>
      <c r="BC464" s="3" t="s">
        <v>1238</v>
      </c>
    </row>
    <row r="465" spans="1:55" s="12" customFormat="1" ht="13.5" customHeight="1" x14ac:dyDescent="0.2">
      <c r="A465" s="163">
        <v>450</v>
      </c>
      <c r="B465" s="7"/>
      <c r="C465" s="7"/>
      <c r="D465" s="120"/>
      <c r="E465" s="7"/>
      <c r="F465" s="7"/>
      <c r="G465" s="219"/>
      <c r="H465" s="7"/>
      <c r="I465" s="7"/>
      <c r="J465" s="9"/>
      <c r="K465" s="501"/>
      <c r="L465" s="498"/>
      <c r="M465" s="428"/>
      <c r="N465" s="429"/>
      <c r="O465" s="430"/>
      <c r="P465" s="422" t="str">
        <f t="shared" ref="P465:P528" si="253">IF(ISBLANK(K465)=TRUE,"",IF(ISNUMBER(AJ465)=TRUE,AJ465,"エラー"))</f>
        <v/>
      </c>
      <c r="Q465" s="422" t="str">
        <f t="shared" ref="Q465:Q528" si="254">IF(ISBLANK(K465)=TRUE,"",IF(ISNUMBER(AM465)=TRUE,AM465,"エラー"))</f>
        <v/>
      </c>
      <c r="R465" s="423" t="str">
        <f t="shared" ref="R465:R528" si="255">IF(ISBLANK(K465)=TRUE,"",IF(ISNUMBER(AS465)=TRUE,AS465,"エラー"))</f>
        <v/>
      </c>
      <c r="S465" s="424" t="str">
        <f t="shared" ref="S465:S528" si="256">IF(OR(N465="",O465=""),"",N465/O465)</f>
        <v/>
      </c>
      <c r="T465" s="425" t="str">
        <f t="shared" ref="T465:T528" si="257">IF(P465="","",IF(ISERROR(P465*N465*AC465),"エラー",IF(ISBLANK(P465)=TRUE,"エラー",IF(ISBLANK(N465)=TRUE,"エラー",IF(AV465=1,"エラー",P465*N465*AC465/1000)))))</f>
        <v/>
      </c>
      <c r="U465" s="425" t="str">
        <f t="shared" ref="U465:U528" si="258">IF(Q465="","",IF(ISERROR(Q465*N465*AC465),"エラー",IF(ISBLANK(Q465)=TRUE,"エラー",IF(ISBLANK(N465)=TRUE,"エラー",IF(AV465=1,"エラー",Q465*N465*AC465/1000)))))</f>
        <v/>
      </c>
      <c r="V465" s="426"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3"/>
      <c r="BC465" s="3" t="s">
        <v>1239</v>
      </c>
    </row>
    <row r="466" spans="1:55" s="12" customFormat="1" ht="13.5" customHeight="1" x14ac:dyDescent="0.2">
      <c r="A466" s="163">
        <v>451</v>
      </c>
      <c r="B466" s="7"/>
      <c r="C466" s="7"/>
      <c r="D466" s="120"/>
      <c r="E466" s="7"/>
      <c r="F466" s="7"/>
      <c r="G466" s="219"/>
      <c r="H466" s="7"/>
      <c r="I466" s="7"/>
      <c r="J466" s="9"/>
      <c r="K466" s="501"/>
      <c r="L466" s="498"/>
      <c r="M466" s="428"/>
      <c r="N466" s="429"/>
      <c r="O466" s="430"/>
      <c r="P466" s="422" t="str">
        <f t="shared" si="253"/>
        <v/>
      </c>
      <c r="Q466" s="422" t="str">
        <f t="shared" si="254"/>
        <v/>
      </c>
      <c r="R466" s="423" t="str">
        <f t="shared" si="255"/>
        <v/>
      </c>
      <c r="S466" s="424" t="str">
        <f t="shared" si="256"/>
        <v/>
      </c>
      <c r="T466" s="425" t="str">
        <f t="shared" si="257"/>
        <v/>
      </c>
      <c r="U466" s="425" t="str">
        <f t="shared" si="258"/>
        <v/>
      </c>
      <c r="V466" s="426"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3"/>
      <c r="BC466" s="3" t="s">
        <v>546</v>
      </c>
    </row>
    <row r="467" spans="1:55" s="12" customFormat="1" ht="13.5" customHeight="1" x14ac:dyDescent="0.2">
      <c r="A467" s="163">
        <v>452</v>
      </c>
      <c r="B467" s="7"/>
      <c r="C467" s="7"/>
      <c r="D467" s="120"/>
      <c r="E467" s="7"/>
      <c r="F467" s="7"/>
      <c r="G467" s="219"/>
      <c r="H467" s="7"/>
      <c r="I467" s="7"/>
      <c r="J467" s="9"/>
      <c r="K467" s="501"/>
      <c r="L467" s="498"/>
      <c r="M467" s="428"/>
      <c r="N467" s="429"/>
      <c r="O467" s="430"/>
      <c r="P467" s="422" t="str">
        <f t="shared" si="253"/>
        <v/>
      </c>
      <c r="Q467" s="422" t="str">
        <f t="shared" si="254"/>
        <v/>
      </c>
      <c r="R467" s="423" t="str">
        <f t="shared" si="255"/>
        <v/>
      </c>
      <c r="S467" s="424" t="str">
        <f t="shared" si="256"/>
        <v/>
      </c>
      <c r="T467" s="425" t="str">
        <f t="shared" si="257"/>
        <v/>
      </c>
      <c r="U467" s="425" t="str">
        <f t="shared" si="258"/>
        <v/>
      </c>
      <c r="V467" s="426"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3"/>
      <c r="BC467" s="3" t="s">
        <v>547</v>
      </c>
    </row>
    <row r="468" spans="1:55" s="12" customFormat="1" ht="13.5" customHeight="1" x14ac:dyDescent="0.2">
      <c r="A468" s="163">
        <v>453</v>
      </c>
      <c r="B468" s="7"/>
      <c r="C468" s="7"/>
      <c r="D468" s="120"/>
      <c r="E468" s="7"/>
      <c r="F468" s="7"/>
      <c r="G468" s="219"/>
      <c r="H468" s="7"/>
      <c r="I468" s="7"/>
      <c r="J468" s="9"/>
      <c r="K468" s="501"/>
      <c r="L468" s="498"/>
      <c r="M468" s="428"/>
      <c r="N468" s="429"/>
      <c r="O468" s="430"/>
      <c r="P468" s="422" t="str">
        <f t="shared" si="253"/>
        <v/>
      </c>
      <c r="Q468" s="422" t="str">
        <f t="shared" si="254"/>
        <v/>
      </c>
      <c r="R468" s="423" t="str">
        <f t="shared" si="255"/>
        <v/>
      </c>
      <c r="S468" s="424" t="str">
        <f t="shared" si="256"/>
        <v/>
      </c>
      <c r="T468" s="425" t="str">
        <f t="shared" si="257"/>
        <v/>
      </c>
      <c r="U468" s="425" t="str">
        <f t="shared" si="258"/>
        <v/>
      </c>
      <c r="V468" s="426"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3"/>
      <c r="BC468" s="3" t="s">
        <v>1240</v>
      </c>
    </row>
    <row r="469" spans="1:55" s="12" customFormat="1" ht="13.5" customHeight="1" x14ac:dyDescent="0.2">
      <c r="A469" s="163">
        <v>454</v>
      </c>
      <c r="B469" s="7"/>
      <c r="C469" s="7"/>
      <c r="D469" s="120"/>
      <c r="E469" s="7"/>
      <c r="F469" s="7"/>
      <c r="G469" s="219"/>
      <c r="H469" s="7"/>
      <c r="I469" s="7"/>
      <c r="J469" s="9"/>
      <c r="K469" s="501"/>
      <c r="L469" s="498"/>
      <c r="M469" s="428"/>
      <c r="N469" s="429"/>
      <c r="O469" s="430"/>
      <c r="P469" s="422" t="str">
        <f t="shared" si="253"/>
        <v/>
      </c>
      <c r="Q469" s="422" t="str">
        <f t="shared" si="254"/>
        <v/>
      </c>
      <c r="R469" s="423" t="str">
        <f t="shared" si="255"/>
        <v/>
      </c>
      <c r="S469" s="424" t="str">
        <f t="shared" si="256"/>
        <v/>
      </c>
      <c r="T469" s="425" t="str">
        <f t="shared" si="257"/>
        <v/>
      </c>
      <c r="U469" s="425" t="str">
        <f t="shared" si="258"/>
        <v/>
      </c>
      <c r="V469" s="426"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3"/>
      <c r="BC469" s="3" t="s">
        <v>1241</v>
      </c>
    </row>
    <row r="470" spans="1:55" s="12" customFormat="1" ht="13.5" customHeight="1" x14ac:dyDescent="0.2">
      <c r="A470" s="163">
        <v>455</v>
      </c>
      <c r="B470" s="7"/>
      <c r="C470" s="7"/>
      <c r="D470" s="120"/>
      <c r="E470" s="7"/>
      <c r="F470" s="7"/>
      <c r="G470" s="219"/>
      <c r="H470" s="7"/>
      <c r="I470" s="7"/>
      <c r="J470" s="9"/>
      <c r="K470" s="501"/>
      <c r="L470" s="498"/>
      <c r="M470" s="428"/>
      <c r="N470" s="429"/>
      <c r="O470" s="430"/>
      <c r="P470" s="422" t="str">
        <f t="shared" si="253"/>
        <v/>
      </c>
      <c r="Q470" s="422" t="str">
        <f t="shared" si="254"/>
        <v/>
      </c>
      <c r="R470" s="423" t="str">
        <f t="shared" si="255"/>
        <v/>
      </c>
      <c r="S470" s="424" t="str">
        <f t="shared" si="256"/>
        <v/>
      </c>
      <c r="T470" s="425" t="str">
        <f t="shared" si="257"/>
        <v/>
      </c>
      <c r="U470" s="425" t="str">
        <f t="shared" si="258"/>
        <v/>
      </c>
      <c r="V470" s="426"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3"/>
      <c r="BC470" s="3" t="s">
        <v>949</v>
      </c>
    </row>
    <row r="471" spans="1:55" s="12" customFormat="1" ht="13.5" customHeight="1" x14ac:dyDescent="0.2">
      <c r="A471" s="163">
        <v>456</v>
      </c>
      <c r="B471" s="7"/>
      <c r="C471" s="7"/>
      <c r="D471" s="120"/>
      <c r="E471" s="7"/>
      <c r="F471" s="7"/>
      <c r="G471" s="219"/>
      <c r="H471" s="7"/>
      <c r="I471" s="7"/>
      <c r="J471" s="9"/>
      <c r="K471" s="501"/>
      <c r="L471" s="498"/>
      <c r="M471" s="428"/>
      <c r="N471" s="429"/>
      <c r="O471" s="430"/>
      <c r="P471" s="422" t="str">
        <f t="shared" si="253"/>
        <v/>
      </c>
      <c r="Q471" s="422" t="str">
        <f t="shared" si="254"/>
        <v/>
      </c>
      <c r="R471" s="423" t="str">
        <f t="shared" si="255"/>
        <v/>
      </c>
      <c r="S471" s="424" t="str">
        <f t="shared" si="256"/>
        <v/>
      </c>
      <c r="T471" s="425" t="str">
        <f t="shared" si="257"/>
        <v/>
      </c>
      <c r="U471" s="425" t="str">
        <f t="shared" si="258"/>
        <v/>
      </c>
      <c r="V471" s="426"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3"/>
      <c r="BC471" s="3" t="s">
        <v>843</v>
      </c>
    </row>
    <row r="472" spans="1:55" s="12" customFormat="1" ht="13.5" customHeight="1" x14ac:dyDescent="0.2">
      <c r="A472" s="163">
        <v>457</v>
      </c>
      <c r="B472" s="7"/>
      <c r="C472" s="7"/>
      <c r="D472" s="120"/>
      <c r="E472" s="7"/>
      <c r="F472" s="7"/>
      <c r="G472" s="219"/>
      <c r="H472" s="7"/>
      <c r="I472" s="7"/>
      <c r="J472" s="9"/>
      <c r="K472" s="501"/>
      <c r="L472" s="498"/>
      <c r="M472" s="428"/>
      <c r="N472" s="429"/>
      <c r="O472" s="430"/>
      <c r="P472" s="422" t="str">
        <f t="shared" si="253"/>
        <v/>
      </c>
      <c r="Q472" s="422" t="str">
        <f t="shared" si="254"/>
        <v/>
      </c>
      <c r="R472" s="423" t="str">
        <f t="shared" si="255"/>
        <v/>
      </c>
      <c r="S472" s="424" t="str">
        <f t="shared" si="256"/>
        <v/>
      </c>
      <c r="T472" s="425" t="str">
        <f t="shared" si="257"/>
        <v/>
      </c>
      <c r="U472" s="425" t="str">
        <f t="shared" si="258"/>
        <v/>
      </c>
      <c r="V472" s="426"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3"/>
      <c r="BC472" s="3" t="s">
        <v>849</v>
      </c>
    </row>
    <row r="473" spans="1:55" s="12" customFormat="1" ht="13.5" customHeight="1" x14ac:dyDescent="0.2">
      <c r="A473" s="163">
        <v>458</v>
      </c>
      <c r="B473" s="7"/>
      <c r="C473" s="7"/>
      <c r="D473" s="120"/>
      <c r="E473" s="7"/>
      <c r="F473" s="7"/>
      <c r="G473" s="219"/>
      <c r="H473" s="7"/>
      <c r="I473" s="7"/>
      <c r="J473" s="9"/>
      <c r="K473" s="501"/>
      <c r="L473" s="498"/>
      <c r="M473" s="428"/>
      <c r="N473" s="429"/>
      <c r="O473" s="430"/>
      <c r="P473" s="422" t="str">
        <f t="shared" si="253"/>
        <v/>
      </c>
      <c r="Q473" s="422" t="str">
        <f t="shared" si="254"/>
        <v/>
      </c>
      <c r="R473" s="423" t="str">
        <f t="shared" si="255"/>
        <v/>
      </c>
      <c r="S473" s="424" t="str">
        <f t="shared" si="256"/>
        <v/>
      </c>
      <c r="T473" s="425" t="str">
        <f t="shared" si="257"/>
        <v/>
      </c>
      <c r="U473" s="425" t="str">
        <f t="shared" si="258"/>
        <v/>
      </c>
      <c r="V473" s="426"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3"/>
      <c r="BC473" s="3" t="s">
        <v>950</v>
      </c>
    </row>
    <row r="474" spans="1:55" s="12" customFormat="1" ht="13.5" customHeight="1" x14ac:dyDescent="0.2">
      <c r="A474" s="163">
        <v>459</v>
      </c>
      <c r="B474" s="7"/>
      <c r="C474" s="7"/>
      <c r="D474" s="120"/>
      <c r="E474" s="7"/>
      <c r="F474" s="7"/>
      <c r="G474" s="219"/>
      <c r="H474" s="7"/>
      <c r="I474" s="7"/>
      <c r="J474" s="9"/>
      <c r="K474" s="501"/>
      <c r="L474" s="498"/>
      <c r="M474" s="428"/>
      <c r="N474" s="429"/>
      <c r="O474" s="430"/>
      <c r="P474" s="422" t="str">
        <f t="shared" si="253"/>
        <v/>
      </c>
      <c r="Q474" s="422" t="str">
        <f t="shared" si="254"/>
        <v/>
      </c>
      <c r="R474" s="423" t="str">
        <f t="shared" si="255"/>
        <v/>
      </c>
      <c r="S474" s="424" t="str">
        <f t="shared" si="256"/>
        <v/>
      </c>
      <c r="T474" s="425" t="str">
        <f t="shared" si="257"/>
        <v/>
      </c>
      <c r="U474" s="425" t="str">
        <f t="shared" si="258"/>
        <v/>
      </c>
      <c r="V474" s="426"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3"/>
      <c r="BC474" s="3" t="s">
        <v>844</v>
      </c>
    </row>
    <row r="475" spans="1:55" s="12" customFormat="1" ht="13.5" customHeight="1" x14ac:dyDescent="0.2">
      <c r="A475" s="163">
        <v>460</v>
      </c>
      <c r="B475" s="7"/>
      <c r="C475" s="7"/>
      <c r="D475" s="120"/>
      <c r="E475" s="7"/>
      <c r="F475" s="7"/>
      <c r="G475" s="219"/>
      <c r="H475" s="7"/>
      <c r="I475" s="7"/>
      <c r="J475" s="9"/>
      <c r="K475" s="501"/>
      <c r="L475" s="498"/>
      <c r="M475" s="428"/>
      <c r="N475" s="429"/>
      <c r="O475" s="430"/>
      <c r="P475" s="422" t="str">
        <f t="shared" si="253"/>
        <v/>
      </c>
      <c r="Q475" s="422" t="str">
        <f t="shared" si="254"/>
        <v/>
      </c>
      <c r="R475" s="423" t="str">
        <f t="shared" si="255"/>
        <v/>
      </c>
      <c r="S475" s="424" t="str">
        <f t="shared" si="256"/>
        <v/>
      </c>
      <c r="T475" s="425" t="str">
        <f t="shared" si="257"/>
        <v/>
      </c>
      <c r="U475" s="425" t="str">
        <f t="shared" si="258"/>
        <v/>
      </c>
      <c r="V475" s="426"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3"/>
      <c r="BC475" s="3" t="s">
        <v>850</v>
      </c>
    </row>
    <row r="476" spans="1:55" s="12" customFormat="1" ht="13.5" customHeight="1" x14ac:dyDescent="0.2">
      <c r="A476" s="163">
        <v>461</v>
      </c>
      <c r="B476" s="7"/>
      <c r="C476" s="7"/>
      <c r="D476" s="120"/>
      <c r="E476" s="7"/>
      <c r="F476" s="7"/>
      <c r="G476" s="219"/>
      <c r="H476" s="7"/>
      <c r="I476" s="7"/>
      <c r="J476" s="9"/>
      <c r="K476" s="501"/>
      <c r="L476" s="498"/>
      <c r="M476" s="428"/>
      <c r="N476" s="429"/>
      <c r="O476" s="430"/>
      <c r="P476" s="422" t="str">
        <f t="shared" si="253"/>
        <v/>
      </c>
      <c r="Q476" s="422" t="str">
        <f t="shared" si="254"/>
        <v/>
      </c>
      <c r="R476" s="423" t="str">
        <f t="shared" si="255"/>
        <v/>
      </c>
      <c r="S476" s="424" t="str">
        <f t="shared" si="256"/>
        <v/>
      </c>
      <c r="T476" s="425" t="str">
        <f t="shared" si="257"/>
        <v/>
      </c>
      <c r="U476" s="425" t="str">
        <f t="shared" si="258"/>
        <v/>
      </c>
      <c r="V476" s="426"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3"/>
      <c r="BC476" s="3" t="s">
        <v>959</v>
      </c>
    </row>
    <row r="477" spans="1:55" s="12" customFormat="1" ht="13.5" customHeight="1" x14ac:dyDescent="0.2">
      <c r="A477" s="163">
        <v>462</v>
      </c>
      <c r="B477" s="7"/>
      <c r="C477" s="7"/>
      <c r="D477" s="120"/>
      <c r="E477" s="7"/>
      <c r="F477" s="7"/>
      <c r="G477" s="219"/>
      <c r="H477" s="7"/>
      <c r="I477" s="7"/>
      <c r="J477" s="9"/>
      <c r="K477" s="501"/>
      <c r="L477" s="498"/>
      <c r="M477" s="428"/>
      <c r="N477" s="429"/>
      <c r="O477" s="430"/>
      <c r="P477" s="422" t="str">
        <f t="shared" si="253"/>
        <v/>
      </c>
      <c r="Q477" s="422" t="str">
        <f t="shared" si="254"/>
        <v/>
      </c>
      <c r="R477" s="423" t="str">
        <f t="shared" si="255"/>
        <v/>
      </c>
      <c r="S477" s="424" t="str">
        <f t="shared" si="256"/>
        <v/>
      </c>
      <c r="T477" s="425" t="str">
        <f t="shared" si="257"/>
        <v/>
      </c>
      <c r="U477" s="425" t="str">
        <f t="shared" si="258"/>
        <v/>
      </c>
      <c r="V477" s="426"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3"/>
      <c r="BC477" s="3" t="s">
        <v>960</v>
      </c>
    </row>
    <row r="478" spans="1:55" s="12" customFormat="1" ht="13.5" customHeight="1" x14ac:dyDescent="0.2">
      <c r="A478" s="163">
        <v>463</v>
      </c>
      <c r="B478" s="7"/>
      <c r="C478" s="7"/>
      <c r="D478" s="120"/>
      <c r="E478" s="7"/>
      <c r="F478" s="7"/>
      <c r="G478" s="219"/>
      <c r="H478" s="7"/>
      <c r="I478" s="7"/>
      <c r="J478" s="9"/>
      <c r="K478" s="501"/>
      <c r="L478" s="498"/>
      <c r="M478" s="428"/>
      <c r="N478" s="429"/>
      <c r="O478" s="430"/>
      <c r="P478" s="422" t="str">
        <f t="shared" si="253"/>
        <v/>
      </c>
      <c r="Q478" s="422" t="str">
        <f t="shared" si="254"/>
        <v/>
      </c>
      <c r="R478" s="423" t="str">
        <f t="shared" si="255"/>
        <v/>
      </c>
      <c r="S478" s="424" t="str">
        <f t="shared" si="256"/>
        <v/>
      </c>
      <c r="T478" s="425" t="str">
        <f t="shared" si="257"/>
        <v/>
      </c>
      <c r="U478" s="425" t="str">
        <f t="shared" si="258"/>
        <v/>
      </c>
      <c r="V478" s="426"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3"/>
      <c r="BC478" s="3" t="s">
        <v>893</v>
      </c>
    </row>
    <row r="479" spans="1:55" s="12" customFormat="1" ht="13.5" customHeight="1" x14ac:dyDescent="0.2">
      <c r="A479" s="163">
        <v>464</v>
      </c>
      <c r="B479" s="7"/>
      <c r="C479" s="7"/>
      <c r="D479" s="120"/>
      <c r="E479" s="7"/>
      <c r="F479" s="7"/>
      <c r="G479" s="219"/>
      <c r="H479" s="7"/>
      <c r="I479" s="7"/>
      <c r="J479" s="9"/>
      <c r="K479" s="501"/>
      <c r="L479" s="498"/>
      <c r="M479" s="428"/>
      <c r="N479" s="429"/>
      <c r="O479" s="430"/>
      <c r="P479" s="422" t="str">
        <f t="shared" si="253"/>
        <v/>
      </c>
      <c r="Q479" s="422" t="str">
        <f t="shared" si="254"/>
        <v/>
      </c>
      <c r="R479" s="423" t="str">
        <f t="shared" si="255"/>
        <v/>
      </c>
      <c r="S479" s="424" t="str">
        <f t="shared" si="256"/>
        <v/>
      </c>
      <c r="T479" s="425" t="str">
        <f t="shared" si="257"/>
        <v/>
      </c>
      <c r="U479" s="425" t="str">
        <f t="shared" si="258"/>
        <v/>
      </c>
      <c r="V479" s="426"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3"/>
      <c r="BC479" s="3" t="s">
        <v>901</v>
      </c>
    </row>
    <row r="480" spans="1:55" s="12" customFormat="1" ht="13.5" customHeight="1" x14ac:dyDescent="0.2">
      <c r="A480" s="163">
        <v>465</v>
      </c>
      <c r="B480" s="7"/>
      <c r="C480" s="7"/>
      <c r="D480" s="120"/>
      <c r="E480" s="7"/>
      <c r="F480" s="7"/>
      <c r="G480" s="219"/>
      <c r="H480" s="7"/>
      <c r="I480" s="7"/>
      <c r="J480" s="9"/>
      <c r="K480" s="501"/>
      <c r="L480" s="498"/>
      <c r="M480" s="428"/>
      <c r="N480" s="429"/>
      <c r="O480" s="430"/>
      <c r="P480" s="422" t="str">
        <f t="shared" si="253"/>
        <v/>
      </c>
      <c r="Q480" s="422" t="str">
        <f t="shared" si="254"/>
        <v/>
      </c>
      <c r="R480" s="423" t="str">
        <f t="shared" si="255"/>
        <v/>
      </c>
      <c r="S480" s="424" t="str">
        <f t="shared" si="256"/>
        <v/>
      </c>
      <c r="T480" s="425" t="str">
        <f t="shared" si="257"/>
        <v/>
      </c>
      <c r="U480" s="425" t="str">
        <f t="shared" si="258"/>
        <v/>
      </c>
      <c r="V480" s="426"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3"/>
      <c r="BC480" s="3" t="s">
        <v>961</v>
      </c>
    </row>
    <row r="481" spans="1:55" s="12" customFormat="1" ht="13.5" customHeight="1" x14ac:dyDescent="0.2">
      <c r="A481" s="163">
        <v>466</v>
      </c>
      <c r="B481" s="7"/>
      <c r="C481" s="7"/>
      <c r="D481" s="120"/>
      <c r="E481" s="7"/>
      <c r="F481" s="7"/>
      <c r="G481" s="219"/>
      <c r="H481" s="7"/>
      <c r="I481" s="7"/>
      <c r="J481" s="9"/>
      <c r="K481" s="501"/>
      <c r="L481" s="498"/>
      <c r="M481" s="428"/>
      <c r="N481" s="429"/>
      <c r="O481" s="430"/>
      <c r="P481" s="422" t="str">
        <f t="shared" si="253"/>
        <v/>
      </c>
      <c r="Q481" s="422" t="str">
        <f t="shared" si="254"/>
        <v/>
      </c>
      <c r="R481" s="423" t="str">
        <f t="shared" si="255"/>
        <v/>
      </c>
      <c r="S481" s="424" t="str">
        <f t="shared" si="256"/>
        <v/>
      </c>
      <c r="T481" s="425" t="str">
        <f t="shared" si="257"/>
        <v/>
      </c>
      <c r="U481" s="425" t="str">
        <f t="shared" si="258"/>
        <v/>
      </c>
      <c r="V481" s="426"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3"/>
      <c r="BC481" s="3" t="s">
        <v>962</v>
      </c>
    </row>
    <row r="482" spans="1:55" s="12" customFormat="1" ht="13.5" customHeight="1" x14ac:dyDescent="0.2">
      <c r="A482" s="163">
        <v>467</v>
      </c>
      <c r="B482" s="7"/>
      <c r="C482" s="7"/>
      <c r="D482" s="120"/>
      <c r="E482" s="7"/>
      <c r="F482" s="7"/>
      <c r="G482" s="219"/>
      <c r="H482" s="7"/>
      <c r="I482" s="7"/>
      <c r="J482" s="9"/>
      <c r="K482" s="501"/>
      <c r="L482" s="498"/>
      <c r="M482" s="428"/>
      <c r="N482" s="429"/>
      <c r="O482" s="430"/>
      <c r="P482" s="422" t="str">
        <f t="shared" si="253"/>
        <v/>
      </c>
      <c r="Q482" s="422" t="str">
        <f t="shared" si="254"/>
        <v/>
      </c>
      <c r="R482" s="423" t="str">
        <f t="shared" si="255"/>
        <v/>
      </c>
      <c r="S482" s="424" t="str">
        <f t="shared" si="256"/>
        <v/>
      </c>
      <c r="T482" s="425" t="str">
        <f t="shared" si="257"/>
        <v/>
      </c>
      <c r="U482" s="425" t="str">
        <f t="shared" si="258"/>
        <v/>
      </c>
      <c r="V482" s="426"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3"/>
      <c r="BC482" s="3" t="s">
        <v>894</v>
      </c>
    </row>
    <row r="483" spans="1:55" s="12" customFormat="1" ht="13.5" customHeight="1" x14ac:dyDescent="0.2">
      <c r="A483" s="163">
        <v>468</v>
      </c>
      <c r="B483" s="7"/>
      <c r="C483" s="7"/>
      <c r="D483" s="120"/>
      <c r="E483" s="7"/>
      <c r="F483" s="7"/>
      <c r="G483" s="219"/>
      <c r="H483" s="7"/>
      <c r="I483" s="7"/>
      <c r="J483" s="9"/>
      <c r="K483" s="501"/>
      <c r="L483" s="498"/>
      <c r="M483" s="428"/>
      <c r="N483" s="429"/>
      <c r="O483" s="430"/>
      <c r="P483" s="422" t="str">
        <f t="shared" si="253"/>
        <v/>
      </c>
      <c r="Q483" s="422" t="str">
        <f t="shared" si="254"/>
        <v/>
      </c>
      <c r="R483" s="423" t="str">
        <f t="shared" si="255"/>
        <v/>
      </c>
      <c r="S483" s="424" t="str">
        <f t="shared" si="256"/>
        <v/>
      </c>
      <c r="T483" s="425" t="str">
        <f t="shared" si="257"/>
        <v/>
      </c>
      <c r="U483" s="425" t="str">
        <f t="shared" si="258"/>
        <v/>
      </c>
      <c r="V483" s="426"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3"/>
      <c r="BC483" s="3" t="s">
        <v>902</v>
      </c>
    </row>
    <row r="484" spans="1:55" s="12" customFormat="1" ht="13.5" customHeight="1" x14ac:dyDescent="0.2">
      <c r="A484" s="163">
        <v>469</v>
      </c>
      <c r="B484" s="7"/>
      <c r="C484" s="7"/>
      <c r="D484" s="120"/>
      <c r="E484" s="7"/>
      <c r="F484" s="7"/>
      <c r="G484" s="219"/>
      <c r="H484" s="7"/>
      <c r="I484" s="7"/>
      <c r="J484" s="9"/>
      <c r="K484" s="501"/>
      <c r="L484" s="498"/>
      <c r="M484" s="428"/>
      <c r="N484" s="429"/>
      <c r="O484" s="430"/>
      <c r="P484" s="422" t="str">
        <f t="shared" si="253"/>
        <v/>
      </c>
      <c r="Q484" s="422" t="str">
        <f t="shared" si="254"/>
        <v/>
      </c>
      <c r="R484" s="423" t="str">
        <f t="shared" si="255"/>
        <v/>
      </c>
      <c r="S484" s="424" t="str">
        <f t="shared" si="256"/>
        <v/>
      </c>
      <c r="T484" s="425" t="str">
        <f t="shared" si="257"/>
        <v/>
      </c>
      <c r="U484" s="425" t="str">
        <f t="shared" si="258"/>
        <v/>
      </c>
      <c r="V484" s="426"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3"/>
      <c r="BC484" s="3" t="s">
        <v>966</v>
      </c>
    </row>
    <row r="485" spans="1:55" s="12" customFormat="1" ht="13.5" customHeight="1" x14ac:dyDescent="0.2">
      <c r="A485" s="163">
        <v>470</v>
      </c>
      <c r="B485" s="7"/>
      <c r="C485" s="7"/>
      <c r="D485" s="120"/>
      <c r="E485" s="7"/>
      <c r="F485" s="7"/>
      <c r="G485" s="219"/>
      <c r="H485" s="7"/>
      <c r="I485" s="7"/>
      <c r="J485" s="9"/>
      <c r="K485" s="501"/>
      <c r="L485" s="498"/>
      <c r="M485" s="428"/>
      <c r="N485" s="429"/>
      <c r="O485" s="430"/>
      <c r="P485" s="422" t="str">
        <f t="shared" si="253"/>
        <v/>
      </c>
      <c r="Q485" s="422" t="str">
        <f t="shared" si="254"/>
        <v/>
      </c>
      <c r="R485" s="423" t="str">
        <f t="shared" si="255"/>
        <v/>
      </c>
      <c r="S485" s="424" t="str">
        <f t="shared" si="256"/>
        <v/>
      </c>
      <c r="T485" s="425" t="str">
        <f t="shared" si="257"/>
        <v/>
      </c>
      <c r="U485" s="425" t="str">
        <f t="shared" si="258"/>
        <v/>
      </c>
      <c r="V485" s="426"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3"/>
      <c r="BC485" s="3" t="s">
        <v>923</v>
      </c>
    </row>
    <row r="486" spans="1:55" s="12" customFormat="1" ht="13.5" customHeight="1" x14ac:dyDescent="0.2">
      <c r="A486" s="163">
        <v>471</v>
      </c>
      <c r="B486" s="7"/>
      <c r="C486" s="7"/>
      <c r="D486" s="120"/>
      <c r="E486" s="7"/>
      <c r="F486" s="7"/>
      <c r="G486" s="219"/>
      <c r="H486" s="7"/>
      <c r="I486" s="7"/>
      <c r="J486" s="9"/>
      <c r="K486" s="501"/>
      <c r="L486" s="498"/>
      <c r="M486" s="428"/>
      <c r="N486" s="429"/>
      <c r="O486" s="430"/>
      <c r="P486" s="422" t="str">
        <f t="shared" si="253"/>
        <v/>
      </c>
      <c r="Q486" s="422" t="str">
        <f t="shared" si="254"/>
        <v/>
      </c>
      <c r="R486" s="423" t="str">
        <f t="shared" si="255"/>
        <v/>
      </c>
      <c r="S486" s="424" t="str">
        <f t="shared" si="256"/>
        <v/>
      </c>
      <c r="T486" s="425" t="str">
        <f t="shared" si="257"/>
        <v/>
      </c>
      <c r="U486" s="425" t="str">
        <f t="shared" si="258"/>
        <v/>
      </c>
      <c r="V486" s="426"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3"/>
      <c r="BC486" s="3" t="s">
        <v>930</v>
      </c>
    </row>
    <row r="487" spans="1:55" s="12" customFormat="1" ht="13.5" customHeight="1" x14ac:dyDescent="0.2">
      <c r="A487" s="163">
        <v>472</v>
      </c>
      <c r="B487" s="7"/>
      <c r="C487" s="7"/>
      <c r="D487" s="120"/>
      <c r="E487" s="7"/>
      <c r="F487" s="7"/>
      <c r="G487" s="219"/>
      <c r="H487" s="7"/>
      <c r="I487" s="7"/>
      <c r="J487" s="9"/>
      <c r="K487" s="501"/>
      <c r="L487" s="498"/>
      <c r="M487" s="428"/>
      <c r="N487" s="429"/>
      <c r="O487" s="430"/>
      <c r="P487" s="422" t="str">
        <f t="shared" si="253"/>
        <v/>
      </c>
      <c r="Q487" s="422" t="str">
        <f t="shared" si="254"/>
        <v/>
      </c>
      <c r="R487" s="423" t="str">
        <f t="shared" si="255"/>
        <v/>
      </c>
      <c r="S487" s="424" t="str">
        <f t="shared" si="256"/>
        <v/>
      </c>
      <c r="T487" s="425" t="str">
        <f t="shared" si="257"/>
        <v/>
      </c>
      <c r="U487" s="425" t="str">
        <f t="shared" si="258"/>
        <v/>
      </c>
      <c r="V487" s="426"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3"/>
      <c r="BC487" s="3" t="s">
        <v>967</v>
      </c>
    </row>
    <row r="488" spans="1:55" s="12" customFormat="1" ht="13.5" customHeight="1" x14ac:dyDescent="0.2">
      <c r="A488" s="163">
        <v>473</v>
      </c>
      <c r="B488" s="7"/>
      <c r="C488" s="7"/>
      <c r="D488" s="120"/>
      <c r="E488" s="7"/>
      <c r="F488" s="7"/>
      <c r="G488" s="219"/>
      <c r="H488" s="7"/>
      <c r="I488" s="7"/>
      <c r="J488" s="9"/>
      <c r="K488" s="501"/>
      <c r="L488" s="498"/>
      <c r="M488" s="428"/>
      <c r="N488" s="429"/>
      <c r="O488" s="430"/>
      <c r="P488" s="422" t="str">
        <f t="shared" si="253"/>
        <v/>
      </c>
      <c r="Q488" s="422" t="str">
        <f t="shared" si="254"/>
        <v/>
      </c>
      <c r="R488" s="423" t="str">
        <f t="shared" si="255"/>
        <v/>
      </c>
      <c r="S488" s="424" t="str">
        <f t="shared" si="256"/>
        <v/>
      </c>
      <c r="T488" s="425" t="str">
        <f t="shared" si="257"/>
        <v/>
      </c>
      <c r="U488" s="425" t="str">
        <f t="shared" si="258"/>
        <v/>
      </c>
      <c r="V488" s="426"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3"/>
      <c r="BC488" s="3" t="s">
        <v>924</v>
      </c>
    </row>
    <row r="489" spans="1:55" s="12" customFormat="1" ht="13.5" customHeight="1" x14ac:dyDescent="0.2">
      <c r="A489" s="163">
        <v>474</v>
      </c>
      <c r="B489" s="7"/>
      <c r="C489" s="7"/>
      <c r="D489" s="120"/>
      <c r="E489" s="7"/>
      <c r="F489" s="7"/>
      <c r="G489" s="219"/>
      <c r="H489" s="7"/>
      <c r="I489" s="7"/>
      <c r="J489" s="9"/>
      <c r="K489" s="501"/>
      <c r="L489" s="498"/>
      <c r="M489" s="428"/>
      <c r="N489" s="429"/>
      <c r="O489" s="430"/>
      <c r="P489" s="422" t="str">
        <f t="shared" si="253"/>
        <v/>
      </c>
      <c r="Q489" s="422" t="str">
        <f t="shared" si="254"/>
        <v/>
      </c>
      <c r="R489" s="423" t="str">
        <f t="shared" si="255"/>
        <v/>
      </c>
      <c r="S489" s="424" t="str">
        <f t="shared" si="256"/>
        <v/>
      </c>
      <c r="T489" s="425" t="str">
        <f t="shared" si="257"/>
        <v/>
      </c>
      <c r="U489" s="425" t="str">
        <f t="shared" si="258"/>
        <v/>
      </c>
      <c r="V489" s="426"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3"/>
      <c r="BC489" s="3" t="s">
        <v>931</v>
      </c>
    </row>
    <row r="490" spans="1:55" s="12" customFormat="1" ht="13.5" customHeight="1" x14ac:dyDescent="0.2">
      <c r="A490" s="163">
        <v>475</v>
      </c>
      <c r="B490" s="7"/>
      <c r="C490" s="7"/>
      <c r="D490" s="120"/>
      <c r="E490" s="7"/>
      <c r="F490" s="7"/>
      <c r="G490" s="219"/>
      <c r="H490" s="7"/>
      <c r="I490" s="7"/>
      <c r="J490" s="9"/>
      <c r="K490" s="501"/>
      <c r="L490" s="498"/>
      <c r="M490" s="428"/>
      <c r="N490" s="429"/>
      <c r="O490" s="430"/>
      <c r="P490" s="422" t="str">
        <f t="shared" si="253"/>
        <v/>
      </c>
      <c r="Q490" s="422" t="str">
        <f t="shared" si="254"/>
        <v/>
      </c>
      <c r="R490" s="423" t="str">
        <f t="shared" si="255"/>
        <v/>
      </c>
      <c r="S490" s="424" t="str">
        <f t="shared" si="256"/>
        <v/>
      </c>
      <c r="T490" s="425" t="str">
        <f t="shared" si="257"/>
        <v/>
      </c>
      <c r="U490" s="425" t="str">
        <f t="shared" si="258"/>
        <v/>
      </c>
      <c r="V490" s="426"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3"/>
      <c r="BC490" s="3" t="s">
        <v>786</v>
      </c>
    </row>
    <row r="491" spans="1:55" s="12" customFormat="1" ht="13.5" customHeight="1" x14ac:dyDescent="0.2">
      <c r="A491" s="163">
        <v>476</v>
      </c>
      <c r="B491" s="7"/>
      <c r="C491" s="7"/>
      <c r="D491" s="120"/>
      <c r="E491" s="7"/>
      <c r="F491" s="7"/>
      <c r="G491" s="219"/>
      <c r="H491" s="7"/>
      <c r="I491" s="7"/>
      <c r="J491" s="9"/>
      <c r="K491" s="501"/>
      <c r="L491" s="498"/>
      <c r="M491" s="428"/>
      <c r="N491" s="429"/>
      <c r="O491" s="430"/>
      <c r="P491" s="422" t="str">
        <f t="shared" si="253"/>
        <v/>
      </c>
      <c r="Q491" s="422" t="str">
        <f t="shared" si="254"/>
        <v/>
      </c>
      <c r="R491" s="423" t="str">
        <f t="shared" si="255"/>
        <v/>
      </c>
      <c r="S491" s="424" t="str">
        <f t="shared" si="256"/>
        <v/>
      </c>
      <c r="T491" s="425" t="str">
        <f t="shared" si="257"/>
        <v/>
      </c>
      <c r="U491" s="425" t="str">
        <f t="shared" si="258"/>
        <v/>
      </c>
      <c r="V491" s="426"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3"/>
      <c r="BC491" s="3" t="s">
        <v>787</v>
      </c>
    </row>
    <row r="492" spans="1:55" s="12" customFormat="1" ht="13.5" customHeight="1" x14ac:dyDescent="0.2">
      <c r="A492" s="163">
        <v>477</v>
      </c>
      <c r="B492" s="7"/>
      <c r="C492" s="7"/>
      <c r="D492" s="120"/>
      <c r="E492" s="7"/>
      <c r="F492" s="7"/>
      <c r="G492" s="219"/>
      <c r="H492" s="7"/>
      <c r="I492" s="7"/>
      <c r="J492" s="9"/>
      <c r="K492" s="501"/>
      <c r="L492" s="498"/>
      <c r="M492" s="428"/>
      <c r="N492" s="429"/>
      <c r="O492" s="430"/>
      <c r="P492" s="422" t="str">
        <f t="shared" si="253"/>
        <v/>
      </c>
      <c r="Q492" s="422" t="str">
        <f t="shared" si="254"/>
        <v/>
      </c>
      <c r="R492" s="423" t="str">
        <f t="shared" si="255"/>
        <v/>
      </c>
      <c r="S492" s="424" t="str">
        <f t="shared" si="256"/>
        <v/>
      </c>
      <c r="T492" s="425" t="str">
        <f t="shared" si="257"/>
        <v/>
      </c>
      <c r="U492" s="425" t="str">
        <f t="shared" si="258"/>
        <v/>
      </c>
      <c r="V492" s="426"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3"/>
      <c r="BC492" s="3" t="s">
        <v>788</v>
      </c>
    </row>
    <row r="493" spans="1:55" s="12" customFormat="1" ht="13.5" customHeight="1" x14ac:dyDescent="0.2">
      <c r="A493" s="163">
        <v>478</v>
      </c>
      <c r="B493" s="7"/>
      <c r="C493" s="7"/>
      <c r="D493" s="120"/>
      <c r="E493" s="7"/>
      <c r="F493" s="7"/>
      <c r="G493" s="219"/>
      <c r="H493" s="7"/>
      <c r="I493" s="7"/>
      <c r="J493" s="9"/>
      <c r="K493" s="501"/>
      <c r="L493" s="498"/>
      <c r="M493" s="428"/>
      <c r="N493" s="429"/>
      <c r="O493" s="430"/>
      <c r="P493" s="422" t="str">
        <f t="shared" si="253"/>
        <v/>
      </c>
      <c r="Q493" s="422" t="str">
        <f t="shared" si="254"/>
        <v/>
      </c>
      <c r="R493" s="423" t="str">
        <f t="shared" si="255"/>
        <v/>
      </c>
      <c r="S493" s="424" t="str">
        <f t="shared" si="256"/>
        <v/>
      </c>
      <c r="T493" s="425" t="str">
        <f t="shared" si="257"/>
        <v/>
      </c>
      <c r="U493" s="425" t="str">
        <f t="shared" si="258"/>
        <v/>
      </c>
      <c r="V493" s="426"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3"/>
      <c r="BC493" s="3" t="s">
        <v>789</v>
      </c>
    </row>
    <row r="494" spans="1:55" s="12" customFormat="1" ht="13.5" customHeight="1" x14ac:dyDescent="0.2">
      <c r="A494" s="163">
        <v>479</v>
      </c>
      <c r="B494" s="7"/>
      <c r="C494" s="7"/>
      <c r="D494" s="120"/>
      <c r="E494" s="7"/>
      <c r="F494" s="7"/>
      <c r="G494" s="219"/>
      <c r="H494" s="7"/>
      <c r="I494" s="7"/>
      <c r="J494" s="9"/>
      <c r="K494" s="501"/>
      <c r="L494" s="498"/>
      <c r="M494" s="428"/>
      <c r="N494" s="429"/>
      <c r="O494" s="430"/>
      <c r="P494" s="422" t="str">
        <f t="shared" si="253"/>
        <v/>
      </c>
      <c r="Q494" s="422" t="str">
        <f t="shared" si="254"/>
        <v/>
      </c>
      <c r="R494" s="423" t="str">
        <f t="shared" si="255"/>
        <v/>
      </c>
      <c r="S494" s="424" t="str">
        <f t="shared" si="256"/>
        <v/>
      </c>
      <c r="T494" s="425" t="str">
        <f t="shared" si="257"/>
        <v/>
      </c>
      <c r="U494" s="425" t="str">
        <f t="shared" si="258"/>
        <v/>
      </c>
      <c r="V494" s="426"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3"/>
      <c r="BC494" s="3" t="s">
        <v>790</v>
      </c>
    </row>
    <row r="495" spans="1:55" s="12" customFormat="1" ht="13.5" customHeight="1" x14ac:dyDescent="0.2">
      <c r="A495" s="163">
        <v>480</v>
      </c>
      <c r="B495" s="7"/>
      <c r="C495" s="7"/>
      <c r="D495" s="120"/>
      <c r="E495" s="7"/>
      <c r="F495" s="7"/>
      <c r="G495" s="219"/>
      <c r="H495" s="7"/>
      <c r="I495" s="7"/>
      <c r="J495" s="9"/>
      <c r="K495" s="501"/>
      <c r="L495" s="498"/>
      <c r="M495" s="428"/>
      <c r="N495" s="429"/>
      <c r="O495" s="430"/>
      <c r="P495" s="422" t="str">
        <f t="shared" si="253"/>
        <v/>
      </c>
      <c r="Q495" s="422" t="str">
        <f t="shared" si="254"/>
        <v/>
      </c>
      <c r="R495" s="423" t="str">
        <f t="shared" si="255"/>
        <v/>
      </c>
      <c r="S495" s="424" t="str">
        <f t="shared" si="256"/>
        <v/>
      </c>
      <c r="T495" s="425" t="str">
        <f t="shared" si="257"/>
        <v/>
      </c>
      <c r="U495" s="425" t="str">
        <f t="shared" si="258"/>
        <v/>
      </c>
      <c r="V495" s="426"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3"/>
      <c r="BC495" s="3" t="s">
        <v>791</v>
      </c>
    </row>
    <row r="496" spans="1:55" s="12" customFormat="1" ht="13.5" customHeight="1" x14ac:dyDescent="0.2">
      <c r="A496" s="163">
        <v>481</v>
      </c>
      <c r="B496" s="7"/>
      <c r="C496" s="7"/>
      <c r="D496" s="120"/>
      <c r="E496" s="7"/>
      <c r="F496" s="7"/>
      <c r="G496" s="219"/>
      <c r="H496" s="7"/>
      <c r="I496" s="7"/>
      <c r="J496" s="9"/>
      <c r="K496" s="501"/>
      <c r="L496" s="498"/>
      <c r="M496" s="428"/>
      <c r="N496" s="429"/>
      <c r="O496" s="430"/>
      <c r="P496" s="422" t="str">
        <f t="shared" si="253"/>
        <v/>
      </c>
      <c r="Q496" s="422" t="str">
        <f t="shared" si="254"/>
        <v/>
      </c>
      <c r="R496" s="423" t="str">
        <f t="shared" si="255"/>
        <v/>
      </c>
      <c r="S496" s="424" t="str">
        <f t="shared" si="256"/>
        <v/>
      </c>
      <c r="T496" s="425" t="str">
        <f t="shared" si="257"/>
        <v/>
      </c>
      <c r="U496" s="425" t="str">
        <f t="shared" si="258"/>
        <v/>
      </c>
      <c r="V496" s="426"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3"/>
      <c r="BC496" s="3" t="s">
        <v>501</v>
      </c>
    </row>
    <row r="497" spans="1:55" s="12" customFormat="1" ht="13.5" customHeight="1" x14ac:dyDescent="0.2">
      <c r="A497" s="163">
        <v>482</v>
      </c>
      <c r="B497" s="7"/>
      <c r="C497" s="7"/>
      <c r="D497" s="120"/>
      <c r="E497" s="7"/>
      <c r="F497" s="7"/>
      <c r="G497" s="219"/>
      <c r="H497" s="7"/>
      <c r="I497" s="7"/>
      <c r="J497" s="9"/>
      <c r="K497" s="501"/>
      <c r="L497" s="498"/>
      <c r="M497" s="428"/>
      <c r="N497" s="429"/>
      <c r="O497" s="430"/>
      <c r="P497" s="422" t="str">
        <f t="shared" si="253"/>
        <v/>
      </c>
      <c r="Q497" s="422" t="str">
        <f t="shared" si="254"/>
        <v/>
      </c>
      <c r="R497" s="423" t="str">
        <f t="shared" si="255"/>
        <v/>
      </c>
      <c r="S497" s="424" t="str">
        <f t="shared" si="256"/>
        <v/>
      </c>
      <c r="T497" s="425" t="str">
        <f t="shared" si="257"/>
        <v/>
      </c>
      <c r="U497" s="425" t="str">
        <f t="shared" si="258"/>
        <v/>
      </c>
      <c r="V497" s="426"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3"/>
      <c r="BC497" s="3" t="s">
        <v>1242</v>
      </c>
    </row>
    <row r="498" spans="1:55" s="12" customFormat="1" ht="13.5" customHeight="1" x14ac:dyDescent="0.2">
      <c r="A498" s="163">
        <v>483</v>
      </c>
      <c r="B498" s="7"/>
      <c r="C498" s="7"/>
      <c r="D498" s="120"/>
      <c r="E498" s="7"/>
      <c r="F498" s="7"/>
      <c r="G498" s="219"/>
      <c r="H498" s="7"/>
      <c r="I498" s="7"/>
      <c r="J498" s="9"/>
      <c r="K498" s="501"/>
      <c r="L498" s="498"/>
      <c r="M498" s="428"/>
      <c r="N498" s="429"/>
      <c r="O498" s="430"/>
      <c r="P498" s="422" t="str">
        <f t="shared" si="253"/>
        <v/>
      </c>
      <c r="Q498" s="422" t="str">
        <f t="shared" si="254"/>
        <v/>
      </c>
      <c r="R498" s="423" t="str">
        <f t="shared" si="255"/>
        <v/>
      </c>
      <c r="S498" s="424" t="str">
        <f t="shared" si="256"/>
        <v/>
      </c>
      <c r="T498" s="425" t="str">
        <f t="shared" si="257"/>
        <v/>
      </c>
      <c r="U498" s="425" t="str">
        <f t="shared" si="258"/>
        <v/>
      </c>
      <c r="V498" s="426"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3"/>
      <c r="BC498" s="3" t="s">
        <v>1243</v>
      </c>
    </row>
    <row r="499" spans="1:55" s="12" customFormat="1" ht="13.5" customHeight="1" x14ac:dyDescent="0.2">
      <c r="A499" s="163">
        <v>484</v>
      </c>
      <c r="B499" s="7"/>
      <c r="C499" s="7"/>
      <c r="D499" s="120"/>
      <c r="E499" s="7"/>
      <c r="F499" s="7"/>
      <c r="G499" s="219"/>
      <c r="H499" s="7"/>
      <c r="I499" s="7"/>
      <c r="J499" s="9"/>
      <c r="K499" s="501"/>
      <c r="L499" s="498"/>
      <c r="M499" s="428"/>
      <c r="N499" s="429"/>
      <c r="O499" s="430"/>
      <c r="P499" s="422" t="str">
        <f t="shared" si="253"/>
        <v/>
      </c>
      <c r="Q499" s="422" t="str">
        <f t="shared" si="254"/>
        <v/>
      </c>
      <c r="R499" s="423" t="str">
        <f t="shared" si="255"/>
        <v/>
      </c>
      <c r="S499" s="424" t="str">
        <f t="shared" si="256"/>
        <v/>
      </c>
      <c r="T499" s="425" t="str">
        <f t="shared" si="257"/>
        <v/>
      </c>
      <c r="U499" s="425" t="str">
        <f t="shared" si="258"/>
        <v/>
      </c>
      <c r="V499" s="426"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3"/>
      <c r="BC499" s="3" t="s">
        <v>548</v>
      </c>
    </row>
    <row r="500" spans="1:55" s="12" customFormat="1" ht="13.5" customHeight="1" x14ac:dyDescent="0.2">
      <c r="A500" s="163">
        <v>485</v>
      </c>
      <c r="B500" s="7"/>
      <c r="C500" s="7"/>
      <c r="D500" s="120"/>
      <c r="E500" s="7"/>
      <c r="F500" s="7"/>
      <c r="G500" s="219"/>
      <c r="H500" s="7"/>
      <c r="I500" s="7"/>
      <c r="J500" s="9"/>
      <c r="K500" s="501"/>
      <c r="L500" s="498"/>
      <c r="M500" s="428"/>
      <c r="N500" s="429"/>
      <c r="O500" s="430"/>
      <c r="P500" s="422" t="str">
        <f t="shared" si="253"/>
        <v/>
      </c>
      <c r="Q500" s="422" t="str">
        <f t="shared" si="254"/>
        <v/>
      </c>
      <c r="R500" s="423" t="str">
        <f t="shared" si="255"/>
        <v/>
      </c>
      <c r="S500" s="424" t="str">
        <f t="shared" si="256"/>
        <v/>
      </c>
      <c r="T500" s="425" t="str">
        <f t="shared" si="257"/>
        <v/>
      </c>
      <c r="U500" s="425" t="str">
        <f t="shared" si="258"/>
        <v/>
      </c>
      <c r="V500" s="426"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3"/>
      <c r="BC500" s="3" t="s">
        <v>549</v>
      </c>
    </row>
    <row r="501" spans="1:55" s="12" customFormat="1" ht="13.5" customHeight="1" x14ac:dyDescent="0.2">
      <c r="A501" s="163">
        <v>486</v>
      </c>
      <c r="B501" s="7"/>
      <c r="C501" s="7"/>
      <c r="D501" s="120"/>
      <c r="E501" s="7"/>
      <c r="F501" s="7"/>
      <c r="G501" s="219"/>
      <c r="H501" s="7"/>
      <c r="I501" s="7"/>
      <c r="J501" s="9"/>
      <c r="K501" s="501"/>
      <c r="L501" s="498"/>
      <c r="M501" s="428"/>
      <c r="N501" s="429"/>
      <c r="O501" s="430"/>
      <c r="P501" s="422" t="str">
        <f t="shared" si="253"/>
        <v/>
      </c>
      <c r="Q501" s="422" t="str">
        <f t="shared" si="254"/>
        <v/>
      </c>
      <c r="R501" s="423" t="str">
        <f t="shared" si="255"/>
        <v/>
      </c>
      <c r="S501" s="424" t="str">
        <f t="shared" si="256"/>
        <v/>
      </c>
      <c r="T501" s="425" t="str">
        <f t="shared" si="257"/>
        <v/>
      </c>
      <c r="U501" s="425" t="str">
        <f t="shared" si="258"/>
        <v/>
      </c>
      <c r="V501" s="426"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3"/>
      <c r="BC501" s="3" t="s">
        <v>1244</v>
      </c>
    </row>
    <row r="502" spans="1:55" s="12" customFormat="1" ht="13.5" customHeight="1" x14ac:dyDescent="0.2">
      <c r="A502" s="163">
        <v>487</v>
      </c>
      <c r="B502" s="7"/>
      <c r="C502" s="7"/>
      <c r="D502" s="120"/>
      <c r="E502" s="7"/>
      <c r="F502" s="7"/>
      <c r="G502" s="219"/>
      <c r="H502" s="7"/>
      <c r="I502" s="7"/>
      <c r="J502" s="9"/>
      <c r="K502" s="501"/>
      <c r="L502" s="498"/>
      <c r="M502" s="428"/>
      <c r="N502" s="429"/>
      <c r="O502" s="430"/>
      <c r="P502" s="422" t="str">
        <f t="shared" si="253"/>
        <v/>
      </c>
      <c r="Q502" s="422" t="str">
        <f t="shared" si="254"/>
        <v/>
      </c>
      <c r="R502" s="423" t="str">
        <f t="shared" si="255"/>
        <v/>
      </c>
      <c r="S502" s="424" t="str">
        <f t="shared" si="256"/>
        <v/>
      </c>
      <c r="T502" s="425" t="str">
        <f t="shared" si="257"/>
        <v/>
      </c>
      <c r="U502" s="425" t="str">
        <f t="shared" si="258"/>
        <v/>
      </c>
      <c r="V502" s="426"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3"/>
      <c r="BC502" s="3" t="s">
        <v>1245</v>
      </c>
    </row>
    <row r="503" spans="1:55" s="12" customFormat="1" ht="13.5" customHeight="1" x14ac:dyDescent="0.2">
      <c r="A503" s="163">
        <v>488</v>
      </c>
      <c r="B503" s="7"/>
      <c r="C503" s="7"/>
      <c r="D503" s="120"/>
      <c r="E503" s="7"/>
      <c r="F503" s="7"/>
      <c r="G503" s="219"/>
      <c r="H503" s="7"/>
      <c r="I503" s="7"/>
      <c r="J503" s="9"/>
      <c r="K503" s="501"/>
      <c r="L503" s="498"/>
      <c r="M503" s="428"/>
      <c r="N503" s="429"/>
      <c r="O503" s="430"/>
      <c r="P503" s="422" t="str">
        <f t="shared" si="253"/>
        <v/>
      </c>
      <c r="Q503" s="422" t="str">
        <f t="shared" si="254"/>
        <v/>
      </c>
      <c r="R503" s="423" t="str">
        <f t="shared" si="255"/>
        <v/>
      </c>
      <c r="S503" s="424" t="str">
        <f t="shared" si="256"/>
        <v/>
      </c>
      <c r="T503" s="425" t="str">
        <f t="shared" si="257"/>
        <v/>
      </c>
      <c r="U503" s="425" t="str">
        <f t="shared" si="258"/>
        <v/>
      </c>
      <c r="V503" s="426"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3"/>
      <c r="BC503" s="3" t="s">
        <v>554</v>
      </c>
    </row>
    <row r="504" spans="1:55" s="12" customFormat="1" ht="13.5" customHeight="1" x14ac:dyDescent="0.2">
      <c r="A504" s="163">
        <v>489</v>
      </c>
      <c r="B504" s="7"/>
      <c r="C504" s="7"/>
      <c r="D504" s="120"/>
      <c r="E504" s="7"/>
      <c r="F504" s="7"/>
      <c r="G504" s="219"/>
      <c r="H504" s="7"/>
      <c r="I504" s="7"/>
      <c r="J504" s="9"/>
      <c r="K504" s="501"/>
      <c r="L504" s="498"/>
      <c r="M504" s="428"/>
      <c r="N504" s="429"/>
      <c r="O504" s="430"/>
      <c r="P504" s="422" t="str">
        <f t="shared" si="253"/>
        <v/>
      </c>
      <c r="Q504" s="422" t="str">
        <f t="shared" si="254"/>
        <v/>
      </c>
      <c r="R504" s="423" t="str">
        <f t="shared" si="255"/>
        <v/>
      </c>
      <c r="S504" s="424" t="str">
        <f t="shared" si="256"/>
        <v/>
      </c>
      <c r="T504" s="425" t="str">
        <f t="shared" si="257"/>
        <v/>
      </c>
      <c r="U504" s="425" t="str">
        <f t="shared" si="258"/>
        <v/>
      </c>
      <c r="V504" s="426"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3"/>
      <c r="BC504" s="3" t="s">
        <v>553</v>
      </c>
    </row>
    <row r="505" spans="1:55" s="12" customFormat="1" ht="13.5" customHeight="1" x14ac:dyDescent="0.2">
      <c r="A505" s="163">
        <v>490</v>
      </c>
      <c r="B505" s="7"/>
      <c r="C505" s="7"/>
      <c r="D505" s="120"/>
      <c r="E505" s="7"/>
      <c r="F505" s="7"/>
      <c r="G505" s="219"/>
      <c r="H505" s="7"/>
      <c r="I505" s="7"/>
      <c r="J505" s="9"/>
      <c r="K505" s="501"/>
      <c r="L505" s="498"/>
      <c r="M505" s="428"/>
      <c r="N505" s="429"/>
      <c r="O505" s="430"/>
      <c r="P505" s="422" t="str">
        <f t="shared" si="253"/>
        <v/>
      </c>
      <c r="Q505" s="422" t="str">
        <f t="shared" si="254"/>
        <v/>
      </c>
      <c r="R505" s="423" t="str">
        <f t="shared" si="255"/>
        <v/>
      </c>
      <c r="S505" s="424" t="str">
        <f t="shared" si="256"/>
        <v/>
      </c>
      <c r="T505" s="425" t="str">
        <f t="shared" si="257"/>
        <v/>
      </c>
      <c r="U505" s="425" t="str">
        <f t="shared" si="258"/>
        <v/>
      </c>
      <c r="V505" s="426"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3"/>
      <c r="BC505" s="3" t="s">
        <v>555</v>
      </c>
    </row>
    <row r="506" spans="1:55" s="12" customFormat="1" ht="13.5" customHeight="1" x14ac:dyDescent="0.2">
      <c r="A506" s="163">
        <v>491</v>
      </c>
      <c r="B506" s="7"/>
      <c r="C506" s="7"/>
      <c r="D506" s="120"/>
      <c r="E506" s="7"/>
      <c r="F506" s="7"/>
      <c r="G506" s="219"/>
      <c r="H506" s="7"/>
      <c r="I506" s="7"/>
      <c r="J506" s="9"/>
      <c r="K506" s="501"/>
      <c r="L506" s="498"/>
      <c r="M506" s="428"/>
      <c r="N506" s="429"/>
      <c r="O506" s="430"/>
      <c r="P506" s="422" t="str">
        <f t="shared" si="253"/>
        <v/>
      </c>
      <c r="Q506" s="422" t="str">
        <f t="shared" si="254"/>
        <v/>
      </c>
      <c r="R506" s="423" t="str">
        <f t="shared" si="255"/>
        <v/>
      </c>
      <c r="S506" s="424" t="str">
        <f t="shared" si="256"/>
        <v/>
      </c>
      <c r="T506" s="425" t="str">
        <f t="shared" si="257"/>
        <v/>
      </c>
      <c r="U506" s="425" t="str">
        <f t="shared" si="258"/>
        <v/>
      </c>
      <c r="V506" s="426"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3"/>
      <c r="BC506" s="3" t="s">
        <v>503</v>
      </c>
    </row>
    <row r="507" spans="1:55" s="12" customFormat="1" ht="13.5" customHeight="1" x14ac:dyDescent="0.2">
      <c r="A507" s="163">
        <v>492</v>
      </c>
      <c r="B507" s="7"/>
      <c r="C507" s="7"/>
      <c r="D507" s="120"/>
      <c r="E507" s="7"/>
      <c r="F507" s="7"/>
      <c r="G507" s="219"/>
      <c r="H507" s="7"/>
      <c r="I507" s="7"/>
      <c r="J507" s="9"/>
      <c r="K507" s="501"/>
      <c r="L507" s="498"/>
      <c r="M507" s="428"/>
      <c r="N507" s="429"/>
      <c r="O507" s="430"/>
      <c r="P507" s="422" t="str">
        <f t="shared" si="253"/>
        <v/>
      </c>
      <c r="Q507" s="422" t="str">
        <f t="shared" si="254"/>
        <v/>
      </c>
      <c r="R507" s="423" t="str">
        <f t="shared" si="255"/>
        <v/>
      </c>
      <c r="S507" s="424" t="str">
        <f t="shared" si="256"/>
        <v/>
      </c>
      <c r="T507" s="425" t="str">
        <f t="shared" si="257"/>
        <v/>
      </c>
      <c r="U507" s="425" t="str">
        <f t="shared" si="258"/>
        <v/>
      </c>
      <c r="V507" s="426"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3"/>
      <c r="BC507" s="3" t="s">
        <v>251</v>
      </c>
    </row>
    <row r="508" spans="1:55" s="12" customFormat="1" ht="13.5" customHeight="1" x14ac:dyDescent="0.2">
      <c r="A508" s="163">
        <v>493</v>
      </c>
      <c r="B508" s="7"/>
      <c r="C508" s="7"/>
      <c r="D508" s="120"/>
      <c r="E508" s="7"/>
      <c r="F508" s="7"/>
      <c r="G508" s="219"/>
      <c r="H508" s="7"/>
      <c r="I508" s="7"/>
      <c r="J508" s="9"/>
      <c r="K508" s="501"/>
      <c r="L508" s="498"/>
      <c r="M508" s="428"/>
      <c r="N508" s="429"/>
      <c r="O508" s="430"/>
      <c r="P508" s="422" t="str">
        <f t="shared" si="253"/>
        <v/>
      </c>
      <c r="Q508" s="422" t="str">
        <f t="shared" si="254"/>
        <v/>
      </c>
      <c r="R508" s="423" t="str">
        <f t="shared" si="255"/>
        <v/>
      </c>
      <c r="S508" s="424" t="str">
        <f t="shared" si="256"/>
        <v/>
      </c>
      <c r="T508" s="425" t="str">
        <f t="shared" si="257"/>
        <v/>
      </c>
      <c r="U508" s="425" t="str">
        <f t="shared" si="258"/>
        <v/>
      </c>
      <c r="V508" s="426"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3"/>
      <c r="BC508" s="3" t="s">
        <v>261</v>
      </c>
    </row>
    <row r="509" spans="1:55" s="12" customFormat="1" ht="13.5" customHeight="1" x14ac:dyDescent="0.2">
      <c r="A509" s="163">
        <v>494</v>
      </c>
      <c r="B509" s="7"/>
      <c r="C509" s="7"/>
      <c r="D509" s="120"/>
      <c r="E509" s="7"/>
      <c r="F509" s="7"/>
      <c r="G509" s="219"/>
      <c r="H509" s="7"/>
      <c r="I509" s="7"/>
      <c r="J509" s="9"/>
      <c r="K509" s="501"/>
      <c r="L509" s="498"/>
      <c r="M509" s="428"/>
      <c r="N509" s="429"/>
      <c r="O509" s="430"/>
      <c r="P509" s="422" t="str">
        <f t="shared" si="253"/>
        <v/>
      </c>
      <c r="Q509" s="422" t="str">
        <f t="shared" si="254"/>
        <v/>
      </c>
      <c r="R509" s="423" t="str">
        <f t="shared" si="255"/>
        <v/>
      </c>
      <c r="S509" s="424" t="str">
        <f t="shared" si="256"/>
        <v/>
      </c>
      <c r="T509" s="425" t="str">
        <f t="shared" si="257"/>
        <v/>
      </c>
      <c r="U509" s="425" t="str">
        <f t="shared" si="258"/>
        <v/>
      </c>
      <c r="V509" s="426"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3"/>
      <c r="BC509" s="3" t="s">
        <v>273</v>
      </c>
    </row>
    <row r="510" spans="1:55" s="12" customFormat="1" ht="13.5" customHeight="1" x14ac:dyDescent="0.2">
      <c r="A510" s="163">
        <v>495</v>
      </c>
      <c r="B510" s="7"/>
      <c r="C510" s="7"/>
      <c r="D510" s="120"/>
      <c r="E510" s="7"/>
      <c r="F510" s="7"/>
      <c r="G510" s="219"/>
      <c r="H510" s="7"/>
      <c r="I510" s="7"/>
      <c r="J510" s="9"/>
      <c r="K510" s="501"/>
      <c r="L510" s="498"/>
      <c r="M510" s="428"/>
      <c r="N510" s="429"/>
      <c r="O510" s="430"/>
      <c r="P510" s="422" t="str">
        <f t="shared" si="253"/>
        <v/>
      </c>
      <c r="Q510" s="422" t="str">
        <f t="shared" si="254"/>
        <v/>
      </c>
      <c r="R510" s="423" t="str">
        <f t="shared" si="255"/>
        <v/>
      </c>
      <c r="S510" s="424" t="str">
        <f t="shared" si="256"/>
        <v/>
      </c>
      <c r="T510" s="425" t="str">
        <f t="shared" si="257"/>
        <v/>
      </c>
      <c r="U510" s="425" t="str">
        <f t="shared" si="258"/>
        <v/>
      </c>
      <c r="V510" s="426"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3"/>
      <c r="BC510" s="3" t="s">
        <v>502</v>
      </c>
    </row>
    <row r="511" spans="1:55" s="12" customFormat="1" ht="13.5" customHeight="1" x14ac:dyDescent="0.2">
      <c r="A511" s="163">
        <v>496</v>
      </c>
      <c r="B511" s="7"/>
      <c r="C511" s="7"/>
      <c r="D511" s="120"/>
      <c r="E511" s="7"/>
      <c r="F511" s="7"/>
      <c r="G511" s="219"/>
      <c r="H511" s="7"/>
      <c r="I511" s="7"/>
      <c r="J511" s="9"/>
      <c r="K511" s="501"/>
      <c r="L511" s="498"/>
      <c r="M511" s="428"/>
      <c r="N511" s="429"/>
      <c r="O511" s="430"/>
      <c r="P511" s="422" t="str">
        <f t="shared" si="253"/>
        <v/>
      </c>
      <c r="Q511" s="422" t="str">
        <f t="shared" si="254"/>
        <v/>
      </c>
      <c r="R511" s="423" t="str">
        <f t="shared" si="255"/>
        <v/>
      </c>
      <c r="S511" s="424" t="str">
        <f t="shared" si="256"/>
        <v/>
      </c>
      <c r="T511" s="425" t="str">
        <f t="shared" si="257"/>
        <v/>
      </c>
      <c r="U511" s="425" t="str">
        <f t="shared" si="258"/>
        <v/>
      </c>
      <c r="V511" s="426"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3"/>
      <c r="BC511" s="3" t="s">
        <v>250</v>
      </c>
    </row>
    <row r="512" spans="1:55" s="12" customFormat="1" ht="13.5" customHeight="1" x14ac:dyDescent="0.2">
      <c r="A512" s="163">
        <v>497</v>
      </c>
      <c r="B512" s="7"/>
      <c r="C512" s="7"/>
      <c r="D512" s="120"/>
      <c r="E512" s="7"/>
      <c r="F512" s="7"/>
      <c r="G512" s="219"/>
      <c r="H512" s="7"/>
      <c r="I512" s="7"/>
      <c r="J512" s="9"/>
      <c r="K512" s="501"/>
      <c r="L512" s="498"/>
      <c r="M512" s="428"/>
      <c r="N512" s="429"/>
      <c r="O512" s="430"/>
      <c r="P512" s="422" t="str">
        <f t="shared" si="253"/>
        <v/>
      </c>
      <c r="Q512" s="422" t="str">
        <f t="shared" si="254"/>
        <v/>
      </c>
      <c r="R512" s="423" t="str">
        <f t="shared" si="255"/>
        <v/>
      </c>
      <c r="S512" s="424" t="str">
        <f t="shared" si="256"/>
        <v/>
      </c>
      <c r="T512" s="425" t="str">
        <f t="shared" si="257"/>
        <v/>
      </c>
      <c r="U512" s="425" t="str">
        <f t="shared" si="258"/>
        <v/>
      </c>
      <c r="V512" s="426"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3"/>
      <c r="BC512" s="3" t="s">
        <v>260</v>
      </c>
    </row>
    <row r="513" spans="1:55" s="12" customFormat="1" ht="13.5" customHeight="1" x14ac:dyDescent="0.2">
      <c r="A513" s="163">
        <v>498</v>
      </c>
      <c r="B513" s="7"/>
      <c r="C513" s="7"/>
      <c r="D513" s="120"/>
      <c r="E513" s="7"/>
      <c r="F513" s="7"/>
      <c r="G513" s="219"/>
      <c r="H513" s="7"/>
      <c r="I513" s="7"/>
      <c r="J513" s="9"/>
      <c r="K513" s="501"/>
      <c r="L513" s="498"/>
      <c r="M513" s="428"/>
      <c r="N513" s="429"/>
      <c r="O513" s="430"/>
      <c r="P513" s="422" t="str">
        <f t="shared" si="253"/>
        <v/>
      </c>
      <c r="Q513" s="422" t="str">
        <f t="shared" si="254"/>
        <v/>
      </c>
      <c r="R513" s="423" t="str">
        <f t="shared" si="255"/>
        <v/>
      </c>
      <c r="S513" s="424" t="str">
        <f t="shared" si="256"/>
        <v/>
      </c>
      <c r="T513" s="425" t="str">
        <f t="shared" si="257"/>
        <v/>
      </c>
      <c r="U513" s="425" t="str">
        <f t="shared" si="258"/>
        <v/>
      </c>
      <c r="V513" s="426"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3"/>
      <c r="BC513" s="3" t="s">
        <v>272</v>
      </c>
    </row>
    <row r="514" spans="1:55" s="12" customFormat="1" ht="13.5" customHeight="1" x14ac:dyDescent="0.2">
      <c r="A514" s="163">
        <v>499</v>
      </c>
      <c r="B514" s="7"/>
      <c r="C514" s="7"/>
      <c r="D514" s="120"/>
      <c r="E514" s="7"/>
      <c r="F514" s="7"/>
      <c r="G514" s="219"/>
      <c r="H514" s="7"/>
      <c r="I514" s="7"/>
      <c r="J514" s="9"/>
      <c r="K514" s="501"/>
      <c r="L514" s="498"/>
      <c r="M514" s="428"/>
      <c r="N514" s="429"/>
      <c r="O514" s="430"/>
      <c r="P514" s="422" t="str">
        <f t="shared" si="253"/>
        <v/>
      </c>
      <c r="Q514" s="422" t="str">
        <f t="shared" si="254"/>
        <v/>
      </c>
      <c r="R514" s="423" t="str">
        <f t="shared" si="255"/>
        <v/>
      </c>
      <c r="S514" s="424" t="str">
        <f t="shared" si="256"/>
        <v/>
      </c>
      <c r="T514" s="425" t="str">
        <f t="shared" si="257"/>
        <v/>
      </c>
      <c r="U514" s="425" t="str">
        <f t="shared" si="258"/>
        <v/>
      </c>
      <c r="V514" s="426"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3"/>
      <c r="BC514" s="3" t="s">
        <v>551</v>
      </c>
    </row>
    <row r="515" spans="1:55" s="12" customFormat="1" ht="13.5" customHeight="1" x14ac:dyDescent="0.2">
      <c r="A515" s="163">
        <v>500</v>
      </c>
      <c r="B515" s="7"/>
      <c r="C515" s="7"/>
      <c r="D515" s="120"/>
      <c r="E515" s="7"/>
      <c r="F515" s="7"/>
      <c r="G515" s="219"/>
      <c r="H515" s="7"/>
      <c r="I515" s="7"/>
      <c r="J515" s="9"/>
      <c r="K515" s="501"/>
      <c r="L515" s="498"/>
      <c r="M515" s="428"/>
      <c r="N515" s="429"/>
      <c r="O515" s="430"/>
      <c r="P515" s="422" t="str">
        <f t="shared" si="253"/>
        <v/>
      </c>
      <c r="Q515" s="422" t="str">
        <f t="shared" si="254"/>
        <v/>
      </c>
      <c r="R515" s="423" t="str">
        <f t="shared" si="255"/>
        <v/>
      </c>
      <c r="S515" s="424" t="str">
        <f t="shared" si="256"/>
        <v/>
      </c>
      <c r="T515" s="425" t="str">
        <f t="shared" si="257"/>
        <v/>
      </c>
      <c r="U515" s="425" t="str">
        <f t="shared" si="258"/>
        <v/>
      </c>
      <c r="V515" s="426"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3"/>
      <c r="BC515" s="3" t="s">
        <v>286</v>
      </c>
    </row>
    <row r="516" spans="1:55" s="12" customFormat="1" ht="13.5" customHeight="1" x14ac:dyDescent="0.2">
      <c r="A516" s="163">
        <v>501</v>
      </c>
      <c r="B516" s="7"/>
      <c r="C516" s="7"/>
      <c r="D516" s="120"/>
      <c r="E516" s="7"/>
      <c r="F516" s="7"/>
      <c r="G516" s="219"/>
      <c r="H516" s="7"/>
      <c r="I516" s="7"/>
      <c r="J516" s="9"/>
      <c r="K516" s="501"/>
      <c r="L516" s="498"/>
      <c r="M516" s="428"/>
      <c r="N516" s="429"/>
      <c r="O516" s="430"/>
      <c r="P516" s="422" t="str">
        <f t="shared" si="253"/>
        <v/>
      </c>
      <c r="Q516" s="422" t="str">
        <f t="shared" si="254"/>
        <v/>
      </c>
      <c r="R516" s="423" t="str">
        <f t="shared" si="255"/>
        <v/>
      </c>
      <c r="S516" s="424" t="str">
        <f t="shared" si="256"/>
        <v/>
      </c>
      <c r="T516" s="425" t="str">
        <f t="shared" si="257"/>
        <v/>
      </c>
      <c r="U516" s="425" t="str">
        <f t="shared" si="258"/>
        <v/>
      </c>
      <c r="V516" s="426"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3"/>
      <c r="BC516" s="3" t="s">
        <v>318</v>
      </c>
    </row>
    <row r="517" spans="1:55" s="12" customFormat="1" ht="13.5" customHeight="1" x14ac:dyDescent="0.2">
      <c r="A517" s="163">
        <v>502</v>
      </c>
      <c r="B517" s="7"/>
      <c r="C517" s="7"/>
      <c r="D517" s="120"/>
      <c r="E517" s="7"/>
      <c r="F517" s="7"/>
      <c r="G517" s="219"/>
      <c r="H517" s="7"/>
      <c r="I517" s="7"/>
      <c r="J517" s="9"/>
      <c r="K517" s="501"/>
      <c r="L517" s="498"/>
      <c r="M517" s="428"/>
      <c r="N517" s="429"/>
      <c r="O517" s="430"/>
      <c r="P517" s="422" t="str">
        <f t="shared" si="253"/>
        <v/>
      </c>
      <c r="Q517" s="422" t="str">
        <f t="shared" si="254"/>
        <v/>
      </c>
      <c r="R517" s="423" t="str">
        <f t="shared" si="255"/>
        <v/>
      </c>
      <c r="S517" s="424" t="str">
        <f t="shared" si="256"/>
        <v/>
      </c>
      <c r="T517" s="425" t="str">
        <f t="shared" si="257"/>
        <v/>
      </c>
      <c r="U517" s="425" t="str">
        <f t="shared" si="258"/>
        <v/>
      </c>
      <c r="V517" s="426"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3"/>
      <c r="BC517" s="3" t="s">
        <v>373</v>
      </c>
    </row>
    <row r="518" spans="1:55" s="12" customFormat="1" ht="13.5" customHeight="1" x14ac:dyDescent="0.2">
      <c r="A518" s="163">
        <v>503</v>
      </c>
      <c r="B518" s="7"/>
      <c r="C518" s="7"/>
      <c r="D518" s="120"/>
      <c r="E518" s="7"/>
      <c r="F518" s="7"/>
      <c r="G518" s="219"/>
      <c r="H518" s="7"/>
      <c r="I518" s="7"/>
      <c r="J518" s="9"/>
      <c r="K518" s="501"/>
      <c r="L518" s="498"/>
      <c r="M518" s="428"/>
      <c r="N518" s="429"/>
      <c r="O518" s="430"/>
      <c r="P518" s="422" t="str">
        <f t="shared" si="253"/>
        <v/>
      </c>
      <c r="Q518" s="422" t="str">
        <f t="shared" si="254"/>
        <v/>
      </c>
      <c r="R518" s="423" t="str">
        <f t="shared" si="255"/>
        <v/>
      </c>
      <c r="S518" s="424" t="str">
        <f t="shared" si="256"/>
        <v/>
      </c>
      <c r="T518" s="425" t="str">
        <f t="shared" si="257"/>
        <v/>
      </c>
      <c r="U518" s="425" t="str">
        <f t="shared" si="258"/>
        <v/>
      </c>
      <c r="V518" s="426"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3"/>
      <c r="BC518" s="3" t="s">
        <v>550</v>
      </c>
    </row>
    <row r="519" spans="1:55" s="12" customFormat="1" ht="13.5" customHeight="1" x14ac:dyDescent="0.2">
      <c r="A519" s="163">
        <v>504</v>
      </c>
      <c r="B519" s="7"/>
      <c r="C519" s="7"/>
      <c r="D519" s="120"/>
      <c r="E519" s="7"/>
      <c r="F519" s="7"/>
      <c r="G519" s="219"/>
      <c r="H519" s="7"/>
      <c r="I519" s="7"/>
      <c r="J519" s="9"/>
      <c r="K519" s="501"/>
      <c r="L519" s="498"/>
      <c r="M519" s="428"/>
      <c r="N519" s="429"/>
      <c r="O519" s="430"/>
      <c r="P519" s="422" t="str">
        <f t="shared" si="253"/>
        <v/>
      </c>
      <c r="Q519" s="422" t="str">
        <f t="shared" si="254"/>
        <v/>
      </c>
      <c r="R519" s="423" t="str">
        <f t="shared" si="255"/>
        <v/>
      </c>
      <c r="S519" s="424" t="str">
        <f t="shared" si="256"/>
        <v/>
      </c>
      <c r="T519" s="425" t="str">
        <f t="shared" si="257"/>
        <v/>
      </c>
      <c r="U519" s="425" t="str">
        <f t="shared" si="258"/>
        <v/>
      </c>
      <c r="V519" s="426"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3"/>
      <c r="BC519" s="3" t="s">
        <v>284</v>
      </c>
    </row>
    <row r="520" spans="1:55" s="12" customFormat="1" ht="13.5" customHeight="1" x14ac:dyDescent="0.2">
      <c r="A520" s="163">
        <v>505</v>
      </c>
      <c r="B520" s="7"/>
      <c r="C520" s="7"/>
      <c r="D520" s="120"/>
      <c r="E520" s="7"/>
      <c r="F520" s="7"/>
      <c r="G520" s="219"/>
      <c r="H520" s="7"/>
      <c r="I520" s="7"/>
      <c r="J520" s="9"/>
      <c r="K520" s="501"/>
      <c r="L520" s="498"/>
      <c r="M520" s="428"/>
      <c r="N520" s="429"/>
      <c r="O520" s="430"/>
      <c r="P520" s="422" t="str">
        <f t="shared" si="253"/>
        <v/>
      </c>
      <c r="Q520" s="422" t="str">
        <f t="shared" si="254"/>
        <v/>
      </c>
      <c r="R520" s="423" t="str">
        <f t="shared" si="255"/>
        <v/>
      </c>
      <c r="S520" s="424" t="str">
        <f t="shared" si="256"/>
        <v/>
      </c>
      <c r="T520" s="425" t="str">
        <f t="shared" si="257"/>
        <v/>
      </c>
      <c r="U520" s="425" t="str">
        <f t="shared" si="258"/>
        <v/>
      </c>
      <c r="V520" s="426"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3"/>
      <c r="BC520" s="3" t="s">
        <v>317</v>
      </c>
    </row>
    <row r="521" spans="1:55" s="12" customFormat="1" ht="13.5" customHeight="1" x14ac:dyDescent="0.2">
      <c r="A521" s="163">
        <v>506</v>
      </c>
      <c r="B521" s="7"/>
      <c r="C521" s="7"/>
      <c r="D521" s="120"/>
      <c r="E521" s="7"/>
      <c r="F521" s="7"/>
      <c r="G521" s="219"/>
      <c r="H521" s="7"/>
      <c r="I521" s="7"/>
      <c r="J521" s="9"/>
      <c r="K521" s="501"/>
      <c r="L521" s="498"/>
      <c r="M521" s="428"/>
      <c r="N521" s="429"/>
      <c r="O521" s="430"/>
      <c r="P521" s="422" t="str">
        <f t="shared" si="253"/>
        <v/>
      </c>
      <c r="Q521" s="422" t="str">
        <f t="shared" si="254"/>
        <v/>
      </c>
      <c r="R521" s="423" t="str">
        <f t="shared" si="255"/>
        <v/>
      </c>
      <c r="S521" s="424" t="str">
        <f t="shared" si="256"/>
        <v/>
      </c>
      <c r="T521" s="425" t="str">
        <f t="shared" si="257"/>
        <v/>
      </c>
      <c r="U521" s="425" t="str">
        <f t="shared" si="258"/>
        <v/>
      </c>
      <c r="V521" s="426"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3"/>
      <c r="BC521" s="3" t="s">
        <v>369</v>
      </c>
    </row>
    <row r="522" spans="1:55" s="12" customFormat="1" ht="13.5" customHeight="1" x14ac:dyDescent="0.2">
      <c r="A522" s="163">
        <v>507</v>
      </c>
      <c r="B522" s="7"/>
      <c r="C522" s="7"/>
      <c r="D522" s="120"/>
      <c r="E522" s="7"/>
      <c r="F522" s="7"/>
      <c r="G522" s="219"/>
      <c r="H522" s="7"/>
      <c r="I522" s="7"/>
      <c r="J522" s="9"/>
      <c r="K522" s="501"/>
      <c r="L522" s="498"/>
      <c r="M522" s="428"/>
      <c r="N522" s="429"/>
      <c r="O522" s="430"/>
      <c r="P522" s="422" t="str">
        <f t="shared" si="253"/>
        <v/>
      </c>
      <c r="Q522" s="422" t="str">
        <f t="shared" si="254"/>
        <v/>
      </c>
      <c r="R522" s="423" t="str">
        <f t="shared" si="255"/>
        <v/>
      </c>
      <c r="S522" s="424" t="str">
        <f t="shared" si="256"/>
        <v/>
      </c>
      <c r="T522" s="425" t="str">
        <f t="shared" si="257"/>
        <v/>
      </c>
      <c r="U522" s="425" t="str">
        <f t="shared" si="258"/>
        <v/>
      </c>
      <c r="V522" s="426"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3"/>
      <c r="BC522" s="3" t="s">
        <v>571</v>
      </c>
    </row>
    <row r="523" spans="1:55" s="12" customFormat="1" ht="13.5" customHeight="1" x14ac:dyDescent="0.2">
      <c r="A523" s="163">
        <v>508</v>
      </c>
      <c r="B523" s="7"/>
      <c r="C523" s="7"/>
      <c r="D523" s="120"/>
      <c r="E523" s="7"/>
      <c r="F523" s="7"/>
      <c r="G523" s="219"/>
      <c r="H523" s="7"/>
      <c r="I523" s="7"/>
      <c r="J523" s="9"/>
      <c r="K523" s="501"/>
      <c r="L523" s="498"/>
      <c r="M523" s="428"/>
      <c r="N523" s="429"/>
      <c r="O523" s="430"/>
      <c r="P523" s="422" t="str">
        <f t="shared" si="253"/>
        <v/>
      </c>
      <c r="Q523" s="422" t="str">
        <f t="shared" si="254"/>
        <v/>
      </c>
      <c r="R523" s="423" t="str">
        <f t="shared" si="255"/>
        <v/>
      </c>
      <c r="S523" s="424" t="str">
        <f t="shared" si="256"/>
        <v/>
      </c>
      <c r="T523" s="425" t="str">
        <f t="shared" si="257"/>
        <v/>
      </c>
      <c r="U523" s="425" t="str">
        <f t="shared" si="258"/>
        <v/>
      </c>
      <c r="V523" s="426"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3"/>
      <c r="BC523" s="3" t="s">
        <v>417</v>
      </c>
    </row>
    <row r="524" spans="1:55" s="12" customFormat="1" ht="13.5" customHeight="1" x14ac:dyDescent="0.2">
      <c r="A524" s="163">
        <v>509</v>
      </c>
      <c r="B524" s="7"/>
      <c r="C524" s="7"/>
      <c r="D524" s="120"/>
      <c r="E524" s="7"/>
      <c r="F524" s="7"/>
      <c r="G524" s="219"/>
      <c r="H524" s="7"/>
      <c r="I524" s="7"/>
      <c r="J524" s="9"/>
      <c r="K524" s="501"/>
      <c r="L524" s="498"/>
      <c r="M524" s="428"/>
      <c r="N524" s="429"/>
      <c r="O524" s="430"/>
      <c r="P524" s="422" t="str">
        <f t="shared" si="253"/>
        <v/>
      </c>
      <c r="Q524" s="422" t="str">
        <f t="shared" si="254"/>
        <v/>
      </c>
      <c r="R524" s="423" t="str">
        <f t="shared" si="255"/>
        <v/>
      </c>
      <c r="S524" s="424" t="str">
        <f t="shared" si="256"/>
        <v/>
      </c>
      <c r="T524" s="425" t="str">
        <f t="shared" si="257"/>
        <v/>
      </c>
      <c r="U524" s="425" t="str">
        <f t="shared" si="258"/>
        <v/>
      </c>
      <c r="V524" s="426"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3"/>
      <c r="BC524" s="3" t="s">
        <v>427</v>
      </c>
    </row>
    <row r="525" spans="1:55" s="12" customFormat="1" ht="13.5" customHeight="1" x14ac:dyDescent="0.2">
      <c r="A525" s="163">
        <v>510</v>
      </c>
      <c r="B525" s="7"/>
      <c r="C525" s="7"/>
      <c r="D525" s="120"/>
      <c r="E525" s="7"/>
      <c r="F525" s="7"/>
      <c r="G525" s="219"/>
      <c r="H525" s="7"/>
      <c r="I525" s="7"/>
      <c r="J525" s="9"/>
      <c r="K525" s="501"/>
      <c r="L525" s="498"/>
      <c r="M525" s="428"/>
      <c r="N525" s="429"/>
      <c r="O525" s="430"/>
      <c r="P525" s="422" t="str">
        <f t="shared" si="253"/>
        <v/>
      </c>
      <c r="Q525" s="422" t="str">
        <f t="shared" si="254"/>
        <v/>
      </c>
      <c r="R525" s="423" t="str">
        <f t="shared" si="255"/>
        <v/>
      </c>
      <c r="S525" s="424" t="str">
        <f t="shared" si="256"/>
        <v/>
      </c>
      <c r="T525" s="425" t="str">
        <f t="shared" si="257"/>
        <v/>
      </c>
      <c r="U525" s="425" t="str">
        <f t="shared" si="258"/>
        <v/>
      </c>
      <c r="V525" s="426"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3"/>
      <c r="BC525" s="3" t="s">
        <v>444</v>
      </c>
    </row>
    <row r="526" spans="1:55" s="12" customFormat="1" ht="13.5" customHeight="1" x14ac:dyDescent="0.2">
      <c r="A526" s="163">
        <v>511</v>
      </c>
      <c r="B526" s="7"/>
      <c r="C526" s="7"/>
      <c r="D526" s="120"/>
      <c r="E526" s="7"/>
      <c r="F526" s="7"/>
      <c r="G526" s="219"/>
      <c r="H526" s="7"/>
      <c r="I526" s="7"/>
      <c r="J526" s="9"/>
      <c r="K526" s="501"/>
      <c r="L526" s="498"/>
      <c r="M526" s="428"/>
      <c r="N526" s="429"/>
      <c r="O526" s="430"/>
      <c r="P526" s="422" t="str">
        <f t="shared" si="253"/>
        <v/>
      </c>
      <c r="Q526" s="422" t="str">
        <f t="shared" si="254"/>
        <v/>
      </c>
      <c r="R526" s="423" t="str">
        <f t="shared" si="255"/>
        <v/>
      </c>
      <c r="S526" s="424" t="str">
        <f t="shared" si="256"/>
        <v/>
      </c>
      <c r="T526" s="425" t="str">
        <f t="shared" si="257"/>
        <v/>
      </c>
      <c r="U526" s="425" t="str">
        <f t="shared" si="258"/>
        <v/>
      </c>
      <c r="V526" s="426"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3"/>
      <c r="BC526" s="3" t="s">
        <v>570</v>
      </c>
    </row>
    <row r="527" spans="1:55" s="12" customFormat="1" ht="13.5" customHeight="1" x14ac:dyDescent="0.2">
      <c r="A527" s="163">
        <v>512</v>
      </c>
      <c r="B527" s="7"/>
      <c r="C527" s="7"/>
      <c r="D527" s="120"/>
      <c r="E527" s="7"/>
      <c r="F527" s="7"/>
      <c r="G527" s="219"/>
      <c r="H527" s="7"/>
      <c r="I527" s="7"/>
      <c r="J527" s="9"/>
      <c r="K527" s="501"/>
      <c r="L527" s="498"/>
      <c r="M527" s="428"/>
      <c r="N527" s="429"/>
      <c r="O527" s="430"/>
      <c r="P527" s="422" t="str">
        <f t="shared" si="253"/>
        <v/>
      </c>
      <c r="Q527" s="422" t="str">
        <f t="shared" si="254"/>
        <v/>
      </c>
      <c r="R527" s="423" t="str">
        <f t="shared" si="255"/>
        <v/>
      </c>
      <c r="S527" s="424" t="str">
        <f t="shared" si="256"/>
        <v/>
      </c>
      <c r="T527" s="425" t="str">
        <f t="shared" si="257"/>
        <v/>
      </c>
      <c r="U527" s="425" t="str">
        <f t="shared" si="258"/>
        <v/>
      </c>
      <c r="V527" s="426"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3"/>
      <c r="BC527" s="3" t="s">
        <v>416</v>
      </c>
    </row>
    <row r="528" spans="1:55" s="12" customFormat="1" ht="13.5" customHeight="1" x14ac:dyDescent="0.2">
      <c r="A528" s="163">
        <v>513</v>
      </c>
      <c r="B528" s="7"/>
      <c r="C528" s="7"/>
      <c r="D528" s="120"/>
      <c r="E528" s="7"/>
      <c r="F528" s="7"/>
      <c r="G528" s="219"/>
      <c r="H528" s="7"/>
      <c r="I528" s="7"/>
      <c r="J528" s="9"/>
      <c r="K528" s="501"/>
      <c r="L528" s="498"/>
      <c r="M528" s="428"/>
      <c r="N528" s="429"/>
      <c r="O528" s="430"/>
      <c r="P528" s="422" t="str">
        <f t="shared" si="253"/>
        <v/>
      </c>
      <c r="Q528" s="422" t="str">
        <f t="shared" si="254"/>
        <v/>
      </c>
      <c r="R528" s="423" t="str">
        <f t="shared" si="255"/>
        <v/>
      </c>
      <c r="S528" s="424" t="str">
        <f t="shared" si="256"/>
        <v/>
      </c>
      <c r="T528" s="425" t="str">
        <f t="shared" si="257"/>
        <v/>
      </c>
      <c r="U528" s="425" t="str">
        <f t="shared" si="258"/>
        <v/>
      </c>
      <c r="V528" s="426"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3"/>
      <c r="BC528" s="3" t="s">
        <v>426</v>
      </c>
    </row>
    <row r="529" spans="1:55" s="12" customFormat="1" ht="13.5" customHeight="1" x14ac:dyDescent="0.2">
      <c r="A529" s="163">
        <v>514</v>
      </c>
      <c r="B529" s="7"/>
      <c r="C529" s="7"/>
      <c r="D529" s="120"/>
      <c r="E529" s="7"/>
      <c r="F529" s="7"/>
      <c r="G529" s="219"/>
      <c r="H529" s="7"/>
      <c r="I529" s="7"/>
      <c r="J529" s="9"/>
      <c r="K529" s="501"/>
      <c r="L529" s="498"/>
      <c r="M529" s="428"/>
      <c r="N529" s="429"/>
      <c r="O529" s="430"/>
      <c r="P529" s="422" t="str">
        <f t="shared" ref="P529:P592" si="285">IF(ISBLANK(K529)=TRUE,"",IF(ISNUMBER(AJ529)=TRUE,AJ529,"エラー"))</f>
        <v/>
      </c>
      <c r="Q529" s="422" t="str">
        <f t="shared" ref="Q529:Q592" si="286">IF(ISBLANK(K529)=TRUE,"",IF(ISNUMBER(AM529)=TRUE,AM529,"エラー"))</f>
        <v/>
      </c>
      <c r="R529" s="423" t="str">
        <f t="shared" ref="R529:R592" si="287">IF(ISBLANK(K529)=TRUE,"",IF(ISNUMBER(AS529)=TRUE,AS529,"エラー"))</f>
        <v/>
      </c>
      <c r="S529" s="424" t="str">
        <f t="shared" ref="S529:S592" si="288">IF(OR(N529="",O529=""),"",N529/O529)</f>
        <v/>
      </c>
      <c r="T529" s="425" t="str">
        <f t="shared" ref="T529:T592" si="289">IF(P529="","",IF(ISERROR(P529*N529*AC529),"エラー",IF(ISBLANK(P529)=TRUE,"エラー",IF(ISBLANK(N529)=TRUE,"エラー",IF(AV529=1,"エラー",P529*N529*AC529/1000)))))</f>
        <v/>
      </c>
      <c r="U529" s="425" t="str">
        <f t="shared" ref="U529:U592" si="290">IF(Q529="","",IF(ISERROR(Q529*N529*AC529),"エラー",IF(ISBLANK(Q529)=TRUE,"エラー",IF(ISBLANK(N529)=TRUE,"エラー",IF(AV529=1,"エラー",Q529*N529*AC529/1000)))))</f>
        <v/>
      </c>
      <c r="V529" s="426"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3"/>
      <c r="BC529" s="3" t="s">
        <v>443</v>
      </c>
    </row>
    <row r="530" spans="1:55" s="12" customFormat="1" ht="13.5" customHeight="1" x14ac:dyDescent="0.2">
      <c r="A530" s="163">
        <v>515</v>
      </c>
      <c r="B530" s="7"/>
      <c r="C530" s="7"/>
      <c r="D530" s="120"/>
      <c r="E530" s="7"/>
      <c r="F530" s="7"/>
      <c r="G530" s="219"/>
      <c r="H530" s="7"/>
      <c r="I530" s="7"/>
      <c r="J530" s="9"/>
      <c r="K530" s="501"/>
      <c r="L530" s="498"/>
      <c r="M530" s="428"/>
      <c r="N530" s="429"/>
      <c r="O530" s="430"/>
      <c r="P530" s="422" t="str">
        <f t="shared" si="285"/>
        <v/>
      </c>
      <c r="Q530" s="422" t="str">
        <f t="shared" si="286"/>
        <v/>
      </c>
      <c r="R530" s="423" t="str">
        <f t="shared" si="287"/>
        <v/>
      </c>
      <c r="S530" s="424" t="str">
        <f t="shared" si="288"/>
        <v/>
      </c>
      <c r="T530" s="425" t="str">
        <f t="shared" si="289"/>
        <v/>
      </c>
      <c r="U530" s="425" t="str">
        <f t="shared" si="290"/>
        <v/>
      </c>
      <c r="V530" s="426"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3"/>
      <c r="BC530" s="3" t="s">
        <v>582</v>
      </c>
    </row>
    <row r="531" spans="1:55" s="12" customFormat="1" ht="13.5" customHeight="1" x14ac:dyDescent="0.2">
      <c r="A531" s="163">
        <v>516</v>
      </c>
      <c r="B531" s="7"/>
      <c r="C531" s="7"/>
      <c r="D531" s="120"/>
      <c r="E531" s="7"/>
      <c r="F531" s="7"/>
      <c r="G531" s="219"/>
      <c r="H531" s="7"/>
      <c r="I531" s="7"/>
      <c r="J531" s="9"/>
      <c r="K531" s="501"/>
      <c r="L531" s="498"/>
      <c r="M531" s="428"/>
      <c r="N531" s="429"/>
      <c r="O531" s="430"/>
      <c r="P531" s="422" t="str">
        <f t="shared" si="285"/>
        <v/>
      </c>
      <c r="Q531" s="422" t="str">
        <f t="shared" si="286"/>
        <v/>
      </c>
      <c r="R531" s="423" t="str">
        <f t="shared" si="287"/>
        <v/>
      </c>
      <c r="S531" s="424" t="str">
        <f t="shared" si="288"/>
        <v/>
      </c>
      <c r="T531" s="425" t="str">
        <f t="shared" si="289"/>
        <v/>
      </c>
      <c r="U531" s="425" t="str">
        <f t="shared" si="290"/>
        <v/>
      </c>
      <c r="V531" s="426"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3"/>
      <c r="BC531" s="3" t="s">
        <v>462</v>
      </c>
    </row>
    <row r="532" spans="1:55" s="12" customFormat="1" ht="13.5" customHeight="1" x14ac:dyDescent="0.2">
      <c r="A532" s="163">
        <v>517</v>
      </c>
      <c r="B532" s="7"/>
      <c r="C532" s="7"/>
      <c r="D532" s="120"/>
      <c r="E532" s="7"/>
      <c r="F532" s="7"/>
      <c r="G532" s="219"/>
      <c r="H532" s="7"/>
      <c r="I532" s="7"/>
      <c r="J532" s="9"/>
      <c r="K532" s="501"/>
      <c r="L532" s="498"/>
      <c r="M532" s="428"/>
      <c r="N532" s="429"/>
      <c r="O532" s="430"/>
      <c r="P532" s="422" t="str">
        <f t="shared" si="285"/>
        <v/>
      </c>
      <c r="Q532" s="422" t="str">
        <f t="shared" si="286"/>
        <v/>
      </c>
      <c r="R532" s="423" t="str">
        <f t="shared" si="287"/>
        <v/>
      </c>
      <c r="S532" s="424" t="str">
        <f t="shared" si="288"/>
        <v/>
      </c>
      <c r="T532" s="425" t="str">
        <f t="shared" si="289"/>
        <v/>
      </c>
      <c r="U532" s="425" t="str">
        <f t="shared" si="290"/>
        <v/>
      </c>
      <c r="V532" s="426"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3"/>
      <c r="BC532" s="3" t="s">
        <v>472</v>
      </c>
    </row>
    <row r="533" spans="1:55" s="12" customFormat="1" ht="13.5" customHeight="1" x14ac:dyDescent="0.2">
      <c r="A533" s="163">
        <v>518</v>
      </c>
      <c r="B533" s="7"/>
      <c r="C533" s="7"/>
      <c r="D533" s="120"/>
      <c r="E533" s="7"/>
      <c r="F533" s="7"/>
      <c r="G533" s="219"/>
      <c r="H533" s="7"/>
      <c r="I533" s="7"/>
      <c r="J533" s="9"/>
      <c r="K533" s="501"/>
      <c r="L533" s="498"/>
      <c r="M533" s="428"/>
      <c r="N533" s="429"/>
      <c r="O533" s="430"/>
      <c r="P533" s="422" t="str">
        <f t="shared" si="285"/>
        <v/>
      </c>
      <c r="Q533" s="422" t="str">
        <f t="shared" si="286"/>
        <v/>
      </c>
      <c r="R533" s="423" t="str">
        <f t="shared" si="287"/>
        <v/>
      </c>
      <c r="S533" s="424" t="str">
        <f t="shared" si="288"/>
        <v/>
      </c>
      <c r="T533" s="425" t="str">
        <f t="shared" si="289"/>
        <v/>
      </c>
      <c r="U533" s="425" t="str">
        <f t="shared" si="290"/>
        <v/>
      </c>
      <c r="V533" s="426"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3"/>
      <c r="BC533" s="3" t="s">
        <v>484</v>
      </c>
    </row>
    <row r="534" spans="1:55" s="12" customFormat="1" ht="13.5" customHeight="1" x14ac:dyDescent="0.2">
      <c r="A534" s="163">
        <v>519</v>
      </c>
      <c r="B534" s="7"/>
      <c r="C534" s="7"/>
      <c r="D534" s="120"/>
      <c r="E534" s="7"/>
      <c r="F534" s="7"/>
      <c r="G534" s="219"/>
      <c r="H534" s="7"/>
      <c r="I534" s="7"/>
      <c r="J534" s="9"/>
      <c r="K534" s="501"/>
      <c r="L534" s="498"/>
      <c r="M534" s="428"/>
      <c r="N534" s="429"/>
      <c r="O534" s="430"/>
      <c r="P534" s="422" t="str">
        <f t="shared" si="285"/>
        <v/>
      </c>
      <c r="Q534" s="422" t="str">
        <f t="shared" si="286"/>
        <v/>
      </c>
      <c r="R534" s="423" t="str">
        <f t="shared" si="287"/>
        <v/>
      </c>
      <c r="S534" s="424" t="str">
        <f t="shared" si="288"/>
        <v/>
      </c>
      <c r="T534" s="425" t="str">
        <f t="shared" si="289"/>
        <v/>
      </c>
      <c r="U534" s="425" t="str">
        <f t="shared" si="290"/>
        <v/>
      </c>
      <c r="V534" s="426"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3"/>
      <c r="BC534" s="3" t="s">
        <v>581</v>
      </c>
    </row>
    <row r="535" spans="1:55" s="12" customFormat="1" ht="13.5" customHeight="1" x14ac:dyDescent="0.2">
      <c r="A535" s="163">
        <v>520</v>
      </c>
      <c r="B535" s="7"/>
      <c r="C535" s="7"/>
      <c r="D535" s="120"/>
      <c r="E535" s="7"/>
      <c r="F535" s="7"/>
      <c r="G535" s="219"/>
      <c r="H535" s="7"/>
      <c r="I535" s="7"/>
      <c r="J535" s="9"/>
      <c r="K535" s="501"/>
      <c r="L535" s="498"/>
      <c r="M535" s="428"/>
      <c r="N535" s="429"/>
      <c r="O535" s="430"/>
      <c r="P535" s="422" t="str">
        <f t="shared" si="285"/>
        <v/>
      </c>
      <c r="Q535" s="422" t="str">
        <f t="shared" si="286"/>
        <v/>
      </c>
      <c r="R535" s="423" t="str">
        <f t="shared" si="287"/>
        <v/>
      </c>
      <c r="S535" s="424" t="str">
        <f t="shared" si="288"/>
        <v/>
      </c>
      <c r="T535" s="425" t="str">
        <f t="shared" si="289"/>
        <v/>
      </c>
      <c r="U535" s="425" t="str">
        <f t="shared" si="290"/>
        <v/>
      </c>
      <c r="V535" s="426"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3"/>
      <c r="BC535" s="3" t="s">
        <v>461</v>
      </c>
    </row>
    <row r="536" spans="1:55" s="12" customFormat="1" ht="13.5" customHeight="1" x14ac:dyDescent="0.2">
      <c r="A536" s="163">
        <v>521</v>
      </c>
      <c r="B536" s="7"/>
      <c r="C536" s="7"/>
      <c r="D536" s="120"/>
      <c r="E536" s="7"/>
      <c r="F536" s="7"/>
      <c r="G536" s="219"/>
      <c r="H536" s="7"/>
      <c r="I536" s="7"/>
      <c r="J536" s="9"/>
      <c r="K536" s="501"/>
      <c r="L536" s="498"/>
      <c r="M536" s="428"/>
      <c r="N536" s="429"/>
      <c r="O536" s="430"/>
      <c r="P536" s="422" t="str">
        <f t="shared" si="285"/>
        <v/>
      </c>
      <c r="Q536" s="422" t="str">
        <f t="shared" si="286"/>
        <v/>
      </c>
      <c r="R536" s="423" t="str">
        <f t="shared" si="287"/>
        <v/>
      </c>
      <c r="S536" s="424" t="str">
        <f t="shared" si="288"/>
        <v/>
      </c>
      <c r="T536" s="425" t="str">
        <f t="shared" si="289"/>
        <v/>
      </c>
      <c r="U536" s="425" t="str">
        <f t="shared" si="290"/>
        <v/>
      </c>
      <c r="V536" s="426"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3"/>
      <c r="BC536" s="3" t="s">
        <v>471</v>
      </c>
    </row>
    <row r="537" spans="1:55" s="12" customFormat="1" ht="13.5" customHeight="1" x14ac:dyDescent="0.2">
      <c r="A537" s="163">
        <v>522</v>
      </c>
      <c r="B537" s="7"/>
      <c r="C537" s="7"/>
      <c r="D537" s="120"/>
      <c r="E537" s="7"/>
      <c r="F537" s="7"/>
      <c r="G537" s="219"/>
      <c r="H537" s="7"/>
      <c r="I537" s="7"/>
      <c r="J537" s="9"/>
      <c r="K537" s="501"/>
      <c r="L537" s="498"/>
      <c r="M537" s="428"/>
      <c r="N537" s="429"/>
      <c r="O537" s="430"/>
      <c r="P537" s="422" t="str">
        <f t="shared" si="285"/>
        <v/>
      </c>
      <c r="Q537" s="422" t="str">
        <f t="shared" si="286"/>
        <v/>
      </c>
      <c r="R537" s="423" t="str">
        <f t="shared" si="287"/>
        <v/>
      </c>
      <c r="S537" s="424" t="str">
        <f t="shared" si="288"/>
        <v/>
      </c>
      <c r="T537" s="425" t="str">
        <f t="shared" si="289"/>
        <v/>
      </c>
      <c r="U537" s="425" t="str">
        <f t="shared" si="290"/>
        <v/>
      </c>
      <c r="V537" s="426"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3"/>
      <c r="BC537" s="3" t="s">
        <v>483</v>
      </c>
    </row>
    <row r="538" spans="1:55" s="12" customFormat="1" ht="13.5" customHeight="1" x14ac:dyDescent="0.2">
      <c r="A538" s="163">
        <v>523</v>
      </c>
      <c r="B538" s="7"/>
      <c r="C538" s="7"/>
      <c r="D538" s="120"/>
      <c r="E538" s="7"/>
      <c r="F538" s="7"/>
      <c r="G538" s="219"/>
      <c r="H538" s="7"/>
      <c r="I538" s="7"/>
      <c r="J538" s="9"/>
      <c r="K538" s="501"/>
      <c r="L538" s="498"/>
      <c r="M538" s="428"/>
      <c r="N538" s="429"/>
      <c r="O538" s="430"/>
      <c r="P538" s="422" t="str">
        <f t="shared" si="285"/>
        <v/>
      </c>
      <c r="Q538" s="422" t="str">
        <f t="shared" si="286"/>
        <v/>
      </c>
      <c r="R538" s="423" t="str">
        <f t="shared" si="287"/>
        <v/>
      </c>
      <c r="S538" s="424" t="str">
        <f t="shared" si="288"/>
        <v/>
      </c>
      <c r="T538" s="425" t="str">
        <f t="shared" si="289"/>
        <v/>
      </c>
      <c r="U538" s="425" t="str">
        <f t="shared" si="290"/>
        <v/>
      </c>
      <c r="V538" s="426"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3"/>
      <c r="BC538" s="3" t="s">
        <v>374</v>
      </c>
    </row>
    <row r="539" spans="1:55" s="12" customFormat="1" ht="13.5" customHeight="1" x14ac:dyDescent="0.2">
      <c r="A539" s="163">
        <v>524</v>
      </c>
      <c r="B539" s="7"/>
      <c r="C539" s="7"/>
      <c r="D539" s="120"/>
      <c r="E539" s="7"/>
      <c r="F539" s="7"/>
      <c r="G539" s="219"/>
      <c r="H539" s="7"/>
      <c r="I539" s="7"/>
      <c r="J539" s="9"/>
      <c r="K539" s="501"/>
      <c r="L539" s="498"/>
      <c r="M539" s="428"/>
      <c r="N539" s="429"/>
      <c r="O539" s="430"/>
      <c r="P539" s="422" t="str">
        <f t="shared" si="285"/>
        <v/>
      </c>
      <c r="Q539" s="422" t="str">
        <f t="shared" si="286"/>
        <v/>
      </c>
      <c r="R539" s="423" t="str">
        <f t="shared" si="287"/>
        <v/>
      </c>
      <c r="S539" s="424" t="str">
        <f t="shared" si="288"/>
        <v/>
      </c>
      <c r="T539" s="425" t="str">
        <f t="shared" si="289"/>
        <v/>
      </c>
      <c r="U539" s="425" t="str">
        <f t="shared" si="290"/>
        <v/>
      </c>
      <c r="V539" s="426"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3"/>
      <c r="BC539" s="3" t="s">
        <v>370</v>
      </c>
    </row>
    <row r="540" spans="1:55" s="12" customFormat="1" ht="13.5" customHeight="1" x14ac:dyDescent="0.2">
      <c r="A540" s="163">
        <v>525</v>
      </c>
      <c r="B540" s="7"/>
      <c r="C540" s="7"/>
      <c r="D540" s="120"/>
      <c r="E540" s="7"/>
      <c r="F540" s="7"/>
      <c r="G540" s="219"/>
      <c r="H540" s="7"/>
      <c r="I540" s="7"/>
      <c r="J540" s="9"/>
      <c r="K540" s="501"/>
      <c r="L540" s="498"/>
      <c r="M540" s="428"/>
      <c r="N540" s="429"/>
      <c r="O540" s="430"/>
      <c r="P540" s="422" t="str">
        <f t="shared" si="285"/>
        <v/>
      </c>
      <c r="Q540" s="422" t="str">
        <f t="shared" si="286"/>
        <v/>
      </c>
      <c r="R540" s="423" t="str">
        <f t="shared" si="287"/>
        <v/>
      </c>
      <c r="S540" s="424" t="str">
        <f t="shared" si="288"/>
        <v/>
      </c>
      <c r="T540" s="425" t="str">
        <f t="shared" si="289"/>
        <v/>
      </c>
      <c r="U540" s="425" t="str">
        <f t="shared" si="290"/>
        <v/>
      </c>
      <c r="V540" s="426"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3"/>
      <c r="BC540" s="3" t="s">
        <v>504</v>
      </c>
    </row>
    <row r="541" spans="1:55" s="12" customFormat="1" ht="13.5" customHeight="1" x14ac:dyDescent="0.2">
      <c r="A541" s="163">
        <v>526</v>
      </c>
      <c r="B541" s="7"/>
      <c r="C541" s="7"/>
      <c r="D541" s="120"/>
      <c r="E541" s="7"/>
      <c r="F541" s="7"/>
      <c r="G541" s="219"/>
      <c r="H541" s="7"/>
      <c r="I541" s="7"/>
      <c r="J541" s="9"/>
      <c r="K541" s="501"/>
      <c r="L541" s="498"/>
      <c r="M541" s="428"/>
      <c r="N541" s="429"/>
      <c r="O541" s="430"/>
      <c r="P541" s="422" t="str">
        <f t="shared" si="285"/>
        <v/>
      </c>
      <c r="Q541" s="422" t="str">
        <f t="shared" si="286"/>
        <v/>
      </c>
      <c r="R541" s="423" t="str">
        <f t="shared" si="287"/>
        <v/>
      </c>
      <c r="S541" s="424" t="str">
        <f t="shared" si="288"/>
        <v/>
      </c>
      <c r="T541" s="425" t="str">
        <f t="shared" si="289"/>
        <v/>
      </c>
      <c r="U541" s="425" t="str">
        <f t="shared" si="290"/>
        <v/>
      </c>
      <c r="V541" s="426"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3"/>
      <c r="BC541" s="3" t="s">
        <v>1246</v>
      </c>
    </row>
    <row r="542" spans="1:55" s="12" customFormat="1" ht="13.5" customHeight="1" x14ac:dyDescent="0.2">
      <c r="A542" s="163">
        <v>527</v>
      </c>
      <c r="B542" s="7"/>
      <c r="C542" s="7"/>
      <c r="D542" s="120"/>
      <c r="E542" s="7"/>
      <c r="F542" s="7"/>
      <c r="G542" s="219"/>
      <c r="H542" s="7"/>
      <c r="I542" s="7"/>
      <c r="J542" s="9"/>
      <c r="K542" s="501"/>
      <c r="L542" s="498"/>
      <c r="M542" s="428"/>
      <c r="N542" s="429"/>
      <c r="O542" s="430"/>
      <c r="P542" s="422" t="str">
        <f t="shared" si="285"/>
        <v/>
      </c>
      <c r="Q542" s="422" t="str">
        <f t="shared" si="286"/>
        <v/>
      </c>
      <c r="R542" s="423" t="str">
        <f t="shared" si="287"/>
        <v/>
      </c>
      <c r="S542" s="424" t="str">
        <f t="shared" si="288"/>
        <v/>
      </c>
      <c r="T542" s="425" t="str">
        <f t="shared" si="289"/>
        <v/>
      </c>
      <c r="U542" s="425" t="str">
        <f t="shared" si="290"/>
        <v/>
      </c>
      <c r="V542" s="426"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3"/>
      <c r="BC542" s="3" t="s">
        <v>1247</v>
      </c>
    </row>
    <row r="543" spans="1:55" s="12" customFormat="1" ht="13.5" customHeight="1" x14ac:dyDescent="0.2">
      <c r="A543" s="163">
        <v>528</v>
      </c>
      <c r="B543" s="7"/>
      <c r="C543" s="7"/>
      <c r="D543" s="120"/>
      <c r="E543" s="7"/>
      <c r="F543" s="7"/>
      <c r="G543" s="219"/>
      <c r="H543" s="7"/>
      <c r="I543" s="7"/>
      <c r="J543" s="9"/>
      <c r="K543" s="501"/>
      <c r="L543" s="498"/>
      <c r="M543" s="428"/>
      <c r="N543" s="429"/>
      <c r="O543" s="430"/>
      <c r="P543" s="422" t="str">
        <f t="shared" si="285"/>
        <v/>
      </c>
      <c r="Q543" s="422" t="str">
        <f t="shared" si="286"/>
        <v/>
      </c>
      <c r="R543" s="423" t="str">
        <f t="shared" si="287"/>
        <v/>
      </c>
      <c r="S543" s="424" t="str">
        <f t="shared" si="288"/>
        <v/>
      </c>
      <c r="T543" s="425" t="str">
        <f t="shared" si="289"/>
        <v/>
      </c>
      <c r="U543" s="425" t="str">
        <f t="shared" si="290"/>
        <v/>
      </c>
      <c r="V543" s="426"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3"/>
      <c r="BC543" s="3" t="s">
        <v>1248</v>
      </c>
    </row>
    <row r="544" spans="1:55" s="12" customFormat="1" ht="13.5" customHeight="1" x14ac:dyDescent="0.2">
      <c r="A544" s="163">
        <v>529</v>
      </c>
      <c r="B544" s="7"/>
      <c r="C544" s="7"/>
      <c r="D544" s="120"/>
      <c r="E544" s="7"/>
      <c r="F544" s="7"/>
      <c r="G544" s="219"/>
      <c r="H544" s="7"/>
      <c r="I544" s="7"/>
      <c r="J544" s="9"/>
      <c r="K544" s="501"/>
      <c r="L544" s="498"/>
      <c r="M544" s="428"/>
      <c r="N544" s="429"/>
      <c r="O544" s="430"/>
      <c r="P544" s="422" t="str">
        <f t="shared" si="285"/>
        <v/>
      </c>
      <c r="Q544" s="422" t="str">
        <f t="shared" si="286"/>
        <v/>
      </c>
      <c r="R544" s="423" t="str">
        <f t="shared" si="287"/>
        <v/>
      </c>
      <c r="S544" s="424" t="str">
        <f t="shared" si="288"/>
        <v/>
      </c>
      <c r="T544" s="425" t="str">
        <f t="shared" si="289"/>
        <v/>
      </c>
      <c r="U544" s="425" t="str">
        <f t="shared" si="290"/>
        <v/>
      </c>
      <c r="V544" s="426"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3"/>
      <c r="BC544" s="3" t="s">
        <v>552</v>
      </c>
    </row>
    <row r="545" spans="1:55" s="12" customFormat="1" ht="13.5" customHeight="1" x14ac:dyDescent="0.2">
      <c r="A545" s="163">
        <v>530</v>
      </c>
      <c r="B545" s="7"/>
      <c r="C545" s="7"/>
      <c r="D545" s="120"/>
      <c r="E545" s="7"/>
      <c r="F545" s="7"/>
      <c r="G545" s="219"/>
      <c r="H545" s="7"/>
      <c r="I545" s="7"/>
      <c r="J545" s="9"/>
      <c r="K545" s="501"/>
      <c r="L545" s="498"/>
      <c r="M545" s="428"/>
      <c r="N545" s="429"/>
      <c r="O545" s="430"/>
      <c r="P545" s="422" t="str">
        <f t="shared" si="285"/>
        <v/>
      </c>
      <c r="Q545" s="422" t="str">
        <f t="shared" si="286"/>
        <v/>
      </c>
      <c r="R545" s="423" t="str">
        <f t="shared" si="287"/>
        <v/>
      </c>
      <c r="S545" s="424" t="str">
        <f t="shared" si="288"/>
        <v/>
      </c>
      <c r="T545" s="425" t="str">
        <f t="shared" si="289"/>
        <v/>
      </c>
      <c r="U545" s="425" t="str">
        <f t="shared" si="290"/>
        <v/>
      </c>
      <c r="V545" s="426"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3"/>
      <c r="BC545" s="3" t="s">
        <v>1249</v>
      </c>
    </row>
    <row r="546" spans="1:55" s="12" customFormat="1" ht="13.5" customHeight="1" x14ac:dyDescent="0.2">
      <c r="A546" s="163">
        <v>531</v>
      </c>
      <c r="B546" s="7"/>
      <c r="C546" s="7"/>
      <c r="D546" s="120"/>
      <c r="E546" s="7"/>
      <c r="F546" s="7"/>
      <c r="G546" s="219"/>
      <c r="H546" s="7"/>
      <c r="I546" s="7"/>
      <c r="J546" s="9"/>
      <c r="K546" s="501"/>
      <c r="L546" s="498"/>
      <c r="M546" s="428"/>
      <c r="N546" s="429"/>
      <c r="O546" s="430"/>
      <c r="P546" s="422" t="str">
        <f t="shared" si="285"/>
        <v/>
      </c>
      <c r="Q546" s="422" t="str">
        <f t="shared" si="286"/>
        <v/>
      </c>
      <c r="R546" s="423" t="str">
        <f t="shared" si="287"/>
        <v/>
      </c>
      <c r="S546" s="424" t="str">
        <f t="shared" si="288"/>
        <v/>
      </c>
      <c r="T546" s="425" t="str">
        <f t="shared" si="289"/>
        <v/>
      </c>
      <c r="U546" s="425" t="str">
        <f t="shared" si="290"/>
        <v/>
      </c>
      <c r="V546" s="426"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3"/>
      <c r="BC546" s="3" t="s">
        <v>1250</v>
      </c>
    </row>
    <row r="547" spans="1:55" s="12" customFormat="1" ht="13.5" customHeight="1" x14ac:dyDescent="0.2">
      <c r="A547" s="163">
        <v>532</v>
      </c>
      <c r="B547" s="7"/>
      <c r="C547" s="7"/>
      <c r="D547" s="120"/>
      <c r="E547" s="7"/>
      <c r="F547" s="7"/>
      <c r="G547" s="219"/>
      <c r="H547" s="7"/>
      <c r="I547" s="7"/>
      <c r="J547" s="9"/>
      <c r="K547" s="501"/>
      <c r="L547" s="498"/>
      <c r="M547" s="428"/>
      <c r="N547" s="429"/>
      <c r="O547" s="430"/>
      <c r="P547" s="422" t="str">
        <f t="shared" si="285"/>
        <v/>
      </c>
      <c r="Q547" s="422" t="str">
        <f t="shared" si="286"/>
        <v/>
      </c>
      <c r="R547" s="423" t="str">
        <f t="shared" si="287"/>
        <v/>
      </c>
      <c r="S547" s="424" t="str">
        <f t="shared" si="288"/>
        <v/>
      </c>
      <c r="T547" s="425" t="str">
        <f t="shared" si="289"/>
        <v/>
      </c>
      <c r="U547" s="425" t="str">
        <f t="shared" si="290"/>
        <v/>
      </c>
      <c r="V547" s="426"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3"/>
      <c r="BC547" s="3" t="s">
        <v>1251</v>
      </c>
    </row>
    <row r="548" spans="1:55" s="12" customFormat="1" ht="13.5" customHeight="1" x14ac:dyDescent="0.2">
      <c r="A548" s="163">
        <v>533</v>
      </c>
      <c r="B548" s="7"/>
      <c r="C548" s="7"/>
      <c r="D548" s="120"/>
      <c r="E548" s="7"/>
      <c r="F548" s="7"/>
      <c r="G548" s="219"/>
      <c r="H548" s="7"/>
      <c r="I548" s="7"/>
      <c r="J548" s="9"/>
      <c r="K548" s="501"/>
      <c r="L548" s="498"/>
      <c r="M548" s="428"/>
      <c r="N548" s="429"/>
      <c r="O548" s="430"/>
      <c r="P548" s="422" t="str">
        <f t="shared" si="285"/>
        <v/>
      </c>
      <c r="Q548" s="422" t="str">
        <f t="shared" si="286"/>
        <v/>
      </c>
      <c r="R548" s="423" t="str">
        <f t="shared" si="287"/>
        <v/>
      </c>
      <c r="S548" s="424" t="str">
        <f t="shared" si="288"/>
        <v/>
      </c>
      <c r="T548" s="425" t="str">
        <f t="shared" si="289"/>
        <v/>
      </c>
      <c r="U548" s="425" t="str">
        <f t="shared" si="290"/>
        <v/>
      </c>
      <c r="V548" s="426"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3"/>
      <c r="BC548" s="3" t="s">
        <v>375</v>
      </c>
    </row>
    <row r="549" spans="1:55" s="12" customFormat="1" ht="13.5" customHeight="1" x14ac:dyDescent="0.2">
      <c r="A549" s="163">
        <v>534</v>
      </c>
      <c r="B549" s="7"/>
      <c r="C549" s="7"/>
      <c r="D549" s="120"/>
      <c r="E549" s="7"/>
      <c r="F549" s="7"/>
      <c r="G549" s="219"/>
      <c r="H549" s="7"/>
      <c r="I549" s="7"/>
      <c r="J549" s="9"/>
      <c r="K549" s="501"/>
      <c r="L549" s="498"/>
      <c r="M549" s="428"/>
      <c r="N549" s="429"/>
      <c r="O549" s="430"/>
      <c r="P549" s="422" t="str">
        <f t="shared" si="285"/>
        <v/>
      </c>
      <c r="Q549" s="422" t="str">
        <f t="shared" si="286"/>
        <v/>
      </c>
      <c r="R549" s="423" t="str">
        <f t="shared" si="287"/>
        <v/>
      </c>
      <c r="S549" s="424" t="str">
        <f t="shared" si="288"/>
        <v/>
      </c>
      <c r="T549" s="425" t="str">
        <f t="shared" si="289"/>
        <v/>
      </c>
      <c r="U549" s="425" t="str">
        <f t="shared" si="290"/>
        <v/>
      </c>
      <c r="V549" s="426"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3"/>
      <c r="BC549" s="3" t="s">
        <v>371</v>
      </c>
    </row>
    <row r="550" spans="1:55" s="12" customFormat="1" ht="13.5" customHeight="1" x14ac:dyDescent="0.2">
      <c r="A550" s="163">
        <v>535</v>
      </c>
      <c r="B550" s="7"/>
      <c r="C550" s="7"/>
      <c r="D550" s="120"/>
      <c r="E550" s="7"/>
      <c r="F550" s="7"/>
      <c r="G550" s="219"/>
      <c r="H550" s="7"/>
      <c r="I550" s="7"/>
      <c r="J550" s="9"/>
      <c r="K550" s="501"/>
      <c r="L550" s="498"/>
      <c r="M550" s="428"/>
      <c r="N550" s="429"/>
      <c r="O550" s="430"/>
      <c r="P550" s="422" t="str">
        <f t="shared" si="285"/>
        <v/>
      </c>
      <c r="Q550" s="422" t="str">
        <f t="shared" si="286"/>
        <v/>
      </c>
      <c r="R550" s="423" t="str">
        <f t="shared" si="287"/>
        <v/>
      </c>
      <c r="S550" s="424" t="str">
        <f t="shared" si="288"/>
        <v/>
      </c>
      <c r="T550" s="425" t="str">
        <f t="shared" si="289"/>
        <v/>
      </c>
      <c r="U550" s="425" t="str">
        <f t="shared" si="290"/>
        <v/>
      </c>
      <c r="V550" s="426"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3"/>
      <c r="BC550" s="3" t="s">
        <v>376</v>
      </c>
    </row>
    <row r="551" spans="1:55" s="12" customFormat="1" ht="13.5" customHeight="1" x14ac:dyDescent="0.2">
      <c r="A551" s="163">
        <v>536</v>
      </c>
      <c r="B551" s="7"/>
      <c r="C551" s="7"/>
      <c r="D551" s="120"/>
      <c r="E551" s="7"/>
      <c r="F551" s="7"/>
      <c r="G551" s="219"/>
      <c r="H551" s="7"/>
      <c r="I551" s="7"/>
      <c r="J551" s="9"/>
      <c r="K551" s="501"/>
      <c r="L551" s="498"/>
      <c r="M551" s="428"/>
      <c r="N551" s="429"/>
      <c r="O551" s="430"/>
      <c r="P551" s="422" t="str">
        <f t="shared" si="285"/>
        <v/>
      </c>
      <c r="Q551" s="422" t="str">
        <f t="shared" si="286"/>
        <v/>
      </c>
      <c r="R551" s="423" t="str">
        <f t="shared" si="287"/>
        <v/>
      </c>
      <c r="S551" s="424" t="str">
        <f t="shared" si="288"/>
        <v/>
      </c>
      <c r="T551" s="425" t="str">
        <f t="shared" si="289"/>
        <v/>
      </c>
      <c r="U551" s="425" t="str">
        <f t="shared" si="290"/>
        <v/>
      </c>
      <c r="V551" s="426"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3"/>
      <c r="BC551" s="3" t="s">
        <v>372</v>
      </c>
    </row>
    <row r="552" spans="1:55" s="12" customFormat="1" ht="13.5" customHeight="1" x14ac:dyDescent="0.2">
      <c r="A552" s="163">
        <v>537</v>
      </c>
      <c r="B552" s="7"/>
      <c r="C552" s="7"/>
      <c r="D552" s="120"/>
      <c r="E552" s="7"/>
      <c r="F552" s="7"/>
      <c r="G552" s="219"/>
      <c r="H552" s="7"/>
      <c r="I552" s="7"/>
      <c r="J552" s="9"/>
      <c r="K552" s="501"/>
      <c r="L552" s="498"/>
      <c r="M552" s="428"/>
      <c r="N552" s="429"/>
      <c r="O552" s="430"/>
      <c r="P552" s="422" t="str">
        <f t="shared" si="285"/>
        <v/>
      </c>
      <c r="Q552" s="422" t="str">
        <f t="shared" si="286"/>
        <v/>
      </c>
      <c r="R552" s="423" t="str">
        <f t="shared" si="287"/>
        <v/>
      </c>
      <c r="S552" s="424" t="str">
        <f t="shared" si="288"/>
        <v/>
      </c>
      <c r="T552" s="425" t="str">
        <f t="shared" si="289"/>
        <v/>
      </c>
      <c r="U552" s="425" t="str">
        <f t="shared" si="290"/>
        <v/>
      </c>
      <c r="V552" s="426"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3"/>
      <c r="BC552" s="3" t="s">
        <v>1252</v>
      </c>
    </row>
    <row r="553" spans="1:55" s="12" customFormat="1" ht="13.5" customHeight="1" x14ac:dyDescent="0.2">
      <c r="A553" s="163">
        <v>538</v>
      </c>
      <c r="B553" s="7"/>
      <c r="C553" s="7"/>
      <c r="D553" s="120"/>
      <c r="E553" s="7"/>
      <c r="F553" s="7"/>
      <c r="G553" s="219"/>
      <c r="H553" s="7"/>
      <c r="I553" s="7"/>
      <c r="J553" s="9"/>
      <c r="K553" s="501"/>
      <c r="L553" s="498"/>
      <c r="M553" s="428"/>
      <c r="N553" s="429"/>
      <c r="O553" s="430"/>
      <c r="P553" s="422" t="str">
        <f t="shared" si="285"/>
        <v/>
      </c>
      <c r="Q553" s="422" t="str">
        <f t="shared" si="286"/>
        <v/>
      </c>
      <c r="R553" s="423" t="str">
        <f t="shared" si="287"/>
        <v/>
      </c>
      <c r="S553" s="424" t="str">
        <f t="shared" si="288"/>
        <v/>
      </c>
      <c r="T553" s="425" t="str">
        <f t="shared" si="289"/>
        <v/>
      </c>
      <c r="U553" s="425" t="str">
        <f t="shared" si="290"/>
        <v/>
      </c>
      <c r="V553" s="426"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3"/>
      <c r="BC553" s="3" t="s">
        <v>1253</v>
      </c>
    </row>
    <row r="554" spans="1:55" s="12" customFormat="1" ht="13.5" customHeight="1" x14ac:dyDescent="0.2">
      <c r="A554" s="163">
        <v>539</v>
      </c>
      <c r="B554" s="7"/>
      <c r="C554" s="7"/>
      <c r="D554" s="120"/>
      <c r="E554" s="7"/>
      <c r="F554" s="7"/>
      <c r="G554" s="219"/>
      <c r="H554" s="7"/>
      <c r="I554" s="7"/>
      <c r="J554" s="9"/>
      <c r="K554" s="501"/>
      <c r="L554" s="498"/>
      <c r="M554" s="428"/>
      <c r="N554" s="429"/>
      <c r="O554" s="430"/>
      <c r="P554" s="422" t="str">
        <f t="shared" si="285"/>
        <v/>
      </c>
      <c r="Q554" s="422" t="str">
        <f t="shared" si="286"/>
        <v/>
      </c>
      <c r="R554" s="423" t="str">
        <f t="shared" si="287"/>
        <v/>
      </c>
      <c r="S554" s="424" t="str">
        <f t="shared" si="288"/>
        <v/>
      </c>
      <c r="T554" s="425" t="str">
        <f t="shared" si="289"/>
        <v/>
      </c>
      <c r="U554" s="425" t="str">
        <f t="shared" si="290"/>
        <v/>
      </c>
      <c r="V554" s="426"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3"/>
      <c r="BC554" s="3" t="s">
        <v>506</v>
      </c>
    </row>
    <row r="555" spans="1:55" s="12" customFormat="1" ht="13.5" customHeight="1" x14ac:dyDescent="0.2">
      <c r="A555" s="163">
        <v>540</v>
      </c>
      <c r="B555" s="7"/>
      <c r="C555" s="7"/>
      <c r="D555" s="120"/>
      <c r="E555" s="7"/>
      <c r="F555" s="7"/>
      <c r="G555" s="219"/>
      <c r="H555" s="7"/>
      <c r="I555" s="7"/>
      <c r="J555" s="9"/>
      <c r="K555" s="501"/>
      <c r="L555" s="498"/>
      <c r="M555" s="428"/>
      <c r="N555" s="429"/>
      <c r="O555" s="430"/>
      <c r="P555" s="422" t="str">
        <f t="shared" si="285"/>
        <v/>
      </c>
      <c r="Q555" s="422" t="str">
        <f t="shared" si="286"/>
        <v/>
      </c>
      <c r="R555" s="423" t="str">
        <f t="shared" si="287"/>
        <v/>
      </c>
      <c r="S555" s="424" t="str">
        <f t="shared" si="288"/>
        <v/>
      </c>
      <c r="T555" s="425" t="str">
        <f t="shared" si="289"/>
        <v/>
      </c>
      <c r="U555" s="425" t="str">
        <f t="shared" si="290"/>
        <v/>
      </c>
      <c r="V555" s="426"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3"/>
      <c r="BC555" s="3" t="s">
        <v>253</v>
      </c>
    </row>
    <row r="556" spans="1:55" s="12" customFormat="1" ht="13.5" customHeight="1" x14ac:dyDescent="0.2">
      <c r="A556" s="163">
        <v>541</v>
      </c>
      <c r="B556" s="7"/>
      <c r="C556" s="7"/>
      <c r="D556" s="120"/>
      <c r="E556" s="7"/>
      <c r="F556" s="7"/>
      <c r="G556" s="219"/>
      <c r="H556" s="7"/>
      <c r="I556" s="7"/>
      <c r="J556" s="9"/>
      <c r="K556" s="501"/>
      <c r="L556" s="498"/>
      <c r="M556" s="428"/>
      <c r="N556" s="429"/>
      <c r="O556" s="430"/>
      <c r="P556" s="422" t="str">
        <f t="shared" si="285"/>
        <v/>
      </c>
      <c r="Q556" s="422" t="str">
        <f t="shared" si="286"/>
        <v/>
      </c>
      <c r="R556" s="423" t="str">
        <f t="shared" si="287"/>
        <v/>
      </c>
      <c r="S556" s="424" t="str">
        <f t="shared" si="288"/>
        <v/>
      </c>
      <c r="T556" s="425" t="str">
        <f t="shared" si="289"/>
        <v/>
      </c>
      <c r="U556" s="425" t="str">
        <f t="shared" si="290"/>
        <v/>
      </c>
      <c r="V556" s="426"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3"/>
      <c r="BC556" s="3" t="s">
        <v>263</v>
      </c>
    </row>
    <row r="557" spans="1:55" s="12" customFormat="1" ht="13.5" customHeight="1" x14ac:dyDescent="0.2">
      <c r="A557" s="163">
        <v>542</v>
      </c>
      <c r="B557" s="7"/>
      <c r="C557" s="7"/>
      <c r="D557" s="120"/>
      <c r="E557" s="7"/>
      <c r="F557" s="7"/>
      <c r="G557" s="219"/>
      <c r="H557" s="7"/>
      <c r="I557" s="7"/>
      <c r="J557" s="9"/>
      <c r="K557" s="501"/>
      <c r="L557" s="498"/>
      <c r="M557" s="428"/>
      <c r="N557" s="429"/>
      <c r="O557" s="430"/>
      <c r="P557" s="422" t="str">
        <f t="shared" si="285"/>
        <v/>
      </c>
      <c r="Q557" s="422" t="str">
        <f t="shared" si="286"/>
        <v/>
      </c>
      <c r="R557" s="423" t="str">
        <f t="shared" si="287"/>
        <v/>
      </c>
      <c r="S557" s="424" t="str">
        <f t="shared" si="288"/>
        <v/>
      </c>
      <c r="T557" s="425" t="str">
        <f t="shared" si="289"/>
        <v/>
      </c>
      <c r="U557" s="425" t="str">
        <f t="shared" si="290"/>
        <v/>
      </c>
      <c r="V557" s="426"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3"/>
      <c r="BC557" s="3" t="s">
        <v>275</v>
      </c>
    </row>
    <row r="558" spans="1:55" s="12" customFormat="1" ht="13.5" customHeight="1" x14ac:dyDescent="0.2">
      <c r="A558" s="163">
        <v>543</v>
      </c>
      <c r="B558" s="7"/>
      <c r="C558" s="7"/>
      <c r="D558" s="120"/>
      <c r="E558" s="7"/>
      <c r="F558" s="7"/>
      <c r="G558" s="219"/>
      <c r="H558" s="7"/>
      <c r="I558" s="7"/>
      <c r="J558" s="9"/>
      <c r="K558" s="501"/>
      <c r="L558" s="498"/>
      <c r="M558" s="428"/>
      <c r="N558" s="429"/>
      <c r="O558" s="430"/>
      <c r="P558" s="422" t="str">
        <f t="shared" si="285"/>
        <v/>
      </c>
      <c r="Q558" s="422" t="str">
        <f t="shared" si="286"/>
        <v/>
      </c>
      <c r="R558" s="423" t="str">
        <f t="shared" si="287"/>
        <v/>
      </c>
      <c r="S558" s="424" t="str">
        <f t="shared" si="288"/>
        <v/>
      </c>
      <c r="T558" s="425" t="str">
        <f t="shared" si="289"/>
        <v/>
      </c>
      <c r="U558" s="425" t="str">
        <f t="shared" si="290"/>
        <v/>
      </c>
      <c r="V558" s="426"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3"/>
      <c r="BC558" s="3" t="s">
        <v>505</v>
      </c>
    </row>
    <row r="559" spans="1:55" s="12" customFormat="1" ht="13.5" customHeight="1" x14ac:dyDescent="0.2">
      <c r="A559" s="163">
        <v>544</v>
      </c>
      <c r="B559" s="7"/>
      <c r="C559" s="7"/>
      <c r="D559" s="120"/>
      <c r="E559" s="7"/>
      <c r="F559" s="7"/>
      <c r="G559" s="219"/>
      <c r="H559" s="7"/>
      <c r="I559" s="7"/>
      <c r="J559" s="9"/>
      <c r="K559" s="501"/>
      <c r="L559" s="498"/>
      <c r="M559" s="428"/>
      <c r="N559" s="429"/>
      <c r="O559" s="430"/>
      <c r="P559" s="422" t="str">
        <f t="shared" si="285"/>
        <v/>
      </c>
      <c r="Q559" s="422" t="str">
        <f t="shared" si="286"/>
        <v/>
      </c>
      <c r="R559" s="423" t="str">
        <f t="shared" si="287"/>
        <v/>
      </c>
      <c r="S559" s="424" t="str">
        <f t="shared" si="288"/>
        <v/>
      </c>
      <c r="T559" s="425" t="str">
        <f t="shared" si="289"/>
        <v/>
      </c>
      <c r="U559" s="425" t="str">
        <f t="shared" si="290"/>
        <v/>
      </c>
      <c r="V559" s="426"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3"/>
      <c r="BC559" s="3" t="s">
        <v>252</v>
      </c>
    </row>
    <row r="560" spans="1:55" s="12" customFormat="1" ht="13.5" customHeight="1" x14ac:dyDescent="0.2">
      <c r="A560" s="163">
        <v>545</v>
      </c>
      <c r="B560" s="7"/>
      <c r="C560" s="7"/>
      <c r="D560" s="120"/>
      <c r="E560" s="7"/>
      <c r="F560" s="7"/>
      <c r="G560" s="219"/>
      <c r="H560" s="7"/>
      <c r="I560" s="7"/>
      <c r="J560" s="9"/>
      <c r="K560" s="501"/>
      <c r="L560" s="498"/>
      <c r="M560" s="428"/>
      <c r="N560" s="429"/>
      <c r="O560" s="430"/>
      <c r="P560" s="422" t="str">
        <f t="shared" si="285"/>
        <v/>
      </c>
      <c r="Q560" s="422" t="str">
        <f t="shared" si="286"/>
        <v/>
      </c>
      <c r="R560" s="423" t="str">
        <f t="shared" si="287"/>
        <v/>
      </c>
      <c r="S560" s="424" t="str">
        <f t="shared" si="288"/>
        <v/>
      </c>
      <c r="T560" s="425" t="str">
        <f t="shared" si="289"/>
        <v/>
      </c>
      <c r="U560" s="425" t="str">
        <f t="shared" si="290"/>
        <v/>
      </c>
      <c r="V560" s="426"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3"/>
      <c r="BC560" s="3" t="s">
        <v>262</v>
      </c>
    </row>
    <row r="561" spans="1:55" s="12" customFormat="1" ht="13.5" customHeight="1" x14ac:dyDescent="0.2">
      <c r="A561" s="163">
        <v>546</v>
      </c>
      <c r="B561" s="7"/>
      <c r="C561" s="7"/>
      <c r="D561" s="120"/>
      <c r="E561" s="7"/>
      <c r="F561" s="7"/>
      <c r="G561" s="219"/>
      <c r="H561" s="7"/>
      <c r="I561" s="7"/>
      <c r="J561" s="9"/>
      <c r="K561" s="501"/>
      <c r="L561" s="498"/>
      <c r="M561" s="428"/>
      <c r="N561" s="429"/>
      <c r="O561" s="430"/>
      <c r="P561" s="422" t="str">
        <f t="shared" si="285"/>
        <v/>
      </c>
      <c r="Q561" s="422" t="str">
        <f t="shared" si="286"/>
        <v/>
      </c>
      <c r="R561" s="423" t="str">
        <f t="shared" si="287"/>
        <v/>
      </c>
      <c r="S561" s="424" t="str">
        <f t="shared" si="288"/>
        <v/>
      </c>
      <c r="T561" s="425" t="str">
        <f t="shared" si="289"/>
        <v/>
      </c>
      <c r="U561" s="425" t="str">
        <f t="shared" si="290"/>
        <v/>
      </c>
      <c r="V561" s="426"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3"/>
      <c r="BC561" s="3" t="s">
        <v>274</v>
      </c>
    </row>
    <row r="562" spans="1:55" s="12" customFormat="1" ht="13.5" customHeight="1" x14ac:dyDescent="0.2">
      <c r="A562" s="163">
        <v>547</v>
      </c>
      <c r="B562" s="7"/>
      <c r="C562" s="7"/>
      <c r="D562" s="120"/>
      <c r="E562" s="7"/>
      <c r="F562" s="7"/>
      <c r="G562" s="219"/>
      <c r="H562" s="7"/>
      <c r="I562" s="7"/>
      <c r="J562" s="9"/>
      <c r="K562" s="501"/>
      <c r="L562" s="498"/>
      <c r="M562" s="428"/>
      <c r="N562" s="429"/>
      <c r="O562" s="430"/>
      <c r="P562" s="422" t="str">
        <f t="shared" si="285"/>
        <v/>
      </c>
      <c r="Q562" s="422" t="str">
        <f t="shared" si="286"/>
        <v/>
      </c>
      <c r="R562" s="423" t="str">
        <f t="shared" si="287"/>
        <v/>
      </c>
      <c r="S562" s="424" t="str">
        <f t="shared" si="288"/>
        <v/>
      </c>
      <c r="T562" s="425" t="str">
        <f t="shared" si="289"/>
        <v/>
      </c>
      <c r="U562" s="425" t="str">
        <f t="shared" si="290"/>
        <v/>
      </c>
      <c r="V562" s="426"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3"/>
      <c r="BC562" s="3" t="s">
        <v>557</v>
      </c>
    </row>
    <row r="563" spans="1:55" s="12" customFormat="1" ht="13.5" customHeight="1" x14ac:dyDescent="0.2">
      <c r="A563" s="163">
        <v>548</v>
      </c>
      <c r="B563" s="7"/>
      <c r="C563" s="7"/>
      <c r="D563" s="120"/>
      <c r="E563" s="7"/>
      <c r="F563" s="7"/>
      <c r="G563" s="219"/>
      <c r="H563" s="7"/>
      <c r="I563" s="7"/>
      <c r="J563" s="9"/>
      <c r="K563" s="501"/>
      <c r="L563" s="498"/>
      <c r="M563" s="428"/>
      <c r="N563" s="429"/>
      <c r="O563" s="430"/>
      <c r="P563" s="422" t="str">
        <f t="shared" si="285"/>
        <v/>
      </c>
      <c r="Q563" s="422" t="str">
        <f t="shared" si="286"/>
        <v/>
      </c>
      <c r="R563" s="423" t="str">
        <f t="shared" si="287"/>
        <v/>
      </c>
      <c r="S563" s="424" t="str">
        <f t="shared" si="288"/>
        <v/>
      </c>
      <c r="T563" s="425" t="str">
        <f t="shared" si="289"/>
        <v/>
      </c>
      <c r="U563" s="425" t="str">
        <f t="shared" si="290"/>
        <v/>
      </c>
      <c r="V563" s="426"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3"/>
      <c r="BC563" s="3" t="s">
        <v>288</v>
      </c>
    </row>
    <row r="564" spans="1:55" s="12" customFormat="1" ht="13.5" customHeight="1" x14ac:dyDescent="0.2">
      <c r="A564" s="163">
        <v>549</v>
      </c>
      <c r="B564" s="7"/>
      <c r="C564" s="7"/>
      <c r="D564" s="120"/>
      <c r="E564" s="7"/>
      <c r="F564" s="7"/>
      <c r="G564" s="219"/>
      <c r="H564" s="7"/>
      <c r="I564" s="7"/>
      <c r="J564" s="9"/>
      <c r="K564" s="501"/>
      <c r="L564" s="498"/>
      <c r="M564" s="428"/>
      <c r="N564" s="429"/>
      <c r="O564" s="430"/>
      <c r="P564" s="422" t="str">
        <f t="shared" si="285"/>
        <v/>
      </c>
      <c r="Q564" s="422" t="str">
        <f t="shared" si="286"/>
        <v/>
      </c>
      <c r="R564" s="423" t="str">
        <f t="shared" si="287"/>
        <v/>
      </c>
      <c r="S564" s="424" t="str">
        <f t="shared" si="288"/>
        <v/>
      </c>
      <c r="T564" s="425" t="str">
        <f t="shared" si="289"/>
        <v/>
      </c>
      <c r="U564" s="425" t="str">
        <f t="shared" si="290"/>
        <v/>
      </c>
      <c r="V564" s="426"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3"/>
      <c r="BC564" s="3" t="s">
        <v>320</v>
      </c>
    </row>
    <row r="565" spans="1:55" s="12" customFormat="1" ht="13.5" customHeight="1" x14ac:dyDescent="0.2">
      <c r="A565" s="163">
        <v>550</v>
      </c>
      <c r="B565" s="7"/>
      <c r="C565" s="7"/>
      <c r="D565" s="120"/>
      <c r="E565" s="7"/>
      <c r="F565" s="7"/>
      <c r="G565" s="219"/>
      <c r="H565" s="7"/>
      <c r="I565" s="7"/>
      <c r="J565" s="9"/>
      <c r="K565" s="501"/>
      <c r="L565" s="498"/>
      <c r="M565" s="428"/>
      <c r="N565" s="429"/>
      <c r="O565" s="430"/>
      <c r="P565" s="422" t="str">
        <f t="shared" si="285"/>
        <v/>
      </c>
      <c r="Q565" s="422" t="str">
        <f t="shared" si="286"/>
        <v/>
      </c>
      <c r="R565" s="423" t="str">
        <f t="shared" si="287"/>
        <v/>
      </c>
      <c r="S565" s="424" t="str">
        <f t="shared" si="288"/>
        <v/>
      </c>
      <c r="T565" s="425" t="str">
        <f t="shared" si="289"/>
        <v/>
      </c>
      <c r="U565" s="425" t="str">
        <f t="shared" si="290"/>
        <v/>
      </c>
      <c r="V565" s="426"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3"/>
      <c r="BC565" s="3" t="s">
        <v>381</v>
      </c>
    </row>
    <row r="566" spans="1:55" s="12" customFormat="1" ht="13.5" customHeight="1" x14ac:dyDescent="0.2">
      <c r="A566" s="163">
        <v>551</v>
      </c>
      <c r="B566" s="7"/>
      <c r="C566" s="7"/>
      <c r="D566" s="120"/>
      <c r="E566" s="7"/>
      <c r="F566" s="7"/>
      <c r="G566" s="219"/>
      <c r="H566" s="7"/>
      <c r="I566" s="7"/>
      <c r="J566" s="9"/>
      <c r="K566" s="501"/>
      <c r="L566" s="498"/>
      <c r="M566" s="428"/>
      <c r="N566" s="429"/>
      <c r="O566" s="430"/>
      <c r="P566" s="422" t="str">
        <f t="shared" si="285"/>
        <v/>
      </c>
      <c r="Q566" s="422" t="str">
        <f t="shared" si="286"/>
        <v/>
      </c>
      <c r="R566" s="423" t="str">
        <f t="shared" si="287"/>
        <v/>
      </c>
      <c r="S566" s="424" t="str">
        <f t="shared" si="288"/>
        <v/>
      </c>
      <c r="T566" s="425" t="str">
        <f t="shared" si="289"/>
        <v/>
      </c>
      <c r="U566" s="425" t="str">
        <f t="shared" si="290"/>
        <v/>
      </c>
      <c r="V566" s="426"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3"/>
      <c r="BC566" s="3" t="s">
        <v>556</v>
      </c>
    </row>
    <row r="567" spans="1:55" s="12" customFormat="1" ht="13.5" customHeight="1" x14ac:dyDescent="0.2">
      <c r="A567" s="163">
        <v>552</v>
      </c>
      <c r="B567" s="7"/>
      <c r="C567" s="7"/>
      <c r="D567" s="120"/>
      <c r="E567" s="7"/>
      <c r="F567" s="7"/>
      <c r="G567" s="219"/>
      <c r="H567" s="7"/>
      <c r="I567" s="7"/>
      <c r="J567" s="9"/>
      <c r="K567" s="501"/>
      <c r="L567" s="498"/>
      <c r="M567" s="428"/>
      <c r="N567" s="429"/>
      <c r="O567" s="430"/>
      <c r="P567" s="422" t="str">
        <f t="shared" si="285"/>
        <v/>
      </c>
      <c r="Q567" s="422" t="str">
        <f t="shared" si="286"/>
        <v/>
      </c>
      <c r="R567" s="423" t="str">
        <f t="shared" si="287"/>
        <v/>
      </c>
      <c r="S567" s="424" t="str">
        <f t="shared" si="288"/>
        <v/>
      </c>
      <c r="T567" s="425" t="str">
        <f t="shared" si="289"/>
        <v/>
      </c>
      <c r="U567" s="425" t="str">
        <f t="shared" si="290"/>
        <v/>
      </c>
      <c r="V567" s="426"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3"/>
      <c r="BC567" s="3" t="s">
        <v>287</v>
      </c>
    </row>
    <row r="568" spans="1:55" s="12" customFormat="1" ht="13.5" customHeight="1" x14ac:dyDescent="0.2">
      <c r="A568" s="163">
        <v>553</v>
      </c>
      <c r="B568" s="7"/>
      <c r="C568" s="7"/>
      <c r="D568" s="120"/>
      <c r="E568" s="7"/>
      <c r="F568" s="7"/>
      <c r="G568" s="219"/>
      <c r="H568" s="7"/>
      <c r="I568" s="7"/>
      <c r="J568" s="9"/>
      <c r="K568" s="501"/>
      <c r="L568" s="498"/>
      <c r="M568" s="428"/>
      <c r="N568" s="429"/>
      <c r="O568" s="430"/>
      <c r="P568" s="422" t="str">
        <f t="shared" si="285"/>
        <v/>
      </c>
      <c r="Q568" s="422" t="str">
        <f t="shared" si="286"/>
        <v/>
      </c>
      <c r="R568" s="423" t="str">
        <f t="shared" si="287"/>
        <v/>
      </c>
      <c r="S568" s="424" t="str">
        <f t="shared" si="288"/>
        <v/>
      </c>
      <c r="T568" s="425" t="str">
        <f t="shared" si="289"/>
        <v/>
      </c>
      <c r="U568" s="425" t="str">
        <f t="shared" si="290"/>
        <v/>
      </c>
      <c r="V568" s="426"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3"/>
      <c r="BC568" s="3" t="s">
        <v>319</v>
      </c>
    </row>
    <row r="569" spans="1:55" s="12" customFormat="1" ht="13.5" customHeight="1" x14ac:dyDescent="0.2">
      <c r="A569" s="163">
        <v>554</v>
      </c>
      <c r="B569" s="7"/>
      <c r="C569" s="7"/>
      <c r="D569" s="120"/>
      <c r="E569" s="7"/>
      <c r="F569" s="7"/>
      <c r="G569" s="219"/>
      <c r="H569" s="7"/>
      <c r="I569" s="7"/>
      <c r="J569" s="9"/>
      <c r="K569" s="501"/>
      <c r="L569" s="498"/>
      <c r="M569" s="428"/>
      <c r="N569" s="429"/>
      <c r="O569" s="430"/>
      <c r="P569" s="422" t="str">
        <f t="shared" si="285"/>
        <v/>
      </c>
      <c r="Q569" s="422" t="str">
        <f t="shared" si="286"/>
        <v/>
      </c>
      <c r="R569" s="423" t="str">
        <f t="shared" si="287"/>
        <v/>
      </c>
      <c r="S569" s="424" t="str">
        <f t="shared" si="288"/>
        <v/>
      </c>
      <c r="T569" s="425" t="str">
        <f t="shared" si="289"/>
        <v/>
      </c>
      <c r="U569" s="425" t="str">
        <f t="shared" si="290"/>
        <v/>
      </c>
      <c r="V569" s="426"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3"/>
      <c r="BC569" s="3" t="s">
        <v>377</v>
      </c>
    </row>
    <row r="570" spans="1:55" s="12" customFormat="1" ht="13.5" customHeight="1" x14ac:dyDescent="0.2">
      <c r="A570" s="163">
        <v>555</v>
      </c>
      <c r="B570" s="7"/>
      <c r="C570" s="7"/>
      <c r="D570" s="120"/>
      <c r="E570" s="7"/>
      <c r="F570" s="7"/>
      <c r="G570" s="219"/>
      <c r="H570" s="7"/>
      <c r="I570" s="7"/>
      <c r="J570" s="9"/>
      <c r="K570" s="501"/>
      <c r="L570" s="498"/>
      <c r="M570" s="428"/>
      <c r="N570" s="429"/>
      <c r="O570" s="430"/>
      <c r="P570" s="422" t="str">
        <f t="shared" si="285"/>
        <v/>
      </c>
      <c r="Q570" s="422" t="str">
        <f t="shared" si="286"/>
        <v/>
      </c>
      <c r="R570" s="423" t="str">
        <f t="shared" si="287"/>
        <v/>
      </c>
      <c r="S570" s="424" t="str">
        <f t="shared" si="288"/>
        <v/>
      </c>
      <c r="T570" s="425" t="str">
        <f t="shared" si="289"/>
        <v/>
      </c>
      <c r="U570" s="425" t="str">
        <f t="shared" si="290"/>
        <v/>
      </c>
      <c r="V570" s="426"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3"/>
      <c r="BC570" s="3" t="s">
        <v>573</v>
      </c>
    </row>
    <row r="571" spans="1:55" s="12" customFormat="1" ht="13.5" customHeight="1" x14ac:dyDescent="0.2">
      <c r="A571" s="163">
        <v>556</v>
      </c>
      <c r="B571" s="7"/>
      <c r="C571" s="7"/>
      <c r="D571" s="120"/>
      <c r="E571" s="7"/>
      <c r="F571" s="7"/>
      <c r="G571" s="219"/>
      <c r="H571" s="7"/>
      <c r="I571" s="7"/>
      <c r="J571" s="9"/>
      <c r="K571" s="501"/>
      <c r="L571" s="498"/>
      <c r="M571" s="428"/>
      <c r="N571" s="429"/>
      <c r="O571" s="430"/>
      <c r="P571" s="422" t="str">
        <f t="shared" si="285"/>
        <v/>
      </c>
      <c r="Q571" s="422" t="str">
        <f t="shared" si="286"/>
        <v/>
      </c>
      <c r="R571" s="423" t="str">
        <f t="shared" si="287"/>
        <v/>
      </c>
      <c r="S571" s="424" t="str">
        <f t="shared" si="288"/>
        <v/>
      </c>
      <c r="T571" s="425" t="str">
        <f t="shared" si="289"/>
        <v/>
      </c>
      <c r="U571" s="425" t="str">
        <f t="shared" si="290"/>
        <v/>
      </c>
      <c r="V571" s="426"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3"/>
      <c r="BC571" s="3" t="s">
        <v>419</v>
      </c>
    </row>
    <row r="572" spans="1:55" s="12" customFormat="1" ht="13.5" customHeight="1" x14ac:dyDescent="0.2">
      <c r="A572" s="163">
        <v>557</v>
      </c>
      <c r="B572" s="7"/>
      <c r="C572" s="7"/>
      <c r="D572" s="120"/>
      <c r="E572" s="7"/>
      <c r="F572" s="7"/>
      <c r="G572" s="219"/>
      <c r="H572" s="7"/>
      <c r="I572" s="7"/>
      <c r="J572" s="9"/>
      <c r="K572" s="501"/>
      <c r="L572" s="498"/>
      <c r="M572" s="428"/>
      <c r="N572" s="429"/>
      <c r="O572" s="430"/>
      <c r="P572" s="422" t="str">
        <f t="shared" si="285"/>
        <v/>
      </c>
      <c r="Q572" s="422" t="str">
        <f t="shared" si="286"/>
        <v/>
      </c>
      <c r="R572" s="423" t="str">
        <f t="shared" si="287"/>
        <v/>
      </c>
      <c r="S572" s="424" t="str">
        <f t="shared" si="288"/>
        <v/>
      </c>
      <c r="T572" s="425" t="str">
        <f t="shared" si="289"/>
        <v/>
      </c>
      <c r="U572" s="425" t="str">
        <f t="shared" si="290"/>
        <v/>
      </c>
      <c r="V572" s="426"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3"/>
      <c r="BC572" s="3" t="s">
        <v>429</v>
      </c>
    </row>
    <row r="573" spans="1:55" s="12" customFormat="1" ht="13.5" customHeight="1" x14ac:dyDescent="0.2">
      <c r="A573" s="163">
        <v>558</v>
      </c>
      <c r="B573" s="7"/>
      <c r="C573" s="7"/>
      <c r="D573" s="120"/>
      <c r="E573" s="7"/>
      <c r="F573" s="7"/>
      <c r="G573" s="219"/>
      <c r="H573" s="7"/>
      <c r="I573" s="7"/>
      <c r="J573" s="9"/>
      <c r="K573" s="501"/>
      <c r="L573" s="498"/>
      <c r="M573" s="428"/>
      <c r="N573" s="429"/>
      <c r="O573" s="430"/>
      <c r="P573" s="422" t="str">
        <f t="shared" si="285"/>
        <v/>
      </c>
      <c r="Q573" s="422" t="str">
        <f t="shared" si="286"/>
        <v/>
      </c>
      <c r="R573" s="423" t="str">
        <f t="shared" si="287"/>
        <v/>
      </c>
      <c r="S573" s="424" t="str">
        <f t="shared" si="288"/>
        <v/>
      </c>
      <c r="T573" s="425" t="str">
        <f t="shared" si="289"/>
        <v/>
      </c>
      <c r="U573" s="425" t="str">
        <f t="shared" si="290"/>
        <v/>
      </c>
      <c r="V573" s="426"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3"/>
      <c r="BC573" s="3" t="s">
        <v>446</v>
      </c>
    </row>
    <row r="574" spans="1:55" s="12" customFormat="1" ht="13.5" customHeight="1" x14ac:dyDescent="0.2">
      <c r="A574" s="163">
        <v>559</v>
      </c>
      <c r="B574" s="7"/>
      <c r="C574" s="7"/>
      <c r="D574" s="120"/>
      <c r="E574" s="7"/>
      <c r="F574" s="7"/>
      <c r="G574" s="219"/>
      <c r="H574" s="7"/>
      <c r="I574" s="7"/>
      <c r="J574" s="9"/>
      <c r="K574" s="501"/>
      <c r="L574" s="498"/>
      <c r="M574" s="428"/>
      <c r="N574" s="429"/>
      <c r="O574" s="430"/>
      <c r="P574" s="422" t="str">
        <f t="shared" si="285"/>
        <v/>
      </c>
      <c r="Q574" s="422" t="str">
        <f t="shared" si="286"/>
        <v/>
      </c>
      <c r="R574" s="423" t="str">
        <f t="shared" si="287"/>
        <v/>
      </c>
      <c r="S574" s="424" t="str">
        <f t="shared" si="288"/>
        <v/>
      </c>
      <c r="T574" s="425" t="str">
        <f t="shared" si="289"/>
        <v/>
      </c>
      <c r="U574" s="425" t="str">
        <f t="shared" si="290"/>
        <v/>
      </c>
      <c r="V574" s="426"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3"/>
      <c r="BC574" s="3" t="s">
        <v>572</v>
      </c>
    </row>
    <row r="575" spans="1:55" s="12" customFormat="1" ht="13.5" customHeight="1" x14ac:dyDescent="0.2">
      <c r="A575" s="163">
        <v>560</v>
      </c>
      <c r="B575" s="7"/>
      <c r="C575" s="7"/>
      <c r="D575" s="120"/>
      <c r="E575" s="7"/>
      <c r="F575" s="7"/>
      <c r="G575" s="219"/>
      <c r="H575" s="7"/>
      <c r="I575" s="7"/>
      <c r="J575" s="9"/>
      <c r="K575" s="501"/>
      <c r="L575" s="498"/>
      <c r="M575" s="428"/>
      <c r="N575" s="429"/>
      <c r="O575" s="430"/>
      <c r="P575" s="422" t="str">
        <f t="shared" si="285"/>
        <v/>
      </c>
      <c r="Q575" s="422" t="str">
        <f t="shared" si="286"/>
        <v/>
      </c>
      <c r="R575" s="423" t="str">
        <f t="shared" si="287"/>
        <v/>
      </c>
      <c r="S575" s="424" t="str">
        <f t="shared" si="288"/>
        <v/>
      </c>
      <c r="T575" s="425" t="str">
        <f t="shared" si="289"/>
        <v/>
      </c>
      <c r="U575" s="425" t="str">
        <f t="shared" si="290"/>
        <v/>
      </c>
      <c r="V575" s="426"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3"/>
      <c r="BC575" s="3" t="s">
        <v>418</v>
      </c>
    </row>
    <row r="576" spans="1:55" s="12" customFormat="1" ht="13.5" customHeight="1" x14ac:dyDescent="0.2">
      <c r="A576" s="163">
        <v>561</v>
      </c>
      <c r="B576" s="7"/>
      <c r="C576" s="7"/>
      <c r="D576" s="120"/>
      <c r="E576" s="7"/>
      <c r="F576" s="7"/>
      <c r="G576" s="219"/>
      <c r="H576" s="7"/>
      <c r="I576" s="7"/>
      <c r="J576" s="9"/>
      <c r="K576" s="501"/>
      <c r="L576" s="498"/>
      <c r="M576" s="428"/>
      <c r="N576" s="429"/>
      <c r="O576" s="430"/>
      <c r="P576" s="422" t="str">
        <f t="shared" si="285"/>
        <v/>
      </c>
      <c r="Q576" s="422" t="str">
        <f t="shared" si="286"/>
        <v/>
      </c>
      <c r="R576" s="423" t="str">
        <f t="shared" si="287"/>
        <v/>
      </c>
      <c r="S576" s="424" t="str">
        <f t="shared" si="288"/>
        <v/>
      </c>
      <c r="T576" s="425" t="str">
        <f t="shared" si="289"/>
        <v/>
      </c>
      <c r="U576" s="425" t="str">
        <f t="shared" si="290"/>
        <v/>
      </c>
      <c r="V576" s="426"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3"/>
      <c r="BC576" s="3" t="s">
        <v>428</v>
      </c>
    </row>
    <row r="577" spans="1:55" s="12" customFormat="1" ht="13.5" customHeight="1" x14ac:dyDescent="0.2">
      <c r="A577" s="163">
        <v>562</v>
      </c>
      <c r="B577" s="7"/>
      <c r="C577" s="7"/>
      <c r="D577" s="120"/>
      <c r="E577" s="7"/>
      <c r="F577" s="7"/>
      <c r="G577" s="219"/>
      <c r="H577" s="7"/>
      <c r="I577" s="7"/>
      <c r="J577" s="9"/>
      <c r="K577" s="501"/>
      <c r="L577" s="498"/>
      <c r="M577" s="428"/>
      <c r="N577" s="429"/>
      <c r="O577" s="430"/>
      <c r="P577" s="422" t="str">
        <f t="shared" si="285"/>
        <v/>
      </c>
      <c r="Q577" s="422" t="str">
        <f t="shared" si="286"/>
        <v/>
      </c>
      <c r="R577" s="423" t="str">
        <f t="shared" si="287"/>
        <v/>
      </c>
      <c r="S577" s="424" t="str">
        <f t="shared" si="288"/>
        <v/>
      </c>
      <c r="T577" s="425" t="str">
        <f t="shared" si="289"/>
        <v/>
      </c>
      <c r="U577" s="425" t="str">
        <f t="shared" si="290"/>
        <v/>
      </c>
      <c r="V577" s="426"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3"/>
      <c r="BC577" s="3" t="s">
        <v>445</v>
      </c>
    </row>
    <row r="578" spans="1:55" s="12" customFormat="1" ht="13.5" customHeight="1" x14ac:dyDescent="0.2">
      <c r="A578" s="163">
        <v>563</v>
      </c>
      <c r="B578" s="7"/>
      <c r="C578" s="7"/>
      <c r="D578" s="120"/>
      <c r="E578" s="7"/>
      <c r="F578" s="7"/>
      <c r="G578" s="219"/>
      <c r="H578" s="7"/>
      <c r="I578" s="7"/>
      <c r="J578" s="9"/>
      <c r="K578" s="501"/>
      <c r="L578" s="498"/>
      <c r="M578" s="428"/>
      <c r="N578" s="429"/>
      <c r="O578" s="430"/>
      <c r="P578" s="422" t="str">
        <f t="shared" si="285"/>
        <v/>
      </c>
      <c r="Q578" s="422" t="str">
        <f t="shared" si="286"/>
        <v/>
      </c>
      <c r="R578" s="423" t="str">
        <f t="shared" si="287"/>
        <v/>
      </c>
      <c r="S578" s="424" t="str">
        <f t="shared" si="288"/>
        <v/>
      </c>
      <c r="T578" s="425" t="str">
        <f t="shared" si="289"/>
        <v/>
      </c>
      <c r="U578" s="425" t="str">
        <f t="shared" si="290"/>
        <v/>
      </c>
      <c r="V578" s="426"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3"/>
      <c r="BC578" s="3" t="s">
        <v>584</v>
      </c>
    </row>
    <row r="579" spans="1:55" s="12" customFormat="1" ht="13.5" customHeight="1" x14ac:dyDescent="0.2">
      <c r="A579" s="163">
        <v>564</v>
      </c>
      <c r="B579" s="7"/>
      <c r="C579" s="7"/>
      <c r="D579" s="120"/>
      <c r="E579" s="7"/>
      <c r="F579" s="7"/>
      <c r="G579" s="219"/>
      <c r="H579" s="7"/>
      <c r="I579" s="7"/>
      <c r="J579" s="9"/>
      <c r="K579" s="501"/>
      <c r="L579" s="498"/>
      <c r="M579" s="428"/>
      <c r="N579" s="429"/>
      <c r="O579" s="430"/>
      <c r="P579" s="422" t="str">
        <f t="shared" si="285"/>
        <v/>
      </c>
      <c r="Q579" s="422" t="str">
        <f t="shared" si="286"/>
        <v/>
      </c>
      <c r="R579" s="423" t="str">
        <f t="shared" si="287"/>
        <v/>
      </c>
      <c r="S579" s="424" t="str">
        <f t="shared" si="288"/>
        <v/>
      </c>
      <c r="T579" s="425" t="str">
        <f t="shared" si="289"/>
        <v/>
      </c>
      <c r="U579" s="425" t="str">
        <f t="shared" si="290"/>
        <v/>
      </c>
      <c r="V579" s="426"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3"/>
      <c r="BC579" s="3" t="s">
        <v>464</v>
      </c>
    </row>
    <row r="580" spans="1:55" s="12" customFormat="1" ht="13.5" customHeight="1" x14ac:dyDescent="0.2">
      <c r="A580" s="163">
        <v>565</v>
      </c>
      <c r="B580" s="7"/>
      <c r="C580" s="7"/>
      <c r="D580" s="120"/>
      <c r="E580" s="7"/>
      <c r="F580" s="7"/>
      <c r="G580" s="219"/>
      <c r="H580" s="7"/>
      <c r="I580" s="7"/>
      <c r="J580" s="9"/>
      <c r="K580" s="501"/>
      <c r="L580" s="498"/>
      <c r="M580" s="428"/>
      <c r="N580" s="429"/>
      <c r="O580" s="430"/>
      <c r="P580" s="422" t="str">
        <f t="shared" si="285"/>
        <v/>
      </c>
      <c r="Q580" s="422" t="str">
        <f t="shared" si="286"/>
        <v/>
      </c>
      <c r="R580" s="423" t="str">
        <f t="shared" si="287"/>
        <v/>
      </c>
      <c r="S580" s="424" t="str">
        <f t="shared" si="288"/>
        <v/>
      </c>
      <c r="T580" s="425" t="str">
        <f t="shared" si="289"/>
        <v/>
      </c>
      <c r="U580" s="425" t="str">
        <f t="shared" si="290"/>
        <v/>
      </c>
      <c r="V580" s="426"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3"/>
      <c r="BC580" s="3" t="s">
        <v>474</v>
      </c>
    </row>
    <row r="581" spans="1:55" s="12" customFormat="1" ht="13.5" customHeight="1" x14ac:dyDescent="0.2">
      <c r="A581" s="163">
        <v>566</v>
      </c>
      <c r="B581" s="7"/>
      <c r="C581" s="7"/>
      <c r="D581" s="120"/>
      <c r="E581" s="7"/>
      <c r="F581" s="7"/>
      <c r="G581" s="219"/>
      <c r="H581" s="7"/>
      <c r="I581" s="7"/>
      <c r="J581" s="9"/>
      <c r="K581" s="501"/>
      <c r="L581" s="498"/>
      <c r="M581" s="428"/>
      <c r="N581" s="429"/>
      <c r="O581" s="430"/>
      <c r="P581" s="422" t="str">
        <f t="shared" si="285"/>
        <v/>
      </c>
      <c r="Q581" s="422" t="str">
        <f t="shared" si="286"/>
        <v/>
      </c>
      <c r="R581" s="423" t="str">
        <f t="shared" si="287"/>
        <v/>
      </c>
      <c r="S581" s="424" t="str">
        <f t="shared" si="288"/>
        <v/>
      </c>
      <c r="T581" s="425" t="str">
        <f t="shared" si="289"/>
        <v/>
      </c>
      <c r="U581" s="425" t="str">
        <f t="shared" si="290"/>
        <v/>
      </c>
      <c r="V581" s="426"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3"/>
      <c r="BC581" s="3" t="s">
        <v>486</v>
      </c>
    </row>
    <row r="582" spans="1:55" s="12" customFormat="1" ht="13.5" customHeight="1" x14ac:dyDescent="0.2">
      <c r="A582" s="163">
        <v>567</v>
      </c>
      <c r="B582" s="7"/>
      <c r="C582" s="7"/>
      <c r="D582" s="120"/>
      <c r="E582" s="7"/>
      <c r="F582" s="7"/>
      <c r="G582" s="219"/>
      <c r="H582" s="7"/>
      <c r="I582" s="7"/>
      <c r="J582" s="9"/>
      <c r="K582" s="501"/>
      <c r="L582" s="498"/>
      <c r="M582" s="428"/>
      <c r="N582" s="429"/>
      <c r="O582" s="430"/>
      <c r="P582" s="422" t="str">
        <f t="shared" si="285"/>
        <v/>
      </c>
      <c r="Q582" s="422" t="str">
        <f t="shared" si="286"/>
        <v/>
      </c>
      <c r="R582" s="423" t="str">
        <f t="shared" si="287"/>
        <v/>
      </c>
      <c r="S582" s="424" t="str">
        <f t="shared" si="288"/>
        <v/>
      </c>
      <c r="T582" s="425" t="str">
        <f t="shared" si="289"/>
        <v/>
      </c>
      <c r="U582" s="425" t="str">
        <f t="shared" si="290"/>
        <v/>
      </c>
      <c r="V582" s="426"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3"/>
      <c r="BC582" s="3" t="s">
        <v>583</v>
      </c>
    </row>
    <row r="583" spans="1:55" s="12" customFormat="1" ht="13.5" customHeight="1" x14ac:dyDescent="0.2">
      <c r="A583" s="163">
        <v>568</v>
      </c>
      <c r="B583" s="7"/>
      <c r="C583" s="7"/>
      <c r="D583" s="120"/>
      <c r="E583" s="7"/>
      <c r="F583" s="7"/>
      <c r="G583" s="219"/>
      <c r="H583" s="7"/>
      <c r="I583" s="7"/>
      <c r="J583" s="9"/>
      <c r="K583" s="501"/>
      <c r="L583" s="498"/>
      <c r="M583" s="428"/>
      <c r="N583" s="429"/>
      <c r="O583" s="430"/>
      <c r="P583" s="422" t="str">
        <f t="shared" si="285"/>
        <v/>
      </c>
      <c r="Q583" s="422" t="str">
        <f t="shared" si="286"/>
        <v/>
      </c>
      <c r="R583" s="423" t="str">
        <f t="shared" si="287"/>
        <v/>
      </c>
      <c r="S583" s="424" t="str">
        <f t="shared" si="288"/>
        <v/>
      </c>
      <c r="T583" s="425" t="str">
        <f t="shared" si="289"/>
        <v/>
      </c>
      <c r="U583" s="425" t="str">
        <f t="shared" si="290"/>
        <v/>
      </c>
      <c r="V583" s="426"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3"/>
      <c r="BC583" s="3" t="s">
        <v>463</v>
      </c>
    </row>
    <row r="584" spans="1:55" s="12" customFormat="1" ht="13.5" customHeight="1" x14ac:dyDescent="0.2">
      <c r="A584" s="163">
        <v>569</v>
      </c>
      <c r="B584" s="7"/>
      <c r="C584" s="7"/>
      <c r="D584" s="120"/>
      <c r="E584" s="7"/>
      <c r="F584" s="7"/>
      <c r="G584" s="219"/>
      <c r="H584" s="7"/>
      <c r="I584" s="7"/>
      <c r="J584" s="9"/>
      <c r="K584" s="501"/>
      <c r="L584" s="498"/>
      <c r="M584" s="428"/>
      <c r="N584" s="429"/>
      <c r="O584" s="430"/>
      <c r="P584" s="422" t="str">
        <f t="shared" si="285"/>
        <v/>
      </c>
      <c r="Q584" s="422" t="str">
        <f t="shared" si="286"/>
        <v/>
      </c>
      <c r="R584" s="423" t="str">
        <f t="shared" si="287"/>
        <v/>
      </c>
      <c r="S584" s="424" t="str">
        <f t="shared" si="288"/>
        <v/>
      </c>
      <c r="T584" s="425" t="str">
        <f t="shared" si="289"/>
        <v/>
      </c>
      <c r="U584" s="425" t="str">
        <f t="shared" si="290"/>
        <v/>
      </c>
      <c r="V584" s="426"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3"/>
      <c r="BC584" s="3" t="s">
        <v>473</v>
      </c>
    </row>
    <row r="585" spans="1:55" s="12" customFormat="1" ht="13.5" customHeight="1" x14ac:dyDescent="0.2">
      <c r="A585" s="163">
        <v>570</v>
      </c>
      <c r="B585" s="7"/>
      <c r="C585" s="7"/>
      <c r="D585" s="120"/>
      <c r="E585" s="7"/>
      <c r="F585" s="7"/>
      <c r="G585" s="219"/>
      <c r="H585" s="7"/>
      <c r="I585" s="7"/>
      <c r="J585" s="9"/>
      <c r="K585" s="501"/>
      <c r="L585" s="498"/>
      <c r="M585" s="428"/>
      <c r="N585" s="429"/>
      <c r="O585" s="430"/>
      <c r="P585" s="422" t="str">
        <f t="shared" si="285"/>
        <v/>
      </c>
      <c r="Q585" s="422" t="str">
        <f t="shared" si="286"/>
        <v/>
      </c>
      <c r="R585" s="423" t="str">
        <f t="shared" si="287"/>
        <v/>
      </c>
      <c r="S585" s="424" t="str">
        <f t="shared" si="288"/>
        <v/>
      </c>
      <c r="T585" s="425" t="str">
        <f t="shared" si="289"/>
        <v/>
      </c>
      <c r="U585" s="425" t="str">
        <f t="shared" si="290"/>
        <v/>
      </c>
      <c r="V585" s="426"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3"/>
      <c r="BC585" s="3" t="s">
        <v>485</v>
      </c>
    </row>
    <row r="586" spans="1:55" s="12" customFormat="1" ht="13.5" customHeight="1" x14ac:dyDescent="0.2">
      <c r="A586" s="163">
        <v>571</v>
      </c>
      <c r="B586" s="7"/>
      <c r="C586" s="7"/>
      <c r="D586" s="120"/>
      <c r="E586" s="7"/>
      <c r="F586" s="7"/>
      <c r="G586" s="219"/>
      <c r="H586" s="7"/>
      <c r="I586" s="7"/>
      <c r="J586" s="9"/>
      <c r="K586" s="501"/>
      <c r="L586" s="498"/>
      <c r="M586" s="428"/>
      <c r="N586" s="429"/>
      <c r="O586" s="430"/>
      <c r="P586" s="422" t="str">
        <f t="shared" si="285"/>
        <v/>
      </c>
      <c r="Q586" s="422" t="str">
        <f t="shared" si="286"/>
        <v/>
      </c>
      <c r="R586" s="423" t="str">
        <f t="shared" si="287"/>
        <v/>
      </c>
      <c r="S586" s="424" t="str">
        <f t="shared" si="288"/>
        <v/>
      </c>
      <c r="T586" s="425" t="str">
        <f t="shared" si="289"/>
        <v/>
      </c>
      <c r="U586" s="425" t="str">
        <f t="shared" si="290"/>
        <v/>
      </c>
      <c r="V586" s="426"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3"/>
      <c r="BC586" s="3" t="s">
        <v>382</v>
      </c>
    </row>
    <row r="587" spans="1:55" s="12" customFormat="1" ht="13.5" customHeight="1" x14ac:dyDescent="0.2">
      <c r="A587" s="163">
        <v>572</v>
      </c>
      <c r="B587" s="7"/>
      <c r="C587" s="7"/>
      <c r="D587" s="120"/>
      <c r="E587" s="7"/>
      <c r="F587" s="7"/>
      <c r="G587" s="219"/>
      <c r="H587" s="7"/>
      <c r="I587" s="7"/>
      <c r="J587" s="9"/>
      <c r="K587" s="501"/>
      <c r="L587" s="498"/>
      <c r="M587" s="428"/>
      <c r="N587" s="429"/>
      <c r="O587" s="430"/>
      <c r="P587" s="422" t="str">
        <f t="shared" si="285"/>
        <v/>
      </c>
      <c r="Q587" s="422" t="str">
        <f t="shared" si="286"/>
        <v/>
      </c>
      <c r="R587" s="423" t="str">
        <f t="shared" si="287"/>
        <v/>
      </c>
      <c r="S587" s="424" t="str">
        <f t="shared" si="288"/>
        <v/>
      </c>
      <c r="T587" s="425" t="str">
        <f t="shared" si="289"/>
        <v/>
      </c>
      <c r="U587" s="425" t="str">
        <f t="shared" si="290"/>
        <v/>
      </c>
      <c r="V587" s="426"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3"/>
      <c r="BC587" s="3" t="s">
        <v>378</v>
      </c>
    </row>
    <row r="588" spans="1:55" s="12" customFormat="1" ht="13.5" customHeight="1" x14ac:dyDescent="0.2">
      <c r="A588" s="163">
        <v>573</v>
      </c>
      <c r="B588" s="7"/>
      <c r="C588" s="7"/>
      <c r="D588" s="120"/>
      <c r="E588" s="7"/>
      <c r="F588" s="7"/>
      <c r="G588" s="219"/>
      <c r="H588" s="7"/>
      <c r="I588" s="7"/>
      <c r="J588" s="9"/>
      <c r="K588" s="501"/>
      <c r="L588" s="498"/>
      <c r="M588" s="428"/>
      <c r="N588" s="429"/>
      <c r="O588" s="430"/>
      <c r="P588" s="422" t="str">
        <f t="shared" si="285"/>
        <v/>
      </c>
      <c r="Q588" s="422" t="str">
        <f t="shared" si="286"/>
        <v/>
      </c>
      <c r="R588" s="423" t="str">
        <f t="shared" si="287"/>
        <v/>
      </c>
      <c r="S588" s="424" t="str">
        <f t="shared" si="288"/>
        <v/>
      </c>
      <c r="T588" s="425" t="str">
        <f t="shared" si="289"/>
        <v/>
      </c>
      <c r="U588" s="425" t="str">
        <f t="shared" si="290"/>
        <v/>
      </c>
      <c r="V588" s="426"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3"/>
      <c r="BC588" s="3" t="s">
        <v>507</v>
      </c>
    </row>
    <row r="589" spans="1:55" s="12" customFormat="1" ht="13.5" customHeight="1" x14ac:dyDescent="0.2">
      <c r="A589" s="163">
        <v>574</v>
      </c>
      <c r="B589" s="7"/>
      <c r="C589" s="7"/>
      <c r="D589" s="120"/>
      <c r="E589" s="7"/>
      <c r="F589" s="7"/>
      <c r="G589" s="219"/>
      <c r="H589" s="7"/>
      <c r="I589" s="7"/>
      <c r="J589" s="9"/>
      <c r="K589" s="501"/>
      <c r="L589" s="498"/>
      <c r="M589" s="428"/>
      <c r="N589" s="429"/>
      <c r="O589" s="430"/>
      <c r="P589" s="422" t="str">
        <f t="shared" si="285"/>
        <v/>
      </c>
      <c r="Q589" s="422" t="str">
        <f t="shared" si="286"/>
        <v/>
      </c>
      <c r="R589" s="423" t="str">
        <f t="shared" si="287"/>
        <v/>
      </c>
      <c r="S589" s="424" t="str">
        <f t="shared" si="288"/>
        <v/>
      </c>
      <c r="T589" s="425" t="str">
        <f t="shared" si="289"/>
        <v/>
      </c>
      <c r="U589" s="425" t="str">
        <f t="shared" si="290"/>
        <v/>
      </c>
      <c r="V589" s="426"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3"/>
      <c r="BC589" s="3" t="s">
        <v>1254</v>
      </c>
    </row>
    <row r="590" spans="1:55" s="12" customFormat="1" ht="13.5" customHeight="1" x14ac:dyDescent="0.2">
      <c r="A590" s="163">
        <v>575</v>
      </c>
      <c r="B590" s="7"/>
      <c r="C590" s="7"/>
      <c r="D590" s="120"/>
      <c r="E590" s="7"/>
      <c r="F590" s="7"/>
      <c r="G590" s="219"/>
      <c r="H590" s="7"/>
      <c r="I590" s="7"/>
      <c r="J590" s="9"/>
      <c r="K590" s="501"/>
      <c r="L590" s="498"/>
      <c r="M590" s="428"/>
      <c r="N590" s="429"/>
      <c r="O590" s="430"/>
      <c r="P590" s="422" t="str">
        <f t="shared" si="285"/>
        <v/>
      </c>
      <c r="Q590" s="422" t="str">
        <f t="shared" si="286"/>
        <v/>
      </c>
      <c r="R590" s="423" t="str">
        <f t="shared" si="287"/>
        <v/>
      </c>
      <c r="S590" s="424" t="str">
        <f t="shared" si="288"/>
        <v/>
      </c>
      <c r="T590" s="425" t="str">
        <f t="shared" si="289"/>
        <v/>
      </c>
      <c r="U590" s="425" t="str">
        <f t="shared" si="290"/>
        <v/>
      </c>
      <c r="V590" s="426"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3"/>
      <c r="BC590" s="3" t="s">
        <v>1255</v>
      </c>
    </row>
    <row r="591" spans="1:55" s="12" customFormat="1" ht="13.5" customHeight="1" x14ac:dyDescent="0.2">
      <c r="A591" s="163">
        <v>576</v>
      </c>
      <c r="B591" s="7"/>
      <c r="C591" s="7"/>
      <c r="D591" s="120"/>
      <c r="E591" s="7"/>
      <c r="F591" s="7"/>
      <c r="G591" s="219"/>
      <c r="H591" s="7"/>
      <c r="I591" s="7"/>
      <c r="J591" s="9"/>
      <c r="K591" s="501"/>
      <c r="L591" s="498"/>
      <c r="M591" s="428"/>
      <c r="N591" s="429"/>
      <c r="O591" s="430"/>
      <c r="P591" s="422" t="str">
        <f t="shared" si="285"/>
        <v/>
      </c>
      <c r="Q591" s="422" t="str">
        <f t="shared" si="286"/>
        <v/>
      </c>
      <c r="R591" s="423" t="str">
        <f t="shared" si="287"/>
        <v/>
      </c>
      <c r="S591" s="424" t="str">
        <f t="shared" si="288"/>
        <v/>
      </c>
      <c r="T591" s="425" t="str">
        <f t="shared" si="289"/>
        <v/>
      </c>
      <c r="U591" s="425" t="str">
        <f t="shared" si="290"/>
        <v/>
      </c>
      <c r="V591" s="426"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3"/>
      <c r="BC591" s="3" t="s">
        <v>1550</v>
      </c>
    </row>
    <row r="592" spans="1:55" s="12" customFormat="1" ht="13.5" customHeight="1" x14ac:dyDescent="0.2">
      <c r="A592" s="163">
        <v>577</v>
      </c>
      <c r="B592" s="7"/>
      <c r="C592" s="7"/>
      <c r="D592" s="120"/>
      <c r="E592" s="7"/>
      <c r="F592" s="7"/>
      <c r="G592" s="219"/>
      <c r="H592" s="7"/>
      <c r="I592" s="7"/>
      <c r="J592" s="9"/>
      <c r="K592" s="501"/>
      <c r="L592" s="498"/>
      <c r="M592" s="428"/>
      <c r="N592" s="429"/>
      <c r="O592" s="430"/>
      <c r="P592" s="422" t="str">
        <f t="shared" si="285"/>
        <v/>
      </c>
      <c r="Q592" s="422" t="str">
        <f t="shared" si="286"/>
        <v/>
      </c>
      <c r="R592" s="423" t="str">
        <f t="shared" si="287"/>
        <v/>
      </c>
      <c r="S592" s="424" t="str">
        <f t="shared" si="288"/>
        <v/>
      </c>
      <c r="T592" s="425" t="str">
        <f t="shared" si="289"/>
        <v/>
      </c>
      <c r="U592" s="425" t="str">
        <f t="shared" si="290"/>
        <v/>
      </c>
      <c r="V592" s="426"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3"/>
      <c r="BC592" s="3" t="s">
        <v>558</v>
      </c>
    </row>
    <row r="593" spans="1:55" s="12" customFormat="1" ht="13.5" customHeight="1" x14ac:dyDescent="0.2">
      <c r="A593" s="163">
        <v>578</v>
      </c>
      <c r="B593" s="7"/>
      <c r="C593" s="7"/>
      <c r="D593" s="120"/>
      <c r="E593" s="7"/>
      <c r="F593" s="7"/>
      <c r="G593" s="219"/>
      <c r="H593" s="7"/>
      <c r="I593" s="7"/>
      <c r="J593" s="9"/>
      <c r="K593" s="501"/>
      <c r="L593" s="498"/>
      <c r="M593" s="428"/>
      <c r="N593" s="429"/>
      <c r="O593" s="430"/>
      <c r="P593" s="422" t="str">
        <f t="shared" ref="P593:P656" si="317">IF(ISBLANK(K593)=TRUE,"",IF(ISNUMBER(AJ593)=TRUE,AJ593,"エラー"))</f>
        <v/>
      </c>
      <c r="Q593" s="422" t="str">
        <f t="shared" ref="Q593:Q656" si="318">IF(ISBLANK(K593)=TRUE,"",IF(ISNUMBER(AM593)=TRUE,AM593,"エラー"))</f>
        <v/>
      </c>
      <c r="R593" s="423" t="str">
        <f t="shared" ref="R593:R656" si="319">IF(ISBLANK(K593)=TRUE,"",IF(ISNUMBER(AS593)=TRUE,AS593,"エラー"))</f>
        <v/>
      </c>
      <c r="S593" s="424" t="str">
        <f t="shared" ref="S593:S656" si="320">IF(OR(N593="",O593=""),"",N593/O593)</f>
        <v/>
      </c>
      <c r="T593" s="425" t="str">
        <f t="shared" ref="T593:T656" si="321">IF(P593="","",IF(ISERROR(P593*N593*AC593),"エラー",IF(ISBLANK(P593)=TRUE,"エラー",IF(ISBLANK(N593)=TRUE,"エラー",IF(AV593=1,"エラー",P593*N593*AC593/1000)))))</f>
        <v/>
      </c>
      <c r="U593" s="425" t="str">
        <f t="shared" ref="U593:U656" si="322">IF(Q593="","",IF(ISERROR(Q593*N593*AC593),"エラー",IF(ISBLANK(Q593)=TRUE,"エラー",IF(ISBLANK(N593)=TRUE,"エラー",IF(AV593=1,"エラー",Q593*N593*AC593/1000)))))</f>
        <v/>
      </c>
      <c r="V593" s="426"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3"/>
      <c r="BC593" s="3" t="s">
        <v>1617</v>
      </c>
    </row>
    <row r="594" spans="1:55" s="12" customFormat="1" ht="13.5" customHeight="1" x14ac:dyDescent="0.2">
      <c r="A594" s="163">
        <v>579</v>
      </c>
      <c r="B594" s="7"/>
      <c r="C594" s="7"/>
      <c r="D594" s="120"/>
      <c r="E594" s="7"/>
      <c r="F594" s="7"/>
      <c r="G594" s="219"/>
      <c r="H594" s="7"/>
      <c r="I594" s="7"/>
      <c r="J594" s="9"/>
      <c r="K594" s="501"/>
      <c r="L594" s="498"/>
      <c r="M594" s="428"/>
      <c r="N594" s="429"/>
      <c r="O594" s="430"/>
      <c r="P594" s="422" t="str">
        <f t="shared" si="317"/>
        <v/>
      </c>
      <c r="Q594" s="422" t="str">
        <f t="shared" si="318"/>
        <v/>
      </c>
      <c r="R594" s="423" t="str">
        <f t="shared" si="319"/>
        <v/>
      </c>
      <c r="S594" s="424" t="str">
        <f t="shared" si="320"/>
        <v/>
      </c>
      <c r="T594" s="425" t="str">
        <f t="shared" si="321"/>
        <v/>
      </c>
      <c r="U594" s="425" t="str">
        <f t="shared" si="322"/>
        <v/>
      </c>
      <c r="V594" s="426"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3"/>
      <c r="BC594" s="3" t="s">
        <v>1618</v>
      </c>
    </row>
    <row r="595" spans="1:55" s="12" customFormat="1" ht="13.5" customHeight="1" x14ac:dyDescent="0.2">
      <c r="A595" s="163">
        <v>580</v>
      </c>
      <c r="B595" s="7"/>
      <c r="C595" s="7"/>
      <c r="D595" s="120"/>
      <c r="E595" s="7"/>
      <c r="F595" s="7"/>
      <c r="G595" s="219"/>
      <c r="H595" s="7"/>
      <c r="I595" s="7"/>
      <c r="J595" s="9"/>
      <c r="K595" s="501"/>
      <c r="L595" s="498"/>
      <c r="M595" s="428"/>
      <c r="N595" s="429"/>
      <c r="O595" s="430"/>
      <c r="P595" s="422" t="str">
        <f t="shared" si="317"/>
        <v/>
      </c>
      <c r="Q595" s="422" t="str">
        <f t="shared" si="318"/>
        <v/>
      </c>
      <c r="R595" s="423" t="str">
        <f t="shared" si="319"/>
        <v/>
      </c>
      <c r="S595" s="424" t="str">
        <f t="shared" si="320"/>
        <v/>
      </c>
      <c r="T595" s="425" t="str">
        <f t="shared" si="321"/>
        <v/>
      </c>
      <c r="U595" s="425" t="str">
        <f t="shared" si="322"/>
        <v/>
      </c>
      <c r="V595" s="426"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3"/>
      <c r="BC595" s="3" t="s">
        <v>1565</v>
      </c>
    </row>
    <row r="596" spans="1:55" s="12" customFormat="1" ht="13.5" customHeight="1" x14ac:dyDescent="0.2">
      <c r="A596" s="163">
        <v>581</v>
      </c>
      <c r="B596" s="7"/>
      <c r="C596" s="7"/>
      <c r="D596" s="120"/>
      <c r="E596" s="7"/>
      <c r="F596" s="7"/>
      <c r="G596" s="219"/>
      <c r="H596" s="7"/>
      <c r="I596" s="7"/>
      <c r="J596" s="9"/>
      <c r="K596" s="501"/>
      <c r="L596" s="498"/>
      <c r="M596" s="428"/>
      <c r="N596" s="429"/>
      <c r="O596" s="430"/>
      <c r="P596" s="422" t="str">
        <f t="shared" si="317"/>
        <v/>
      </c>
      <c r="Q596" s="422" t="str">
        <f t="shared" si="318"/>
        <v/>
      </c>
      <c r="R596" s="423" t="str">
        <f t="shared" si="319"/>
        <v/>
      </c>
      <c r="S596" s="424" t="str">
        <f t="shared" si="320"/>
        <v/>
      </c>
      <c r="T596" s="425" t="str">
        <f t="shared" si="321"/>
        <v/>
      </c>
      <c r="U596" s="425" t="str">
        <f t="shared" si="322"/>
        <v/>
      </c>
      <c r="V596" s="426"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3"/>
      <c r="BC596" s="3" t="s">
        <v>383</v>
      </c>
    </row>
    <row r="597" spans="1:55" s="12" customFormat="1" ht="13.5" customHeight="1" x14ac:dyDescent="0.2">
      <c r="A597" s="163">
        <v>582</v>
      </c>
      <c r="B597" s="7"/>
      <c r="C597" s="7"/>
      <c r="D597" s="120"/>
      <c r="E597" s="7"/>
      <c r="F597" s="7"/>
      <c r="G597" s="219"/>
      <c r="H597" s="7"/>
      <c r="I597" s="7"/>
      <c r="J597" s="9"/>
      <c r="K597" s="501"/>
      <c r="L597" s="498"/>
      <c r="M597" s="428"/>
      <c r="N597" s="429"/>
      <c r="O597" s="430"/>
      <c r="P597" s="422" t="str">
        <f t="shared" si="317"/>
        <v/>
      </c>
      <c r="Q597" s="422" t="str">
        <f t="shared" si="318"/>
        <v/>
      </c>
      <c r="R597" s="423" t="str">
        <f t="shared" si="319"/>
        <v/>
      </c>
      <c r="S597" s="424" t="str">
        <f t="shared" si="320"/>
        <v/>
      </c>
      <c r="T597" s="425" t="str">
        <f t="shared" si="321"/>
        <v/>
      </c>
      <c r="U597" s="425" t="str">
        <f t="shared" si="322"/>
        <v/>
      </c>
      <c r="V597" s="426"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3"/>
      <c r="BC597" s="3" t="s">
        <v>379</v>
      </c>
    </row>
    <row r="598" spans="1:55" s="12" customFormat="1" ht="13.5" customHeight="1" x14ac:dyDescent="0.2">
      <c r="A598" s="163">
        <v>583</v>
      </c>
      <c r="B598" s="7"/>
      <c r="C598" s="7"/>
      <c r="D598" s="120"/>
      <c r="E598" s="7"/>
      <c r="F598" s="7"/>
      <c r="G598" s="219"/>
      <c r="H598" s="7"/>
      <c r="I598" s="7"/>
      <c r="J598" s="9"/>
      <c r="K598" s="501"/>
      <c r="L598" s="498"/>
      <c r="M598" s="428"/>
      <c r="N598" s="429"/>
      <c r="O598" s="430"/>
      <c r="P598" s="422" t="str">
        <f t="shared" si="317"/>
        <v/>
      </c>
      <c r="Q598" s="422" t="str">
        <f t="shared" si="318"/>
        <v/>
      </c>
      <c r="R598" s="423" t="str">
        <f t="shared" si="319"/>
        <v/>
      </c>
      <c r="S598" s="424" t="str">
        <f t="shared" si="320"/>
        <v/>
      </c>
      <c r="T598" s="425" t="str">
        <f t="shared" si="321"/>
        <v/>
      </c>
      <c r="U598" s="425" t="str">
        <f t="shared" si="322"/>
        <v/>
      </c>
      <c r="V598" s="426"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3"/>
      <c r="BC598" s="3" t="s">
        <v>384</v>
      </c>
    </row>
    <row r="599" spans="1:55" s="12" customFormat="1" ht="13.5" customHeight="1" x14ac:dyDescent="0.2">
      <c r="A599" s="163">
        <v>584</v>
      </c>
      <c r="B599" s="7"/>
      <c r="C599" s="7"/>
      <c r="D599" s="120"/>
      <c r="E599" s="7"/>
      <c r="F599" s="7"/>
      <c r="G599" s="219"/>
      <c r="H599" s="7"/>
      <c r="I599" s="7"/>
      <c r="J599" s="9"/>
      <c r="K599" s="501"/>
      <c r="L599" s="498"/>
      <c r="M599" s="428"/>
      <c r="N599" s="429"/>
      <c r="O599" s="430"/>
      <c r="P599" s="422" t="str">
        <f t="shared" si="317"/>
        <v/>
      </c>
      <c r="Q599" s="422" t="str">
        <f t="shared" si="318"/>
        <v/>
      </c>
      <c r="R599" s="423" t="str">
        <f t="shared" si="319"/>
        <v/>
      </c>
      <c r="S599" s="424" t="str">
        <f t="shared" si="320"/>
        <v/>
      </c>
      <c r="T599" s="425" t="str">
        <f t="shared" si="321"/>
        <v/>
      </c>
      <c r="U599" s="425" t="str">
        <f t="shared" si="322"/>
        <v/>
      </c>
      <c r="V599" s="426"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3"/>
      <c r="BC599" s="3" t="s">
        <v>380</v>
      </c>
    </row>
    <row r="600" spans="1:55" s="12" customFormat="1" ht="13.5" customHeight="1" x14ac:dyDescent="0.2">
      <c r="A600" s="163">
        <v>585</v>
      </c>
      <c r="B600" s="7"/>
      <c r="C600" s="7"/>
      <c r="D600" s="120"/>
      <c r="E600" s="7"/>
      <c r="F600" s="7"/>
      <c r="G600" s="219"/>
      <c r="H600" s="7"/>
      <c r="I600" s="7"/>
      <c r="J600" s="9"/>
      <c r="K600" s="501"/>
      <c r="L600" s="498"/>
      <c r="M600" s="428"/>
      <c r="N600" s="429"/>
      <c r="O600" s="430"/>
      <c r="P600" s="422" t="str">
        <f t="shared" si="317"/>
        <v/>
      </c>
      <c r="Q600" s="422" t="str">
        <f t="shared" si="318"/>
        <v/>
      </c>
      <c r="R600" s="423" t="str">
        <f t="shared" si="319"/>
        <v/>
      </c>
      <c r="S600" s="424" t="str">
        <f t="shared" si="320"/>
        <v/>
      </c>
      <c r="T600" s="425" t="str">
        <f t="shared" si="321"/>
        <v/>
      </c>
      <c r="U600" s="425" t="str">
        <f t="shared" si="322"/>
        <v/>
      </c>
      <c r="V600" s="426"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3"/>
      <c r="BC600" s="3" t="s">
        <v>270</v>
      </c>
    </row>
    <row r="601" spans="1:55" s="12" customFormat="1" ht="13.5" customHeight="1" x14ac:dyDescent="0.2">
      <c r="A601" s="163">
        <v>586</v>
      </c>
      <c r="B601" s="7"/>
      <c r="C601" s="7"/>
      <c r="D601" s="120"/>
      <c r="E601" s="7"/>
      <c r="F601" s="7"/>
      <c r="G601" s="219"/>
      <c r="H601" s="7"/>
      <c r="I601" s="7"/>
      <c r="J601" s="9"/>
      <c r="K601" s="501"/>
      <c r="L601" s="498"/>
      <c r="M601" s="428"/>
      <c r="N601" s="429"/>
      <c r="O601" s="430"/>
      <c r="P601" s="422" t="str">
        <f t="shared" si="317"/>
        <v/>
      </c>
      <c r="Q601" s="422" t="str">
        <f t="shared" si="318"/>
        <v/>
      </c>
      <c r="R601" s="423" t="str">
        <f t="shared" si="319"/>
        <v/>
      </c>
      <c r="S601" s="424" t="str">
        <f t="shared" si="320"/>
        <v/>
      </c>
      <c r="T601" s="425" t="str">
        <f t="shared" si="321"/>
        <v/>
      </c>
      <c r="U601" s="425" t="str">
        <f t="shared" si="322"/>
        <v/>
      </c>
      <c r="V601" s="426"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3"/>
      <c r="BC601" s="3" t="s">
        <v>271</v>
      </c>
    </row>
    <row r="602" spans="1:55" s="12" customFormat="1" ht="13.5" customHeight="1" x14ac:dyDescent="0.2">
      <c r="A602" s="163">
        <v>587</v>
      </c>
      <c r="B602" s="7"/>
      <c r="C602" s="7"/>
      <c r="D602" s="120"/>
      <c r="E602" s="7"/>
      <c r="F602" s="7"/>
      <c r="G602" s="219"/>
      <c r="H602" s="7"/>
      <c r="I602" s="7"/>
      <c r="J602" s="9"/>
      <c r="K602" s="501"/>
      <c r="L602" s="498"/>
      <c r="M602" s="428"/>
      <c r="N602" s="429"/>
      <c r="O602" s="430"/>
      <c r="P602" s="422" t="str">
        <f t="shared" si="317"/>
        <v/>
      </c>
      <c r="Q602" s="422" t="str">
        <f t="shared" si="318"/>
        <v/>
      </c>
      <c r="R602" s="423" t="str">
        <f t="shared" si="319"/>
        <v/>
      </c>
      <c r="S602" s="424" t="str">
        <f t="shared" si="320"/>
        <v/>
      </c>
      <c r="T602" s="425" t="str">
        <f t="shared" si="321"/>
        <v/>
      </c>
      <c r="U602" s="425" t="str">
        <f t="shared" si="322"/>
        <v/>
      </c>
      <c r="V602" s="426"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3"/>
      <c r="BC602" s="3" t="s">
        <v>361</v>
      </c>
    </row>
    <row r="603" spans="1:55" s="12" customFormat="1" ht="13.5" customHeight="1" x14ac:dyDescent="0.2">
      <c r="A603" s="163">
        <v>588</v>
      </c>
      <c r="B603" s="7"/>
      <c r="C603" s="7"/>
      <c r="D603" s="120"/>
      <c r="E603" s="7"/>
      <c r="F603" s="7"/>
      <c r="G603" s="219"/>
      <c r="H603" s="7"/>
      <c r="I603" s="7"/>
      <c r="J603" s="9"/>
      <c r="K603" s="501"/>
      <c r="L603" s="498"/>
      <c r="M603" s="428"/>
      <c r="N603" s="429"/>
      <c r="O603" s="430"/>
      <c r="P603" s="422" t="str">
        <f t="shared" si="317"/>
        <v/>
      </c>
      <c r="Q603" s="422" t="str">
        <f t="shared" si="318"/>
        <v/>
      </c>
      <c r="R603" s="423" t="str">
        <f t="shared" si="319"/>
        <v/>
      </c>
      <c r="S603" s="424" t="str">
        <f t="shared" si="320"/>
        <v/>
      </c>
      <c r="T603" s="425" t="str">
        <f t="shared" si="321"/>
        <v/>
      </c>
      <c r="U603" s="425" t="str">
        <f t="shared" si="322"/>
        <v/>
      </c>
      <c r="V603" s="426"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3"/>
      <c r="BC603" s="3" t="s">
        <v>363</v>
      </c>
    </row>
    <row r="604" spans="1:55" s="12" customFormat="1" ht="13.5" customHeight="1" x14ac:dyDescent="0.2">
      <c r="A604" s="163">
        <v>589</v>
      </c>
      <c r="B604" s="7"/>
      <c r="C604" s="7"/>
      <c r="D604" s="120"/>
      <c r="E604" s="7"/>
      <c r="F604" s="7"/>
      <c r="G604" s="219"/>
      <c r="H604" s="7"/>
      <c r="I604" s="7"/>
      <c r="J604" s="9"/>
      <c r="K604" s="501"/>
      <c r="L604" s="498"/>
      <c r="M604" s="428"/>
      <c r="N604" s="429"/>
      <c r="O604" s="430"/>
      <c r="P604" s="422" t="str">
        <f t="shared" si="317"/>
        <v/>
      </c>
      <c r="Q604" s="422" t="str">
        <f t="shared" si="318"/>
        <v/>
      </c>
      <c r="R604" s="423" t="str">
        <f t="shared" si="319"/>
        <v/>
      </c>
      <c r="S604" s="424" t="str">
        <f t="shared" si="320"/>
        <v/>
      </c>
      <c r="T604" s="425" t="str">
        <f t="shared" si="321"/>
        <v/>
      </c>
      <c r="U604" s="425" t="str">
        <f t="shared" si="322"/>
        <v/>
      </c>
      <c r="V604" s="426"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3"/>
      <c r="BC604" s="3" t="s">
        <v>439</v>
      </c>
    </row>
    <row r="605" spans="1:55" s="12" customFormat="1" ht="13.5" customHeight="1" x14ac:dyDescent="0.2">
      <c r="A605" s="163">
        <v>590</v>
      </c>
      <c r="B605" s="7"/>
      <c r="C605" s="7"/>
      <c r="D605" s="120"/>
      <c r="E605" s="7"/>
      <c r="F605" s="7"/>
      <c r="G605" s="219"/>
      <c r="H605" s="7"/>
      <c r="I605" s="7"/>
      <c r="J605" s="9"/>
      <c r="K605" s="501"/>
      <c r="L605" s="498"/>
      <c r="M605" s="428"/>
      <c r="N605" s="429"/>
      <c r="O605" s="430"/>
      <c r="P605" s="422" t="str">
        <f t="shared" si="317"/>
        <v/>
      </c>
      <c r="Q605" s="422" t="str">
        <f t="shared" si="318"/>
        <v/>
      </c>
      <c r="R605" s="423" t="str">
        <f t="shared" si="319"/>
        <v/>
      </c>
      <c r="S605" s="424" t="str">
        <f t="shared" si="320"/>
        <v/>
      </c>
      <c r="T605" s="425" t="str">
        <f t="shared" si="321"/>
        <v/>
      </c>
      <c r="U605" s="425" t="str">
        <f t="shared" si="322"/>
        <v/>
      </c>
      <c r="V605" s="426"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3"/>
      <c r="BC605" s="3" t="s">
        <v>440</v>
      </c>
    </row>
    <row r="606" spans="1:55" s="12" customFormat="1" ht="13.5" customHeight="1" x14ac:dyDescent="0.2">
      <c r="A606" s="163">
        <v>591</v>
      </c>
      <c r="B606" s="7"/>
      <c r="C606" s="7"/>
      <c r="D606" s="120"/>
      <c r="E606" s="7"/>
      <c r="F606" s="7"/>
      <c r="G606" s="219"/>
      <c r="H606" s="7"/>
      <c r="I606" s="7"/>
      <c r="J606" s="9"/>
      <c r="K606" s="501"/>
      <c r="L606" s="498"/>
      <c r="M606" s="428"/>
      <c r="N606" s="429"/>
      <c r="O606" s="430"/>
      <c r="P606" s="422" t="str">
        <f t="shared" si="317"/>
        <v/>
      </c>
      <c r="Q606" s="422" t="str">
        <f t="shared" si="318"/>
        <v/>
      </c>
      <c r="R606" s="423" t="str">
        <f t="shared" si="319"/>
        <v/>
      </c>
      <c r="S606" s="424" t="str">
        <f t="shared" si="320"/>
        <v/>
      </c>
      <c r="T606" s="425" t="str">
        <f t="shared" si="321"/>
        <v/>
      </c>
      <c r="U606" s="425" t="str">
        <f t="shared" si="322"/>
        <v/>
      </c>
      <c r="V606" s="426"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3"/>
      <c r="BC606" s="3" t="s">
        <v>362</v>
      </c>
    </row>
    <row r="607" spans="1:55" s="12" customFormat="1" ht="13.5" customHeight="1" x14ac:dyDescent="0.2">
      <c r="A607" s="163">
        <v>592</v>
      </c>
      <c r="B607" s="7"/>
      <c r="C607" s="7"/>
      <c r="D607" s="120"/>
      <c r="E607" s="7"/>
      <c r="F607" s="7"/>
      <c r="G607" s="219"/>
      <c r="H607" s="7"/>
      <c r="I607" s="7"/>
      <c r="J607" s="9"/>
      <c r="K607" s="501"/>
      <c r="L607" s="498"/>
      <c r="M607" s="428"/>
      <c r="N607" s="429"/>
      <c r="O607" s="430"/>
      <c r="P607" s="422" t="str">
        <f t="shared" si="317"/>
        <v/>
      </c>
      <c r="Q607" s="422" t="str">
        <f t="shared" si="318"/>
        <v/>
      </c>
      <c r="R607" s="423" t="str">
        <f t="shared" si="319"/>
        <v/>
      </c>
      <c r="S607" s="424" t="str">
        <f t="shared" si="320"/>
        <v/>
      </c>
      <c r="T607" s="425" t="str">
        <f t="shared" si="321"/>
        <v/>
      </c>
      <c r="U607" s="425" t="str">
        <f t="shared" si="322"/>
        <v/>
      </c>
      <c r="V607" s="426"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3"/>
      <c r="BC607" s="3" t="s">
        <v>364</v>
      </c>
    </row>
    <row r="608" spans="1:55" s="12" customFormat="1" ht="13.5" customHeight="1" x14ac:dyDescent="0.2">
      <c r="A608" s="163">
        <v>593</v>
      </c>
      <c r="B608" s="7"/>
      <c r="C608" s="7"/>
      <c r="D608" s="120"/>
      <c r="E608" s="7"/>
      <c r="F608" s="7"/>
      <c r="G608" s="219"/>
      <c r="H608" s="7"/>
      <c r="I608" s="7"/>
      <c r="J608" s="9"/>
      <c r="K608" s="501"/>
      <c r="L608" s="498"/>
      <c r="M608" s="428"/>
      <c r="N608" s="429"/>
      <c r="O608" s="430"/>
      <c r="P608" s="422" t="str">
        <f t="shared" si="317"/>
        <v/>
      </c>
      <c r="Q608" s="422" t="str">
        <f t="shared" si="318"/>
        <v/>
      </c>
      <c r="R608" s="423" t="str">
        <f t="shared" si="319"/>
        <v/>
      </c>
      <c r="S608" s="424" t="str">
        <f t="shared" si="320"/>
        <v/>
      </c>
      <c r="T608" s="425" t="str">
        <f t="shared" si="321"/>
        <v/>
      </c>
      <c r="U608" s="425" t="str">
        <f t="shared" si="322"/>
        <v/>
      </c>
      <c r="V608" s="426"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3"/>
      <c r="BC608" s="3" t="s">
        <v>1256</v>
      </c>
    </row>
    <row r="609" spans="1:55" s="12" customFormat="1" ht="13.5" customHeight="1" x14ac:dyDescent="0.2">
      <c r="A609" s="163">
        <v>594</v>
      </c>
      <c r="B609" s="7"/>
      <c r="C609" s="7"/>
      <c r="D609" s="120"/>
      <c r="E609" s="7"/>
      <c r="F609" s="7"/>
      <c r="G609" s="219"/>
      <c r="H609" s="7"/>
      <c r="I609" s="7"/>
      <c r="J609" s="9"/>
      <c r="K609" s="501"/>
      <c r="L609" s="498"/>
      <c r="M609" s="428"/>
      <c r="N609" s="429"/>
      <c r="O609" s="430"/>
      <c r="P609" s="422" t="str">
        <f t="shared" si="317"/>
        <v/>
      </c>
      <c r="Q609" s="422" t="str">
        <f t="shared" si="318"/>
        <v/>
      </c>
      <c r="R609" s="423" t="str">
        <f t="shared" si="319"/>
        <v/>
      </c>
      <c r="S609" s="424" t="str">
        <f t="shared" si="320"/>
        <v/>
      </c>
      <c r="T609" s="425" t="str">
        <f t="shared" si="321"/>
        <v/>
      </c>
      <c r="U609" s="425" t="str">
        <f t="shared" si="322"/>
        <v/>
      </c>
      <c r="V609" s="426"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3"/>
      <c r="BC609" s="3" t="s">
        <v>1257</v>
      </c>
    </row>
    <row r="610" spans="1:55" s="12" customFormat="1" ht="13.5" customHeight="1" x14ac:dyDescent="0.2">
      <c r="A610" s="163">
        <v>595</v>
      </c>
      <c r="B610" s="7"/>
      <c r="C610" s="7"/>
      <c r="D610" s="120"/>
      <c r="E610" s="7"/>
      <c r="F610" s="7"/>
      <c r="G610" s="219"/>
      <c r="H610" s="7"/>
      <c r="I610" s="7"/>
      <c r="J610" s="9"/>
      <c r="K610" s="501"/>
      <c r="L610" s="498"/>
      <c r="M610" s="428"/>
      <c r="N610" s="429"/>
      <c r="O610" s="430"/>
      <c r="P610" s="422" t="str">
        <f t="shared" si="317"/>
        <v/>
      </c>
      <c r="Q610" s="422" t="str">
        <f t="shared" si="318"/>
        <v/>
      </c>
      <c r="R610" s="423" t="str">
        <f t="shared" si="319"/>
        <v/>
      </c>
      <c r="S610" s="424" t="str">
        <f t="shared" si="320"/>
        <v/>
      </c>
      <c r="T610" s="425" t="str">
        <f t="shared" si="321"/>
        <v/>
      </c>
      <c r="U610" s="425" t="str">
        <f t="shared" si="322"/>
        <v/>
      </c>
      <c r="V610" s="426"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3"/>
      <c r="BC610" s="3" t="s">
        <v>365</v>
      </c>
    </row>
    <row r="611" spans="1:55" s="12" customFormat="1" ht="13.5" customHeight="1" x14ac:dyDescent="0.2">
      <c r="A611" s="163">
        <v>596</v>
      </c>
      <c r="B611" s="7"/>
      <c r="C611" s="7"/>
      <c r="D611" s="120"/>
      <c r="E611" s="7"/>
      <c r="F611" s="7"/>
      <c r="G611" s="219"/>
      <c r="H611" s="7"/>
      <c r="I611" s="7"/>
      <c r="J611" s="9"/>
      <c r="K611" s="501"/>
      <c r="L611" s="498"/>
      <c r="M611" s="428"/>
      <c r="N611" s="429"/>
      <c r="O611" s="430"/>
      <c r="P611" s="422" t="str">
        <f t="shared" si="317"/>
        <v/>
      </c>
      <c r="Q611" s="422" t="str">
        <f t="shared" si="318"/>
        <v/>
      </c>
      <c r="R611" s="423" t="str">
        <f t="shared" si="319"/>
        <v/>
      </c>
      <c r="S611" s="424" t="str">
        <f t="shared" si="320"/>
        <v/>
      </c>
      <c r="T611" s="425" t="str">
        <f t="shared" si="321"/>
        <v/>
      </c>
      <c r="U611" s="425" t="str">
        <f t="shared" si="322"/>
        <v/>
      </c>
      <c r="V611" s="426"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3"/>
      <c r="BC611" s="3" t="s">
        <v>367</v>
      </c>
    </row>
    <row r="612" spans="1:55" s="12" customFormat="1" ht="13.5" customHeight="1" x14ac:dyDescent="0.2">
      <c r="A612" s="163">
        <v>597</v>
      </c>
      <c r="B612" s="7"/>
      <c r="C612" s="7"/>
      <c r="D612" s="120"/>
      <c r="E612" s="7"/>
      <c r="F612" s="7"/>
      <c r="G612" s="219"/>
      <c r="H612" s="7"/>
      <c r="I612" s="7"/>
      <c r="J612" s="9"/>
      <c r="K612" s="501"/>
      <c r="L612" s="498"/>
      <c r="M612" s="428"/>
      <c r="N612" s="429"/>
      <c r="O612" s="430"/>
      <c r="P612" s="422" t="str">
        <f t="shared" si="317"/>
        <v/>
      </c>
      <c r="Q612" s="422" t="str">
        <f t="shared" si="318"/>
        <v/>
      </c>
      <c r="R612" s="423" t="str">
        <f t="shared" si="319"/>
        <v/>
      </c>
      <c r="S612" s="424" t="str">
        <f t="shared" si="320"/>
        <v/>
      </c>
      <c r="T612" s="425" t="str">
        <f t="shared" si="321"/>
        <v/>
      </c>
      <c r="U612" s="425" t="str">
        <f t="shared" si="322"/>
        <v/>
      </c>
      <c r="V612" s="426"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3"/>
      <c r="BC612" s="3" t="s">
        <v>441</v>
      </c>
    </row>
    <row r="613" spans="1:55" s="12" customFormat="1" ht="13.5" customHeight="1" x14ac:dyDescent="0.2">
      <c r="A613" s="163">
        <v>598</v>
      </c>
      <c r="B613" s="7"/>
      <c r="C613" s="7"/>
      <c r="D613" s="120"/>
      <c r="E613" s="7"/>
      <c r="F613" s="7"/>
      <c r="G613" s="219"/>
      <c r="H613" s="7"/>
      <c r="I613" s="7"/>
      <c r="J613" s="9"/>
      <c r="K613" s="501"/>
      <c r="L613" s="498"/>
      <c r="M613" s="428"/>
      <c r="N613" s="429"/>
      <c r="O613" s="430"/>
      <c r="P613" s="422" t="str">
        <f t="shared" si="317"/>
        <v/>
      </c>
      <c r="Q613" s="422" t="str">
        <f t="shared" si="318"/>
        <v/>
      </c>
      <c r="R613" s="423" t="str">
        <f t="shared" si="319"/>
        <v/>
      </c>
      <c r="S613" s="424" t="str">
        <f t="shared" si="320"/>
        <v/>
      </c>
      <c r="T613" s="425" t="str">
        <f t="shared" si="321"/>
        <v/>
      </c>
      <c r="U613" s="425" t="str">
        <f t="shared" si="322"/>
        <v/>
      </c>
      <c r="V613" s="426"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3"/>
      <c r="BC613" s="3" t="s">
        <v>442</v>
      </c>
    </row>
    <row r="614" spans="1:55" s="12" customFormat="1" ht="13.5" customHeight="1" x14ac:dyDescent="0.2">
      <c r="A614" s="163">
        <v>599</v>
      </c>
      <c r="B614" s="7"/>
      <c r="C614" s="7"/>
      <c r="D614" s="120"/>
      <c r="E614" s="7"/>
      <c r="F614" s="7"/>
      <c r="G614" s="219"/>
      <c r="H614" s="7"/>
      <c r="I614" s="7"/>
      <c r="J614" s="9"/>
      <c r="K614" s="501"/>
      <c r="L614" s="498"/>
      <c r="M614" s="428"/>
      <c r="N614" s="429"/>
      <c r="O614" s="430"/>
      <c r="P614" s="422" t="str">
        <f t="shared" si="317"/>
        <v/>
      </c>
      <c r="Q614" s="422" t="str">
        <f t="shared" si="318"/>
        <v/>
      </c>
      <c r="R614" s="423" t="str">
        <f t="shared" si="319"/>
        <v/>
      </c>
      <c r="S614" s="424" t="str">
        <f t="shared" si="320"/>
        <v/>
      </c>
      <c r="T614" s="425" t="str">
        <f t="shared" si="321"/>
        <v/>
      </c>
      <c r="U614" s="425" t="str">
        <f t="shared" si="322"/>
        <v/>
      </c>
      <c r="V614" s="426"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3"/>
      <c r="BC614" s="3" t="s">
        <v>366</v>
      </c>
    </row>
    <row r="615" spans="1:55" s="12" customFormat="1" ht="13.5" customHeight="1" x14ac:dyDescent="0.2">
      <c r="A615" s="163">
        <v>600</v>
      </c>
      <c r="B615" s="7"/>
      <c r="C615" s="7"/>
      <c r="D615" s="120"/>
      <c r="E615" s="7"/>
      <c r="F615" s="7"/>
      <c r="G615" s="219"/>
      <c r="H615" s="7"/>
      <c r="I615" s="7"/>
      <c r="J615" s="9"/>
      <c r="K615" s="501"/>
      <c r="L615" s="498"/>
      <c r="M615" s="428"/>
      <c r="N615" s="429"/>
      <c r="O615" s="430"/>
      <c r="P615" s="422" t="str">
        <f t="shared" si="317"/>
        <v/>
      </c>
      <c r="Q615" s="422" t="str">
        <f t="shared" si="318"/>
        <v/>
      </c>
      <c r="R615" s="423" t="str">
        <f t="shared" si="319"/>
        <v/>
      </c>
      <c r="S615" s="424" t="str">
        <f t="shared" si="320"/>
        <v/>
      </c>
      <c r="T615" s="425" t="str">
        <f t="shared" si="321"/>
        <v/>
      </c>
      <c r="U615" s="425" t="str">
        <f t="shared" si="322"/>
        <v/>
      </c>
      <c r="V615" s="426"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3"/>
      <c r="BC615" s="3" t="s">
        <v>368</v>
      </c>
    </row>
    <row r="616" spans="1:55" s="12" customFormat="1" ht="13.5" customHeight="1" x14ac:dyDescent="0.2">
      <c r="A616" s="163">
        <v>601</v>
      </c>
      <c r="B616" s="7"/>
      <c r="C616" s="7"/>
      <c r="D616" s="120"/>
      <c r="E616" s="7"/>
      <c r="F616" s="7"/>
      <c r="G616" s="219"/>
      <c r="H616" s="7"/>
      <c r="I616" s="7"/>
      <c r="J616" s="9"/>
      <c r="K616" s="501"/>
      <c r="L616" s="498"/>
      <c r="M616" s="428"/>
      <c r="N616" s="429"/>
      <c r="O616" s="430"/>
      <c r="P616" s="422" t="str">
        <f t="shared" si="317"/>
        <v/>
      </c>
      <c r="Q616" s="422" t="str">
        <f t="shared" si="318"/>
        <v/>
      </c>
      <c r="R616" s="423" t="str">
        <f t="shared" si="319"/>
        <v/>
      </c>
      <c r="S616" s="424" t="str">
        <f t="shared" si="320"/>
        <v/>
      </c>
      <c r="T616" s="425" t="str">
        <f t="shared" si="321"/>
        <v/>
      </c>
      <c r="U616" s="425" t="str">
        <f t="shared" si="322"/>
        <v/>
      </c>
      <c r="V616" s="426"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3"/>
      <c r="BC616" s="3" t="s">
        <v>1258</v>
      </c>
    </row>
    <row r="617" spans="1:55" s="12" customFormat="1" ht="13.5" customHeight="1" x14ac:dyDescent="0.2">
      <c r="A617" s="163">
        <v>602</v>
      </c>
      <c r="B617" s="7"/>
      <c r="C617" s="7"/>
      <c r="D617" s="120"/>
      <c r="E617" s="7"/>
      <c r="F617" s="7"/>
      <c r="G617" s="219"/>
      <c r="H617" s="7"/>
      <c r="I617" s="7"/>
      <c r="J617" s="9"/>
      <c r="K617" s="501"/>
      <c r="L617" s="498"/>
      <c r="M617" s="428"/>
      <c r="N617" s="429"/>
      <c r="O617" s="430"/>
      <c r="P617" s="422" t="str">
        <f t="shared" si="317"/>
        <v/>
      </c>
      <c r="Q617" s="422" t="str">
        <f t="shared" si="318"/>
        <v/>
      </c>
      <c r="R617" s="423" t="str">
        <f t="shared" si="319"/>
        <v/>
      </c>
      <c r="S617" s="424" t="str">
        <f t="shared" si="320"/>
        <v/>
      </c>
      <c r="T617" s="425" t="str">
        <f t="shared" si="321"/>
        <v/>
      </c>
      <c r="U617" s="425" t="str">
        <f t="shared" si="322"/>
        <v/>
      </c>
      <c r="V617" s="426"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3"/>
      <c r="BC617" s="3" t="s">
        <v>1259</v>
      </c>
    </row>
    <row r="618" spans="1:55" s="12" customFormat="1" ht="13.5" customHeight="1" x14ac:dyDescent="0.2">
      <c r="A618" s="163">
        <v>603</v>
      </c>
      <c r="B618" s="7"/>
      <c r="C618" s="7"/>
      <c r="D618" s="120"/>
      <c r="E618" s="7"/>
      <c r="F618" s="7"/>
      <c r="G618" s="219"/>
      <c r="H618" s="7"/>
      <c r="I618" s="7"/>
      <c r="J618" s="9"/>
      <c r="K618" s="501"/>
      <c r="L618" s="498"/>
      <c r="M618" s="428"/>
      <c r="N618" s="429"/>
      <c r="O618" s="430"/>
      <c r="P618" s="422" t="str">
        <f t="shared" si="317"/>
        <v/>
      </c>
      <c r="Q618" s="422" t="str">
        <f t="shared" si="318"/>
        <v/>
      </c>
      <c r="R618" s="423" t="str">
        <f t="shared" si="319"/>
        <v/>
      </c>
      <c r="S618" s="424" t="str">
        <f t="shared" si="320"/>
        <v/>
      </c>
      <c r="T618" s="425" t="str">
        <f t="shared" si="321"/>
        <v/>
      </c>
      <c r="U618" s="425" t="str">
        <f t="shared" si="322"/>
        <v/>
      </c>
      <c r="V618" s="426"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3"/>
      <c r="BC618" s="3" t="s">
        <v>512</v>
      </c>
    </row>
    <row r="619" spans="1:55" s="12" customFormat="1" ht="13.5" customHeight="1" x14ac:dyDescent="0.2">
      <c r="A619" s="163">
        <v>604</v>
      </c>
      <c r="B619" s="7"/>
      <c r="C619" s="7"/>
      <c r="D619" s="120"/>
      <c r="E619" s="7"/>
      <c r="F619" s="7"/>
      <c r="G619" s="219"/>
      <c r="H619" s="7"/>
      <c r="I619" s="7"/>
      <c r="J619" s="9"/>
      <c r="K619" s="501"/>
      <c r="L619" s="498"/>
      <c r="M619" s="428"/>
      <c r="N619" s="429"/>
      <c r="O619" s="430"/>
      <c r="P619" s="422" t="str">
        <f t="shared" si="317"/>
        <v/>
      </c>
      <c r="Q619" s="422" t="str">
        <f t="shared" si="318"/>
        <v/>
      </c>
      <c r="R619" s="423" t="str">
        <f t="shared" si="319"/>
        <v/>
      </c>
      <c r="S619" s="424" t="str">
        <f t="shared" si="320"/>
        <v/>
      </c>
      <c r="T619" s="425" t="str">
        <f t="shared" si="321"/>
        <v/>
      </c>
      <c r="U619" s="425" t="str">
        <f t="shared" si="322"/>
        <v/>
      </c>
      <c r="V619" s="426"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3"/>
      <c r="BC619" s="3" t="s">
        <v>257</v>
      </c>
    </row>
    <row r="620" spans="1:55" s="12" customFormat="1" ht="13.5" customHeight="1" x14ac:dyDescent="0.2">
      <c r="A620" s="163">
        <v>605</v>
      </c>
      <c r="B620" s="7"/>
      <c r="C620" s="7"/>
      <c r="D620" s="120"/>
      <c r="E620" s="7"/>
      <c r="F620" s="7"/>
      <c r="G620" s="219"/>
      <c r="H620" s="7"/>
      <c r="I620" s="7"/>
      <c r="J620" s="9"/>
      <c r="K620" s="501"/>
      <c r="L620" s="498"/>
      <c r="M620" s="428"/>
      <c r="N620" s="429"/>
      <c r="O620" s="430"/>
      <c r="P620" s="422" t="str">
        <f t="shared" si="317"/>
        <v/>
      </c>
      <c r="Q620" s="422" t="str">
        <f t="shared" si="318"/>
        <v/>
      </c>
      <c r="R620" s="423" t="str">
        <f t="shared" si="319"/>
        <v/>
      </c>
      <c r="S620" s="424" t="str">
        <f t="shared" si="320"/>
        <v/>
      </c>
      <c r="T620" s="425" t="str">
        <f t="shared" si="321"/>
        <v/>
      </c>
      <c r="U620" s="425" t="str">
        <f t="shared" si="322"/>
        <v/>
      </c>
      <c r="V620" s="426"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3"/>
      <c r="BC620" s="3" t="s">
        <v>267</v>
      </c>
    </row>
    <row r="621" spans="1:55" s="12" customFormat="1" ht="13.5" customHeight="1" x14ac:dyDescent="0.2">
      <c r="A621" s="163">
        <v>606</v>
      </c>
      <c r="B621" s="7"/>
      <c r="C621" s="7"/>
      <c r="D621" s="120"/>
      <c r="E621" s="7"/>
      <c r="F621" s="7"/>
      <c r="G621" s="219"/>
      <c r="H621" s="7"/>
      <c r="I621" s="7"/>
      <c r="J621" s="9"/>
      <c r="K621" s="501"/>
      <c r="L621" s="498"/>
      <c r="M621" s="428"/>
      <c r="N621" s="429"/>
      <c r="O621" s="430"/>
      <c r="P621" s="422" t="str">
        <f t="shared" si="317"/>
        <v/>
      </c>
      <c r="Q621" s="422" t="str">
        <f t="shared" si="318"/>
        <v/>
      </c>
      <c r="R621" s="423" t="str">
        <f t="shared" si="319"/>
        <v/>
      </c>
      <c r="S621" s="424" t="str">
        <f t="shared" si="320"/>
        <v/>
      </c>
      <c r="T621" s="425" t="str">
        <f t="shared" si="321"/>
        <v/>
      </c>
      <c r="U621" s="425" t="str">
        <f t="shared" si="322"/>
        <v/>
      </c>
      <c r="V621" s="426"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3"/>
      <c r="BC621" s="3" t="s">
        <v>279</v>
      </c>
    </row>
    <row r="622" spans="1:55" s="12" customFormat="1" ht="13.5" customHeight="1" x14ac:dyDescent="0.2">
      <c r="A622" s="163">
        <v>607</v>
      </c>
      <c r="B622" s="7"/>
      <c r="C622" s="7"/>
      <c r="D622" s="120"/>
      <c r="E622" s="7"/>
      <c r="F622" s="7"/>
      <c r="G622" s="219"/>
      <c r="H622" s="7"/>
      <c r="I622" s="7"/>
      <c r="J622" s="9"/>
      <c r="K622" s="501"/>
      <c r="L622" s="498"/>
      <c r="M622" s="428"/>
      <c r="N622" s="429"/>
      <c r="O622" s="430"/>
      <c r="P622" s="422" t="str">
        <f t="shared" si="317"/>
        <v/>
      </c>
      <c r="Q622" s="422" t="str">
        <f t="shared" si="318"/>
        <v/>
      </c>
      <c r="R622" s="423" t="str">
        <f t="shared" si="319"/>
        <v/>
      </c>
      <c r="S622" s="424" t="str">
        <f t="shared" si="320"/>
        <v/>
      </c>
      <c r="T622" s="425" t="str">
        <f t="shared" si="321"/>
        <v/>
      </c>
      <c r="U622" s="425" t="str">
        <f t="shared" si="322"/>
        <v/>
      </c>
      <c r="V622" s="426"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3"/>
      <c r="BC622" s="3" t="s">
        <v>511</v>
      </c>
    </row>
    <row r="623" spans="1:55" s="12" customFormat="1" ht="13.5" customHeight="1" x14ac:dyDescent="0.2">
      <c r="A623" s="163">
        <v>608</v>
      </c>
      <c r="B623" s="7"/>
      <c r="C623" s="7"/>
      <c r="D623" s="120"/>
      <c r="E623" s="7"/>
      <c r="F623" s="7"/>
      <c r="G623" s="219"/>
      <c r="H623" s="7"/>
      <c r="I623" s="7"/>
      <c r="J623" s="9"/>
      <c r="K623" s="501"/>
      <c r="L623" s="498"/>
      <c r="M623" s="428"/>
      <c r="N623" s="429"/>
      <c r="O623" s="430"/>
      <c r="P623" s="422" t="str">
        <f t="shared" si="317"/>
        <v/>
      </c>
      <c r="Q623" s="422" t="str">
        <f t="shared" si="318"/>
        <v/>
      </c>
      <c r="R623" s="423" t="str">
        <f t="shared" si="319"/>
        <v/>
      </c>
      <c r="S623" s="424" t="str">
        <f t="shared" si="320"/>
        <v/>
      </c>
      <c r="T623" s="425" t="str">
        <f t="shared" si="321"/>
        <v/>
      </c>
      <c r="U623" s="425" t="str">
        <f t="shared" si="322"/>
        <v/>
      </c>
      <c r="V623" s="426"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3"/>
      <c r="BC623" s="3" t="s">
        <v>256</v>
      </c>
    </row>
    <row r="624" spans="1:55" s="12" customFormat="1" ht="13.5" customHeight="1" x14ac:dyDescent="0.2">
      <c r="A624" s="163">
        <v>609</v>
      </c>
      <c r="B624" s="7"/>
      <c r="C624" s="7"/>
      <c r="D624" s="120"/>
      <c r="E624" s="7"/>
      <c r="F624" s="7"/>
      <c r="G624" s="219"/>
      <c r="H624" s="7"/>
      <c r="I624" s="7"/>
      <c r="J624" s="9"/>
      <c r="K624" s="501"/>
      <c r="L624" s="498"/>
      <c r="M624" s="428"/>
      <c r="N624" s="429"/>
      <c r="O624" s="430"/>
      <c r="P624" s="422" t="str">
        <f t="shared" si="317"/>
        <v/>
      </c>
      <c r="Q624" s="422" t="str">
        <f t="shared" si="318"/>
        <v/>
      </c>
      <c r="R624" s="423" t="str">
        <f t="shared" si="319"/>
        <v/>
      </c>
      <c r="S624" s="424" t="str">
        <f t="shared" si="320"/>
        <v/>
      </c>
      <c r="T624" s="425" t="str">
        <f t="shared" si="321"/>
        <v/>
      </c>
      <c r="U624" s="425" t="str">
        <f t="shared" si="322"/>
        <v/>
      </c>
      <c r="V624" s="426"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3"/>
      <c r="BC624" s="3" t="s">
        <v>266</v>
      </c>
    </row>
    <row r="625" spans="1:55" s="12" customFormat="1" ht="13.5" customHeight="1" x14ac:dyDescent="0.2">
      <c r="A625" s="163">
        <v>610</v>
      </c>
      <c r="B625" s="7"/>
      <c r="C625" s="7"/>
      <c r="D625" s="120"/>
      <c r="E625" s="7"/>
      <c r="F625" s="7"/>
      <c r="G625" s="219"/>
      <c r="H625" s="7"/>
      <c r="I625" s="7"/>
      <c r="J625" s="9"/>
      <c r="K625" s="501"/>
      <c r="L625" s="498"/>
      <c r="M625" s="428"/>
      <c r="N625" s="429"/>
      <c r="O625" s="430"/>
      <c r="P625" s="422" t="str">
        <f t="shared" si="317"/>
        <v/>
      </c>
      <c r="Q625" s="422" t="str">
        <f t="shared" si="318"/>
        <v/>
      </c>
      <c r="R625" s="423" t="str">
        <f t="shared" si="319"/>
        <v/>
      </c>
      <c r="S625" s="424" t="str">
        <f t="shared" si="320"/>
        <v/>
      </c>
      <c r="T625" s="425" t="str">
        <f t="shared" si="321"/>
        <v/>
      </c>
      <c r="U625" s="425" t="str">
        <f t="shared" si="322"/>
        <v/>
      </c>
      <c r="V625" s="426"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3"/>
      <c r="BC625" s="3" t="s">
        <v>278</v>
      </c>
    </row>
    <row r="626" spans="1:55" s="12" customFormat="1" ht="13.5" customHeight="1" x14ac:dyDescent="0.2">
      <c r="A626" s="163">
        <v>611</v>
      </c>
      <c r="B626" s="7"/>
      <c r="C626" s="7"/>
      <c r="D626" s="120"/>
      <c r="E626" s="7"/>
      <c r="F626" s="7"/>
      <c r="G626" s="219"/>
      <c r="H626" s="7"/>
      <c r="I626" s="7"/>
      <c r="J626" s="9"/>
      <c r="K626" s="501"/>
      <c r="L626" s="498"/>
      <c r="M626" s="428"/>
      <c r="N626" s="429"/>
      <c r="O626" s="430"/>
      <c r="P626" s="422" t="str">
        <f t="shared" si="317"/>
        <v/>
      </c>
      <c r="Q626" s="422" t="str">
        <f t="shared" si="318"/>
        <v/>
      </c>
      <c r="R626" s="423" t="str">
        <f t="shared" si="319"/>
        <v/>
      </c>
      <c r="S626" s="424" t="str">
        <f t="shared" si="320"/>
        <v/>
      </c>
      <c r="T626" s="425" t="str">
        <f t="shared" si="321"/>
        <v/>
      </c>
      <c r="U626" s="425" t="str">
        <f t="shared" si="322"/>
        <v/>
      </c>
      <c r="V626" s="426"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3"/>
      <c r="BC626" s="3" t="s">
        <v>563</v>
      </c>
    </row>
    <row r="627" spans="1:55" s="12" customFormat="1" ht="13.5" customHeight="1" x14ac:dyDescent="0.2">
      <c r="A627" s="163">
        <v>612</v>
      </c>
      <c r="B627" s="7"/>
      <c r="C627" s="7"/>
      <c r="D627" s="120"/>
      <c r="E627" s="7"/>
      <c r="F627" s="7"/>
      <c r="G627" s="219"/>
      <c r="H627" s="7"/>
      <c r="I627" s="7"/>
      <c r="J627" s="9"/>
      <c r="K627" s="501"/>
      <c r="L627" s="498"/>
      <c r="M627" s="428"/>
      <c r="N627" s="429"/>
      <c r="O627" s="430"/>
      <c r="P627" s="422" t="str">
        <f t="shared" si="317"/>
        <v/>
      </c>
      <c r="Q627" s="422" t="str">
        <f t="shared" si="318"/>
        <v/>
      </c>
      <c r="R627" s="423" t="str">
        <f t="shared" si="319"/>
        <v/>
      </c>
      <c r="S627" s="424" t="str">
        <f t="shared" si="320"/>
        <v/>
      </c>
      <c r="T627" s="425" t="str">
        <f t="shared" si="321"/>
        <v/>
      </c>
      <c r="U627" s="425" t="str">
        <f t="shared" si="322"/>
        <v/>
      </c>
      <c r="V627" s="426"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3"/>
      <c r="BC627" s="3" t="s">
        <v>292</v>
      </c>
    </row>
    <row r="628" spans="1:55" s="12" customFormat="1" ht="13.5" customHeight="1" x14ac:dyDescent="0.2">
      <c r="A628" s="163">
        <v>613</v>
      </c>
      <c r="B628" s="7"/>
      <c r="C628" s="7"/>
      <c r="D628" s="120"/>
      <c r="E628" s="7"/>
      <c r="F628" s="7"/>
      <c r="G628" s="219"/>
      <c r="H628" s="7"/>
      <c r="I628" s="7"/>
      <c r="J628" s="9"/>
      <c r="K628" s="501"/>
      <c r="L628" s="498"/>
      <c r="M628" s="428"/>
      <c r="N628" s="429"/>
      <c r="O628" s="430"/>
      <c r="P628" s="422" t="str">
        <f t="shared" si="317"/>
        <v/>
      </c>
      <c r="Q628" s="422" t="str">
        <f t="shared" si="318"/>
        <v/>
      </c>
      <c r="R628" s="423" t="str">
        <f t="shared" si="319"/>
        <v/>
      </c>
      <c r="S628" s="424" t="str">
        <f t="shared" si="320"/>
        <v/>
      </c>
      <c r="T628" s="425" t="str">
        <f t="shared" si="321"/>
        <v/>
      </c>
      <c r="U628" s="425" t="str">
        <f t="shared" si="322"/>
        <v/>
      </c>
      <c r="V628" s="426"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3"/>
      <c r="BC628" s="3" t="s">
        <v>324</v>
      </c>
    </row>
    <row r="629" spans="1:55" s="12" customFormat="1" ht="13.5" customHeight="1" x14ac:dyDescent="0.2">
      <c r="A629" s="163">
        <v>614</v>
      </c>
      <c r="B629" s="7"/>
      <c r="C629" s="7"/>
      <c r="D629" s="120"/>
      <c r="E629" s="7"/>
      <c r="F629" s="7"/>
      <c r="G629" s="219"/>
      <c r="H629" s="7"/>
      <c r="I629" s="7"/>
      <c r="J629" s="9"/>
      <c r="K629" s="501"/>
      <c r="L629" s="498"/>
      <c r="M629" s="428"/>
      <c r="N629" s="429"/>
      <c r="O629" s="430"/>
      <c r="P629" s="422" t="str">
        <f t="shared" si="317"/>
        <v/>
      </c>
      <c r="Q629" s="422" t="str">
        <f t="shared" si="318"/>
        <v/>
      </c>
      <c r="R629" s="423" t="str">
        <f t="shared" si="319"/>
        <v/>
      </c>
      <c r="S629" s="424" t="str">
        <f t="shared" si="320"/>
        <v/>
      </c>
      <c r="T629" s="425" t="str">
        <f t="shared" si="321"/>
        <v/>
      </c>
      <c r="U629" s="425" t="str">
        <f t="shared" si="322"/>
        <v/>
      </c>
      <c r="V629" s="426"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3"/>
      <c r="BC629" s="3" t="s">
        <v>1094</v>
      </c>
    </row>
    <row r="630" spans="1:55" s="12" customFormat="1" ht="13.5" customHeight="1" x14ac:dyDescent="0.2">
      <c r="A630" s="163">
        <v>615</v>
      </c>
      <c r="B630" s="7"/>
      <c r="C630" s="7"/>
      <c r="D630" s="120"/>
      <c r="E630" s="7"/>
      <c r="F630" s="7"/>
      <c r="G630" s="219"/>
      <c r="H630" s="7"/>
      <c r="I630" s="7"/>
      <c r="J630" s="9"/>
      <c r="K630" s="501"/>
      <c r="L630" s="498"/>
      <c r="M630" s="428"/>
      <c r="N630" s="429"/>
      <c r="O630" s="430"/>
      <c r="P630" s="422" t="str">
        <f t="shared" si="317"/>
        <v/>
      </c>
      <c r="Q630" s="422" t="str">
        <f t="shared" si="318"/>
        <v/>
      </c>
      <c r="R630" s="423" t="str">
        <f t="shared" si="319"/>
        <v/>
      </c>
      <c r="S630" s="424" t="str">
        <f t="shared" si="320"/>
        <v/>
      </c>
      <c r="T630" s="425" t="str">
        <f t="shared" si="321"/>
        <v/>
      </c>
      <c r="U630" s="425" t="str">
        <f t="shared" si="322"/>
        <v/>
      </c>
      <c r="V630" s="426"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3"/>
      <c r="BC630" s="3" t="s">
        <v>562</v>
      </c>
    </row>
    <row r="631" spans="1:55" s="12" customFormat="1" ht="13.5" customHeight="1" x14ac:dyDescent="0.2">
      <c r="A631" s="163">
        <v>616</v>
      </c>
      <c r="B631" s="7"/>
      <c r="C631" s="7"/>
      <c r="D631" s="120"/>
      <c r="E631" s="7"/>
      <c r="F631" s="7"/>
      <c r="G631" s="219"/>
      <c r="H631" s="7"/>
      <c r="I631" s="7"/>
      <c r="J631" s="9"/>
      <c r="K631" s="501"/>
      <c r="L631" s="498"/>
      <c r="M631" s="428"/>
      <c r="N631" s="429"/>
      <c r="O631" s="430"/>
      <c r="P631" s="422" t="str">
        <f t="shared" si="317"/>
        <v/>
      </c>
      <c r="Q631" s="422" t="str">
        <f t="shared" si="318"/>
        <v/>
      </c>
      <c r="R631" s="423" t="str">
        <f t="shared" si="319"/>
        <v/>
      </c>
      <c r="S631" s="424" t="str">
        <f t="shared" si="320"/>
        <v/>
      </c>
      <c r="T631" s="425" t="str">
        <f t="shared" si="321"/>
        <v/>
      </c>
      <c r="U631" s="425" t="str">
        <f t="shared" si="322"/>
        <v/>
      </c>
      <c r="V631" s="426"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3"/>
      <c r="BC631" s="3" t="s">
        <v>291</v>
      </c>
    </row>
    <row r="632" spans="1:55" s="12" customFormat="1" ht="13.5" customHeight="1" x14ac:dyDescent="0.2">
      <c r="A632" s="163">
        <v>617</v>
      </c>
      <c r="B632" s="7"/>
      <c r="C632" s="7"/>
      <c r="D632" s="120"/>
      <c r="E632" s="7"/>
      <c r="F632" s="7"/>
      <c r="G632" s="219"/>
      <c r="H632" s="7"/>
      <c r="I632" s="7"/>
      <c r="J632" s="9"/>
      <c r="K632" s="501"/>
      <c r="L632" s="498"/>
      <c r="M632" s="428"/>
      <c r="N632" s="429"/>
      <c r="O632" s="430"/>
      <c r="P632" s="422" t="str">
        <f t="shared" si="317"/>
        <v/>
      </c>
      <c r="Q632" s="422" t="str">
        <f t="shared" si="318"/>
        <v/>
      </c>
      <c r="R632" s="423" t="str">
        <f t="shared" si="319"/>
        <v/>
      </c>
      <c r="S632" s="424" t="str">
        <f t="shared" si="320"/>
        <v/>
      </c>
      <c r="T632" s="425" t="str">
        <f t="shared" si="321"/>
        <v/>
      </c>
      <c r="U632" s="425" t="str">
        <f t="shared" si="322"/>
        <v/>
      </c>
      <c r="V632" s="426"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3"/>
      <c r="BC632" s="3" t="s">
        <v>323</v>
      </c>
    </row>
    <row r="633" spans="1:55" s="12" customFormat="1" ht="13.5" customHeight="1" x14ac:dyDescent="0.2">
      <c r="A633" s="163">
        <v>618</v>
      </c>
      <c r="B633" s="7"/>
      <c r="C633" s="7"/>
      <c r="D633" s="120"/>
      <c r="E633" s="7"/>
      <c r="F633" s="7"/>
      <c r="G633" s="219"/>
      <c r="H633" s="7"/>
      <c r="I633" s="7"/>
      <c r="J633" s="9"/>
      <c r="K633" s="501"/>
      <c r="L633" s="498"/>
      <c r="M633" s="428"/>
      <c r="N633" s="429"/>
      <c r="O633" s="430"/>
      <c r="P633" s="422" t="str">
        <f t="shared" si="317"/>
        <v/>
      </c>
      <c r="Q633" s="422" t="str">
        <f t="shared" si="318"/>
        <v/>
      </c>
      <c r="R633" s="423" t="str">
        <f t="shared" si="319"/>
        <v/>
      </c>
      <c r="S633" s="424" t="str">
        <f t="shared" si="320"/>
        <v/>
      </c>
      <c r="T633" s="425" t="str">
        <f t="shared" si="321"/>
        <v/>
      </c>
      <c r="U633" s="425" t="str">
        <f t="shared" si="322"/>
        <v/>
      </c>
      <c r="V633" s="426"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3"/>
      <c r="BC633" s="3" t="s">
        <v>1090</v>
      </c>
    </row>
    <row r="634" spans="1:55" s="12" customFormat="1" ht="13.5" customHeight="1" x14ac:dyDescent="0.2">
      <c r="A634" s="163">
        <v>619</v>
      </c>
      <c r="B634" s="7"/>
      <c r="C634" s="7"/>
      <c r="D634" s="120"/>
      <c r="E634" s="7"/>
      <c r="F634" s="7"/>
      <c r="G634" s="219"/>
      <c r="H634" s="7"/>
      <c r="I634" s="7"/>
      <c r="J634" s="9"/>
      <c r="K634" s="501"/>
      <c r="L634" s="498"/>
      <c r="M634" s="428"/>
      <c r="N634" s="429"/>
      <c r="O634" s="430"/>
      <c r="P634" s="422" t="str">
        <f t="shared" si="317"/>
        <v/>
      </c>
      <c r="Q634" s="422" t="str">
        <f t="shared" si="318"/>
        <v/>
      </c>
      <c r="R634" s="423" t="str">
        <f t="shared" si="319"/>
        <v/>
      </c>
      <c r="S634" s="424" t="str">
        <f t="shared" si="320"/>
        <v/>
      </c>
      <c r="T634" s="425" t="str">
        <f t="shared" si="321"/>
        <v/>
      </c>
      <c r="U634" s="425" t="str">
        <f t="shared" si="322"/>
        <v/>
      </c>
      <c r="V634" s="426"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3"/>
      <c r="BC634" s="3" t="s">
        <v>577</v>
      </c>
    </row>
    <row r="635" spans="1:55" s="12" customFormat="1" ht="13.5" customHeight="1" x14ac:dyDescent="0.2">
      <c r="A635" s="163">
        <v>620</v>
      </c>
      <c r="B635" s="7"/>
      <c r="C635" s="7"/>
      <c r="D635" s="120"/>
      <c r="E635" s="7"/>
      <c r="F635" s="7"/>
      <c r="G635" s="219"/>
      <c r="H635" s="7"/>
      <c r="I635" s="7"/>
      <c r="J635" s="9"/>
      <c r="K635" s="501"/>
      <c r="L635" s="498"/>
      <c r="M635" s="428"/>
      <c r="N635" s="429"/>
      <c r="O635" s="430"/>
      <c r="P635" s="422" t="str">
        <f t="shared" si="317"/>
        <v/>
      </c>
      <c r="Q635" s="422" t="str">
        <f t="shared" si="318"/>
        <v/>
      </c>
      <c r="R635" s="423" t="str">
        <f t="shared" si="319"/>
        <v/>
      </c>
      <c r="S635" s="424" t="str">
        <f t="shared" si="320"/>
        <v/>
      </c>
      <c r="T635" s="425" t="str">
        <f t="shared" si="321"/>
        <v/>
      </c>
      <c r="U635" s="425" t="str">
        <f t="shared" si="322"/>
        <v/>
      </c>
      <c r="V635" s="426"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3"/>
      <c r="BC635" s="3" t="s">
        <v>423</v>
      </c>
    </row>
    <row r="636" spans="1:55" s="12" customFormat="1" ht="13.5" customHeight="1" x14ac:dyDescent="0.2">
      <c r="A636" s="163">
        <v>621</v>
      </c>
      <c r="B636" s="7"/>
      <c r="C636" s="7"/>
      <c r="D636" s="120"/>
      <c r="E636" s="7"/>
      <c r="F636" s="7"/>
      <c r="G636" s="219"/>
      <c r="H636" s="7"/>
      <c r="I636" s="7"/>
      <c r="J636" s="9"/>
      <c r="K636" s="501"/>
      <c r="L636" s="498"/>
      <c r="M636" s="428"/>
      <c r="N636" s="429"/>
      <c r="O636" s="430"/>
      <c r="P636" s="422" t="str">
        <f t="shared" si="317"/>
        <v/>
      </c>
      <c r="Q636" s="422" t="str">
        <f t="shared" si="318"/>
        <v/>
      </c>
      <c r="R636" s="423" t="str">
        <f t="shared" si="319"/>
        <v/>
      </c>
      <c r="S636" s="424" t="str">
        <f t="shared" si="320"/>
        <v/>
      </c>
      <c r="T636" s="425" t="str">
        <f t="shared" si="321"/>
        <v/>
      </c>
      <c r="U636" s="425" t="str">
        <f t="shared" si="322"/>
        <v/>
      </c>
      <c r="V636" s="426"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3"/>
      <c r="BC636" s="3" t="s">
        <v>433</v>
      </c>
    </row>
    <row r="637" spans="1:55" s="12" customFormat="1" ht="13.5" customHeight="1" x14ac:dyDescent="0.2">
      <c r="A637" s="163">
        <v>622</v>
      </c>
      <c r="B637" s="7"/>
      <c r="C637" s="7"/>
      <c r="D637" s="120"/>
      <c r="E637" s="7"/>
      <c r="F637" s="7"/>
      <c r="G637" s="219"/>
      <c r="H637" s="7"/>
      <c r="I637" s="7"/>
      <c r="J637" s="9"/>
      <c r="K637" s="501"/>
      <c r="L637" s="498"/>
      <c r="M637" s="428"/>
      <c r="N637" s="429"/>
      <c r="O637" s="430"/>
      <c r="P637" s="422" t="str">
        <f t="shared" si="317"/>
        <v/>
      </c>
      <c r="Q637" s="422" t="str">
        <f t="shared" si="318"/>
        <v/>
      </c>
      <c r="R637" s="423" t="str">
        <f t="shared" si="319"/>
        <v/>
      </c>
      <c r="S637" s="424" t="str">
        <f t="shared" si="320"/>
        <v/>
      </c>
      <c r="T637" s="425" t="str">
        <f t="shared" si="321"/>
        <v/>
      </c>
      <c r="U637" s="425" t="str">
        <f t="shared" si="322"/>
        <v/>
      </c>
      <c r="V637" s="426"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3"/>
      <c r="BC637" s="3" t="s">
        <v>1099</v>
      </c>
    </row>
    <row r="638" spans="1:55" s="12" customFormat="1" ht="13.5" customHeight="1" x14ac:dyDescent="0.2">
      <c r="A638" s="163">
        <v>623</v>
      </c>
      <c r="B638" s="7"/>
      <c r="C638" s="7"/>
      <c r="D638" s="120"/>
      <c r="E638" s="7"/>
      <c r="F638" s="7"/>
      <c r="G638" s="219"/>
      <c r="H638" s="7"/>
      <c r="I638" s="7"/>
      <c r="J638" s="9"/>
      <c r="K638" s="501"/>
      <c r="L638" s="498"/>
      <c r="M638" s="428"/>
      <c r="N638" s="429"/>
      <c r="O638" s="430"/>
      <c r="P638" s="422" t="str">
        <f t="shared" si="317"/>
        <v/>
      </c>
      <c r="Q638" s="422" t="str">
        <f t="shared" si="318"/>
        <v/>
      </c>
      <c r="R638" s="423" t="str">
        <f t="shared" si="319"/>
        <v/>
      </c>
      <c r="S638" s="424" t="str">
        <f t="shared" si="320"/>
        <v/>
      </c>
      <c r="T638" s="425" t="str">
        <f t="shared" si="321"/>
        <v/>
      </c>
      <c r="U638" s="425" t="str">
        <f t="shared" si="322"/>
        <v/>
      </c>
      <c r="V638" s="426"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3"/>
      <c r="BC638" s="3" t="s">
        <v>576</v>
      </c>
    </row>
    <row r="639" spans="1:55" s="12" customFormat="1" ht="13.5" customHeight="1" x14ac:dyDescent="0.2">
      <c r="A639" s="163">
        <v>624</v>
      </c>
      <c r="B639" s="7"/>
      <c r="C639" s="7"/>
      <c r="D639" s="120"/>
      <c r="E639" s="7"/>
      <c r="F639" s="7"/>
      <c r="G639" s="219"/>
      <c r="H639" s="7"/>
      <c r="I639" s="7"/>
      <c r="J639" s="9"/>
      <c r="K639" s="501"/>
      <c r="L639" s="498"/>
      <c r="M639" s="428"/>
      <c r="N639" s="429"/>
      <c r="O639" s="430"/>
      <c r="P639" s="422" t="str">
        <f t="shared" si="317"/>
        <v/>
      </c>
      <c r="Q639" s="422" t="str">
        <f t="shared" si="318"/>
        <v/>
      </c>
      <c r="R639" s="423" t="str">
        <f t="shared" si="319"/>
        <v/>
      </c>
      <c r="S639" s="424" t="str">
        <f t="shared" si="320"/>
        <v/>
      </c>
      <c r="T639" s="425" t="str">
        <f t="shared" si="321"/>
        <v/>
      </c>
      <c r="U639" s="425" t="str">
        <f t="shared" si="322"/>
        <v/>
      </c>
      <c r="V639" s="426"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3"/>
      <c r="BC639" s="3" t="s">
        <v>422</v>
      </c>
    </row>
    <row r="640" spans="1:55" s="12" customFormat="1" ht="13.5" customHeight="1" x14ac:dyDescent="0.2">
      <c r="A640" s="163">
        <v>625</v>
      </c>
      <c r="B640" s="7"/>
      <c r="C640" s="7"/>
      <c r="D640" s="120"/>
      <c r="E640" s="7"/>
      <c r="F640" s="7"/>
      <c r="G640" s="219"/>
      <c r="H640" s="7"/>
      <c r="I640" s="7"/>
      <c r="J640" s="9"/>
      <c r="K640" s="501"/>
      <c r="L640" s="498"/>
      <c r="M640" s="428"/>
      <c r="N640" s="429"/>
      <c r="O640" s="430"/>
      <c r="P640" s="422" t="str">
        <f t="shared" si="317"/>
        <v/>
      </c>
      <c r="Q640" s="422" t="str">
        <f t="shared" si="318"/>
        <v/>
      </c>
      <c r="R640" s="423" t="str">
        <f t="shared" si="319"/>
        <v/>
      </c>
      <c r="S640" s="424" t="str">
        <f t="shared" si="320"/>
        <v/>
      </c>
      <c r="T640" s="425" t="str">
        <f t="shared" si="321"/>
        <v/>
      </c>
      <c r="U640" s="425" t="str">
        <f t="shared" si="322"/>
        <v/>
      </c>
      <c r="V640" s="426"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3"/>
      <c r="BC640" s="3" t="s">
        <v>432</v>
      </c>
    </row>
    <row r="641" spans="1:55" s="12" customFormat="1" ht="13.5" customHeight="1" x14ac:dyDescent="0.2">
      <c r="A641" s="163">
        <v>626</v>
      </c>
      <c r="B641" s="7"/>
      <c r="C641" s="7"/>
      <c r="D641" s="120"/>
      <c r="E641" s="7"/>
      <c r="F641" s="7"/>
      <c r="G641" s="219"/>
      <c r="H641" s="7"/>
      <c r="I641" s="7"/>
      <c r="J641" s="9"/>
      <c r="K641" s="501"/>
      <c r="L641" s="498"/>
      <c r="M641" s="428"/>
      <c r="N641" s="429"/>
      <c r="O641" s="430"/>
      <c r="P641" s="422" t="str">
        <f t="shared" si="317"/>
        <v/>
      </c>
      <c r="Q641" s="422" t="str">
        <f t="shared" si="318"/>
        <v/>
      </c>
      <c r="R641" s="423" t="str">
        <f t="shared" si="319"/>
        <v/>
      </c>
      <c r="S641" s="424" t="str">
        <f t="shared" si="320"/>
        <v/>
      </c>
      <c r="T641" s="425" t="str">
        <f t="shared" si="321"/>
        <v/>
      </c>
      <c r="U641" s="425" t="str">
        <f t="shared" si="322"/>
        <v/>
      </c>
      <c r="V641" s="426"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3"/>
      <c r="BC641" s="3" t="s">
        <v>1098</v>
      </c>
    </row>
    <row r="642" spans="1:55" s="12" customFormat="1" ht="13.5" customHeight="1" x14ac:dyDescent="0.2">
      <c r="A642" s="163">
        <v>627</v>
      </c>
      <c r="B642" s="7"/>
      <c r="C642" s="7"/>
      <c r="D642" s="120"/>
      <c r="E642" s="7"/>
      <c r="F642" s="7"/>
      <c r="G642" s="219"/>
      <c r="H642" s="7"/>
      <c r="I642" s="7"/>
      <c r="J642" s="9"/>
      <c r="K642" s="501"/>
      <c r="L642" s="498"/>
      <c r="M642" s="428"/>
      <c r="N642" s="429"/>
      <c r="O642" s="430"/>
      <c r="P642" s="422" t="str">
        <f t="shared" si="317"/>
        <v/>
      </c>
      <c r="Q642" s="422" t="str">
        <f t="shared" si="318"/>
        <v/>
      </c>
      <c r="R642" s="423" t="str">
        <f t="shared" si="319"/>
        <v/>
      </c>
      <c r="S642" s="424" t="str">
        <f t="shared" si="320"/>
        <v/>
      </c>
      <c r="T642" s="425" t="str">
        <f t="shared" si="321"/>
        <v/>
      </c>
      <c r="U642" s="425" t="str">
        <f t="shared" si="322"/>
        <v/>
      </c>
      <c r="V642" s="426"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3"/>
      <c r="BC642" s="3" t="s">
        <v>588</v>
      </c>
    </row>
    <row r="643" spans="1:55" s="12" customFormat="1" ht="13.5" customHeight="1" x14ac:dyDescent="0.2">
      <c r="A643" s="163">
        <v>628</v>
      </c>
      <c r="B643" s="7"/>
      <c r="C643" s="7"/>
      <c r="D643" s="120"/>
      <c r="E643" s="7"/>
      <c r="F643" s="7"/>
      <c r="G643" s="219"/>
      <c r="H643" s="7"/>
      <c r="I643" s="7"/>
      <c r="J643" s="9"/>
      <c r="K643" s="501"/>
      <c r="L643" s="498"/>
      <c r="M643" s="428"/>
      <c r="N643" s="429"/>
      <c r="O643" s="430"/>
      <c r="P643" s="422" t="str">
        <f t="shared" si="317"/>
        <v/>
      </c>
      <c r="Q643" s="422" t="str">
        <f t="shared" si="318"/>
        <v/>
      </c>
      <c r="R643" s="423" t="str">
        <f t="shared" si="319"/>
        <v/>
      </c>
      <c r="S643" s="424" t="str">
        <f t="shared" si="320"/>
        <v/>
      </c>
      <c r="T643" s="425" t="str">
        <f t="shared" si="321"/>
        <v/>
      </c>
      <c r="U643" s="425" t="str">
        <f t="shared" si="322"/>
        <v/>
      </c>
      <c r="V643" s="426"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3"/>
      <c r="BC643" s="3" t="s">
        <v>468</v>
      </c>
    </row>
    <row r="644" spans="1:55" s="12" customFormat="1" ht="13.5" customHeight="1" x14ac:dyDescent="0.2">
      <c r="A644" s="163">
        <v>629</v>
      </c>
      <c r="B644" s="7"/>
      <c r="C644" s="7"/>
      <c r="D644" s="120"/>
      <c r="E644" s="7"/>
      <c r="F644" s="7"/>
      <c r="G644" s="219"/>
      <c r="H644" s="7"/>
      <c r="I644" s="7"/>
      <c r="J644" s="9"/>
      <c r="K644" s="501"/>
      <c r="L644" s="498"/>
      <c r="M644" s="428"/>
      <c r="N644" s="429"/>
      <c r="O644" s="430"/>
      <c r="P644" s="422" t="str">
        <f t="shared" si="317"/>
        <v/>
      </c>
      <c r="Q644" s="422" t="str">
        <f t="shared" si="318"/>
        <v/>
      </c>
      <c r="R644" s="423" t="str">
        <f t="shared" si="319"/>
        <v/>
      </c>
      <c r="S644" s="424" t="str">
        <f t="shared" si="320"/>
        <v/>
      </c>
      <c r="T644" s="425" t="str">
        <f t="shared" si="321"/>
        <v/>
      </c>
      <c r="U644" s="425" t="str">
        <f t="shared" si="322"/>
        <v/>
      </c>
      <c r="V644" s="426"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3"/>
      <c r="BC644" s="3" t="s">
        <v>478</v>
      </c>
    </row>
    <row r="645" spans="1:55" s="12" customFormat="1" ht="13.5" customHeight="1" x14ac:dyDescent="0.2">
      <c r="A645" s="163">
        <v>630</v>
      </c>
      <c r="B645" s="7"/>
      <c r="C645" s="7"/>
      <c r="D645" s="120"/>
      <c r="E645" s="7"/>
      <c r="F645" s="7"/>
      <c r="G645" s="219"/>
      <c r="H645" s="7"/>
      <c r="I645" s="7"/>
      <c r="J645" s="9"/>
      <c r="K645" s="501"/>
      <c r="L645" s="498"/>
      <c r="M645" s="428"/>
      <c r="N645" s="429"/>
      <c r="O645" s="430"/>
      <c r="P645" s="422" t="str">
        <f t="shared" si="317"/>
        <v/>
      </c>
      <c r="Q645" s="422" t="str">
        <f t="shared" si="318"/>
        <v/>
      </c>
      <c r="R645" s="423" t="str">
        <f t="shared" si="319"/>
        <v/>
      </c>
      <c r="S645" s="424" t="str">
        <f t="shared" si="320"/>
        <v/>
      </c>
      <c r="T645" s="425" t="str">
        <f t="shared" si="321"/>
        <v/>
      </c>
      <c r="U645" s="425" t="str">
        <f t="shared" si="322"/>
        <v/>
      </c>
      <c r="V645" s="426"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3"/>
      <c r="BC645" s="3" t="s">
        <v>490</v>
      </c>
    </row>
    <row r="646" spans="1:55" s="12" customFormat="1" ht="13.5" customHeight="1" x14ac:dyDescent="0.2">
      <c r="A646" s="163">
        <v>631</v>
      </c>
      <c r="B646" s="7"/>
      <c r="C646" s="7"/>
      <c r="D646" s="120"/>
      <c r="E646" s="7"/>
      <c r="F646" s="7"/>
      <c r="G646" s="219"/>
      <c r="H646" s="7"/>
      <c r="I646" s="7"/>
      <c r="J646" s="9"/>
      <c r="K646" s="501"/>
      <c r="L646" s="498"/>
      <c r="M646" s="428"/>
      <c r="N646" s="429"/>
      <c r="O646" s="430"/>
      <c r="P646" s="422" t="str">
        <f t="shared" si="317"/>
        <v/>
      </c>
      <c r="Q646" s="422" t="str">
        <f t="shared" si="318"/>
        <v/>
      </c>
      <c r="R646" s="423" t="str">
        <f t="shared" si="319"/>
        <v/>
      </c>
      <c r="S646" s="424" t="str">
        <f t="shared" si="320"/>
        <v/>
      </c>
      <c r="T646" s="425" t="str">
        <f t="shared" si="321"/>
        <v/>
      </c>
      <c r="U646" s="425" t="str">
        <f t="shared" si="322"/>
        <v/>
      </c>
      <c r="V646" s="426"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3"/>
      <c r="BC646" s="3" t="s">
        <v>587</v>
      </c>
    </row>
    <row r="647" spans="1:55" s="12" customFormat="1" ht="13.5" customHeight="1" x14ac:dyDescent="0.2">
      <c r="A647" s="163">
        <v>632</v>
      </c>
      <c r="B647" s="7"/>
      <c r="C647" s="7"/>
      <c r="D647" s="120"/>
      <c r="E647" s="7"/>
      <c r="F647" s="7"/>
      <c r="G647" s="219"/>
      <c r="H647" s="7"/>
      <c r="I647" s="7"/>
      <c r="J647" s="9"/>
      <c r="K647" s="501"/>
      <c r="L647" s="498"/>
      <c r="M647" s="428"/>
      <c r="N647" s="429"/>
      <c r="O647" s="430"/>
      <c r="P647" s="422" t="str">
        <f t="shared" si="317"/>
        <v/>
      </c>
      <c r="Q647" s="422" t="str">
        <f t="shared" si="318"/>
        <v/>
      </c>
      <c r="R647" s="423" t="str">
        <f t="shared" si="319"/>
        <v/>
      </c>
      <c r="S647" s="424" t="str">
        <f t="shared" si="320"/>
        <v/>
      </c>
      <c r="T647" s="425" t="str">
        <f t="shared" si="321"/>
        <v/>
      </c>
      <c r="U647" s="425" t="str">
        <f t="shared" si="322"/>
        <v/>
      </c>
      <c r="V647" s="426"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3"/>
      <c r="BC647" s="3" t="s">
        <v>467</v>
      </c>
    </row>
    <row r="648" spans="1:55" s="12" customFormat="1" ht="13.5" customHeight="1" x14ac:dyDescent="0.2">
      <c r="A648" s="163">
        <v>633</v>
      </c>
      <c r="B648" s="7"/>
      <c r="C648" s="7"/>
      <c r="D648" s="120"/>
      <c r="E648" s="7"/>
      <c r="F648" s="7"/>
      <c r="G648" s="219"/>
      <c r="H648" s="7"/>
      <c r="I648" s="7"/>
      <c r="J648" s="9"/>
      <c r="K648" s="501"/>
      <c r="L648" s="498"/>
      <c r="M648" s="428"/>
      <c r="N648" s="429"/>
      <c r="O648" s="430"/>
      <c r="P648" s="422" t="str">
        <f t="shared" si="317"/>
        <v/>
      </c>
      <c r="Q648" s="422" t="str">
        <f t="shared" si="318"/>
        <v/>
      </c>
      <c r="R648" s="423" t="str">
        <f t="shared" si="319"/>
        <v/>
      </c>
      <c r="S648" s="424" t="str">
        <f t="shared" si="320"/>
        <v/>
      </c>
      <c r="T648" s="425" t="str">
        <f t="shared" si="321"/>
        <v/>
      </c>
      <c r="U648" s="425" t="str">
        <f t="shared" si="322"/>
        <v/>
      </c>
      <c r="V648" s="426"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3"/>
      <c r="BC648" s="3" t="s">
        <v>477</v>
      </c>
    </row>
    <row r="649" spans="1:55" s="12" customFormat="1" ht="13.5" customHeight="1" x14ac:dyDescent="0.2">
      <c r="A649" s="163">
        <v>634</v>
      </c>
      <c r="B649" s="7"/>
      <c r="C649" s="7"/>
      <c r="D649" s="120"/>
      <c r="E649" s="7"/>
      <c r="F649" s="7"/>
      <c r="G649" s="219"/>
      <c r="H649" s="7"/>
      <c r="I649" s="7"/>
      <c r="J649" s="9"/>
      <c r="K649" s="501"/>
      <c r="L649" s="498"/>
      <c r="M649" s="428"/>
      <c r="N649" s="429"/>
      <c r="O649" s="430"/>
      <c r="P649" s="422" t="str">
        <f t="shared" si="317"/>
        <v/>
      </c>
      <c r="Q649" s="422" t="str">
        <f t="shared" si="318"/>
        <v/>
      </c>
      <c r="R649" s="423" t="str">
        <f t="shared" si="319"/>
        <v/>
      </c>
      <c r="S649" s="424" t="str">
        <f t="shared" si="320"/>
        <v/>
      </c>
      <c r="T649" s="425" t="str">
        <f t="shared" si="321"/>
        <v/>
      </c>
      <c r="U649" s="425" t="str">
        <f t="shared" si="322"/>
        <v/>
      </c>
      <c r="V649" s="426"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3"/>
      <c r="BC649" s="3" t="s">
        <v>489</v>
      </c>
    </row>
    <row r="650" spans="1:55" s="12" customFormat="1" ht="13.5" customHeight="1" x14ac:dyDescent="0.2">
      <c r="A650" s="163">
        <v>635</v>
      </c>
      <c r="B650" s="7"/>
      <c r="C650" s="7"/>
      <c r="D650" s="120"/>
      <c r="E650" s="7"/>
      <c r="F650" s="7"/>
      <c r="G650" s="219"/>
      <c r="H650" s="7"/>
      <c r="I650" s="7"/>
      <c r="J650" s="9"/>
      <c r="K650" s="501"/>
      <c r="L650" s="498"/>
      <c r="M650" s="428"/>
      <c r="N650" s="429"/>
      <c r="O650" s="430"/>
      <c r="P650" s="422" t="str">
        <f t="shared" si="317"/>
        <v/>
      </c>
      <c r="Q650" s="422" t="str">
        <f t="shared" si="318"/>
        <v/>
      </c>
      <c r="R650" s="423" t="str">
        <f t="shared" si="319"/>
        <v/>
      </c>
      <c r="S650" s="424" t="str">
        <f t="shared" si="320"/>
        <v/>
      </c>
      <c r="T650" s="425" t="str">
        <f t="shared" si="321"/>
        <v/>
      </c>
      <c r="U650" s="425" t="str">
        <f t="shared" si="322"/>
        <v/>
      </c>
      <c r="V650" s="426"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3"/>
      <c r="BC650" s="3" t="s">
        <v>1095</v>
      </c>
    </row>
    <row r="651" spans="1:55" s="12" customFormat="1" ht="13.5" customHeight="1" x14ac:dyDescent="0.2">
      <c r="A651" s="163">
        <v>636</v>
      </c>
      <c r="B651" s="7"/>
      <c r="C651" s="7"/>
      <c r="D651" s="120"/>
      <c r="E651" s="7"/>
      <c r="F651" s="7"/>
      <c r="G651" s="219"/>
      <c r="H651" s="7"/>
      <c r="I651" s="7"/>
      <c r="J651" s="9"/>
      <c r="K651" s="501"/>
      <c r="L651" s="498"/>
      <c r="M651" s="428"/>
      <c r="N651" s="429"/>
      <c r="O651" s="430"/>
      <c r="P651" s="422" t="str">
        <f t="shared" si="317"/>
        <v/>
      </c>
      <c r="Q651" s="422" t="str">
        <f t="shared" si="318"/>
        <v/>
      </c>
      <c r="R651" s="423" t="str">
        <f t="shared" si="319"/>
        <v/>
      </c>
      <c r="S651" s="424" t="str">
        <f t="shared" si="320"/>
        <v/>
      </c>
      <c r="T651" s="425" t="str">
        <f t="shared" si="321"/>
        <v/>
      </c>
      <c r="U651" s="425" t="str">
        <f t="shared" si="322"/>
        <v/>
      </c>
      <c r="V651" s="426"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3"/>
      <c r="BC651" s="3" t="s">
        <v>1091</v>
      </c>
    </row>
    <row r="652" spans="1:55" s="12" customFormat="1" ht="13.5" customHeight="1" x14ac:dyDescent="0.2">
      <c r="A652" s="163">
        <v>637</v>
      </c>
      <c r="B652" s="7"/>
      <c r="C652" s="7"/>
      <c r="D652" s="120"/>
      <c r="E652" s="7"/>
      <c r="F652" s="7"/>
      <c r="G652" s="219"/>
      <c r="H652" s="7"/>
      <c r="I652" s="7"/>
      <c r="J652" s="9"/>
      <c r="K652" s="501"/>
      <c r="L652" s="498"/>
      <c r="M652" s="428"/>
      <c r="N652" s="429"/>
      <c r="O652" s="430"/>
      <c r="P652" s="422" t="str">
        <f t="shared" si="317"/>
        <v/>
      </c>
      <c r="Q652" s="422" t="str">
        <f t="shared" si="318"/>
        <v/>
      </c>
      <c r="R652" s="423" t="str">
        <f t="shared" si="319"/>
        <v/>
      </c>
      <c r="S652" s="424" t="str">
        <f t="shared" si="320"/>
        <v/>
      </c>
      <c r="T652" s="425" t="str">
        <f t="shared" si="321"/>
        <v/>
      </c>
      <c r="U652" s="425" t="str">
        <f t="shared" si="322"/>
        <v/>
      </c>
      <c r="V652" s="426"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3"/>
      <c r="BC652" s="3" t="s">
        <v>514</v>
      </c>
    </row>
    <row r="653" spans="1:55" s="12" customFormat="1" ht="13.5" customHeight="1" x14ac:dyDescent="0.2">
      <c r="A653" s="163">
        <v>638</v>
      </c>
      <c r="B653" s="7"/>
      <c r="C653" s="7"/>
      <c r="D653" s="120"/>
      <c r="E653" s="7"/>
      <c r="F653" s="7"/>
      <c r="G653" s="219"/>
      <c r="H653" s="7"/>
      <c r="I653" s="7"/>
      <c r="J653" s="9"/>
      <c r="K653" s="501"/>
      <c r="L653" s="498"/>
      <c r="M653" s="428"/>
      <c r="N653" s="429"/>
      <c r="O653" s="430"/>
      <c r="P653" s="422" t="str">
        <f t="shared" si="317"/>
        <v/>
      </c>
      <c r="Q653" s="422" t="str">
        <f t="shared" si="318"/>
        <v/>
      </c>
      <c r="R653" s="423" t="str">
        <f t="shared" si="319"/>
        <v/>
      </c>
      <c r="S653" s="424" t="str">
        <f t="shared" si="320"/>
        <v/>
      </c>
      <c r="T653" s="425" t="str">
        <f t="shared" si="321"/>
        <v/>
      </c>
      <c r="U653" s="425" t="str">
        <f t="shared" si="322"/>
        <v/>
      </c>
      <c r="V653" s="426"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3"/>
      <c r="BC653" s="3" t="s">
        <v>1539</v>
      </c>
    </row>
    <row r="654" spans="1:55" s="12" customFormat="1" ht="13.5" customHeight="1" x14ac:dyDescent="0.2">
      <c r="A654" s="163">
        <v>639</v>
      </c>
      <c r="B654" s="7"/>
      <c r="C654" s="7"/>
      <c r="D654" s="120"/>
      <c r="E654" s="7"/>
      <c r="F654" s="7"/>
      <c r="G654" s="219"/>
      <c r="H654" s="7"/>
      <c r="I654" s="7"/>
      <c r="J654" s="9"/>
      <c r="K654" s="501"/>
      <c r="L654" s="498"/>
      <c r="M654" s="428"/>
      <c r="N654" s="429"/>
      <c r="O654" s="430"/>
      <c r="P654" s="422" t="str">
        <f t="shared" si="317"/>
        <v/>
      </c>
      <c r="Q654" s="422" t="str">
        <f t="shared" si="318"/>
        <v/>
      </c>
      <c r="R654" s="423" t="str">
        <f t="shared" si="319"/>
        <v/>
      </c>
      <c r="S654" s="424" t="str">
        <f t="shared" si="320"/>
        <v/>
      </c>
      <c r="T654" s="425" t="str">
        <f t="shared" si="321"/>
        <v/>
      </c>
      <c r="U654" s="425" t="str">
        <f t="shared" si="322"/>
        <v/>
      </c>
      <c r="V654" s="426"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3"/>
      <c r="BC654" s="3" t="s">
        <v>1545</v>
      </c>
    </row>
    <row r="655" spans="1:55" s="12" customFormat="1" ht="13.5" customHeight="1" x14ac:dyDescent="0.2">
      <c r="A655" s="163">
        <v>640</v>
      </c>
      <c r="B655" s="7"/>
      <c r="C655" s="7"/>
      <c r="D655" s="120"/>
      <c r="E655" s="7"/>
      <c r="F655" s="7"/>
      <c r="G655" s="219"/>
      <c r="H655" s="7"/>
      <c r="I655" s="7"/>
      <c r="J655" s="9"/>
      <c r="K655" s="501"/>
      <c r="L655" s="498"/>
      <c r="M655" s="428"/>
      <c r="N655" s="429"/>
      <c r="O655" s="430"/>
      <c r="P655" s="422" t="str">
        <f t="shared" si="317"/>
        <v/>
      </c>
      <c r="Q655" s="422" t="str">
        <f t="shared" si="318"/>
        <v/>
      </c>
      <c r="R655" s="423" t="str">
        <f t="shared" si="319"/>
        <v/>
      </c>
      <c r="S655" s="424" t="str">
        <f t="shared" si="320"/>
        <v/>
      </c>
      <c r="T655" s="425" t="str">
        <f t="shared" si="321"/>
        <v/>
      </c>
      <c r="U655" s="425" t="str">
        <f t="shared" si="322"/>
        <v/>
      </c>
      <c r="V655" s="426"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3"/>
      <c r="BC655" s="3" t="s">
        <v>1552</v>
      </c>
    </row>
    <row r="656" spans="1:55" s="12" customFormat="1" ht="13.5" customHeight="1" x14ac:dyDescent="0.2">
      <c r="A656" s="163">
        <v>641</v>
      </c>
      <c r="B656" s="7"/>
      <c r="C656" s="7"/>
      <c r="D656" s="120"/>
      <c r="E656" s="7"/>
      <c r="F656" s="7"/>
      <c r="G656" s="219"/>
      <c r="H656" s="7"/>
      <c r="I656" s="7"/>
      <c r="J656" s="9"/>
      <c r="K656" s="501"/>
      <c r="L656" s="498"/>
      <c r="M656" s="428"/>
      <c r="N656" s="429"/>
      <c r="O656" s="430"/>
      <c r="P656" s="422" t="str">
        <f t="shared" si="317"/>
        <v/>
      </c>
      <c r="Q656" s="422" t="str">
        <f t="shared" si="318"/>
        <v/>
      </c>
      <c r="R656" s="423" t="str">
        <f t="shared" si="319"/>
        <v/>
      </c>
      <c r="S656" s="424" t="str">
        <f t="shared" si="320"/>
        <v/>
      </c>
      <c r="T656" s="425" t="str">
        <f t="shared" si="321"/>
        <v/>
      </c>
      <c r="U656" s="425" t="str">
        <f t="shared" si="322"/>
        <v/>
      </c>
      <c r="V656" s="426"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3"/>
      <c r="BC656" s="3" t="s">
        <v>564</v>
      </c>
    </row>
    <row r="657" spans="1:55" s="12" customFormat="1" ht="13.5" customHeight="1" x14ac:dyDescent="0.2">
      <c r="A657" s="163">
        <v>642</v>
      </c>
      <c r="B657" s="7"/>
      <c r="C657" s="7"/>
      <c r="D657" s="120"/>
      <c r="E657" s="7"/>
      <c r="F657" s="7"/>
      <c r="G657" s="219"/>
      <c r="H657" s="7"/>
      <c r="I657" s="7"/>
      <c r="J657" s="9"/>
      <c r="K657" s="501"/>
      <c r="L657" s="498"/>
      <c r="M657" s="428"/>
      <c r="N657" s="429"/>
      <c r="O657" s="430"/>
      <c r="P657" s="422" t="str">
        <f t="shared" ref="P657:P720" si="349">IF(ISBLANK(K657)=TRUE,"",IF(ISNUMBER(AJ657)=TRUE,AJ657,"エラー"))</f>
        <v/>
      </c>
      <c r="Q657" s="422" t="str">
        <f t="shared" ref="Q657:Q720" si="350">IF(ISBLANK(K657)=TRUE,"",IF(ISNUMBER(AM657)=TRUE,AM657,"エラー"))</f>
        <v/>
      </c>
      <c r="R657" s="423" t="str">
        <f t="shared" ref="R657:R720" si="351">IF(ISBLANK(K657)=TRUE,"",IF(ISNUMBER(AS657)=TRUE,AS657,"エラー"))</f>
        <v/>
      </c>
      <c r="S657" s="424" t="str">
        <f t="shared" ref="S657:S720" si="352">IF(OR(N657="",O657=""),"",N657/O657)</f>
        <v/>
      </c>
      <c r="T657" s="425" t="str">
        <f t="shared" ref="T657:T720" si="353">IF(P657="","",IF(ISERROR(P657*N657*AC657),"エラー",IF(ISBLANK(P657)=TRUE,"エラー",IF(ISBLANK(N657)=TRUE,"エラー",IF(AV657=1,"エラー",P657*N657*AC657/1000)))))</f>
        <v/>
      </c>
      <c r="U657" s="425" t="str">
        <f t="shared" ref="U657:U720" si="354">IF(Q657="","",IF(ISERROR(Q657*N657*AC657),"エラー",IF(ISBLANK(Q657)=TRUE,"エラー",IF(ISBLANK(N657)=TRUE,"エラー",IF(AV657=1,"エラー",Q657*N657*AC657/1000)))))</f>
        <v/>
      </c>
      <c r="V657" s="426"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3"/>
      <c r="BC657" s="3" t="s">
        <v>1619</v>
      </c>
    </row>
    <row r="658" spans="1:55" s="12" customFormat="1" ht="13.5" customHeight="1" x14ac:dyDescent="0.2">
      <c r="A658" s="163">
        <v>643</v>
      </c>
      <c r="B658" s="7"/>
      <c r="C658" s="7"/>
      <c r="D658" s="120"/>
      <c r="E658" s="7"/>
      <c r="F658" s="7"/>
      <c r="G658" s="219"/>
      <c r="H658" s="7"/>
      <c r="I658" s="7"/>
      <c r="J658" s="9"/>
      <c r="K658" s="501"/>
      <c r="L658" s="498"/>
      <c r="M658" s="428"/>
      <c r="N658" s="429"/>
      <c r="O658" s="430"/>
      <c r="P658" s="422" t="str">
        <f t="shared" si="349"/>
        <v/>
      </c>
      <c r="Q658" s="422" t="str">
        <f t="shared" si="350"/>
        <v/>
      </c>
      <c r="R658" s="423" t="str">
        <f t="shared" si="351"/>
        <v/>
      </c>
      <c r="S658" s="424" t="str">
        <f t="shared" si="352"/>
        <v/>
      </c>
      <c r="T658" s="425" t="str">
        <f t="shared" si="353"/>
        <v/>
      </c>
      <c r="U658" s="425" t="str">
        <f t="shared" si="354"/>
        <v/>
      </c>
      <c r="V658" s="426"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3"/>
      <c r="BC658" s="3" t="s">
        <v>1620</v>
      </c>
    </row>
    <row r="659" spans="1:55" s="12" customFormat="1" ht="13.5" customHeight="1" x14ac:dyDescent="0.2">
      <c r="A659" s="163">
        <v>644</v>
      </c>
      <c r="B659" s="7"/>
      <c r="C659" s="7"/>
      <c r="D659" s="120"/>
      <c r="E659" s="7"/>
      <c r="F659" s="7"/>
      <c r="G659" s="219"/>
      <c r="H659" s="7"/>
      <c r="I659" s="7"/>
      <c r="J659" s="9"/>
      <c r="K659" s="501"/>
      <c r="L659" s="498"/>
      <c r="M659" s="428"/>
      <c r="N659" s="429"/>
      <c r="O659" s="430"/>
      <c r="P659" s="422" t="str">
        <f t="shared" si="349"/>
        <v/>
      </c>
      <c r="Q659" s="422" t="str">
        <f t="shared" si="350"/>
        <v/>
      </c>
      <c r="R659" s="423" t="str">
        <f t="shared" si="351"/>
        <v/>
      </c>
      <c r="S659" s="424" t="str">
        <f t="shared" si="352"/>
        <v/>
      </c>
      <c r="T659" s="425" t="str">
        <f t="shared" si="353"/>
        <v/>
      </c>
      <c r="U659" s="425" t="str">
        <f t="shared" si="354"/>
        <v/>
      </c>
      <c r="V659" s="426"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3"/>
      <c r="BC659" s="3" t="s">
        <v>1569</v>
      </c>
    </row>
    <row r="660" spans="1:55" s="12" customFormat="1" ht="13.5" customHeight="1" x14ac:dyDescent="0.2">
      <c r="A660" s="163">
        <v>645</v>
      </c>
      <c r="B660" s="7"/>
      <c r="C660" s="7"/>
      <c r="D660" s="120"/>
      <c r="E660" s="7"/>
      <c r="F660" s="7"/>
      <c r="G660" s="219"/>
      <c r="H660" s="7"/>
      <c r="I660" s="7"/>
      <c r="J660" s="9"/>
      <c r="K660" s="501"/>
      <c r="L660" s="498"/>
      <c r="M660" s="428"/>
      <c r="N660" s="429"/>
      <c r="O660" s="430"/>
      <c r="P660" s="422" t="str">
        <f t="shared" si="349"/>
        <v/>
      </c>
      <c r="Q660" s="422" t="str">
        <f t="shared" si="350"/>
        <v/>
      </c>
      <c r="R660" s="423" t="str">
        <f t="shared" si="351"/>
        <v/>
      </c>
      <c r="S660" s="424" t="str">
        <f t="shared" si="352"/>
        <v/>
      </c>
      <c r="T660" s="425" t="str">
        <f t="shared" si="353"/>
        <v/>
      </c>
      <c r="U660" s="425" t="str">
        <f t="shared" si="354"/>
        <v/>
      </c>
      <c r="V660" s="426"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3"/>
      <c r="BC660" s="3" t="s">
        <v>1096</v>
      </c>
    </row>
    <row r="661" spans="1:55" s="12" customFormat="1" ht="13.5" customHeight="1" x14ac:dyDescent="0.2">
      <c r="A661" s="163">
        <v>646</v>
      </c>
      <c r="B661" s="7"/>
      <c r="C661" s="7"/>
      <c r="D661" s="120"/>
      <c r="E661" s="7"/>
      <c r="F661" s="7"/>
      <c r="G661" s="219"/>
      <c r="H661" s="7"/>
      <c r="I661" s="7"/>
      <c r="J661" s="9"/>
      <c r="K661" s="501"/>
      <c r="L661" s="498"/>
      <c r="M661" s="428"/>
      <c r="N661" s="429"/>
      <c r="O661" s="430"/>
      <c r="P661" s="422" t="str">
        <f t="shared" si="349"/>
        <v/>
      </c>
      <c r="Q661" s="422" t="str">
        <f t="shared" si="350"/>
        <v/>
      </c>
      <c r="R661" s="423" t="str">
        <f t="shared" si="351"/>
        <v/>
      </c>
      <c r="S661" s="424" t="str">
        <f t="shared" si="352"/>
        <v/>
      </c>
      <c r="T661" s="425" t="str">
        <f t="shared" si="353"/>
        <v/>
      </c>
      <c r="U661" s="425" t="str">
        <f t="shared" si="354"/>
        <v/>
      </c>
      <c r="V661" s="426"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3"/>
      <c r="BC661" s="3" t="s">
        <v>1092</v>
      </c>
    </row>
    <row r="662" spans="1:55" s="12" customFormat="1" ht="13.5" customHeight="1" x14ac:dyDescent="0.2">
      <c r="A662" s="163">
        <v>647</v>
      </c>
      <c r="B662" s="7"/>
      <c r="C662" s="7"/>
      <c r="D662" s="120"/>
      <c r="E662" s="7"/>
      <c r="F662" s="7"/>
      <c r="G662" s="219"/>
      <c r="H662" s="7"/>
      <c r="I662" s="7"/>
      <c r="J662" s="9"/>
      <c r="K662" s="501"/>
      <c r="L662" s="498"/>
      <c r="M662" s="428"/>
      <c r="N662" s="429"/>
      <c r="O662" s="430"/>
      <c r="P662" s="422" t="str">
        <f t="shared" si="349"/>
        <v/>
      </c>
      <c r="Q662" s="422" t="str">
        <f t="shared" si="350"/>
        <v/>
      </c>
      <c r="R662" s="423" t="str">
        <f t="shared" si="351"/>
        <v/>
      </c>
      <c r="S662" s="424" t="str">
        <f t="shared" si="352"/>
        <v/>
      </c>
      <c r="T662" s="425" t="str">
        <f t="shared" si="353"/>
        <v/>
      </c>
      <c r="U662" s="425" t="str">
        <f t="shared" si="354"/>
        <v/>
      </c>
      <c r="V662" s="426"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3"/>
      <c r="BC662" s="3" t="s">
        <v>1097</v>
      </c>
    </row>
    <row r="663" spans="1:55" s="12" customFormat="1" ht="13.5" customHeight="1" x14ac:dyDescent="0.2">
      <c r="A663" s="163">
        <v>648</v>
      </c>
      <c r="B663" s="7"/>
      <c r="C663" s="7"/>
      <c r="D663" s="120"/>
      <c r="E663" s="7"/>
      <c r="F663" s="7"/>
      <c r="G663" s="219"/>
      <c r="H663" s="7"/>
      <c r="I663" s="7"/>
      <c r="J663" s="9"/>
      <c r="K663" s="501"/>
      <c r="L663" s="498"/>
      <c r="M663" s="428"/>
      <c r="N663" s="429"/>
      <c r="O663" s="430"/>
      <c r="P663" s="422" t="str">
        <f t="shared" si="349"/>
        <v/>
      </c>
      <c r="Q663" s="422" t="str">
        <f t="shared" si="350"/>
        <v/>
      </c>
      <c r="R663" s="423" t="str">
        <f t="shared" si="351"/>
        <v/>
      </c>
      <c r="S663" s="424" t="str">
        <f t="shared" si="352"/>
        <v/>
      </c>
      <c r="T663" s="425" t="str">
        <f t="shared" si="353"/>
        <v/>
      </c>
      <c r="U663" s="425" t="str">
        <f t="shared" si="354"/>
        <v/>
      </c>
      <c r="V663" s="426"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3"/>
      <c r="BC663" s="3" t="s">
        <v>1093</v>
      </c>
    </row>
    <row r="664" spans="1:55" s="12" customFormat="1" ht="13.5" customHeight="1" x14ac:dyDescent="0.2">
      <c r="A664" s="163">
        <v>649</v>
      </c>
      <c r="B664" s="7"/>
      <c r="C664" s="7"/>
      <c r="D664" s="120"/>
      <c r="E664" s="7"/>
      <c r="F664" s="7"/>
      <c r="G664" s="219"/>
      <c r="H664" s="7"/>
      <c r="I664" s="7"/>
      <c r="J664" s="9"/>
      <c r="K664" s="501"/>
      <c r="L664" s="498"/>
      <c r="M664" s="428"/>
      <c r="N664" s="429"/>
      <c r="O664" s="430"/>
      <c r="P664" s="422" t="str">
        <f t="shared" si="349"/>
        <v/>
      </c>
      <c r="Q664" s="422" t="str">
        <f t="shared" si="350"/>
        <v/>
      </c>
      <c r="R664" s="423" t="str">
        <f t="shared" si="351"/>
        <v/>
      </c>
      <c r="S664" s="424" t="str">
        <f t="shared" si="352"/>
        <v/>
      </c>
      <c r="T664" s="425" t="str">
        <f t="shared" si="353"/>
        <v/>
      </c>
      <c r="U664" s="425" t="str">
        <f t="shared" si="354"/>
        <v/>
      </c>
      <c r="V664" s="426"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3"/>
      <c r="BC664" s="3" t="s">
        <v>1260</v>
      </c>
    </row>
    <row r="665" spans="1:55" s="12" customFormat="1" ht="13.5" customHeight="1" x14ac:dyDescent="0.2">
      <c r="A665" s="163">
        <v>650</v>
      </c>
      <c r="B665" s="7"/>
      <c r="C665" s="7"/>
      <c r="D665" s="120"/>
      <c r="E665" s="7"/>
      <c r="F665" s="7"/>
      <c r="G665" s="219"/>
      <c r="H665" s="7"/>
      <c r="I665" s="7"/>
      <c r="J665" s="9"/>
      <c r="K665" s="501"/>
      <c r="L665" s="498"/>
      <c r="M665" s="428"/>
      <c r="N665" s="429"/>
      <c r="O665" s="430"/>
      <c r="P665" s="422" t="str">
        <f t="shared" si="349"/>
        <v/>
      </c>
      <c r="Q665" s="422" t="str">
        <f t="shared" si="350"/>
        <v/>
      </c>
      <c r="R665" s="423" t="str">
        <f t="shared" si="351"/>
        <v/>
      </c>
      <c r="S665" s="424" t="str">
        <f t="shared" si="352"/>
        <v/>
      </c>
      <c r="T665" s="425" t="str">
        <f t="shared" si="353"/>
        <v/>
      </c>
      <c r="U665" s="425" t="str">
        <f t="shared" si="354"/>
        <v/>
      </c>
      <c r="V665" s="426"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3"/>
      <c r="BC665" s="3" t="s">
        <v>1261</v>
      </c>
    </row>
    <row r="666" spans="1:55" s="12" customFormat="1" ht="13.5" customHeight="1" x14ac:dyDescent="0.2">
      <c r="A666" s="163">
        <v>651</v>
      </c>
      <c r="B666" s="7"/>
      <c r="C666" s="7"/>
      <c r="D666" s="120"/>
      <c r="E666" s="7"/>
      <c r="F666" s="7"/>
      <c r="G666" s="219"/>
      <c r="H666" s="7"/>
      <c r="I666" s="7"/>
      <c r="J666" s="9"/>
      <c r="K666" s="501"/>
      <c r="L666" s="498"/>
      <c r="M666" s="428"/>
      <c r="N666" s="429"/>
      <c r="O666" s="430"/>
      <c r="P666" s="422" t="str">
        <f t="shared" si="349"/>
        <v/>
      </c>
      <c r="Q666" s="422" t="str">
        <f t="shared" si="350"/>
        <v/>
      </c>
      <c r="R666" s="423" t="str">
        <f t="shared" si="351"/>
        <v/>
      </c>
      <c r="S666" s="424" t="str">
        <f t="shared" si="352"/>
        <v/>
      </c>
      <c r="T666" s="425" t="str">
        <f t="shared" si="353"/>
        <v/>
      </c>
      <c r="U666" s="425" t="str">
        <f t="shared" si="354"/>
        <v/>
      </c>
      <c r="V666" s="426"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3"/>
      <c r="BC666" s="3" t="s">
        <v>509</v>
      </c>
    </row>
    <row r="667" spans="1:55" s="12" customFormat="1" ht="13.5" customHeight="1" x14ac:dyDescent="0.2">
      <c r="A667" s="163">
        <v>652</v>
      </c>
      <c r="B667" s="7"/>
      <c r="C667" s="7"/>
      <c r="D667" s="120"/>
      <c r="E667" s="7"/>
      <c r="F667" s="7"/>
      <c r="G667" s="219"/>
      <c r="H667" s="7"/>
      <c r="I667" s="7"/>
      <c r="J667" s="9"/>
      <c r="K667" s="501"/>
      <c r="L667" s="498"/>
      <c r="M667" s="428"/>
      <c r="N667" s="429"/>
      <c r="O667" s="430"/>
      <c r="P667" s="422" t="str">
        <f t="shared" si="349"/>
        <v/>
      </c>
      <c r="Q667" s="422" t="str">
        <f t="shared" si="350"/>
        <v/>
      </c>
      <c r="R667" s="423" t="str">
        <f t="shared" si="351"/>
        <v/>
      </c>
      <c r="S667" s="424" t="str">
        <f t="shared" si="352"/>
        <v/>
      </c>
      <c r="T667" s="425" t="str">
        <f t="shared" si="353"/>
        <v/>
      </c>
      <c r="U667" s="425" t="str">
        <f t="shared" si="354"/>
        <v/>
      </c>
      <c r="V667" s="426"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3"/>
      <c r="BC667" s="3" t="s">
        <v>255</v>
      </c>
    </row>
    <row r="668" spans="1:55" s="12" customFormat="1" ht="13.5" customHeight="1" x14ac:dyDescent="0.2">
      <c r="A668" s="163">
        <v>653</v>
      </c>
      <c r="B668" s="7"/>
      <c r="C668" s="7"/>
      <c r="D668" s="120"/>
      <c r="E668" s="7"/>
      <c r="F668" s="7"/>
      <c r="G668" s="219"/>
      <c r="H668" s="7"/>
      <c r="I668" s="7"/>
      <c r="J668" s="9"/>
      <c r="K668" s="501"/>
      <c r="L668" s="498"/>
      <c r="M668" s="428"/>
      <c r="N668" s="429"/>
      <c r="O668" s="430"/>
      <c r="P668" s="422" t="str">
        <f t="shared" si="349"/>
        <v/>
      </c>
      <c r="Q668" s="422" t="str">
        <f t="shared" si="350"/>
        <v/>
      </c>
      <c r="R668" s="423" t="str">
        <f t="shared" si="351"/>
        <v/>
      </c>
      <c r="S668" s="424" t="str">
        <f t="shared" si="352"/>
        <v/>
      </c>
      <c r="T668" s="425" t="str">
        <f t="shared" si="353"/>
        <v/>
      </c>
      <c r="U668" s="425" t="str">
        <f t="shared" si="354"/>
        <v/>
      </c>
      <c r="V668" s="426"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3"/>
      <c r="BC668" s="3" t="s">
        <v>265</v>
      </c>
    </row>
    <row r="669" spans="1:55" s="12" customFormat="1" ht="13.5" customHeight="1" x14ac:dyDescent="0.2">
      <c r="A669" s="163">
        <v>654</v>
      </c>
      <c r="B669" s="7"/>
      <c r="C669" s="7"/>
      <c r="D669" s="120"/>
      <c r="E669" s="7"/>
      <c r="F669" s="7"/>
      <c r="G669" s="219"/>
      <c r="H669" s="7"/>
      <c r="I669" s="7"/>
      <c r="J669" s="9"/>
      <c r="K669" s="501"/>
      <c r="L669" s="498"/>
      <c r="M669" s="428"/>
      <c r="N669" s="429"/>
      <c r="O669" s="430"/>
      <c r="P669" s="422" t="str">
        <f t="shared" si="349"/>
        <v/>
      </c>
      <c r="Q669" s="422" t="str">
        <f t="shared" si="350"/>
        <v/>
      </c>
      <c r="R669" s="423" t="str">
        <f t="shared" si="351"/>
        <v/>
      </c>
      <c r="S669" s="424" t="str">
        <f t="shared" si="352"/>
        <v/>
      </c>
      <c r="T669" s="425" t="str">
        <f t="shared" si="353"/>
        <v/>
      </c>
      <c r="U669" s="425" t="str">
        <f t="shared" si="354"/>
        <v/>
      </c>
      <c r="V669" s="426"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3"/>
      <c r="BC669" s="3" t="s">
        <v>277</v>
      </c>
    </row>
    <row r="670" spans="1:55" s="12" customFormat="1" ht="13.5" customHeight="1" x14ac:dyDescent="0.2">
      <c r="A670" s="163">
        <v>655</v>
      </c>
      <c r="B670" s="7"/>
      <c r="C670" s="7"/>
      <c r="D670" s="120"/>
      <c r="E670" s="7"/>
      <c r="F670" s="7"/>
      <c r="G670" s="219"/>
      <c r="H670" s="7"/>
      <c r="I670" s="7"/>
      <c r="J670" s="9"/>
      <c r="K670" s="501"/>
      <c r="L670" s="498"/>
      <c r="M670" s="428"/>
      <c r="N670" s="429"/>
      <c r="O670" s="430"/>
      <c r="P670" s="422" t="str">
        <f t="shared" si="349"/>
        <v/>
      </c>
      <c r="Q670" s="422" t="str">
        <f t="shared" si="350"/>
        <v/>
      </c>
      <c r="R670" s="423" t="str">
        <f t="shared" si="351"/>
        <v/>
      </c>
      <c r="S670" s="424" t="str">
        <f t="shared" si="352"/>
        <v/>
      </c>
      <c r="T670" s="425" t="str">
        <f t="shared" si="353"/>
        <v/>
      </c>
      <c r="U670" s="425" t="str">
        <f t="shared" si="354"/>
        <v/>
      </c>
      <c r="V670" s="426"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3"/>
      <c r="BC670" s="3" t="s">
        <v>508</v>
      </c>
    </row>
    <row r="671" spans="1:55" s="12" customFormat="1" ht="13.5" customHeight="1" x14ac:dyDescent="0.2">
      <c r="A671" s="163">
        <v>656</v>
      </c>
      <c r="B671" s="7"/>
      <c r="C671" s="7"/>
      <c r="D671" s="120"/>
      <c r="E671" s="7"/>
      <c r="F671" s="7"/>
      <c r="G671" s="219"/>
      <c r="H671" s="7"/>
      <c r="I671" s="7"/>
      <c r="J671" s="9"/>
      <c r="K671" s="501"/>
      <c r="L671" s="498"/>
      <c r="M671" s="428"/>
      <c r="N671" s="429"/>
      <c r="O671" s="430"/>
      <c r="P671" s="422" t="str">
        <f t="shared" si="349"/>
        <v/>
      </c>
      <c r="Q671" s="422" t="str">
        <f t="shared" si="350"/>
        <v/>
      </c>
      <c r="R671" s="423" t="str">
        <f t="shared" si="351"/>
        <v/>
      </c>
      <c r="S671" s="424" t="str">
        <f t="shared" si="352"/>
        <v/>
      </c>
      <c r="T671" s="425" t="str">
        <f t="shared" si="353"/>
        <v/>
      </c>
      <c r="U671" s="425" t="str">
        <f t="shared" si="354"/>
        <v/>
      </c>
      <c r="V671" s="426"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3"/>
      <c r="BC671" s="3" t="s">
        <v>254</v>
      </c>
    </row>
    <row r="672" spans="1:55" s="12" customFormat="1" ht="13.5" customHeight="1" x14ac:dyDescent="0.2">
      <c r="A672" s="163">
        <v>657</v>
      </c>
      <c r="B672" s="7"/>
      <c r="C672" s="7"/>
      <c r="D672" s="120"/>
      <c r="E672" s="7"/>
      <c r="F672" s="7"/>
      <c r="G672" s="219"/>
      <c r="H672" s="7"/>
      <c r="I672" s="7"/>
      <c r="J672" s="9"/>
      <c r="K672" s="501"/>
      <c r="L672" s="498"/>
      <c r="M672" s="428"/>
      <c r="N672" s="429"/>
      <c r="O672" s="430"/>
      <c r="P672" s="422" t="str">
        <f t="shared" si="349"/>
        <v/>
      </c>
      <c r="Q672" s="422" t="str">
        <f t="shared" si="350"/>
        <v/>
      </c>
      <c r="R672" s="423" t="str">
        <f t="shared" si="351"/>
        <v/>
      </c>
      <c r="S672" s="424" t="str">
        <f t="shared" si="352"/>
        <v/>
      </c>
      <c r="T672" s="425" t="str">
        <f t="shared" si="353"/>
        <v/>
      </c>
      <c r="U672" s="425" t="str">
        <f t="shared" si="354"/>
        <v/>
      </c>
      <c r="V672" s="426"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3"/>
      <c r="BC672" s="3" t="s">
        <v>264</v>
      </c>
    </row>
    <row r="673" spans="1:55" s="12" customFormat="1" ht="13.5" customHeight="1" x14ac:dyDescent="0.2">
      <c r="A673" s="163">
        <v>658</v>
      </c>
      <c r="B673" s="7"/>
      <c r="C673" s="7"/>
      <c r="D673" s="120"/>
      <c r="E673" s="7"/>
      <c r="F673" s="7"/>
      <c r="G673" s="219"/>
      <c r="H673" s="7"/>
      <c r="I673" s="7"/>
      <c r="J673" s="9"/>
      <c r="K673" s="501"/>
      <c r="L673" s="498"/>
      <c r="M673" s="428"/>
      <c r="N673" s="429"/>
      <c r="O673" s="430"/>
      <c r="P673" s="422" t="str">
        <f t="shared" si="349"/>
        <v/>
      </c>
      <c r="Q673" s="422" t="str">
        <f t="shared" si="350"/>
        <v/>
      </c>
      <c r="R673" s="423" t="str">
        <f t="shared" si="351"/>
        <v/>
      </c>
      <c r="S673" s="424" t="str">
        <f t="shared" si="352"/>
        <v/>
      </c>
      <c r="T673" s="425" t="str">
        <f t="shared" si="353"/>
        <v/>
      </c>
      <c r="U673" s="425" t="str">
        <f t="shared" si="354"/>
        <v/>
      </c>
      <c r="V673" s="426"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3"/>
      <c r="BC673" s="3" t="s">
        <v>276</v>
      </c>
    </row>
    <row r="674" spans="1:55" s="12" customFormat="1" ht="13.5" customHeight="1" x14ac:dyDescent="0.2">
      <c r="A674" s="163">
        <v>659</v>
      </c>
      <c r="B674" s="7"/>
      <c r="C674" s="7"/>
      <c r="D674" s="120"/>
      <c r="E674" s="7"/>
      <c r="F674" s="7"/>
      <c r="G674" s="219"/>
      <c r="H674" s="7"/>
      <c r="I674" s="7"/>
      <c r="J674" s="9"/>
      <c r="K674" s="501"/>
      <c r="L674" s="498"/>
      <c r="M674" s="428"/>
      <c r="N674" s="429"/>
      <c r="O674" s="430"/>
      <c r="P674" s="422" t="str">
        <f t="shared" si="349"/>
        <v/>
      </c>
      <c r="Q674" s="422" t="str">
        <f t="shared" si="350"/>
        <v/>
      </c>
      <c r="R674" s="423" t="str">
        <f t="shared" si="351"/>
        <v/>
      </c>
      <c r="S674" s="424" t="str">
        <f t="shared" si="352"/>
        <v/>
      </c>
      <c r="T674" s="425" t="str">
        <f t="shared" si="353"/>
        <v/>
      </c>
      <c r="U674" s="425" t="str">
        <f t="shared" si="354"/>
        <v/>
      </c>
      <c r="V674" s="426"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3"/>
      <c r="BC674" s="3" t="s">
        <v>560</v>
      </c>
    </row>
    <row r="675" spans="1:55" s="12" customFormat="1" ht="13.5" customHeight="1" x14ac:dyDescent="0.2">
      <c r="A675" s="163">
        <v>660</v>
      </c>
      <c r="B675" s="7"/>
      <c r="C675" s="7"/>
      <c r="D675" s="120"/>
      <c r="E675" s="7"/>
      <c r="F675" s="7"/>
      <c r="G675" s="219"/>
      <c r="H675" s="7"/>
      <c r="I675" s="7"/>
      <c r="J675" s="9"/>
      <c r="K675" s="501"/>
      <c r="L675" s="498"/>
      <c r="M675" s="428"/>
      <c r="N675" s="429"/>
      <c r="O675" s="430"/>
      <c r="P675" s="422" t="str">
        <f t="shared" si="349"/>
        <v/>
      </c>
      <c r="Q675" s="422" t="str">
        <f t="shared" si="350"/>
        <v/>
      </c>
      <c r="R675" s="423" t="str">
        <f t="shared" si="351"/>
        <v/>
      </c>
      <c r="S675" s="424" t="str">
        <f t="shared" si="352"/>
        <v/>
      </c>
      <c r="T675" s="425" t="str">
        <f t="shared" si="353"/>
        <v/>
      </c>
      <c r="U675" s="425" t="str">
        <f t="shared" si="354"/>
        <v/>
      </c>
      <c r="V675" s="426"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3"/>
      <c r="BC675" s="3" t="s">
        <v>290</v>
      </c>
    </row>
    <row r="676" spans="1:55" s="12" customFormat="1" ht="13.5" customHeight="1" x14ac:dyDescent="0.2">
      <c r="A676" s="163">
        <v>661</v>
      </c>
      <c r="B676" s="7"/>
      <c r="C676" s="7"/>
      <c r="D676" s="120"/>
      <c r="E676" s="7"/>
      <c r="F676" s="7"/>
      <c r="G676" s="219"/>
      <c r="H676" s="7"/>
      <c r="I676" s="7"/>
      <c r="J676" s="9"/>
      <c r="K676" s="501"/>
      <c r="L676" s="498"/>
      <c r="M676" s="428"/>
      <c r="N676" s="429"/>
      <c r="O676" s="430"/>
      <c r="P676" s="422" t="str">
        <f t="shared" si="349"/>
        <v/>
      </c>
      <c r="Q676" s="422" t="str">
        <f t="shared" si="350"/>
        <v/>
      </c>
      <c r="R676" s="423" t="str">
        <f t="shared" si="351"/>
        <v/>
      </c>
      <c r="S676" s="424" t="str">
        <f t="shared" si="352"/>
        <v/>
      </c>
      <c r="T676" s="425" t="str">
        <f t="shared" si="353"/>
        <v/>
      </c>
      <c r="U676" s="425" t="str">
        <f t="shared" si="354"/>
        <v/>
      </c>
      <c r="V676" s="426"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3"/>
      <c r="BC676" s="3" t="s">
        <v>322</v>
      </c>
    </row>
    <row r="677" spans="1:55" s="12" customFormat="1" ht="13.5" customHeight="1" x14ac:dyDescent="0.2">
      <c r="A677" s="163">
        <v>662</v>
      </c>
      <c r="B677" s="7"/>
      <c r="C677" s="7"/>
      <c r="D677" s="120"/>
      <c r="E677" s="7"/>
      <c r="F677" s="7"/>
      <c r="G677" s="219"/>
      <c r="H677" s="7"/>
      <c r="I677" s="7"/>
      <c r="J677" s="9"/>
      <c r="K677" s="501"/>
      <c r="L677" s="498"/>
      <c r="M677" s="428"/>
      <c r="N677" s="429"/>
      <c r="O677" s="430"/>
      <c r="P677" s="422" t="str">
        <f t="shared" si="349"/>
        <v/>
      </c>
      <c r="Q677" s="422" t="str">
        <f t="shared" si="350"/>
        <v/>
      </c>
      <c r="R677" s="423" t="str">
        <f t="shared" si="351"/>
        <v/>
      </c>
      <c r="S677" s="424" t="str">
        <f t="shared" si="352"/>
        <v/>
      </c>
      <c r="T677" s="425" t="str">
        <f t="shared" si="353"/>
        <v/>
      </c>
      <c r="U677" s="425" t="str">
        <f t="shared" si="354"/>
        <v/>
      </c>
      <c r="V677" s="426"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3"/>
      <c r="BC677" s="3" t="s">
        <v>389</v>
      </c>
    </row>
    <row r="678" spans="1:55" s="12" customFormat="1" ht="13.5" customHeight="1" x14ac:dyDescent="0.2">
      <c r="A678" s="163">
        <v>663</v>
      </c>
      <c r="B678" s="7"/>
      <c r="C678" s="7"/>
      <c r="D678" s="120"/>
      <c r="E678" s="7"/>
      <c r="F678" s="7"/>
      <c r="G678" s="219"/>
      <c r="H678" s="7"/>
      <c r="I678" s="7"/>
      <c r="J678" s="9"/>
      <c r="K678" s="501"/>
      <c r="L678" s="498"/>
      <c r="M678" s="428"/>
      <c r="N678" s="429"/>
      <c r="O678" s="430"/>
      <c r="P678" s="422" t="str">
        <f t="shared" si="349"/>
        <v/>
      </c>
      <c r="Q678" s="422" t="str">
        <f t="shared" si="350"/>
        <v/>
      </c>
      <c r="R678" s="423" t="str">
        <f t="shared" si="351"/>
        <v/>
      </c>
      <c r="S678" s="424" t="str">
        <f t="shared" si="352"/>
        <v/>
      </c>
      <c r="T678" s="425" t="str">
        <f t="shared" si="353"/>
        <v/>
      </c>
      <c r="U678" s="425" t="str">
        <f t="shared" si="354"/>
        <v/>
      </c>
      <c r="V678" s="426"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3"/>
      <c r="BC678" s="3" t="s">
        <v>559</v>
      </c>
    </row>
    <row r="679" spans="1:55" s="12" customFormat="1" ht="13.5" customHeight="1" x14ac:dyDescent="0.2">
      <c r="A679" s="163">
        <v>664</v>
      </c>
      <c r="B679" s="7"/>
      <c r="C679" s="7"/>
      <c r="D679" s="120"/>
      <c r="E679" s="7"/>
      <c r="F679" s="7"/>
      <c r="G679" s="219"/>
      <c r="H679" s="7"/>
      <c r="I679" s="7"/>
      <c r="J679" s="9"/>
      <c r="K679" s="501"/>
      <c r="L679" s="498"/>
      <c r="M679" s="428"/>
      <c r="N679" s="429"/>
      <c r="O679" s="430"/>
      <c r="P679" s="422" t="str">
        <f t="shared" si="349"/>
        <v/>
      </c>
      <c r="Q679" s="422" t="str">
        <f t="shared" si="350"/>
        <v/>
      </c>
      <c r="R679" s="423" t="str">
        <f t="shared" si="351"/>
        <v/>
      </c>
      <c r="S679" s="424" t="str">
        <f t="shared" si="352"/>
        <v/>
      </c>
      <c r="T679" s="425" t="str">
        <f t="shared" si="353"/>
        <v/>
      </c>
      <c r="U679" s="425" t="str">
        <f t="shared" si="354"/>
        <v/>
      </c>
      <c r="V679" s="426"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3"/>
      <c r="BC679" s="3" t="s">
        <v>289</v>
      </c>
    </row>
    <row r="680" spans="1:55" s="12" customFormat="1" ht="13.5" customHeight="1" x14ac:dyDescent="0.2">
      <c r="A680" s="163">
        <v>665</v>
      </c>
      <c r="B680" s="7"/>
      <c r="C680" s="7"/>
      <c r="D680" s="120"/>
      <c r="E680" s="7"/>
      <c r="F680" s="7"/>
      <c r="G680" s="219"/>
      <c r="H680" s="7"/>
      <c r="I680" s="7"/>
      <c r="J680" s="9"/>
      <c r="K680" s="501"/>
      <c r="L680" s="498"/>
      <c r="M680" s="428"/>
      <c r="N680" s="429"/>
      <c r="O680" s="430"/>
      <c r="P680" s="422" t="str">
        <f t="shared" si="349"/>
        <v/>
      </c>
      <c r="Q680" s="422" t="str">
        <f t="shared" si="350"/>
        <v/>
      </c>
      <c r="R680" s="423" t="str">
        <f t="shared" si="351"/>
        <v/>
      </c>
      <c r="S680" s="424" t="str">
        <f t="shared" si="352"/>
        <v/>
      </c>
      <c r="T680" s="425" t="str">
        <f t="shared" si="353"/>
        <v/>
      </c>
      <c r="U680" s="425" t="str">
        <f t="shared" si="354"/>
        <v/>
      </c>
      <c r="V680" s="426"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3"/>
      <c r="BC680" s="3" t="s">
        <v>321</v>
      </c>
    </row>
    <row r="681" spans="1:55" s="12" customFormat="1" ht="13.5" customHeight="1" x14ac:dyDescent="0.2">
      <c r="A681" s="163">
        <v>666</v>
      </c>
      <c r="B681" s="7"/>
      <c r="C681" s="7"/>
      <c r="D681" s="120"/>
      <c r="E681" s="7"/>
      <c r="F681" s="7"/>
      <c r="G681" s="219"/>
      <c r="H681" s="7"/>
      <c r="I681" s="7"/>
      <c r="J681" s="9"/>
      <c r="K681" s="501"/>
      <c r="L681" s="498"/>
      <c r="M681" s="428"/>
      <c r="N681" s="429"/>
      <c r="O681" s="430"/>
      <c r="P681" s="422" t="str">
        <f t="shared" si="349"/>
        <v/>
      </c>
      <c r="Q681" s="422" t="str">
        <f t="shared" si="350"/>
        <v/>
      </c>
      <c r="R681" s="423" t="str">
        <f t="shared" si="351"/>
        <v/>
      </c>
      <c r="S681" s="424" t="str">
        <f t="shared" si="352"/>
        <v/>
      </c>
      <c r="T681" s="425" t="str">
        <f t="shared" si="353"/>
        <v/>
      </c>
      <c r="U681" s="425" t="str">
        <f t="shared" si="354"/>
        <v/>
      </c>
      <c r="V681" s="426"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3"/>
      <c r="BC681" s="3" t="s">
        <v>385</v>
      </c>
    </row>
    <row r="682" spans="1:55" s="12" customFormat="1" ht="13.5" customHeight="1" x14ac:dyDescent="0.2">
      <c r="A682" s="163">
        <v>667</v>
      </c>
      <c r="B682" s="7"/>
      <c r="C682" s="7"/>
      <c r="D682" s="120"/>
      <c r="E682" s="7"/>
      <c r="F682" s="7"/>
      <c r="G682" s="219"/>
      <c r="H682" s="7"/>
      <c r="I682" s="7"/>
      <c r="J682" s="9"/>
      <c r="K682" s="501"/>
      <c r="L682" s="498"/>
      <c r="M682" s="428"/>
      <c r="N682" s="429"/>
      <c r="O682" s="430"/>
      <c r="P682" s="422" t="str">
        <f t="shared" si="349"/>
        <v/>
      </c>
      <c r="Q682" s="422" t="str">
        <f t="shared" si="350"/>
        <v/>
      </c>
      <c r="R682" s="423" t="str">
        <f t="shared" si="351"/>
        <v/>
      </c>
      <c r="S682" s="424" t="str">
        <f t="shared" si="352"/>
        <v/>
      </c>
      <c r="T682" s="425" t="str">
        <f t="shared" si="353"/>
        <v/>
      </c>
      <c r="U682" s="425" t="str">
        <f t="shared" si="354"/>
        <v/>
      </c>
      <c r="V682" s="426"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3"/>
      <c r="BC682" s="3" t="s">
        <v>575</v>
      </c>
    </row>
    <row r="683" spans="1:55" s="12" customFormat="1" ht="13.5" customHeight="1" x14ac:dyDescent="0.2">
      <c r="A683" s="163">
        <v>668</v>
      </c>
      <c r="B683" s="7"/>
      <c r="C683" s="7"/>
      <c r="D683" s="120"/>
      <c r="E683" s="7"/>
      <c r="F683" s="7"/>
      <c r="G683" s="219"/>
      <c r="H683" s="7"/>
      <c r="I683" s="7"/>
      <c r="J683" s="9"/>
      <c r="K683" s="501"/>
      <c r="L683" s="498"/>
      <c r="M683" s="428"/>
      <c r="N683" s="429"/>
      <c r="O683" s="430"/>
      <c r="P683" s="422" t="str">
        <f t="shared" si="349"/>
        <v/>
      </c>
      <c r="Q683" s="422" t="str">
        <f t="shared" si="350"/>
        <v/>
      </c>
      <c r="R683" s="423" t="str">
        <f t="shared" si="351"/>
        <v/>
      </c>
      <c r="S683" s="424" t="str">
        <f t="shared" si="352"/>
        <v/>
      </c>
      <c r="T683" s="425" t="str">
        <f t="shared" si="353"/>
        <v/>
      </c>
      <c r="U683" s="425" t="str">
        <f t="shared" si="354"/>
        <v/>
      </c>
      <c r="V683" s="426"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3"/>
      <c r="BC683" s="3" t="s">
        <v>421</v>
      </c>
    </row>
    <row r="684" spans="1:55" s="12" customFormat="1" ht="13.5" customHeight="1" x14ac:dyDescent="0.2">
      <c r="A684" s="163">
        <v>669</v>
      </c>
      <c r="B684" s="7"/>
      <c r="C684" s="7"/>
      <c r="D684" s="120"/>
      <c r="E684" s="7"/>
      <c r="F684" s="7"/>
      <c r="G684" s="219"/>
      <c r="H684" s="7"/>
      <c r="I684" s="7"/>
      <c r="J684" s="9"/>
      <c r="K684" s="501"/>
      <c r="L684" s="498"/>
      <c r="M684" s="428"/>
      <c r="N684" s="429"/>
      <c r="O684" s="430"/>
      <c r="P684" s="422" t="str">
        <f t="shared" si="349"/>
        <v/>
      </c>
      <c r="Q684" s="422" t="str">
        <f t="shared" si="350"/>
        <v/>
      </c>
      <c r="R684" s="423" t="str">
        <f t="shared" si="351"/>
        <v/>
      </c>
      <c r="S684" s="424" t="str">
        <f t="shared" si="352"/>
        <v/>
      </c>
      <c r="T684" s="425" t="str">
        <f t="shared" si="353"/>
        <v/>
      </c>
      <c r="U684" s="425" t="str">
        <f t="shared" si="354"/>
        <v/>
      </c>
      <c r="V684" s="426"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3"/>
      <c r="BC684" s="3" t="s">
        <v>431</v>
      </c>
    </row>
    <row r="685" spans="1:55" s="12" customFormat="1" ht="13.5" customHeight="1" x14ac:dyDescent="0.2">
      <c r="A685" s="163">
        <v>670</v>
      </c>
      <c r="B685" s="7"/>
      <c r="C685" s="7"/>
      <c r="D685" s="120"/>
      <c r="E685" s="7"/>
      <c r="F685" s="7"/>
      <c r="G685" s="219"/>
      <c r="H685" s="7"/>
      <c r="I685" s="7"/>
      <c r="J685" s="9"/>
      <c r="K685" s="501"/>
      <c r="L685" s="498"/>
      <c r="M685" s="428"/>
      <c r="N685" s="429"/>
      <c r="O685" s="430"/>
      <c r="P685" s="422" t="str">
        <f t="shared" si="349"/>
        <v/>
      </c>
      <c r="Q685" s="422" t="str">
        <f t="shared" si="350"/>
        <v/>
      </c>
      <c r="R685" s="423" t="str">
        <f t="shared" si="351"/>
        <v/>
      </c>
      <c r="S685" s="424" t="str">
        <f t="shared" si="352"/>
        <v/>
      </c>
      <c r="T685" s="425" t="str">
        <f t="shared" si="353"/>
        <v/>
      </c>
      <c r="U685" s="425" t="str">
        <f t="shared" si="354"/>
        <v/>
      </c>
      <c r="V685" s="426"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3"/>
      <c r="BC685" s="3" t="s">
        <v>448</v>
      </c>
    </row>
    <row r="686" spans="1:55" s="12" customFormat="1" ht="13.5" customHeight="1" x14ac:dyDescent="0.2">
      <c r="A686" s="163">
        <v>671</v>
      </c>
      <c r="B686" s="7"/>
      <c r="C686" s="7"/>
      <c r="D686" s="120"/>
      <c r="E686" s="7"/>
      <c r="F686" s="7"/>
      <c r="G686" s="219"/>
      <c r="H686" s="7"/>
      <c r="I686" s="7"/>
      <c r="J686" s="9"/>
      <c r="K686" s="501"/>
      <c r="L686" s="498"/>
      <c r="M686" s="428"/>
      <c r="N686" s="429"/>
      <c r="O686" s="430"/>
      <c r="P686" s="422" t="str">
        <f t="shared" si="349"/>
        <v/>
      </c>
      <c r="Q686" s="422" t="str">
        <f t="shared" si="350"/>
        <v/>
      </c>
      <c r="R686" s="423" t="str">
        <f t="shared" si="351"/>
        <v/>
      </c>
      <c r="S686" s="424" t="str">
        <f t="shared" si="352"/>
        <v/>
      </c>
      <c r="T686" s="425" t="str">
        <f t="shared" si="353"/>
        <v/>
      </c>
      <c r="U686" s="425" t="str">
        <f t="shared" si="354"/>
        <v/>
      </c>
      <c r="V686" s="426"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3"/>
      <c r="BC686" s="3" t="s">
        <v>574</v>
      </c>
    </row>
    <row r="687" spans="1:55" s="12" customFormat="1" ht="13.5" customHeight="1" x14ac:dyDescent="0.2">
      <c r="A687" s="163">
        <v>672</v>
      </c>
      <c r="B687" s="7"/>
      <c r="C687" s="7"/>
      <c r="D687" s="120"/>
      <c r="E687" s="7"/>
      <c r="F687" s="7"/>
      <c r="G687" s="219"/>
      <c r="H687" s="7"/>
      <c r="I687" s="7"/>
      <c r="J687" s="9"/>
      <c r="K687" s="501"/>
      <c r="L687" s="498"/>
      <c r="M687" s="428"/>
      <c r="N687" s="429"/>
      <c r="O687" s="430"/>
      <c r="P687" s="422" t="str">
        <f t="shared" si="349"/>
        <v/>
      </c>
      <c r="Q687" s="422" t="str">
        <f t="shared" si="350"/>
        <v/>
      </c>
      <c r="R687" s="423" t="str">
        <f t="shared" si="351"/>
        <v/>
      </c>
      <c r="S687" s="424" t="str">
        <f t="shared" si="352"/>
        <v/>
      </c>
      <c r="T687" s="425" t="str">
        <f t="shared" si="353"/>
        <v/>
      </c>
      <c r="U687" s="425" t="str">
        <f t="shared" si="354"/>
        <v/>
      </c>
      <c r="V687" s="426"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3"/>
      <c r="BC687" s="3" t="s">
        <v>420</v>
      </c>
    </row>
    <row r="688" spans="1:55" s="12" customFormat="1" ht="13.5" customHeight="1" x14ac:dyDescent="0.2">
      <c r="A688" s="163">
        <v>673</v>
      </c>
      <c r="B688" s="7"/>
      <c r="C688" s="7"/>
      <c r="D688" s="120"/>
      <c r="E688" s="7"/>
      <c r="F688" s="7"/>
      <c r="G688" s="219"/>
      <c r="H688" s="7"/>
      <c r="I688" s="7"/>
      <c r="J688" s="9"/>
      <c r="K688" s="501"/>
      <c r="L688" s="498"/>
      <c r="M688" s="428"/>
      <c r="N688" s="429"/>
      <c r="O688" s="430"/>
      <c r="P688" s="422" t="str">
        <f t="shared" si="349"/>
        <v/>
      </c>
      <c r="Q688" s="422" t="str">
        <f t="shared" si="350"/>
        <v/>
      </c>
      <c r="R688" s="423" t="str">
        <f t="shared" si="351"/>
        <v/>
      </c>
      <c r="S688" s="424" t="str">
        <f t="shared" si="352"/>
        <v/>
      </c>
      <c r="T688" s="425" t="str">
        <f t="shared" si="353"/>
        <v/>
      </c>
      <c r="U688" s="425" t="str">
        <f t="shared" si="354"/>
        <v/>
      </c>
      <c r="V688" s="426"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3"/>
      <c r="BC688" s="3" t="s">
        <v>430</v>
      </c>
    </row>
    <row r="689" spans="1:55" s="12" customFormat="1" ht="13.5" customHeight="1" x14ac:dyDescent="0.2">
      <c r="A689" s="163">
        <v>674</v>
      </c>
      <c r="B689" s="7"/>
      <c r="C689" s="7"/>
      <c r="D689" s="120"/>
      <c r="E689" s="7"/>
      <c r="F689" s="7"/>
      <c r="G689" s="219"/>
      <c r="H689" s="7"/>
      <c r="I689" s="7"/>
      <c r="J689" s="9"/>
      <c r="K689" s="501"/>
      <c r="L689" s="498"/>
      <c r="M689" s="428"/>
      <c r="N689" s="429"/>
      <c r="O689" s="430"/>
      <c r="P689" s="422" t="str">
        <f t="shared" si="349"/>
        <v/>
      </c>
      <c r="Q689" s="422" t="str">
        <f t="shared" si="350"/>
        <v/>
      </c>
      <c r="R689" s="423" t="str">
        <f t="shared" si="351"/>
        <v/>
      </c>
      <c r="S689" s="424" t="str">
        <f t="shared" si="352"/>
        <v/>
      </c>
      <c r="T689" s="425" t="str">
        <f t="shared" si="353"/>
        <v/>
      </c>
      <c r="U689" s="425" t="str">
        <f t="shared" si="354"/>
        <v/>
      </c>
      <c r="V689" s="426"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3"/>
      <c r="BC689" s="3" t="s">
        <v>447</v>
      </c>
    </row>
    <row r="690" spans="1:55" s="12" customFormat="1" ht="13.5" customHeight="1" x14ac:dyDescent="0.2">
      <c r="A690" s="163">
        <v>675</v>
      </c>
      <c r="B690" s="7"/>
      <c r="C690" s="7"/>
      <c r="D690" s="120"/>
      <c r="E690" s="7"/>
      <c r="F690" s="7"/>
      <c r="G690" s="219"/>
      <c r="H690" s="7"/>
      <c r="I690" s="7"/>
      <c r="J690" s="9"/>
      <c r="K690" s="501"/>
      <c r="L690" s="498"/>
      <c r="M690" s="428"/>
      <c r="N690" s="429"/>
      <c r="O690" s="430"/>
      <c r="P690" s="422" t="str">
        <f t="shared" si="349"/>
        <v/>
      </c>
      <c r="Q690" s="422" t="str">
        <f t="shared" si="350"/>
        <v/>
      </c>
      <c r="R690" s="423" t="str">
        <f t="shared" si="351"/>
        <v/>
      </c>
      <c r="S690" s="424" t="str">
        <f t="shared" si="352"/>
        <v/>
      </c>
      <c r="T690" s="425" t="str">
        <f t="shared" si="353"/>
        <v/>
      </c>
      <c r="U690" s="425" t="str">
        <f t="shared" si="354"/>
        <v/>
      </c>
      <c r="V690" s="426"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3"/>
      <c r="BC690" s="3" t="s">
        <v>586</v>
      </c>
    </row>
    <row r="691" spans="1:55" s="12" customFormat="1" ht="13.5" customHeight="1" x14ac:dyDescent="0.2">
      <c r="A691" s="163">
        <v>676</v>
      </c>
      <c r="B691" s="7"/>
      <c r="C691" s="7"/>
      <c r="D691" s="120"/>
      <c r="E691" s="7"/>
      <c r="F691" s="7"/>
      <c r="G691" s="219"/>
      <c r="H691" s="7"/>
      <c r="I691" s="7"/>
      <c r="J691" s="9"/>
      <c r="K691" s="501"/>
      <c r="L691" s="498"/>
      <c r="M691" s="428"/>
      <c r="N691" s="429"/>
      <c r="O691" s="430"/>
      <c r="P691" s="422" t="str">
        <f t="shared" si="349"/>
        <v/>
      </c>
      <c r="Q691" s="422" t="str">
        <f t="shared" si="350"/>
        <v/>
      </c>
      <c r="R691" s="423" t="str">
        <f t="shared" si="351"/>
        <v/>
      </c>
      <c r="S691" s="424" t="str">
        <f t="shared" si="352"/>
        <v/>
      </c>
      <c r="T691" s="425" t="str">
        <f t="shared" si="353"/>
        <v/>
      </c>
      <c r="U691" s="425" t="str">
        <f t="shared" si="354"/>
        <v/>
      </c>
      <c r="V691" s="426"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3"/>
      <c r="BC691" s="3" t="s">
        <v>466</v>
      </c>
    </row>
    <row r="692" spans="1:55" s="12" customFormat="1" ht="13.5" customHeight="1" x14ac:dyDescent="0.2">
      <c r="A692" s="163">
        <v>677</v>
      </c>
      <c r="B692" s="7"/>
      <c r="C692" s="7"/>
      <c r="D692" s="120"/>
      <c r="E692" s="7"/>
      <c r="F692" s="7"/>
      <c r="G692" s="219"/>
      <c r="H692" s="7"/>
      <c r="I692" s="7"/>
      <c r="J692" s="9"/>
      <c r="K692" s="501"/>
      <c r="L692" s="498"/>
      <c r="M692" s="428"/>
      <c r="N692" s="429"/>
      <c r="O692" s="430"/>
      <c r="P692" s="422" t="str">
        <f t="shared" si="349"/>
        <v/>
      </c>
      <c r="Q692" s="422" t="str">
        <f t="shared" si="350"/>
        <v/>
      </c>
      <c r="R692" s="423" t="str">
        <f t="shared" si="351"/>
        <v/>
      </c>
      <c r="S692" s="424" t="str">
        <f t="shared" si="352"/>
        <v/>
      </c>
      <c r="T692" s="425" t="str">
        <f t="shared" si="353"/>
        <v/>
      </c>
      <c r="U692" s="425" t="str">
        <f t="shared" si="354"/>
        <v/>
      </c>
      <c r="V692" s="426"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3"/>
      <c r="BC692" s="3" t="s">
        <v>476</v>
      </c>
    </row>
    <row r="693" spans="1:55" s="12" customFormat="1" ht="13.5" customHeight="1" x14ac:dyDescent="0.2">
      <c r="A693" s="163">
        <v>678</v>
      </c>
      <c r="B693" s="7"/>
      <c r="C693" s="7"/>
      <c r="D693" s="120"/>
      <c r="E693" s="7"/>
      <c r="F693" s="7"/>
      <c r="G693" s="219"/>
      <c r="H693" s="7"/>
      <c r="I693" s="7"/>
      <c r="J693" s="9"/>
      <c r="K693" s="501"/>
      <c r="L693" s="498"/>
      <c r="M693" s="428"/>
      <c r="N693" s="429"/>
      <c r="O693" s="430"/>
      <c r="P693" s="422" t="str">
        <f t="shared" si="349"/>
        <v/>
      </c>
      <c r="Q693" s="422" t="str">
        <f t="shared" si="350"/>
        <v/>
      </c>
      <c r="R693" s="423" t="str">
        <f t="shared" si="351"/>
        <v/>
      </c>
      <c r="S693" s="424" t="str">
        <f t="shared" si="352"/>
        <v/>
      </c>
      <c r="T693" s="425" t="str">
        <f t="shared" si="353"/>
        <v/>
      </c>
      <c r="U693" s="425" t="str">
        <f t="shared" si="354"/>
        <v/>
      </c>
      <c r="V693" s="426"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3"/>
      <c r="BC693" s="3" t="s">
        <v>488</v>
      </c>
    </row>
    <row r="694" spans="1:55" s="12" customFormat="1" ht="13.5" customHeight="1" x14ac:dyDescent="0.2">
      <c r="A694" s="163">
        <v>679</v>
      </c>
      <c r="B694" s="7"/>
      <c r="C694" s="7"/>
      <c r="D694" s="120"/>
      <c r="E694" s="7"/>
      <c r="F694" s="7"/>
      <c r="G694" s="219"/>
      <c r="H694" s="7"/>
      <c r="I694" s="7"/>
      <c r="J694" s="9"/>
      <c r="K694" s="501"/>
      <c r="L694" s="498"/>
      <c r="M694" s="428"/>
      <c r="N694" s="429"/>
      <c r="O694" s="430"/>
      <c r="P694" s="422" t="str">
        <f t="shared" si="349"/>
        <v/>
      </c>
      <c r="Q694" s="422" t="str">
        <f t="shared" si="350"/>
        <v/>
      </c>
      <c r="R694" s="423" t="str">
        <f t="shared" si="351"/>
        <v/>
      </c>
      <c r="S694" s="424" t="str">
        <f t="shared" si="352"/>
        <v/>
      </c>
      <c r="T694" s="425" t="str">
        <f t="shared" si="353"/>
        <v/>
      </c>
      <c r="U694" s="425" t="str">
        <f t="shared" si="354"/>
        <v/>
      </c>
      <c r="V694" s="426"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3"/>
      <c r="BC694" s="3" t="s">
        <v>585</v>
      </c>
    </row>
    <row r="695" spans="1:55" s="12" customFormat="1" ht="13.5" customHeight="1" x14ac:dyDescent="0.2">
      <c r="A695" s="163">
        <v>680</v>
      </c>
      <c r="B695" s="7"/>
      <c r="C695" s="7"/>
      <c r="D695" s="120"/>
      <c r="E695" s="7"/>
      <c r="F695" s="7"/>
      <c r="G695" s="219"/>
      <c r="H695" s="7"/>
      <c r="I695" s="7"/>
      <c r="J695" s="9"/>
      <c r="K695" s="501"/>
      <c r="L695" s="498"/>
      <c r="M695" s="428"/>
      <c r="N695" s="429"/>
      <c r="O695" s="430"/>
      <c r="P695" s="422" t="str">
        <f t="shared" si="349"/>
        <v/>
      </c>
      <c r="Q695" s="422" t="str">
        <f t="shared" si="350"/>
        <v/>
      </c>
      <c r="R695" s="423" t="str">
        <f t="shared" si="351"/>
        <v/>
      </c>
      <c r="S695" s="424" t="str">
        <f t="shared" si="352"/>
        <v/>
      </c>
      <c r="T695" s="425" t="str">
        <f t="shared" si="353"/>
        <v/>
      </c>
      <c r="U695" s="425" t="str">
        <f t="shared" si="354"/>
        <v/>
      </c>
      <c r="V695" s="426"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3"/>
      <c r="BC695" s="3" t="s">
        <v>465</v>
      </c>
    </row>
    <row r="696" spans="1:55" s="12" customFormat="1" ht="13.5" customHeight="1" x14ac:dyDescent="0.2">
      <c r="A696" s="163">
        <v>681</v>
      </c>
      <c r="B696" s="7"/>
      <c r="C696" s="7"/>
      <c r="D696" s="120"/>
      <c r="E696" s="7"/>
      <c r="F696" s="7"/>
      <c r="G696" s="219"/>
      <c r="H696" s="7"/>
      <c r="I696" s="7"/>
      <c r="J696" s="9"/>
      <c r="K696" s="501"/>
      <c r="L696" s="498"/>
      <c r="M696" s="428"/>
      <c r="N696" s="429"/>
      <c r="O696" s="430"/>
      <c r="P696" s="422" t="str">
        <f t="shared" si="349"/>
        <v/>
      </c>
      <c r="Q696" s="422" t="str">
        <f t="shared" si="350"/>
        <v/>
      </c>
      <c r="R696" s="423" t="str">
        <f t="shared" si="351"/>
        <v/>
      </c>
      <c r="S696" s="424" t="str">
        <f t="shared" si="352"/>
        <v/>
      </c>
      <c r="T696" s="425" t="str">
        <f t="shared" si="353"/>
        <v/>
      </c>
      <c r="U696" s="425" t="str">
        <f t="shared" si="354"/>
        <v/>
      </c>
      <c r="V696" s="426"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3"/>
      <c r="BC696" s="3" t="s">
        <v>475</v>
      </c>
    </row>
    <row r="697" spans="1:55" s="12" customFormat="1" ht="13.5" customHeight="1" x14ac:dyDescent="0.2">
      <c r="A697" s="163">
        <v>682</v>
      </c>
      <c r="B697" s="7"/>
      <c r="C697" s="7"/>
      <c r="D697" s="120"/>
      <c r="E697" s="7"/>
      <c r="F697" s="7"/>
      <c r="G697" s="219"/>
      <c r="H697" s="7"/>
      <c r="I697" s="7"/>
      <c r="J697" s="9"/>
      <c r="K697" s="501"/>
      <c r="L697" s="498"/>
      <c r="M697" s="428"/>
      <c r="N697" s="429"/>
      <c r="O697" s="430"/>
      <c r="P697" s="422" t="str">
        <f t="shared" si="349"/>
        <v/>
      </c>
      <c r="Q697" s="422" t="str">
        <f t="shared" si="350"/>
        <v/>
      </c>
      <c r="R697" s="423" t="str">
        <f t="shared" si="351"/>
        <v/>
      </c>
      <c r="S697" s="424" t="str">
        <f t="shared" si="352"/>
        <v/>
      </c>
      <c r="T697" s="425" t="str">
        <f t="shared" si="353"/>
        <v/>
      </c>
      <c r="U697" s="425" t="str">
        <f t="shared" si="354"/>
        <v/>
      </c>
      <c r="V697" s="426"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3"/>
      <c r="BC697" s="3" t="s">
        <v>487</v>
      </c>
    </row>
    <row r="698" spans="1:55" s="12" customFormat="1" ht="13.5" customHeight="1" x14ac:dyDescent="0.2">
      <c r="A698" s="163">
        <v>683</v>
      </c>
      <c r="B698" s="7"/>
      <c r="C698" s="7"/>
      <c r="D698" s="120"/>
      <c r="E698" s="7"/>
      <c r="F698" s="7"/>
      <c r="G698" s="219"/>
      <c r="H698" s="7"/>
      <c r="I698" s="7"/>
      <c r="J698" s="9"/>
      <c r="K698" s="501"/>
      <c r="L698" s="498"/>
      <c r="M698" s="428"/>
      <c r="N698" s="429"/>
      <c r="O698" s="430"/>
      <c r="P698" s="422" t="str">
        <f t="shared" si="349"/>
        <v/>
      </c>
      <c r="Q698" s="422" t="str">
        <f t="shared" si="350"/>
        <v/>
      </c>
      <c r="R698" s="423" t="str">
        <f t="shared" si="351"/>
        <v/>
      </c>
      <c r="S698" s="424" t="str">
        <f t="shared" si="352"/>
        <v/>
      </c>
      <c r="T698" s="425" t="str">
        <f t="shared" si="353"/>
        <v/>
      </c>
      <c r="U698" s="425" t="str">
        <f t="shared" si="354"/>
        <v/>
      </c>
      <c r="V698" s="426"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3"/>
      <c r="BC698" s="3" t="s">
        <v>390</v>
      </c>
    </row>
    <row r="699" spans="1:55" s="12" customFormat="1" ht="13.5" customHeight="1" x14ac:dyDescent="0.2">
      <c r="A699" s="163">
        <v>684</v>
      </c>
      <c r="B699" s="7"/>
      <c r="C699" s="7"/>
      <c r="D699" s="120"/>
      <c r="E699" s="7"/>
      <c r="F699" s="7"/>
      <c r="G699" s="219"/>
      <c r="H699" s="7"/>
      <c r="I699" s="7"/>
      <c r="J699" s="9"/>
      <c r="K699" s="501"/>
      <c r="L699" s="498"/>
      <c r="M699" s="428"/>
      <c r="N699" s="429"/>
      <c r="O699" s="430"/>
      <c r="P699" s="422" t="str">
        <f t="shared" si="349"/>
        <v/>
      </c>
      <c r="Q699" s="422" t="str">
        <f t="shared" si="350"/>
        <v/>
      </c>
      <c r="R699" s="423" t="str">
        <f t="shared" si="351"/>
        <v/>
      </c>
      <c r="S699" s="424" t="str">
        <f t="shared" si="352"/>
        <v/>
      </c>
      <c r="T699" s="425" t="str">
        <f t="shared" si="353"/>
        <v/>
      </c>
      <c r="U699" s="425" t="str">
        <f t="shared" si="354"/>
        <v/>
      </c>
      <c r="V699" s="426"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3"/>
      <c r="BC699" s="3" t="s">
        <v>386</v>
      </c>
    </row>
    <row r="700" spans="1:55" s="12" customFormat="1" ht="13.5" customHeight="1" x14ac:dyDescent="0.2">
      <c r="A700" s="163">
        <v>685</v>
      </c>
      <c r="B700" s="7"/>
      <c r="C700" s="7"/>
      <c r="D700" s="120"/>
      <c r="E700" s="7"/>
      <c r="F700" s="7"/>
      <c r="G700" s="219"/>
      <c r="H700" s="7"/>
      <c r="I700" s="7"/>
      <c r="J700" s="9"/>
      <c r="K700" s="501"/>
      <c r="L700" s="498"/>
      <c r="M700" s="428"/>
      <c r="N700" s="429"/>
      <c r="O700" s="430"/>
      <c r="P700" s="422" t="str">
        <f t="shared" si="349"/>
        <v/>
      </c>
      <c r="Q700" s="422" t="str">
        <f t="shared" si="350"/>
        <v/>
      </c>
      <c r="R700" s="423" t="str">
        <f t="shared" si="351"/>
        <v/>
      </c>
      <c r="S700" s="424" t="str">
        <f t="shared" si="352"/>
        <v/>
      </c>
      <c r="T700" s="425" t="str">
        <f t="shared" si="353"/>
        <v/>
      </c>
      <c r="U700" s="425" t="str">
        <f t="shared" si="354"/>
        <v/>
      </c>
      <c r="V700" s="426"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3"/>
      <c r="BC700" s="3" t="s">
        <v>510</v>
      </c>
    </row>
    <row r="701" spans="1:55" s="12" customFormat="1" ht="13.5" customHeight="1" x14ac:dyDescent="0.2">
      <c r="A701" s="163">
        <v>686</v>
      </c>
      <c r="B701" s="7"/>
      <c r="C701" s="7"/>
      <c r="D701" s="120"/>
      <c r="E701" s="7"/>
      <c r="F701" s="7"/>
      <c r="G701" s="219"/>
      <c r="H701" s="7"/>
      <c r="I701" s="7"/>
      <c r="J701" s="9"/>
      <c r="K701" s="501"/>
      <c r="L701" s="498"/>
      <c r="M701" s="428"/>
      <c r="N701" s="429"/>
      <c r="O701" s="430"/>
      <c r="P701" s="422" t="str">
        <f t="shared" si="349"/>
        <v/>
      </c>
      <c r="Q701" s="422" t="str">
        <f t="shared" si="350"/>
        <v/>
      </c>
      <c r="R701" s="423" t="str">
        <f t="shared" si="351"/>
        <v/>
      </c>
      <c r="S701" s="424" t="str">
        <f t="shared" si="352"/>
        <v/>
      </c>
      <c r="T701" s="425" t="str">
        <f t="shared" si="353"/>
        <v/>
      </c>
      <c r="U701" s="425" t="str">
        <f t="shared" si="354"/>
        <v/>
      </c>
      <c r="V701" s="426"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3"/>
      <c r="BC701" s="3" t="s">
        <v>1262</v>
      </c>
    </row>
    <row r="702" spans="1:55" s="12" customFormat="1" ht="13.5" customHeight="1" x14ac:dyDescent="0.2">
      <c r="A702" s="163">
        <v>687</v>
      </c>
      <c r="B702" s="7"/>
      <c r="C702" s="7"/>
      <c r="D702" s="120"/>
      <c r="E702" s="7"/>
      <c r="F702" s="7"/>
      <c r="G702" s="219"/>
      <c r="H702" s="7"/>
      <c r="I702" s="7"/>
      <c r="J702" s="9"/>
      <c r="K702" s="501"/>
      <c r="L702" s="498"/>
      <c r="M702" s="428"/>
      <c r="N702" s="429"/>
      <c r="O702" s="430"/>
      <c r="P702" s="422" t="str">
        <f t="shared" si="349"/>
        <v/>
      </c>
      <c r="Q702" s="422" t="str">
        <f t="shared" si="350"/>
        <v/>
      </c>
      <c r="R702" s="423" t="str">
        <f t="shared" si="351"/>
        <v/>
      </c>
      <c r="S702" s="424" t="str">
        <f t="shared" si="352"/>
        <v/>
      </c>
      <c r="T702" s="425" t="str">
        <f t="shared" si="353"/>
        <v/>
      </c>
      <c r="U702" s="425" t="str">
        <f t="shared" si="354"/>
        <v/>
      </c>
      <c r="V702" s="426"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3"/>
      <c r="BC702" s="3" t="s">
        <v>1263</v>
      </c>
    </row>
    <row r="703" spans="1:55" s="12" customFormat="1" ht="13.5" customHeight="1" x14ac:dyDescent="0.2">
      <c r="A703" s="163">
        <v>688</v>
      </c>
      <c r="B703" s="7"/>
      <c r="C703" s="7"/>
      <c r="D703" s="120"/>
      <c r="E703" s="7"/>
      <c r="F703" s="7"/>
      <c r="G703" s="219"/>
      <c r="H703" s="7"/>
      <c r="I703" s="7"/>
      <c r="J703" s="9"/>
      <c r="K703" s="501"/>
      <c r="L703" s="498"/>
      <c r="M703" s="428"/>
      <c r="N703" s="429"/>
      <c r="O703" s="430"/>
      <c r="P703" s="422" t="str">
        <f t="shared" si="349"/>
        <v/>
      </c>
      <c r="Q703" s="422" t="str">
        <f t="shared" si="350"/>
        <v/>
      </c>
      <c r="R703" s="423" t="str">
        <f t="shared" si="351"/>
        <v/>
      </c>
      <c r="S703" s="424" t="str">
        <f t="shared" si="352"/>
        <v/>
      </c>
      <c r="T703" s="425" t="str">
        <f t="shared" si="353"/>
        <v/>
      </c>
      <c r="U703" s="425" t="str">
        <f t="shared" si="354"/>
        <v/>
      </c>
      <c r="V703" s="426"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3"/>
      <c r="BC703" s="3" t="s">
        <v>1551</v>
      </c>
    </row>
    <row r="704" spans="1:55" s="12" customFormat="1" ht="13.5" customHeight="1" x14ac:dyDescent="0.2">
      <c r="A704" s="163">
        <v>689</v>
      </c>
      <c r="B704" s="7"/>
      <c r="C704" s="7"/>
      <c r="D704" s="120"/>
      <c r="E704" s="7"/>
      <c r="F704" s="7"/>
      <c r="G704" s="219"/>
      <c r="H704" s="7"/>
      <c r="I704" s="7"/>
      <c r="J704" s="9"/>
      <c r="K704" s="501"/>
      <c r="L704" s="498"/>
      <c r="M704" s="428"/>
      <c r="N704" s="429"/>
      <c r="O704" s="430"/>
      <c r="P704" s="422" t="str">
        <f t="shared" si="349"/>
        <v/>
      </c>
      <c r="Q704" s="422" t="str">
        <f t="shared" si="350"/>
        <v/>
      </c>
      <c r="R704" s="423" t="str">
        <f t="shared" si="351"/>
        <v/>
      </c>
      <c r="S704" s="424" t="str">
        <f t="shared" si="352"/>
        <v/>
      </c>
      <c r="T704" s="425" t="str">
        <f t="shared" si="353"/>
        <v/>
      </c>
      <c r="U704" s="425" t="str">
        <f t="shared" si="354"/>
        <v/>
      </c>
      <c r="V704" s="426"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3"/>
      <c r="BC704" s="3" t="s">
        <v>561</v>
      </c>
    </row>
    <row r="705" spans="1:55" s="12" customFormat="1" ht="13.5" customHeight="1" x14ac:dyDescent="0.2">
      <c r="A705" s="163">
        <v>690</v>
      </c>
      <c r="B705" s="7"/>
      <c r="C705" s="7"/>
      <c r="D705" s="120"/>
      <c r="E705" s="7"/>
      <c r="F705" s="7"/>
      <c r="G705" s="219"/>
      <c r="H705" s="7"/>
      <c r="I705" s="7"/>
      <c r="J705" s="9"/>
      <c r="K705" s="501"/>
      <c r="L705" s="498"/>
      <c r="M705" s="428"/>
      <c r="N705" s="429"/>
      <c r="O705" s="430"/>
      <c r="P705" s="422" t="str">
        <f t="shared" si="349"/>
        <v/>
      </c>
      <c r="Q705" s="422" t="str">
        <f t="shared" si="350"/>
        <v/>
      </c>
      <c r="R705" s="423" t="str">
        <f t="shared" si="351"/>
        <v/>
      </c>
      <c r="S705" s="424" t="str">
        <f t="shared" si="352"/>
        <v/>
      </c>
      <c r="T705" s="425" t="str">
        <f t="shared" si="353"/>
        <v/>
      </c>
      <c r="U705" s="425" t="str">
        <f t="shared" si="354"/>
        <v/>
      </c>
      <c r="V705" s="426"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3"/>
      <c r="BC705" s="3" t="s">
        <v>1621</v>
      </c>
    </row>
    <row r="706" spans="1:55" s="12" customFormat="1" ht="13.5" customHeight="1" x14ac:dyDescent="0.2">
      <c r="A706" s="163">
        <v>691</v>
      </c>
      <c r="B706" s="7"/>
      <c r="C706" s="7"/>
      <c r="D706" s="120"/>
      <c r="E706" s="7"/>
      <c r="F706" s="7"/>
      <c r="G706" s="219"/>
      <c r="H706" s="7"/>
      <c r="I706" s="7"/>
      <c r="J706" s="9"/>
      <c r="K706" s="501"/>
      <c r="L706" s="498"/>
      <c r="M706" s="428"/>
      <c r="N706" s="429"/>
      <c r="O706" s="430"/>
      <c r="P706" s="422" t="str">
        <f t="shared" si="349"/>
        <v/>
      </c>
      <c r="Q706" s="422" t="str">
        <f t="shared" si="350"/>
        <v/>
      </c>
      <c r="R706" s="423" t="str">
        <f t="shared" si="351"/>
        <v/>
      </c>
      <c r="S706" s="424" t="str">
        <f t="shared" si="352"/>
        <v/>
      </c>
      <c r="T706" s="425" t="str">
        <f t="shared" si="353"/>
        <v/>
      </c>
      <c r="U706" s="425" t="str">
        <f t="shared" si="354"/>
        <v/>
      </c>
      <c r="V706" s="426"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3"/>
      <c r="BC706" s="3" t="s">
        <v>1622</v>
      </c>
    </row>
    <row r="707" spans="1:55" s="12" customFormat="1" ht="13.5" customHeight="1" x14ac:dyDescent="0.2">
      <c r="A707" s="163">
        <v>692</v>
      </c>
      <c r="B707" s="7"/>
      <c r="C707" s="7"/>
      <c r="D707" s="120"/>
      <c r="E707" s="7"/>
      <c r="F707" s="7"/>
      <c r="G707" s="219"/>
      <c r="H707" s="7"/>
      <c r="I707" s="7"/>
      <c r="J707" s="9"/>
      <c r="K707" s="501"/>
      <c r="L707" s="498"/>
      <c r="M707" s="428"/>
      <c r="N707" s="429"/>
      <c r="O707" s="430"/>
      <c r="P707" s="422" t="str">
        <f t="shared" si="349"/>
        <v/>
      </c>
      <c r="Q707" s="422" t="str">
        <f t="shared" si="350"/>
        <v/>
      </c>
      <c r="R707" s="423" t="str">
        <f t="shared" si="351"/>
        <v/>
      </c>
      <c r="S707" s="424" t="str">
        <f t="shared" si="352"/>
        <v/>
      </c>
      <c r="T707" s="425" t="str">
        <f t="shared" si="353"/>
        <v/>
      </c>
      <c r="U707" s="425" t="str">
        <f t="shared" si="354"/>
        <v/>
      </c>
      <c r="V707" s="426"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3"/>
      <c r="BC707" s="3" t="s">
        <v>1567</v>
      </c>
    </row>
    <row r="708" spans="1:55" s="12" customFormat="1" ht="13.5" customHeight="1" x14ac:dyDescent="0.2">
      <c r="A708" s="163">
        <v>693</v>
      </c>
      <c r="B708" s="7"/>
      <c r="C708" s="7"/>
      <c r="D708" s="120"/>
      <c r="E708" s="7"/>
      <c r="F708" s="7"/>
      <c r="G708" s="219"/>
      <c r="H708" s="7"/>
      <c r="I708" s="7"/>
      <c r="J708" s="9"/>
      <c r="K708" s="501"/>
      <c r="L708" s="498"/>
      <c r="M708" s="428"/>
      <c r="N708" s="429"/>
      <c r="O708" s="430"/>
      <c r="P708" s="422" t="str">
        <f t="shared" si="349"/>
        <v/>
      </c>
      <c r="Q708" s="422" t="str">
        <f t="shared" si="350"/>
        <v/>
      </c>
      <c r="R708" s="423" t="str">
        <f t="shared" si="351"/>
        <v/>
      </c>
      <c r="S708" s="424" t="str">
        <f t="shared" si="352"/>
        <v/>
      </c>
      <c r="T708" s="425" t="str">
        <f t="shared" si="353"/>
        <v/>
      </c>
      <c r="U708" s="425" t="str">
        <f t="shared" si="354"/>
        <v/>
      </c>
      <c r="V708" s="426"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3"/>
      <c r="BC708" s="3" t="s">
        <v>391</v>
      </c>
    </row>
    <row r="709" spans="1:55" s="12" customFormat="1" ht="13.5" customHeight="1" x14ac:dyDescent="0.2">
      <c r="A709" s="163">
        <v>694</v>
      </c>
      <c r="B709" s="7"/>
      <c r="C709" s="7"/>
      <c r="D709" s="120"/>
      <c r="E709" s="7"/>
      <c r="F709" s="7"/>
      <c r="G709" s="219"/>
      <c r="H709" s="7"/>
      <c r="I709" s="7"/>
      <c r="J709" s="9"/>
      <c r="K709" s="501"/>
      <c r="L709" s="498"/>
      <c r="M709" s="428"/>
      <c r="N709" s="429"/>
      <c r="O709" s="430"/>
      <c r="P709" s="422" t="str">
        <f t="shared" si="349"/>
        <v/>
      </c>
      <c r="Q709" s="422" t="str">
        <f t="shared" si="350"/>
        <v/>
      </c>
      <c r="R709" s="423" t="str">
        <f t="shared" si="351"/>
        <v/>
      </c>
      <c r="S709" s="424" t="str">
        <f t="shared" si="352"/>
        <v/>
      </c>
      <c r="T709" s="425" t="str">
        <f t="shared" si="353"/>
        <v/>
      </c>
      <c r="U709" s="425" t="str">
        <f t="shared" si="354"/>
        <v/>
      </c>
      <c r="V709" s="426"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3"/>
      <c r="BC709" s="3" t="s">
        <v>387</v>
      </c>
    </row>
    <row r="710" spans="1:55" s="12" customFormat="1" ht="13.5" customHeight="1" x14ac:dyDescent="0.2">
      <c r="A710" s="163">
        <v>695</v>
      </c>
      <c r="B710" s="7"/>
      <c r="C710" s="7"/>
      <c r="D710" s="120"/>
      <c r="E710" s="7"/>
      <c r="F710" s="7"/>
      <c r="G710" s="219"/>
      <c r="H710" s="7"/>
      <c r="I710" s="7"/>
      <c r="J710" s="9"/>
      <c r="K710" s="501"/>
      <c r="L710" s="498"/>
      <c r="M710" s="428"/>
      <c r="N710" s="429"/>
      <c r="O710" s="430"/>
      <c r="P710" s="422" t="str">
        <f t="shared" si="349"/>
        <v/>
      </c>
      <c r="Q710" s="422" t="str">
        <f t="shared" si="350"/>
        <v/>
      </c>
      <c r="R710" s="423" t="str">
        <f t="shared" si="351"/>
        <v/>
      </c>
      <c r="S710" s="424" t="str">
        <f t="shared" si="352"/>
        <v/>
      </c>
      <c r="T710" s="425" t="str">
        <f t="shared" si="353"/>
        <v/>
      </c>
      <c r="U710" s="425" t="str">
        <f t="shared" si="354"/>
        <v/>
      </c>
      <c r="V710" s="426"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3"/>
      <c r="BC710" s="3" t="s">
        <v>392</v>
      </c>
    </row>
    <row r="711" spans="1:55" s="12" customFormat="1" ht="13.5" customHeight="1" x14ac:dyDescent="0.2">
      <c r="A711" s="163">
        <v>696</v>
      </c>
      <c r="B711" s="7"/>
      <c r="C711" s="7"/>
      <c r="D711" s="120"/>
      <c r="E711" s="7"/>
      <c r="F711" s="7"/>
      <c r="G711" s="219"/>
      <c r="H711" s="7"/>
      <c r="I711" s="7"/>
      <c r="J711" s="9"/>
      <c r="K711" s="501"/>
      <c r="L711" s="498"/>
      <c r="M711" s="428"/>
      <c r="N711" s="429"/>
      <c r="O711" s="430"/>
      <c r="P711" s="422" t="str">
        <f t="shared" si="349"/>
        <v/>
      </c>
      <c r="Q711" s="422" t="str">
        <f t="shared" si="350"/>
        <v/>
      </c>
      <c r="R711" s="423" t="str">
        <f t="shared" si="351"/>
        <v/>
      </c>
      <c r="S711" s="424" t="str">
        <f t="shared" si="352"/>
        <v/>
      </c>
      <c r="T711" s="425" t="str">
        <f t="shared" si="353"/>
        <v/>
      </c>
      <c r="U711" s="425" t="str">
        <f t="shared" si="354"/>
        <v/>
      </c>
      <c r="V711" s="426"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3"/>
      <c r="BC711" s="3" t="s">
        <v>388</v>
      </c>
    </row>
    <row r="712" spans="1:55" s="12" customFormat="1" ht="13.5" customHeight="1" x14ac:dyDescent="0.2">
      <c r="A712" s="163">
        <v>697</v>
      </c>
      <c r="B712" s="7"/>
      <c r="C712" s="7"/>
      <c r="D712" s="120"/>
      <c r="E712" s="7"/>
      <c r="F712" s="7"/>
      <c r="G712" s="219"/>
      <c r="H712" s="7"/>
      <c r="I712" s="7"/>
      <c r="J712" s="9"/>
      <c r="K712" s="501"/>
      <c r="L712" s="498"/>
      <c r="M712" s="428"/>
      <c r="N712" s="429"/>
      <c r="O712" s="430"/>
      <c r="P712" s="422" t="str">
        <f t="shared" si="349"/>
        <v/>
      </c>
      <c r="Q712" s="422" t="str">
        <f t="shared" si="350"/>
        <v/>
      </c>
      <c r="R712" s="423" t="str">
        <f t="shared" si="351"/>
        <v/>
      </c>
      <c r="S712" s="424" t="str">
        <f t="shared" si="352"/>
        <v/>
      </c>
      <c r="T712" s="425" t="str">
        <f t="shared" si="353"/>
        <v/>
      </c>
      <c r="U712" s="425" t="str">
        <f t="shared" si="354"/>
        <v/>
      </c>
      <c r="V712" s="426"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3"/>
      <c r="BC712" s="3" t="s">
        <v>308</v>
      </c>
    </row>
    <row r="713" spans="1:55" s="12" customFormat="1" ht="13.5" customHeight="1" x14ac:dyDescent="0.2">
      <c r="A713" s="163">
        <v>698</v>
      </c>
      <c r="B713" s="7"/>
      <c r="C713" s="7"/>
      <c r="D713" s="120"/>
      <c r="E713" s="7"/>
      <c r="F713" s="7"/>
      <c r="G713" s="219"/>
      <c r="H713" s="7"/>
      <c r="I713" s="7"/>
      <c r="J713" s="9"/>
      <c r="K713" s="501"/>
      <c r="L713" s="498"/>
      <c r="M713" s="428"/>
      <c r="N713" s="429"/>
      <c r="O713" s="430"/>
      <c r="P713" s="422" t="str">
        <f t="shared" si="349"/>
        <v/>
      </c>
      <c r="Q713" s="422" t="str">
        <f t="shared" si="350"/>
        <v/>
      </c>
      <c r="R713" s="423" t="str">
        <f t="shared" si="351"/>
        <v/>
      </c>
      <c r="S713" s="424" t="str">
        <f t="shared" si="352"/>
        <v/>
      </c>
      <c r="T713" s="425" t="str">
        <f t="shared" si="353"/>
        <v/>
      </c>
      <c r="U713" s="425" t="str">
        <f t="shared" si="354"/>
        <v/>
      </c>
      <c r="V713" s="426"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3"/>
      <c r="BC713" s="3" t="s">
        <v>397</v>
      </c>
    </row>
    <row r="714" spans="1:55" s="12" customFormat="1" ht="13.5" customHeight="1" x14ac:dyDescent="0.2">
      <c r="A714" s="163">
        <v>699</v>
      </c>
      <c r="B714" s="7"/>
      <c r="C714" s="7"/>
      <c r="D714" s="120"/>
      <c r="E714" s="7"/>
      <c r="F714" s="7"/>
      <c r="G714" s="219"/>
      <c r="H714" s="7"/>
      <c r="I714" s="7"/>
      <c r="J714" s="9"/>
      <c r="K714" s="501"/>
      <c r="L714" s="498"/>
      <c r="M714" s="428"/>
      <c r="N714" s="429"/>
      <c r="O714" s="430"/>
      <c r="P714" s="422" t="str">
        <f t="shared" si="349"/>
        <v/>
      </c>
      <c r="Q714" s="422" t="str">
        <f t="shared" si="350"/>
        <v/>
      </c>
      <c r="R714" s="423" t="str">
        <f t="shared" si="351"/>
        <v/>
      </c>
      <c r="S714" s="424" t="str">
        <f t="shared" si="352"/>
        <v/>
      </c>
      <c r="T714" s="425" t="str">
        <f t="shared" si="353"/>
        <v/>
      </c>
      <c r="U714" s="425" t="str">
        <f t="shared" si="354"/>
        <v/>
      </c>
      <c r="V714" s="426"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3"/>
      <c r="BC714" s="3" t="s">
        <v>307</v>
      </c>
    </row>
    <row r="715" spans="1:55" s="12" customFormat="1" ht="13.5" customHeight="1" x14ac:dyDescent="0.2">
      <c r="A715" s="163">
        <v>700</v>
      </c>
      <c r="B715" s="7"/>
      <c r="C715" s="7"/>
      <c r="D715" s="120"/>
      <c r="E715" s="7"/>
      <c r="F715" s="7"/>
      <c r="G715" s="219"/>
      <c r="H715" s="7"/>
      <c r="I715" s="7"/>
      <c r="J715" s="9"/>
      <c r="K715" s="501"/>
      <c r="L715" s="498"/>
      <c r="M715" s="428"/>
      <c r="N715" s="429"/>
      <c r="O715" s="430"/>
      <c r="P715" s="422" t="str">
        <f t="shared" si="349"/>
        <v/>
      </c>
      <c r="Q715" s="422" t="str">
        <f t="shared" si="350"/>
        <v/>
      </c>
      <c r="R715" s="423" t="str">
        <f t="shared" si="351"/>
        <v/>
      </c>
      <c r="S715" s="424" t="str">
        <f t="shared" si="352"/>
        <v/>
      </c>
      <c r="T715" s="425" t="str">
        <f t="shared" si="353"/>
        <v/>
      </c>
      <c r="U715" s="425" t="str">
        <f t="shared" si="354"/>
        <v/>
      </c>
      <c r="V715" s="426"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3"/>
      <c r="BC715" s="3" t="s">
        <v>393</v>
      </c>
    </row>
    <row r="716" spans="1:55" s="12" customFormat="1" ht="13.5" customHeight="1" x14ac:dyDescent="0.2">
      <c r="A716" s="163">
        <v>701</v>
      </c>
      <c r="B716" s="7"/>
      <c r="C716" s="7"/>
      <c r="D716" s="120"/>
      <c r="E716" s="7"/>
      <c r="F716" s="7"/>
      <c r="G716" s="219"/>
      <c r="H716" s="7"/>
      <c r="I716" s="7"/>
      <c r="J716" s="9"/>
      <c r="K716" s="501"/>
      <c r="L716" s="498"/>
      <c r="M716" s="428"/>
      <c r="N716" s="429"/>
      <c r="O716" s="430"/>
      <c r="P716" s="422" t="str">
        <f t="shared" si="349"/>
        <v/>
      </c>
      <c r="Q716" s="422" t="str">
        <f t="shared" si="350"/>
        <v/>
      </c>
      <c r="R716" s="423" t="str">
        <f t="shared" si="351"/>
        <v/>
      </c>
      <c r="S716" s="424" t="str">
        <f t="shared" si="352"/>
        <v/>
      </c>
      <c r="T716" s="425" t="str">
        <f t="shared" si="353"/>
        <v/>
      </c>
      <c r="U716" s="425" t="str">
        <f t="shared" si="354"/>
        <v/>
      </c>
      <c r="V716" s="426"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3"/>
      <c r="BC716" s="3" t="s">
        <v>450</v>
      </c>
    </row>
    <row r="717" spans="1:55" s="12" customFormat="1" ht="13.5" customHeight="1" x14ac:dyDescent="0.2">
      <c r="A717" s="163">
        <v>702</v>
      </c>
      <c r="B717" s="7"/>
      <c r="C717" s="7"/>
      <c r="D717" s="120"/>
      <c r="E717" s="7"/>
      <c r="F717" s="7"/>
      <c r="G717" s="219"/>
      <c r="H717" s="7"/>
      <c r="I717" s="7"/>
      <c r="J717" s="9"/>
      <c r="K717" s="501"/>
      <c r="L717" s="498"/>
      <c r="M717" s="428"/>
      <c r="N717" s="429"/>
      <c r="O717" s="430"/>
      <c r="P717" s="422" t="str">
        <f t="shared" si="349"/>
        <v/>
      </c>
      <c r="Q717" s="422" t="str">
        <f t="shared" si="350"/>
        <v/>
      </c>
      <c r="R717" s="423" t="str">
        <f t="shared" si="351"/>
        <v/>
      </c>
      <c r="S717" s="424" t="str">
        <f t="shared" si="352"/>
        <v/>
      </c>
      <c r="T717" s="425" t="str">
        <f t="shared" si="353"/>
        <v/>
      </c>
      <c r="U717" s="425" t="str">
        <f t="shared" si="354"/>
        <v/>
      </c>
      <c r="V717" s="426"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3"/>
      <c r="BC717" s="3" t="s">
        <v>449</v>
      </c>
    </row>
    <row r="718" spans="1:55" s="12" customFormat="1" ht="13.5" customHeight="1" x14ac:dyDescent="0.2">
      <c r="A718" s="163">
        <v>703</v>
      </c>
      <c r="B718" s="7"/>
      <c r="C718" s="7"/>
      <c r="D718" s="120"/>
      <c r="E718" s="7"/>
      <c r="F718" s="7"/>
      <c r="G718" s="219"/>
      <c r="H718" s="7"/>
      <c r="I718" s="7"/>
      <c r="J718" s="9"/>
      <c r="K718" s="501"/>
      <c r="L718" s="498"/>
      <c r="M718" s="428"/>
      <c r="N718" s="429"/>
      <c r="O718" s="430"/>
      <c r="P718" s="422" t="str">
        <f t="shared" si="349"/>
        <v/>
      </c>
      <c r="Q718" s="422" t="str">
        <f t="shared" si="350"/>
        <v/>
      </c>
      <c r="R718" s="423" t="str">
        <f t="shared" si="351"/>
        <v/>
      </c>
      <c r="S718" s="424" t="str">
        <f t="shared" si="352"/>
        <v/>
      </c>
      <c r="T718" s="425" t="str">
        <f t="shared" si="353"/>
        <v/>
      </c>
      <c r="U718" s="425" t="str">
        <f t="shared" si="354"/>
        <v/>
      </c>
      <c r="V718" s="426"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3"/>
      <c r="BC718" s="3" t="s">
        <v>492</v>
      </c>
    </row>
    <row r="719" spans="1:55" s="12" customFormat="1" ht="13.5" customHeight="1" x14ac:dyDescent="0.2">
      <c r="A719" s="163">
        <v>704</v>
      </c>
      <c r="B719" s="7"/>
      <c r="C719" s="7"/>
      <c r="D719" s="120"/>
      <c r="E719" s="7"/>
      <c r="F719" s="7"/>
      <c r="G719" s="219"/>
      <c r="H719" s="7"/>
      <c r="I719" s="7"/>
      <c r="J719" s="9"/>
      <c r="K719" s="501"/>
      <c r="L719" s="498"/>
      <c r="M719" s="428"/>
      <c r="N719" s="429"/>
      <c r="O719" s="430"/>
      <c r="P719" s="422" t="str">
        <f t="shared" si="349"/>
        <v/>
      </c>
      <c r="Q719" s="422" t="str">
        <f t="shared" si="350"/>
        <v/>
      </c>
      <c r="R719" s="423" t="str">
        <f t="shared" si="351"/>
        <v/>
      </c>
      <c r="S719" s="424" t="str">
        <f t="shared" si="352"/>
        <v/>
      </c>
      <c r="T719" s="425" t="str">
        <f t="shared" si="353"/>
        <v/>
      </c>
      <c r="U719" s="425" t="str">
        <f t="shared" si="354"/>
        <v/>
      </c>
      <c r="V719" s="426"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3"/>
      <c r="BC719" s="3" t="s">
        <v>491</v>
      </c>
    </row>
    <row r="720" spans="1:55" s="12" customFormat="1" ht="13.5" customHeight="1" x14ac:dyDescent="0.2">
      <c r="A720" s="163">
        <v>705</v>
      </c>
      <c r="B720" s="7"/>
      <c r="C720" s="7"/>
      <c r="D720" s="120"/>
      <c r="E720" s="7"/>
      <c r="F720" s="7"/>
      <c r="G720" s="219"/>
      <c r="H720" s="7"/>
      <c r="I720" s="7"/>
      <c r="J720" s="9"/>
      <c r="K720" s="501"/>
      <c r="L720" s="498"/>
      <c r="M720" s="428"/>
      <c r="N720" s="429"/>
      <c r="O720" s="430"/>
      <c r="P720" s="422" t="str">
        <f t="shared" si="349"/>
        <v/>
      </c>
      <c r="Q720" s="422" t="str">
        <f t="shared" si="350"/>
        <v/>
      </c>
      <c r="R720" s="423" t="str">
        <f t="shared" si="351"/>
        <v/>
      </c>
      <c r="S720" s="424" t="str">
        <f t="shared" si="352"/>
        <v/>
      </c>
      <c r="T720" s="425" t="str">
        <f t="shared" si="353"/>
        <v/>
      </c>
      <c r="U720" s="425" t="str">
        <f t="shared" si="354"/>
        <v/>
      </c>
      <c r="V720" s="426"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3"/>
      <c r="BC720" s="3" t="s">
        <v>398</v>
      </c>
    </row>
    <row r="721" spans="1:55" s="12" customFormat="1" ht="13.5" customHeight="1" x14ac:dyDescent="0.2">
      <c r="A721" s="163">
        <v>706</v>
      </c>
      <c r="B721" s="7"/>
      <c r="C721" s="7"/>
      <c r="D721" s="120"/>
      <c r="E721" s="7"/>
      <c r="F721" s="7"/>
      <c r="G721" s="219"/>
      <c r="H721" s="7"/>
      <c r="I721" s="7"/>
      <c r="J721" s="9"/>
      <c r="K721" s="501"/>
      <c r="L721" s="498"/>
      <c r="M721" s="428"/>
      <c r="N721" s="429"/>
      <c r="O721" s="430"/>
      <c r="P721" s="422" t="str">
        <f t="shared" ref="P721:P784" si="381">IF(ISBLANK(K721)=TRUE,"",IF(ISNUMBER(AJ721)=TRUE,AJ721,"エラー"))</f>
        <v/>
      </c>
      <c r="Q721" s="422" t="str">
        <f t="shared" ref="Q721:Q784" si="382">IF(ISBLANK(K721)=TRUE,"",IF(ISNUMBER(AM721)=TRUE,AM721,"エラー"))</f>
        <v/>
      </c>
      <c r="R721" s="423" t="str">
        <f t="shared" ref="R721:R784" si="383">IF(ISBLANK(K721)=TRUE,"",IF(ISNUMBER(AS721)=TRUE,AS721,"エラー"))</f>
        <v/>
      </c>
      <c r="S721" s="424" t="str">
        <f t="shared" ref="S721:S784" si="384">IF(OR(N721="",O721=""),"",N721/O721)</f>
        <v/>
      </c>
      <c r="T721" s="425" t="str">
        <f t="shared" ref="T721:T784" si="385">IF(P721="","",IF(ISERROR(P721*N721*AC721),"エラー",IF(ISBLANK(P721)=TRUE,"エラー",IF(ISBLANK(N721)=TRUE,"エラー",IF(AV721=1,"エラー",P721*N721*AC721/1000)))))</f>
        <v/>
      </c>
      <c r="U721" s="425" t="str">
        <f t="shared" ref="U721:U784" si="386">IF(Q721="","",IF(ISERROR(Q721*N721*AC721),"エラー",IF(ISBLANK(Q721)=TRUE,"エラー",IF(ISBLANK(N721)=TRUE,"エラー",IF(AV721=1,"エラー",Q721*N721*AC721/1000)))))</f>
        <v/>
      </c>
      <c r="V721" s="426"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3"/>
      <c r="BC721" s="3" t="s">
        <v>394</v>
      </c>
    </row>
    <row r="722" spans="1:55" s="12" customFormat="1" ht="13.5" customHeight="1" x14ac:dyDescent="0.2">
      <c r="A722" s="163">
        <v>707</v>
      </c>
      <c r="B722" s="7"/>
      <c r="C722" s="7"/>
      <c r="D722" s="120"/>
      <c r="E722" s="7"/>
      <c r="F722" s="7"/>
      <c r="G722" s="219"/>
      <c r="H722" s="7"/>
      <c r="I722" s="7"/>
      <c r="J722" s="9"/>
      <c r="K722" s="501"/>
      <c r="L722" s="498"/>
      <c r="M722" s="428"/>
      <c r="N722" s="429"/>
      <c r="O722" s="430"/>
      <c r="P722" s="422" t="str">
        <f t="shared" si="381"/>
        <v/>
      </c>
      <c r="Q722" s="422" t="str">
        <f t="shared" si="382"/>
        <v/>
      </c>
      <c r="R722" s="423" t="str">
        <f t="shared" si="383"/>
        <v/>
      </c>
      <c r="S722" s="424" t="str">
        <f t="shared" si="384"/>
        <v/>
      </c>
      <c r="T722" s="425" t="str">
        <f t="shared" si="385"/>
        <v/>
      </c>
      <c r="U722" s="425" t="str">
        <f t="shared" si="386"/>
        <v/>
      </c>
      <c r="V722" s="426"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3"/>
      <c r="BC722" s="3" t="s">
        <v>1264</v>
      </c>
    </row>
    <row r="723" spans="1:55" s="12" customFormat="1" ht="13.5" customHeight="1" x14ac:dyDescent="0.2">
      <c r="A723" s="163">
        <v>708</v>
      </c>
      <c r="B723" s="7"/>
      <c r="C723" s="7"/>
      <c r="D723" s="120"/>
      <c r="E723" s="7"/>
      <c r="F723" s="7"/>
      <c r="G723" s="219"/>
      <c r="H723" s="7"/>
      <c r="I723" s="7"/>
      <c r="J723" s="9"/>
      <c r="K723" s="501"/>
      <c r="L723" s="498"/>
      <c r="M723" s="428"/>
      <c r="N723" s="429"/>
      <c r="O723" s="430"/>
      <c r="P723" s="422" t="str">
        <f t="shared" si="381"/>
        <v/>
      </c>
      <c r="Q723" s="422" t="str">
        <f t="shared" si="382"/>
        <v/>
      </c>
      <c r="R723" s="423" t="str">
        <f t="shared" si="383"/>
        <v/>
      </c>
      <c r="S723" s="424" t="str">
        <f t="shared" si="384"/>
        <v/>
      </c>
      <c r="T723" s="425" t="str">
        <f t="shared" si="385"/>
        <v/>
      </c>
      <c r="U723" s="425" t="str">
        <f t="shared" si="386"/>
        <v/>
      </c>
      <c r="V723" s="426"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3"/>
      <c r="BC723" s="3" t="s">
        <v>1265</v>
      </c>
    </row>
    <row r="724" spans="1:55" s="12" customFormat="1" ht="13.5" customHeight="1" x14ac:dyDescent="0.2">
      <c r="A724" s="163">
        <v>709</v>
      </c>
      <c r="B724" s="7"/>
      <c r="C724" s="7"/>
      <c r="D724" s="120"/>
      <c r="E724" s="7"/>
      <c r="F724" s="7"/>
      <c r="G724" s="219"/>
      <c r="H724" s="7"/>
      <c r="I724" s="7"/>
      <c r="J724" s="9"/>
      <c r="K724" s="501"/>
      <c r="L724" s="498"/>
      <c r="M724" s="428"/>
      <c r="N724" s="429"/>
      <c r="O724" s="430"/>
      <c r="P724" s="422" t="str">
        <f t="shared" si="381"/>
        <v/>
      </c>
      <c r="Q724" s="422" t="str">
        <f t="shared" si="382"/>
        <v/>
      </c>
      <c r="R724" s="423" t="str">
        <f t="shared" si="383"/>
        <v/>
      </c>
      <c r="S724" s="424" t="str">
        <f t="shared" si="384"/>
        <v/>
      </c>
      <c r="T724" s="425" t="str">
        <f t="shared" si="385"/>
        <v/>
      </c>
      <c r="U724" s="425" t="str">
        <f t="shared" si="386"/>
        <v/>
      </c>
      <c r="V724" s="426"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3"/>
      <c r="BC724" s="3" t="s">
        <v>399</v>
      </c>
    </row>
    <row r="725" spans="1:55" s="12" customFormat="1" ht="13.5" customHeight="1" x14ac:dyDescent="0.2">
      <c r="A725" s="163">
        <v>710</v>
      </c>
      <c r="B725" s="7"/>
      <c r="C725" s="7"/>
      <c r="D725" s="120"/>
      <c r="E725" s="7"/>
      <c r="F725" s="7"/>
      <c r="G725" s="219"/>
      <c r="H725" s="7"/>
      <c r="I725" s="7"/>
      <c r="J725" s="9"/>
      <c r="K725" s="501"/>
      <c r="L725" s="498"/>
      <c r="M725" s="428"/>
      <c r="N725" s="429"/>
      <c r="O725" s="430"/>
      <c r="P725" s="422" t="str">
        <f t="shared" si="381"/>
        <v/>
      </c>
      <c r="Q725" s="422" t="str">
        <f t="shared" si="382"/>
        <v/>
      </c>
      <c r="R725" s="423" t="str">
        <f t="shared" si="383"/>
        <v/>
      </c>
      <c r="S725" s="424" t="str">
        <f t="shared" si="384"/>
        <v/>
      </c>
      <c r="T725" s="425" t="str">
        <f t="shared" si="385"/>
        <v/>
      </c>
      <c r="U725" s="425" t="str">
        <f t="shared" si="386"/>
        <v/>
      </c>
      <c r="V725" s="426"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3"/>
      <c r="BC725" s="3" t="s">
        <v>395</v>
      </c>
    </row>
    <row r="726" spans="1:55" s="12" customFormat="1" ht="13.5" customHeight="1" x14ac:dyDescent="0.2">
      <c r="A726" s="163">
        <v>711</v>
      </c>
      <c r="B726" s="7"/>
      <c r="C726" s="7"/>
      <c r="D726" s="120"/>
      <c r="E726" s="7"/>
      <c r="F726" s="7"/>
      <c r="G726" s="219"/>
      <c r="H726" s="7"/>
      <c r="I726" s="7"/>
      <c r="J726" s="9"/>
      <c r="K726" s="501"/>
      <c r="L726" s="498"/>
      <c r="M726" s="428"/>
      <c r="N726" s="429"/>
      <c r="O726" s="430"/>
      <c r="P726" s="422" t="str">
        <f t="shared" si="381"/>
        <v/>
      </c>
      <c r="Q726" s="422" t="str">
        <f t="shared" si="382"/>
        <v/>
      </c>
      <c r="R726" s="423" t="str">
        <f t="shared" si="383"/>
        <v/>
      </c>
      <c r="S726" s="424" t="str">
        <f t="shared" si="384"/>
        <v/>
      </c>
      <c r="T726" s="425" t="str">
        <f t="shared" si="385"/>
        <v/>
      </c>
      <c r="U726" s="425" t="str">
        <f t="shared" si="386"/>
        <v/>
      </c>
      <c r="V726" s="426"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3"/>
      <c r="BC726" s="3" t="s">
        <v>400</v>
      </c>
    </row>
    <row r="727" spans="1:55" s="12" customFormat="1" ht="13.5" customHeight="1" x14ac:dyDescent="0.2">
      <c r="A727" s="163">
        <v>712</v>
      </c>
      <c r="B727" s="7"/>
      <c r="C727" s="7"/>
      <c r="D727" s="120"/>
      <c r="E727" s="7"/>
      <c r="F727" s="7"/>
      <c r="G727" s="219"/>
      <c r="H727" s="7"/>
      <c r="I727" s="7"/>
      <c r="J727" s="9"/>
      <c r="K727" s="501"/>
      <c r="L727" s="498"/>
      <c r="M727" s="428"/>
      <c r="N727" s="429"/>
      <c r="O727" s="430"/>
      <c r="P727" s="422" t="str">
        <f t="shared" si="381"/>
        <v/>
      </c>
      <c r="Q727" s="422" t="str">
        <f t="shared" si="382"/>
        <v/>
      </c>
      <c r="R727" s="423" t="str">
        <f t="shared" si="383"/>
        <v/>
      </c>
      <c r="S727" s="424" t="str">
        <f t="shared" si="384"/>
        <v/>
      </c>
      <c r="T727" s="425" t="str">
        <f t="shared" si="385"/>
        <v/>
      </c>
      <c r="U727" s="425" t="str">
        <f t="shared" si="386"/>
        <v/>
      </c>
      <c r="V727" s="426"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3"/>
      <c r="BC727" s="3" t="s">
        <v>396</v>
      </c>
    </row>
    <row r="728" spans="1:55" s="12" customFormat="1" ht="13.5" customHeight="1" x14ac:dyDescent="0.2">
      <c r="A728" s="163">
        <v>713</v>
      </c>
      <c r="B728" s="7"/>
      <c r="C728" s="7"/>
      <c r="D728" s="120"/>
      <c r="E728" s="7"/>
      <c r="F728" s="7"/>
      <c r="G728" s="219"/>
      <c r="H728" s="7"/>
      <c r="I728" s="7"/>
      <c r="J728" s="9"/>
      <c r="K728" s="501"/>
      <c r="L728" s="498"/>
      <c r="M728" s="428"/>
      <c r="N728" s="429"/>
      <c r="O728" s="430"/>
      <c r="P728" s="422" t="str">
        <f t="shared" si="381"/>
        <v/>
      </c>
      <c r="Q728" s="422" t="str">
        <f t="shared" si="382"/>
        <v/>
      </c>
      <c r="R728" s="423" t="str">
        <f t="shared" si="383"/>
        <v/>
      </c>
      <c r="S728" s="424" t="str">
        <f t="shared" si="384"/>
        <v/>
      </c>
      <c r="T728" s="425" t="str">
        <f t="shared" si="385"/>
        <v/>
      </c>
      <c r="U728" s="425" t="str">
        <f t="shared" si="386"/>
        <v/>
      </c>
      <c r="V728" s="426"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3"/>
      <c r="BC728" s="3" t="s">
        <v>1266</v>
      </c>
    </row>
    <row r="729" spans="1:55" s="12" customFormat="1" ht="13.5" customHeight="1" x14ac:dyDescent="0.2">
      <c r="A729" s="163">
        <v>714</v>
      </c>
      <c r="B729" s="7"/>
      <c r="C729" s="7"/>
      <c r="D729" s="120"/>
      <c r="E729" s="7"/>
      <c r="F729" s="7"/>
      <c r="G729" s="219"/>
      <c r="H729" s="7"/>
      <c r="I729" s="7"/>
      <c r="J729" s="9"/>
      <c r="K729" s="501"/>
      <c r="L729" s="498"/>
      <c r="M729" s="428"/>
      <c r="N729" s="429"/>
      <c r="O729" s="430"/>
      <c r="P729" s="422" t="str">
        <f t="shared" si="381"/>
        <v/>
      </c>
      <c r="Q729" s="422" t="str">
        <f t="shared" si="382"/>
        <v/>
      </c>
      <c r="R729" s="423" t="str">
        <f t="shared" si="383"/>
        <v/>
      </c>
      <c r="S729" s="424" t="str">
        <f t="shared" si="384"/>
        <v/>
      </c>
      <c r="T729" s="425" t="str">
        <f t="shared" si="385"/>
        <v/>
      </c>
      <c r="U729" s="425" t="str">
        <f t="shared" si="386"/>
        <v/>
      </c>
      <c r="V729" s="426"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3"/>
      <c r="BC729" s="3" t="s">
        <v>1267</v>
      </c>
    </row>
    <row r="730" spans="1:55" s="12" customFormat="1" ht="13.5" customHeight="1" x14ac:dyDescent="0.2">
      <c r="A730" s="163">
        <v>715</v>
      </c>
      <c r="B730" s="7"/>
      <c r="C730" s="7"/>
      <c r="D730" s="120"/>
      <c r="E730" s="7"/>
      <c r="F730" s="7"/>
      <c r="G730" s="219"/>
      <c r="H730" s="7"/>
      <c r="I730" s="7"/>
      <c r="J730" s="9"/>
      <c r="K730" s="501"/>
      <c r="L730" s="498"/>
      <c r="M730" s="428"/>
      <c r="N730" s="429"/>
      <c r="O730" s="430"/>
      <c r="P730" s="422" t="str">
        <f t="shared" si="381"/>
        <v/>
      </c>
      <c r="Q730" s="422" t="str">
        <f t="shared" si="382"/>
        <v/>
      </c>
      <c r="R730" s="423" t="str">
        <f t="shared" si="383"/>
        <v/>
      </c>
      <c r="S730" s="424" t="str">
        <f t="shared" si="384"/>
        <v/>
      </c>
      <c r="T730" s="425" t="str">
        <f t="shared" si="385"/>
        <v/>
      </c>
      <c r="U730" s="425" t="str">
        <f t="shared" si="386"/>
        <v/>
      </c>
      <c r="V730" s="426"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3"/>
      <c r="BC730" s="3" t="s">
        <v>310</v>
      </c>
    </row>
    <row r="731" spans="1:55" s="12" customFormat="1" ht="13.5" customHeight="1" x14ac:dyDescent="0.2">
      <c r="A731" s="163">
        <v>716</v>
      </c>
      <c r="B731" s="7"/>
      <c r="C731" s="7"/>
      <c r="D731" s="120"/>
      <c r="E731" s="7"/>
      <c r="F731" s="7"/>
      <c r="G731" s="219"/>
      <c r="H731" s="7"/>
      <c r="I731" s="7"/>
      <c r="J731" s="9"/>
      <c r="K731" s="501"/>
      <c r="L731" s="498"/>
      <c r="M731" s="428"/>
      <c r="N731" s="429"/>
      <c r="O731" s="430"/>
      <c r="P731" s="422" t="str">
        <f t="shared" si="381"/>
        <v/>
      </c>
      <c r="Q731" s="422" t="str">
        <f t="shared" si="382"/>
        <v/>
      </c>
      <c r="R731" s="423" t="str">
        <f t="shared" si="383"/>
        <v/>
      </c>
      <c r="S731" s="424" t="str">
        <f t="shared" si="384"/>
        <v/>
      </c>
      <c r="T731" s="425" t="str">
        <f t="shared" si="385"/>
        <v/>
      </c>
      <c r="U731" s="425" t="str">
        <f t="shared" si="386"/>
        <v/>
      </c>
      <c r="V731" s="426"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3"/>
      <c r="BC731" s="3" t="s">
        <v>405</v>
      </c>
    </row>
    <row r="732" spans="1:55" s="12" customFormat="1" ht="13.5" customHeight="1" x14ac:dyDescent="0.2">
      <c r="A732" s="163">
        <v>717</v>
      </c>
      <c r="B732" s="7"/>
      <c r="C732" s="7"/>
      <c r="D732" s="120"/>
      <c r="E732" s="7"/>
      <c r="F732" s="7"/>
      <c r="G732" s="219"/>
      <c r="H732" s="7"/>
      <c r="I732" s="7"/>
      <c r="J732" s="9"/>
      <c r="K732" s="501"/>
      <c r="L732" s="498"/>
      <c r="M732" s="428"/>
      <c r="N732" s="429"/>
      <c r="O732" s="430"/>
      <c r="P732" s="422" t="str">
        <f t="shared" si="381"/>
        <v/>
      </c>
      <c r="Q732" s="422" t="str">
        <f t="shared" si="382"/>
        <v/>
      </c>
      <c r="R732" s="423" t="str">
        <f t="shared" si="383"/>
        <v/>
      </c>
      <c r="S732" s="424" t="str">
        <f t="shared" si="384"/>
        <v/>
      </c>
      <c r="T732" s="425" t="str">
        <f t="shared" si="385"/>
        <v/>
      </c>
      <c r="U732" s="425" t="str">
        <f t="shared" si="386"/>
        <v/>
      </c>
      <c r="V732" s="426"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3"/>
      <c r="BC732" s="3" t="s">
        <v>309</v>
      </c>
    </row>
    <row r="733" spans="1:55" s="12" customFormat="1" ht="13.5" customHeight="1" x14ac:dyDescent="0.2">
      <c r="A733" s="163">
        <v>718</v>
      </c>
      <c r="B733" s="7"/>
      <c r="C733" s="7"/>
      <c r="D733" s="120"/>
      <c r="E733" s="7"/>
      <c r="F733" s="7"/>
      <c r="G733" s="219"/>
      <c r="H733" s="7"/>
      <c r="I733" s="7"/>
      <c r="J733" s="9"/>
      <c r="K733" s="501"/>
      <c r="L733" s="498"/>
      <c r="M733" s="428"/>
      <c r="N733" s="429"/>
      <c r="O733" s="430"/>
      <c r="P733" s="422" t="str">
        <f t="shared" si="381"/>
        <v/>
      </c>
      <c r="Q733" s="422" t="str">
        <f t="shared" si="382"/>
        <v/>
      </c>
      <c r="R733" s="423" t="str">
        <f t="shared" si="383"/>
        <v/>
      </c>
      <c r="S733" s="424" t="str">
        <f t="shared" si="384"/>
        <v/>
      </c>
      <c r="T733" s="425" t="str">
        <f t="shared" si="385"/>
        <v/>
      </c>
      <c r="U733" s="425" t="str">
        <f t="shared" si="386"/>
        <v/>
      </c>
      <c r="V733" s="426"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3"/>
      <c r="BC733" s="3" t="s">
        <v>401</v>
      </c>
    </row>
    <row r="734" spans="1:55" s="12" customFormat="1" ht="13.5" customHeight="1" x14ac:dyDescent="0.2">
      <c r="A734" s="163">
        <v>719</v>
      </c>
      <c r="B734" s="7"/>
      <c r="C734" s="7"/>
      <c r="D734" s="120"/>
      <c r="E734" s="7"/>
      <c r="F734" s="7"/>
      <c r="G734" s="219"/>
      <c r="H734" s="7"/>
      <c r="I734" s="7"/>
      <c r="J734" s="9"/>
      <c r="K734" s="501"/>
      <c r="L734" s="498"/>
      <c r="M734" s="428"/>
      <c r="N734" s="429"/>
      <c r="O734" s="430"/>
      <c r="P734" s="422" t="str">
        <f t="shared" si="381"/>
        <v/>
      </c>
      <c r="Q734" s="422" t="str">
        <f t="shared" si="382"/>
        <v/>
      </c>
      <c r="R734" s="423" t="str">
        <f t="shared" si="383"/>
        <v/>
      </c>
      <c r="S734" s="424" t="str">
        <f t="shared" si="384"/>
        <v/>
      </c>
      <c r="T734" s="425" t="str">
        <f t="shared" si="385"/>
        <v/>
      </c>
      <c r="U734" s="425" t="str">
        <f t="shared" si="386"/>
        <v/>
      </c>
      <c r="V734" s="426"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3"/>
      <c r="BC734" s="3" t="s">
        <v>452</v>
      </c>
    </row>
    <row r="735" spans="1:55" s="12" customFormat="1" ht="13.5" customHeight="1" x14ac:dyDescent="0.2">
      <c r="A735" s="163">
        <v>720</v>
      </c>
      <c r="B735" s="7"/>
      <c r="C735" s="7"/>
      <c r="D735" s="120"/>
      <c r="E735" s="7"/>
      <c r="F735" s="7"/>
      <c r="G735" s="219"/>
      <c r="H735" s="7"/>
      <c r="I735" s="7"/>
      <c r="J735" s="9"/>
      <c r="K735" s="501"/>
      <c r="L735" s="498"/>
      <c r="M735" s="428"/>
      <c r="N735" s="429"/>
      <c r="O735" s="430"/>
      <c r="P735" s="422" t="str">
        <f t="shared" si="381"/>
        <v/>
      </c>
      <c r="Q735" s="422" t="str">
        <f t="shared" si="382"/>
        <v/>
      </c>
      <c r="R735" s="423" t="str">
        <f t="shared" si="383"/>
        <v/>
      </c>
      <c r="S735" s="424" t="str">
        <f t="shared" si="384"/>
        <v/>
      </c>
      <c r="T735" s="425" t="str">
        <f t="shared" si="385"/>
        <v/>
      </c>
      <c r="U735" s="425" t="str">
        <f t="shared" si="386"/>
        <v/>
      </c>
      <c r="V735" s="426"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3"/>
      <c r="BC735" s="3" t="s">
        <v>451</v>
      </c>
    </row>
    <row r="736" spans="1:55" s="12" customFormat="1" ht="13.5" customHeight="1" x14ac:dyDescent="0.2">
      <c r="A736" s="163">
        <v>721</v>
      </c>
      <c r="B736" s="7"/>
      <c r="C736" s="7"/>
      <c r="D736" s="120"/>
      <c r="E736" s="7"/>
      <c r="F736" s="7"/>
      <c r="G736" s="219"/>
      <c r="H736" s="7"/>
      <c r="I736" s="7"/>
      <c r="J736" s="9"/>
      <c r="K736" s="501"/>
      <c r="L736" s="498"/>
      <c r="M736" s="428"/>
      <c r="N736" s="429"/>
      <c r="O736" s="430"/>
      <c r="P736" s="422" t="str">
        <f t="shared" si="381"/>
        <v/>
      </c>
      <c r="Q736" s="422" t="str">
        <f t="shared" si="382"/>
        <v/>
      </c>
      <c r="R736" s="423" t="str">
        <f t="shared" si="383"/>
        <v/>
      </c>
      <c r="S736" s="424" t="str">
        <f t="shared" si="384"/>
        <v/>
      </c>
      <c r="T736" s="425" t="str">
        <f t="shared" si="385"/>
        <v/>
      </c>
      <c r="U736" s="425" t="str">
        <f t="shared" si="386"/>
        <v/>
      </c>
      <c r="V736" s="426"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3"/>
      <c r="BC736" s="3" t="s">
        <v>494</v>
      </c>
    </row>
    <row r="737" spans="1:55" s="12" customFormat="1" ht="13.5" customHeight="1" x14ac:dyDescent="0.2">
      <c r="A737" s="163">
        <v>722</v>
      </c>
      <c r="B737" s="7"/>
      <c r="C737" s="7"/>
      <c r="D737" s="120"/>
      <c r="E737" s="7"/>
      <c r="F737" s="7"/>
      <c r="G737" s="219"/>
      <c r="H737" s="7"/>
      <c r="I737" s="7"/>
      <c r="J737" s="9"/>
      <c r="K737" s="501"/>
      <c r="L737" s="498"/>
      <c r="M737" s="428"/>
      <c r="N737" s="429"/>
      <c r="O737" s="430"/>
      <c r="P737" s="422" t="str">
        <f t="shared" si="381"/>
        <v/>
      </c>
      <c r="Q737" s="422" t="str">
        <f t="shared" si="382"/>
        <v/>
      </c>
      <c r="R737" s="423" t="str">
        <f t="shared" si="383"/>
        <v/>
      </c>
      <c r="S737" s="424" t="str">
        <f t="shared" si="384"/>
        <v/>
      </c>
      <c r="T737" s="425" t="str">
        <f t="shared" si="385"/>
        <v/>
      </c>
      <c r="U737" s="425" t="str">
        <f t="shared" si="386"/>
        <v/>
      </c>
      <c r="V737" s="426"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3"/>
      <c r="BC737" s="3" t="s">
        <v>493</v>
      </c>
    </row>
    <row r="738" spans="1:55" s="12" customFormat="1" ht="13.5" customHeight="1" x14ac:dyDescent="0.2">
      <c r="A738" s="163">
        <v>723</v>
      </c>
      <c r="B738" s="7"/>
      <c r="C738" s="7"/>
      <c r="D738" s="120"/>
      <c r="E738" s="7"/>
      <c r="F738" s="7"/>
      <c r="G738" s="219"/>
      <c r="H738" s="7"/>
      <c r="I738" s="7"/>
      <c r="J738" s="9"/>
      <c r="K738" s="501"/>
      <c r="L738" s="498"/>
      <c r="M738" s="428"/>
      <c r="N738" s="429"/>
      <c r="O738" s="430"/>
      <c r="P738" s="422" t="str">
        <f t="shared" si="381"/>
        <v/>
      </c>
      <c r="Q738" s="422" t="str">
        <f t="shared" si="382"/>
        <v/>
      </c>
      <c r="R738" s="423" t="str">
        <f t="shared" si="383"/>
        <v/>
      </c>
      <c r="S738" s="424" t="str">
        <f t="shared" si="384"/>
        <v/>
      </c>
      <c r="T738" s="425" t="str">
        <f t="shared" si="385"/>
        <v/>
      </c>
      <c r="U738" s="425" t="str">
        <f t="shared" si="386"/>
        <v/>
      </c>
      <c r="V738" s="426"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3"/>
      <c r="BC738" s="3" t="s">
        <v>406</v>
      </c>
    </row>
    <row r="739" spans="1:55" s="12" customFormat="1" ht="13.5" customHeight="1" x14ac:dyDescent="0.2">
      <c r="A739" s="163">
        <v>724</v>
      </c>
      <c r="B739" s="7"/>
      <c r="C739" s="7"/>
      <c r="D739" s="120"/>
      <c r="E739" s="7"/>
      <c r="F739" s="7"/>
      <c r="G739" s="219"/>
      <c r="H739" s="7"/>
      <c r="I739" s="7"/>
      <c r="J739" s="9"/>
      <c r="K739" s="501"/>
      <c r="L739" s="498"/>
      <c r="M739" s="428"/>
      <c r="N739" s="429"/>
      <c r="O739" s="430"/>
      <c r="P739" s="422" t="str">
        <f t="shared" si="381"/>
        <v/>
      </c>
      <c r="Q739" s="422" t="str">
        <f t="shared" si="382"/>
        <v/>
      </c>
      <c r="R739" s="423" t="str">
        <f t="shared" si="383"/>
        <v/>
      </c>
      <c r="S739" s="424" t="str">
        <f t="shared" si="384"/>
        <v/>
      </c>
      <c r="T739" s="425" t="str">
        <f t="shared" si="385"/>
        <v/>
      </c>
      <c r="U739" s="425" t="str">
        <f t="shared" si="386"/>
        <v/>
      </c>
      <c r="V739" s="426"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3"/>
      <c r="BC739" s="3" t="s">
        <v>402</v>
      </c>
    </row>
    <row r="740" spans="1:55" s="12" customFormat="1" ht="13.5" customHeight="1" x14ac:dyDescent="0.2">
      <c r="A740" s="163">
        <v>725</v>
      </c>
      <c r="B740" s="7"/>
      <c r="C740" s="7"/>
      <c r="D740" s="120"/>
      <c r="E740" s="7"/>
      <c r="F740" s="7"/>
      <c r="G740" s="219"/>
      <c r="H740" s="7"/>
      <c r="I740" s="7"/>
      <c r="J740" s="9"/>
      <c r="K740" s="501"/>
      <c r="L740" s="498"/>
      <c r="M740" s="428"/>
      <c r="N740" s="429"/>
      <c r="O740" s="430"/>
      <c r="P740" s="422" t="str">
        <f t="shared" si="381"/>
        <v/>
      </c>
      <c r="Q740" s="422" t="str">
        <f t="shared" si="382"/>
        <v/>
      </c>
      <c r="R740" s="423" t="str">
        <f t="shared" si="383"/>
        <v/>
      </c>
      <c r="S740" s="424" t="str">
        <f t="shared" si="384"/>
        <v/>
      </c>
      <c r="T740" s="425" t="str">
        <f t="shared" si="385"/>
        <v/>
      </c>
      <c r="U740" s="425" t="str">
        <f t="shared" si="386"/>
        <v/>
      </c>
      <c r="V740" s="426"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3"/>
      <c r="BC740" s="3" t="s">
        <v>1557</v>
      </c>
    </row>
    <row r="741" spans="1:55" s="12" customFormat="1" ht="13.5" customHeight="1" x14ac:dyDescent="0.2">
      <c r="A741" s="163">
        <v>726</v>
      </c>
      <c r="B741" s="7"/>
      <c r="C741" s="7"/>
      <c r="D741" s="120"/>
      <c r="E741" s="7"/>
      <c r="F741" s="7"/>
      <c r="G741" s="219"/>
      <c r="H741" s="7"/>
      <c r="I741" s="7"/>
      <c r="J741" s="9"/>
      <c r="K741" s="501"/>
      <c r="L741" s="498"/>
      <c r="M741" s="428"/>
      <c r="N741" s="429"/>
      <c r="O741" s="430"/>
      <c r="P741" s="422" t="str">
        <f t="shared" si="381"/>
        <v/>
      </c>
      <c r="Q741" s="422" t="str">
        <f t="shared" si="382"/>
        <v/>
      </c>
      <c r="R741" s="423" t="str">
        <f t="shared" si="383"/>
        <v/>
      </c>
      <c r="S741" s="424" t="str">
        <f t="shared" si="384"/>
        <v/>
      </c>
      <c r="T741" s="425" t="str">
        <f t="shared" si="385"/>
        <v/>
      </c>
      <c r="U741" s="425" t="str">
        <f t="shared" si="386"/>
        <v/>
      </c>
      <c r="V741" s="426"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3"/>
      <c r="BC741" s="3" t="s">
        <v>1623</v>
      </c>
    </row>
    <row r="742" spans="1:55" s="12" customFormat="1" ht="13.5" customHeight="1" x14ac:dyDescent="0.2">
      <c r="A742" s="163">
        <v>727</v>
      </c>
      <c r="B742" s="7"/>
      <c r="C742" s="7"/>
      <c r="D742" s="120"/>
      <c r="E742" s="7"/>
      <c r="F742" s="7"/>
      <c r="G742" s="219"/>
      <c r="H742" s="7"/>
      <c r="I742" s="7"/>
      <c r="J742" s="9"/>
      <c r="K742" s="501"/>
      <c r="L742" s="498"/>
      <c r="M742" s="428"/>
      <c r="N742" s="429"/>
      <c r="O742" s="430"/>
      <c r="P742" s="422" t="str">
        <f t="shared" si="381"/>
        <v/>
      </c>
      <c r="Q742" s="422" t="str">
        <f t="shared" si="382"/>
        <v/>
      </c>
      <c r="R742" s="423" t="str">
        <f t="shared" si="383"/>
        <v/>
      </c>
      <c r="S742" s="424" t="str">
        <f t="shared" si="384"/>
        <v/>
      </c>
      <c r="T742" s="425" t="str">
        <f t="shared" si="385"/>
        <v/>
      </c>
      <c r="U742" s="425" t="str">
        <f t="shared" si="386"/>
        <v/>
      </c>
      <c r="V742" s="426"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3"/>
      <c r="BC742" s="3" t="s">
        <v>407</v>
      </c>
    </row>
    <row r="743" spans="1:55" s="12" customFormat="1" ht="13.5" customHeight="1" x14ac:dyDescent="0.2">
      <c r="A743" s="163">
        <v>728</v>
      </c>
      <c r="B743" s="7"/>
      <c r="C743" s="7"/>
      <c r="D743" s="120"/>
      <c r="E743" s="7"/>
      <c r="F743" s="7"/>
      <c r="G743" s="219"/>
      <c r="H743" s="7"/>
      <c r="I743" s="7"/>
      <c r="J743" s="9"/>
      <c r="K743" s="501"/>
      <c r="L743" s="498"/>
      <c r="M743" s="428"/>
      <c r="N743" s="429"/>
      <c r="O743" s="430"/>
      <c r="P743" s="422" t="str">
        <f t="shared" si="381"/>
        <v/>
      </c>
      <c r="Q743" s="422" t="str">
        <f t="shared" si="382"/>
        <v/>
      </c>
      <c r="R743" s="423" t="str">
        <f t="shared" si="383"/>
        <v/>
      </c>
      <c r="S743" s="424" t="str">
        <f t="shared" si="384"/>
        <v/>
      </c>
      <c r="T743" s="425" t="str">
        <f t="shared" si="385"/>
        <v/>
      </c>
      <c r="U743" s="425" t="str">
        <f t="shared" si="386"/>
        <v/>
      </c>
      <c r="V743" s="426"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3"/>
      <c r="BC743" s="3" t="s">
        <v>403</v>
      </c>
    </row>
    <row r="744" spans="1:55" s="12" customFormat="1" ht="13.5" customHeight="1" x14ac:dyDescent="0.2">
      <c r="A744" s="163">
        <v>729</v>
      </c>
      <c r="B744" s="7"/>
      <c r="C744" s="7"/>
      <c r="D744" s="120"/>
      <c r="E744" s="7"/>
      <c r="F744" s="7"/>
      <c r="G744" s="219"/>
      <c r="H744" s="7"/>
      <c r="I744" s="7"/>
      <c r="J744" s="9"/>
      <c r="K744" s="501"/>
      <c r="L744" s="498"/>
      <c r="M744" s="428"/>
      <c r="N744" s="429"/>
      <c r="O744" s="430"/>
      <c r="P744" s="422" t="str">
        <f t="shared" si="381"/>
        <v/>
      </c>
      <c r="Q744" s="422" t="str">
        <f t="shared" si="382"/>
        <v/>
      </c>
      <c r="R744" s="423" t="str">
        <f t="shared" si="383"/>
        <v/>
      </c>
      <c r="S744" s="424" t="str">
        <f t="shared" si="384"/>
        <v/>
      </c>
      <c r="T744" s="425" t="str">
        <f t="shared" si="385"/>
        <v/>
      </c>
      <c r="U744" s="425" t="str">
        <f t="shared" si="386"/>
        <v/>
      </c>
      <c r="V744" s="426"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3"/>
      <c r="BC744" s="3" t="s">
        <v>408</v>
      </c>
    </row>
    <row r="745" spans="1:55" s="12" customFormat="1" ht="13.5" customHeight="1" x14ac:dyDescent="0.2">
      <c r="A745" s="163">
        <v>730</v>
      </c>
      <c r="B745" s="7"/>
      <c r="C745" s="7"/>
      <c r="D745" s="120"/>
      <c r="E745" s="7"/>
      <c r="F745" s="7"/>
      <c r="G745" s="219"/>
      <c r="H745" s="7"/>
      <c r="I745" s="7"/>
      <c r="J745" s="9"/>
      <c r="K745" s="501"/>
      <c r="L745" s="498"/>
      <c r="M745" s="428"/>
      <c r="N745" s="429"/>
      <c r="O745" s="430"/>
      <c r="P745" s="422" t="str">
        <f t="shared" si="381"/>
        <v/>
      </c>
      <c r="Q745" s="422" t="str">
        <f t="shared" si="382"/>
        <v/>
      </c>
      <c r="R745" s="423" t="str">
        <f t="shared" si="383"/>
        <v/>
      </c>
      <c r="S745" s="424" t="str">
        <f t="shared" si="384"/>
        <v/>
      </c>
      <c r="T745" s="425" t="str">
        <f t="shared" si="385"/>
        <v/>
      </c>
      <c r="U745" s="425" t="str">
        <f t="shared" si="386"/>
        <v/>
      </c>
      <c r="V745" s="426"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3"/>
      <c r="BC745" s="3" t="s">
        <v>404</v>
      </c>
    </row>
    <row r="746" spans="1:55" s="12" customFormat="1" ht="13.5" customHeight="1" x14ac:dyDescent="0.2">
      <c r="A746" s="163">
        <v>731</v>
      </c>
      <c r="B746" s="7"/>
      <c r="C746" s="7"/>
      <c r="D746" s="120"/>
      <c r="E746" s="7"/>
      <c r="F746" s="7"/>
      <c r="G746" s="219"/>
      <c r="H746" s="7"/>
      <c r="I746" s="7"/>
      <c r="J746" s="9"/>
      <c r="K746" s="501"/>
      <c r="L746" s="498"/>
      <c r="M746" s="428"/>
      <c r="N746" s="429"/>
      <c r="O746" s="430"/>
      <c r="P746" s="422" t="str">
        <f t="shared" si="381"/>
        <v/>
      </c>
      <c r="Q746" s="422" t="str">
        <f t="shared" si="382"/>
        <v/>
      </c>
      <c r="R746" s="423" t="str">
        <f t="shared" si="383"/>
        <v/>
      </c>
      <c r="S746" s="424" t="str">
        <f t="shared" si="384"/>
        <v/>
      </c>
      <c r="T746" s="425" t="str">
        <f t="shared" si="385"/>
        <v/>
      </c>
      <c r="U746" s="425" t="str">
        <f t="shared" si="386"/>
        <v/>
      </c>
      <c r="V746" s="426"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3"/>
      <c r="BC746" s="3" t="s">
        <v>1268</v>
      </c>
    </row>
    <row r="747" spans="1:55" s="12" customFormat="1" ht="13.5" customHeight="1" x14ac:dyDescent="0.2">
      <c r="A747" s="163">
        <v>732</v>
      </c>
      <c r="B747" s="7"/>
      <c r="C747" s="7"/>
      <c r="D747" s="120"/>
      <c r="E747" s="7"/>
      <c r="F747" s="7"/>
      <c r="G747" s="219"/>
      <c r="H747" s="7"/>
      <c r="I747" s="7"/>
      <c r="J747" s="9"/>
      <c r="K747" s="501"/>
      <c r="L747" s="498"/>
      <c r="M747" s="428"/>
      <c r="N747" s="429"/>
      <c r="O747" s="430"/>
      <c r="P747" s="422" t="str">
        <f t="shared" si="381"/>
        <v/>
      </c>
      <c r="Q747" s="422" t="str">
        <f t="shared" si="382"/>
        <v/>
      </c>
      <c r="R747" s="423" t="str">
        <f t="shared" si="383"/>
        <v/>
      </c>
      <c r="S747" s="424" t="str">
        <f t="shared" si="384"/>
        <v/>
      </c>
      <c r="T747" s="425" t="str">
        <f t="shared" si="385"/>
        <v/>
      </c>
      <c r="U747" s="425" t="str">
        <f t="shared" si="386"/>
        <v/>
      </c>
      <c r="V747" s="426"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3"/>
      <c r="BC747" s="3" t="s">
        <v>1269</v>
      </c>
    </row>
    <row r="748" spans="1:55" s="12" customFormat="1" ht="13.5" customHeight="1" x14ac:dyDescent="0.2">
      <c r="A748" s="163">
        <v>733</v>
      </c>
      <c r="B748" s="7"/>
      <c r="C748" s="7"/>
      <c r="D748" s="120"/>
      <c r="E748" s="7"/>
      <c r="F748" s="7"/>
      <c r="G748" s="219"/>
      <c r="H748" s="7"/>
      <c r="I748" s="7"/>
      <c r="J748" s="9"/>
      <c r="K748" s="501"/>
      <c r="L748" s="498"/>
      <c r="M748" s="428"/>
      <c r="N748" s="429"/>
      <c r="O748" s="430"/>
      <c r="P748" s="422" t="str">
        <f t="shared" si="381"/>
        <v/>
      </c>
      <c r="Q748" s="422" t="str">
        <f t="shared" si="382"/>
        <v/>
      </c>
      <c r="R748" s="423" t="str">
        <f t="shared" si="383"/>
        <v/>
      </c>
      <c r="S748" s="424" t="str">
        <f t="shared" si="384"/>
        <v/>
      </c>
      <c r="T748" s="425" t="str">
        <f t="shared" si="385"/>
        <v/>
      </c>
      <c r="U748" s="425" t="str">
        <f t="shared" si="386"/>
        <v/>
      </c>
      <c r="V748" s="426"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3"/>
      <c r="BC748" s="3" t="s">
        <v>597</v>
      </c>
    </row>
    <row r="749" spans="1:55" s="12" customFormat="1" ht="13.5" customHeight="1" x14ac:dyDescent="0.2">
      <c r="A749" s="163">
        <v>734</v>
      </c>
      <c r="B749" s="7"/>
      <c r="C749" s="7"/>
      <c r="D749" s="120"/>
      <c r="E749" s="7"/>
      <c r="F749" s="7"/>
      <c r="G749" s="219"/>
      <c r="H749" s="7"/>
      <c r="I749" s="7"/>
      <c r="J749" s="9"/>
      <c r="K749" s="501"/>
      <c r="L749" s="498"/>
      <c r="M749" s="428"/>
      <c r="N749" s="429"/>
      <c r="O749" s="430"/>
      <c r="P749" s="422" t="str">
        <f t="shared" si="381"/>
        <v/>
      </c>
      <c r="Q749" s="422" t="str">
        <f t="shared" si="382"/>
        <v/>
      </c>
      <c r="R749" s="423" t="str">
        <f t="shared" si="383"/>
        <v/>
      </c>
      <c r="S749" s="424" t="str">
        <f t="shared" si="384"/>
        <v/>
      </c>
      <c r="T749" s="425" t="str">
        <f t="shared" si="385"/>
        <v/>
      </c>
      <c r="U749" s="425" t="str">
        <f t="shared" si="386"/>
        <v/>
      </c>
      <c r="V749" s="426"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3"/>
      <c r="BC749" s="72" t="s">
        <v>598</v>
      </c>
    </row>
    <row r="750" spans="1:55" s="12" customFormat="1" ht="13.5" customHeight="1" x14ac:dyDescent="0.2">
      <c r="A750" s="163">
        <v>735</v>
      </c>
      <c r="B750" s="7"/>
      <c r="C750" s="7"/>
      <c r="D750" s="120"/>
      <c r="E750" s="7"/>
      <c r="F750" s="7"/>
      <c r="G750" s="219"/>
      <c r="H750" s="7"/>
      <c r="I750" s="7"/>
      <c r="J750" s="9"/>
      <c r="K750" s="501"/>
      <c r="L750" s="498"/>
      <c r="M750" s="428"/>
      <c r="N750" s="429"/>
      <c r="O750" s="430"/>
      <c r="P750" s="422" t="str">
        <f t="shared" si="381"/>
        <v/>
      </c>
      <c r="Q750" s="422" t="str">
        <f t="shared" si="382"/>
        <v/>
      </c>
      <c r="R750" s="423" t="str">
        <f t="shared" si="383"/>
        <v/>
      </c>
      <c r="S750" s="424" t="str">
        <f t="shared" si="384"/>
        <v/>
      </c>
      <c r="T750" s="425" t="str">
        <f t="shared" si="385"/>
        <v/>
      </c>
      <c r="U750" s="425" t="str">
        <f t="shared" si="386"/>
        <v/>
      </c>
      <c r="V750" s="426"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3"/>
      <c r="BC750" s="72" t="s">
        <v>599</v>
      </c>
    </row>
    <row r="751" spans="1:55" s="12" customFormat="1" ht="13.5" customHeight="1" x14ac:dyDescent="0.2">
      <c r="A751" s="163">
        <v>736</v>
      </c>
      <c r="B751" s="7"/>
      <c r="C751" s="7"/>
      <c r="D751" s="120"/>
      <c r="E751" s="7"/>
      <c r="F751" s="7"/>
      <c r="G751" s="219"/>
      <c r="H751" s="7"/>
      <c r="I751" s="7"/>
      <c r="J751" s="9"/>
      <c r="K751" s="501"/>
      <c r="L751" s="498"/>
      <c r="M751" s="428"/>
      <c r="N751" s="429"/>
      <c r="O751" s="430"/>
      <c r="P751" s="422" t="str">
        <f t="shared" si="381"/>
        <v/>
      </c>
      <c r="Q751" s="422" t="str">
        <f t="shared" si="382"/>
        <v/>
      </c>
      <c r="R751" s="423" t="str">
        <f t="shared" si="383"/>
        <v/>
      </c>
      <c r="S751" s="424" t="str">
        <f t="shared" si="384"/>
        <v/>
      </c>
      <c r="T751" s="425" t="str">
        <f t="shared" si="385"/>
        <v/>
      </c>
      <c r="U751" s="425" t="str">
        <f t="shared" si="386"/>
        <v/>
      </c>
      <c r="V751" s="426"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3"/>
      <c r="BC751" s="72" t="s">
        <v>600</v>
      </c>
    </row>
    <row r="752" spans="1:55" s="12" customFormat="1" ht="13.5" customHeight="1" x14ac:dyDescent="0.2">
      <c r="A752" s="163">
        <v>737</v>
      </c>
      <c r="B752" s="7"/>
      <c r="C752" s="7"/>
      <c r="D752" s="120"/>
      <c r="E752" s="7"/>
      <c r="F752" s="7"/>
      <c r="G752" s="219"/>
      <c r="H752" s="7"/>
      <c r="I752" s="7"/>
      <c r="J752" s="9"/>
      <c r="K752" s="501"/>
      <c r="L752" s="498"/>
      <c r="M752" s="428"/>
      <c r="N752" s="429"/>
      <c r="O752" s="430"/>
      <c r="P752" s="422" t="str">
        <f t="shared" si="381"/>
        <v/>
      </c>
      <c r="Q752" s="422" t="str">
        <f t="shared" si="382"/>
        <v/>
      </c>
      <c r="R752" s="423" t="str">
        <f t="shared" si="383"/>
        <v/>
      </c>
      <c r="S752" s="424" t="str">
        <f t="shared" si="384"/>
        <v/>
      </c>
      <c r="T752" s="425" t="str">
        <f t="shared" si="385"/>
        <v/>
      </c>
      <c r="U752" s="425" t="str">
        <f t="shared" si="386"/>
        <v/>
      </c>
      <c r="V752" s="426"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3"/>
      <c r="BC752" s="72" t="s">
        <v>601</v>
      </c>
    </row>
    <row r="753" spans="1:55" s="12" customFormat="1" ht="13.5" customHeight="1" x14ac:dyDescent="0.2">
      <c r="A753" s="163">
        <v>738</v>
      </c>
      <c r="B753" s="7"/>
      <c r="C753" s="7"/>
      <c r="D753" s="120"/>
      <c r="E753" s="7"/>
      <c r="F753" s="7"/>
      <c r="G753" s="219"/>
      <c r="H753" s="7"/>
      <c r="I753" s="7"/>
      <c r="J753" s="9"/>
      <c r="K753" s="501"/>
      <c r="L753" s="498"/>
      <c r="M753" s="428"/>
      <c r="N753" s="429"/>
      <c r="O753" s="430"/>
      <c r="P753" s="422" t="str">
        <f t="shared" si="381"/>
        <v/>
      </c>
      <c r="Q753" s="422" t="str">
        <f t="shared" si="382"/>
        <v/>
      </c>
      <c r="R753" s="423" t="str">
        <f t="shared" si="383"/>
        <v/>
      </c>
      <c r="S753" s="424" t="str">
        <f t="shared" si="384"/>
        <v/>
      </c>
      <c r="T753" s="425" t="str">
        <f t="shared" si="385"/>
        <v/>
      </c>
      <c r="U753" s="425" t="str">
        <f t="shared" si="386"/>
        <v/>
      </c>
      <c r="V753" s="426"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3"/>
      <c r="BC753" s="72" t="s">
        <v>602</v>
      </c>
    </row>
    <row r="754" spans="1:55" s="12" customFormat="1" ht="13.5" customHeight="1" x14ac:dyDescent="0.2">
      <c r="A754" s="163">
        <v>739</v>
      </c>
      <c r="B754" s="7"/>
      <c r="C754" s="7"/>
      <c r="D754" s="120"/>
      <c r="E754" s="7"/>
      <c r="F754" s="7"/>
      <c r="G754" s="219"/>
      <c r="H754" s="7"/>
      <c r="I754" s="7"/>
      <c r="J754" s="9"/>
      <c r="K754" s="501"/>
      <c r="L754" s="498"/>
      <c r="M754" s="428"/>
      <c r="N754" s="429"/>
      <c r="O754" s="430"/>
      <c r="P754" s="422" t="str">
        <f t="shared" si="381"/>
        <v/>
      </c>
      <c r="Q754" s="422" t="str">
        <f t="shared" si="382"/>
        <v/>
      </c>
      <c r="R754" s="423" t="str">
        <f t="shared" si="383"/>
        <v/>
      </c>
      <c r="S754" s="424" t="str">
        <f t="shared" si="384"/>
        <v/>
      </c>
      <c r="T754" s="425" t="str">
        <f t="shared" si="385"/>
        <v/>
      </c>
      <c r="U754" s="425" t="str">
        <f t="shared" si="386"/>
        <v/>
      </c>
      <c r="V754" s="426"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3"/>
      <c r="BC754" s="72"/>
    </row>
    <row r="755" spans="1:55" s="12" customFormat="1" ht="13.5" customHeight="1" x14ac:dyDescent="0.2">
      <c r="A755" s="163">
        <v>740</v>
      </c>
      <c r="B755" s="7"/>
      <c r="C755" s="7"/>
      <c r="D755" s="120"/>
      <c r="E755" s="7"/>
      <c r="F755" s="7"/>
      <c r="G755" s="219"/>
      <c r="H755" s="7"/>
      <c r="I755" s="7"/>
      <c r="J755" s="9"/>
      <c r="K755" s="501"/>
      <c r="L755" s="498"/>
      <c r="M755" s="428"/>
      <c r="N755" s="429"/>
      <c r="O755" s="430"/>
      <c r="P755" s="422" t="str">
        <f t="shared" si="381"/>
        <v/>
      </c>
      <c r="Q755" s="422" t="str">
        <f t="shared" si="382"/>
        <v/>
      </c>
      <c r="R755" s="423" t="str">
        <f t="shared" si="383"/>
        <v/>
      </c>
      <c r="S755" s="424" t="str">
        <f t="shared" si="384"/>
        <v/>
      </c>
      <c r="T755" s="425" t="str">
        <f t="shared" si="385"/>
        <v/>
      </c>
      <c r="U755" s="425" t="str">
        <f t="shared" si="386"/>
        <v/>
      </c>
      <c r="V755" s="426"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3"/>
      <c r="BC755" s="3"/>
    </row>
    <row r="756" spans="1:55" s="12" customFormat="1" ht="13.5" customHeight="1" x14ac:dyDescent="0.2">
      <c r="A756" s="163">
        <v>741</v>
      </c>
      <c r="B756" s="7"/>
      <c r="C756" s="7"/>
      <c r="D756" s="120"/>
      <c r="E756" s="7"/>
      <c r="F756" s="7"/>
      <c r="G756" s="219"/>
      <c r="H756" s="7"/>
      <c r="I756" s="7"/>
      <c r="J756" s="9"/>
      <c r="K756" s="501"/>
      <c r="L756" s="498"/>
      <c r="M756" s="428"/>
      <c r="N756" s="429"/>
      <c r="O756" s="430"/>
      <c r="P756" s="422" t="str">
        <f t="shared" si="381"/>
        <v/>
      </c>
      <c r="Q756" s="422" t="str">
        <f t="shared" si="382"/>
        <v/>
      </c>
      <c r="R756" s="423" t="str">
        <f t="shared" si="383"/>
        <v/>
      </c>
      <c r="S756" s="424" t="str">
        <f t="shared" si="384"/>
        <v/>
      </c>
      <c r="T756" s="425" t="str">
        <f t="shared" si="385"/>
        <v/>
      </c>
      <c r="U756" s="425" t="str">
        <f t="shared" si="386"/>
        <v/>
      </c>
      <c r="V756" s="426"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3"/>
      <c r="BC756" s="3"/>
    </row>
    <row r="757" spans="1:55" s="12" customFormat="1" ht="13.5" customHeight="1" x14ac:dyDescent="0.2">
      <c r="A757" s="163">
        <v>742</v>
      </c>
      <c r="B757" s="7"/>
      <c r="C757" s="7"/>
      <c r="D757" s="120"/>
      <c r="E757" s="7"/>
      <c r="F757" s="7"/>
      <c r="G757" s="219"/>
      <c r="H757" s="7"/>
      <c r="I757" s="7"/>
      <c r="J757" s="9"/>
      <c r="K757" s="501"/>
      <c r="L757" s="498"/>
      <c r="M757" s="428"/>
      <c r="N757" s="429"/>
      <c r="O757" s="430"/>
      <c r="P757" s="422" t="str">
        <f t="shared" si="381"/>
        <v/>
      </c>
      <c r="Q757" s="422" t="str">
        <f t="shared" si="382"/>
        <v/>
      </c>
      <c r="R757" s="423" t="str">
        <f t="shared" si="383"/>
        <v/>
      </c>
      <c r="S757" s="424" t="str">
        <f t="shared" si="384"/>
        <v/>
      </c>
      <c r="T757" s="425" t="str">
        <f t="shared" si="385"/>
        <v/>
      </c>
      <c r="U757" s="425" t="str">
        <f t="shared" si="386"/>
        <v/>
      </c>
      <c r="V757" s="426"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3"/>
      <c r="BC757" s="3"/>
    </row>
    <row r="758" spans="1:55" s="12" customFormat="1" ht="13.5" customHeight="1" x14ac:dyDescent="0.2">
      <c r="A758" s="163">
        <v>743</v>
      </c>
      <c r="B758" s="7"/>
      <c r="C758" s="7"/>
      <c r="D758" s="120"/>
      <c r="E758" s="7"/>
      <c r="F758" s="7"/>
      <c r="G758" s="219"/>
      <c r="H758" s="7"/>
      <c r="I758" s="7"/>
      <c r="J758" s="9"/>
      <c r="K758" s="501"/>
      <c r="L758" s="498"/>
      <c r="M758" s="428"/>
      <c r="N758" s="429"/>
      <c r="O758" s="430"/>
      <c r="P758" s="422" t="str">
        <f t="shared" si="381"/>
        <v/>
      </c>
      <c r="Q758" s="422" t="str">
        <f t="shared" si="382"/>
        <v/>
      </c>
      <c r="R758" s="423" t="str">
        <f t="shared" si="383"/>
        <v/>
      </c>
      <c r="S758" s="424" t="str">
        <f t="shared" si="384"/>
        <v/>
      </c>
      <c r="T758" s="425" t="str">
        <f t="shared" si="385"/>
        <v/>
      </c>
      <c r="U758" s="425" t="str">
        <f t="shared" si="386"/>
        <v/>
      </c>
      <c r="V758" s="426"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3"/>
      <c r="BC758" s="3"/>
    </row>
    <row r="759" spans="1:55" s="12" customFormat="1" ht="13.5" customHeight="1" x14ac:dyDescent="0.2">
      <c r="A759" s="163">
        <v>744</v>
      </c>
      <c r="B759" s="7"/>
      <c r="C759" s="7"/>
      <c r="D759" s="120"/>
      <c r="E759" s="7"/>
      <c r="F759" s="7"/>
      <c r="G759" s="219"/>
      <c r="H759" s="7"/>
      <c r="I759" s="7"/>
      <c r="J759" s="9"/>
      <c r="K759" s="501"/>
      <c r="L759" s="498"/>
      <c r="M759" s="428"/>
      <c r="N759" s="429"/>
      <c r="O759" s="430"/>
      <c r="P759" s="422" t="str">
        <f t="shared" si="381"/>
        <v/>
      </c>
      <c r="Q759" s="422" t="str">
        <f t="shared" si="382"/>
        <v/>
      </c>
      <c r="R759" s="423" t="str">
        <f t="shared" si="383"/>
        <v/>
      </c>
      <c r="S759" s="424" t="str">
        <f t="shared" si="384"/>
        <v/>
      </c>
      <c r="T759" s="425" t="str">
        <f t="shared" si="385"/>
        <v/>
      </c>
      <c r="U759" s="425" t="str">
        <f t="shared" si="386"/>
        <v/>
      </c>
      <c r="V759" s="426"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3"/>
      <c r="BC759" s="3"/>
    </row>
    <row r="760" spans="1:55" s="12" customFormat="1" ht="13.5" customHeight="1" x14ac:dyDescent="0.2">
      <c r="A760" s="163">
        <v>745</v>
      </c>
      <c r="B760" s="7"/>
      <c r="C760" s="7"/>
      <c r="D760" s="120"/>
      <c r="E760" s="7"/>
      <c r="F760" s="7"/>
      <c r="G760" s="219"/>
      <c r="H760" s="7"/>
      <c r="I760" s="7"/>
      <c r="J760" s="9"/>
      <c r="K760" s="501"/>
      <c r="L760" s="498"/>
      <c r="M760" s="428"/>
      <c r="N760" s="429"/>
      <c r="O760" s="430"/>
      <c r="P760" s="422" t="str">
        <f t="shared" si="381"/>
        <v/>
      </c>
      <c r="Q760" s="422" t="str">
        <f t="shared" si="382"/>
        <v/>
      </c>
      <c r="R760" s="423" t="str">
        <f t="shared" si="383"/>
        <v/>
      </c>
      <c r="S760" s="424" t="str">
        <f t="shared" si="384"/>
        <v/>
      </c>
      <c r="T760" s="425" t="str">
        <f t="shared" si="385"/>
        <v/>
      </c>
      <c r="U760" s="425" t="str">
        <f t="shared" si="386"/>
        <v/>
      </c>
      <c r="V760" s="426"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3"/>
      <c r="BC760" s="3"/>
    </row>
    <row r="761" spans="1:55" s="12" customFormat="1" ht="13.5" customHeight="1" x14ac:dyDescent="0.2">
      <c r="A761" s="163">
        <v>746</v>
      </c>
      <c r="B761" s="7"/>
      <c r="C761" s="7"/>
      <c r="D761" s="120"/>
      <c r="E761" s="7"/>
      <c r="F761" s="7"/>
      <c r="G761" s="219"/>
      <c r="H761" s="7"/>
      <c r="I761" s="7"/>
      <c r="J761" s="9"/>
      <c r="K761" s="501"/>
      <c r="L761" s="498"/>
      <c r="M761" s="428"/>
      <c r="N761" s="429"/>
      <c r="O761" s="430"/>
      <c r="P761" s="422" t="str">
        <f t="shared" si="381"/>
        <v/>
      </c>
      <c r="Q761" s="422" t="str">
        <f t="shared" si="382"/>
        <v/>
      </c>
      <c r="R761" s="423" t="str">
        <f t="shared" si="383"/>
        <v/>
      </c>
      <c r="S761" s="424" t="str">
        <f t="shared" si="384"/>
        <v/>
      </c>
      <c r="T761" s="425" t="str">
        <f t="shared" si="385"/>
        <v/>
      </c>
      <c r="U761" s="425" t="str">
        <f t="shared" si="386"/>
        <v/>
      </c>
      <c r="V761" s="426"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3"/>
      <c r="BC761" s="3"/>
    </row>
    <row r="762" spans="1:55" s="12" customFormat="1" ht="13.5" customHeight="1" x14ac:dyDescent="0.2">
      <c r="A762" s="163">
        <v>747</v>
      </c>
      <c r="B762" s="7"/>
      <c r="C762" s="7"/>
      <c r="D762" s="120"/>
      <c r="E762" s="7"/>
      <c r="F762" s="7"/>
      <c r="G762" s="219"/>
      <c r="H762" s="7"/>
      <c r="I762" s="7"/>
      <c r="J762" s="9"/>
      <c r="K762" s="501"/>
      <c r="L762" s="498"/>
      <c r="M762" s="428"/>
      <c r="N762" s="429"/>
      <c r="O762" s="430"/>
      <c r="P762" s="422" t="str">
        <f t="shared" si="381"/>
        <v/>
      </c>
      <c r="Q762" s="422" t="str">
        <f t="shared" si="382"/>
        <v/>
      </c>
      <c r="R762" s="423" t="str">
        <f t="shared" si="383"/>
        <v/>
      </c>
      <c r="S762" s="424" t="str">
        <f t="shared" si="384"/>
        <v/>
      </c>
      <c r="T762" s="425" t="str">
        <f t="shared" si="385"/>
        <v/>
      </c>
      <c r="U762" s="425" t="str">
        <f t="shared" si="386"/>
        <v/>
      </c>
      <c r="V762" s="426"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3"/>
      <c r="BC762" s="3"/>
    </row>
    <row r="763" spans="1:55" s="12" customFormat="1" ht="13.5" customHeight="1" x14ac:dyDescent="0.2">
      <c r="A763" s="163">
        <v>748</v>
      </c>
      <c r="B763" s="7"/>
      <c r="C763" s="7"/>
      <c r="D763" s="120"/>
      <c r="E763" s="7"/>
      <c r="F763" s="7"/>
      <c r="G763" s="219"/>
      <c r="H763" s="7"/>
      <c r="I763" s="7"/>
      <c r="J763" s="9"/>
      <c r="K763" s="501"/>
      <c r="L763" s="498"/>
      <c r="M763" s="428"/>
      <c r="N763" s="429"/>
      <c r="O763" s="430"/>
      <c r="P763" s="422" t="str">
        <f t="shared" si="381"/>
        <v/>
      </c>
      <c r="Q763" s="422" t="str">
        <f t="shared" si="382"/>
        <v/>
      </c>
      <c r="R763" s="423" t="str">
        <f t="shared" si="383"/>
        <v/>
      </c>
      <c r="S763" s="424" t="str">
        <f t="shared" si="384"/>
        <v/>
      </c>
      <c r="T763" s="425" t="str">
        <f t="shared" si="385"/>
        <v/>
      </c>
      <c r="U763" s="425" t="str">
        <f t="shared" si="386"/>
        <v/>
      </c>
      <c r="V763" s="426"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3"/>
      <c r="BC763" s="3"/>
    </row>
    <row r="764" spans="1:55" s="12" customFormat="1" ht="13.5" customHeight="1" x14ac:dyDescent="0.2">
      <c r="A764" s="163">
        <v>749</v>
      </c>
      <c r="B764" s="7"/>
      <c r="C764" s="7"/>
      <c r="D764" s="120"/>
      <c r="E764" s="7"/>
      <c r="F764" s="7"/>
      <c r="G764" s="219"/>
      <c r="H764" s="7"/>
      <c r="I764" s="7"/>
      <c r="J764" s="9"/>
      <c r="K764" s="501"/>
      <c r="L764" s="498"/>
      <c r="M764" s="428"/>
      <c r="N764" s="429"/>
      <c r="O764" s="430"/>
      <c r="P764" s="422" t="str">
        <f t="shared" si="381"/>
        <v/>
      </c>
      <c r="Q764" s="422" t="str">
        <f t="shared" si="382"/>
        <v/>
      </c>
      <c r="R764" s="423" t="str">
        <f t="shared" si="383"/>
        <v/>
      </c>
      <c r="S764" s="424" t="str">
        <f t="shared" si="384"/>
        <v/>
      </c>
      <c r="T764" s="425" t="str">
        <f t="shared" si="385"/>
        <v/>
      </c>
      <c r="U764" s="425" t="str">
        <f t="shared" si="386"/>
        <v/>
      </c>
      <c r="V764" s="426"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3"/>
      <c r="BC764" s="3"/>
    </row>
    <row r="765" spans="1:55" s="12" customFormat="1" ht="13.5" customHeight="1" x14ac:dyDescent="0.2">
      <c r="A765" s="163">
        <v>750</v>
      </c>
      <c r="B765" s="7"/>
      <c r="C765" s="7"/>
      <c r="D765" s="120"/>
      <c r="E765" s="7"/>
      <c r="F765" s="7"/>
      <c r="G765" s="219"/>
      <c r="H765" s="7"/>
      <c r="I765" s="7"/>
      <c r="J765" s="9"/>
      <c r="K765" s="501"/>
      <c r="L765" s="498"/>
      <c r="M765" s="428"/>
      <c r="N765" s="429"/>
      <c r="O765" s="430"/>
      <c r="P765" s="422" t="str">
        <f t="shared" si="381"/>
        <v/>
      </c>
      <c r="Q765" s="422" t="str">
        <f t="shared" si="382"/>
        <v/>
      </c>
      <c r="R765" s="423" t="str">
        <f t="shared" si="383"/>
        <v/>
      </c>
      <c r="S765" s="424" t="str">
        <f t="shared" si="384"/>
        <v/>
      </c>
      <c r="T765" s="425" t="str">
        <f t="shared" si="385"/>
        <v/>
      </c>
      <c r="U765" s="425" t="str">
        <f t="shared" si="386"/>
        <v/>
      </c>
      <c r="V765" s="426"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3"/>
      <c r="BC765" s="3"/>
    </row>
    <row r="766" spans="1:55" s="12" customFormat="1" ht="13.5" customHeight="1" x14ac:dyDescent="0.2">
      <c r="A766" s="163">
        <v>751</v>
      </c>
      <c r="B766" s="7"/>
      <c r="C766" s="7"/>
      <c r="D766" s="120"/>
      <c r="E766" s="7"/>
      <c r="F766" s="7"/>
      <c r="G766" s="219"/>
      <c r="H766" s="7"/>
      <c r="I766" s="7"/>
      <c r="J766" s="9"/>
      <c r="K766" s="501"/>
      <c r="L766" s="498"/>
      <c r="M766" s="428"/>
      <c r="N766" s="429"/>
      <c r="O766" s="430"/>
      <c r="P766" s="422" t="str">
        <f t="shared" si="381"/>
        <v/>
      </c>
      <c r="Q766" s="422" t="str">
        <f t="shared" si="382"/>
        <v/>
      </c>
      <c r="R766" s="423" t="str">
        <f t="shared" si="383"/>
        <v/>
      </c>
      <c r="S766" s="424" t="str">
        <f t="shared" si="384"/>
        <v/>
      </c>
      <c r="T766" s="425" t="str">
        <f t="shared" si="385"/>
        <v/>
      </c>
      <c r="U766" s="425" t="str">
        <f t="shared" si="386"/>
        <v/>
      </c>
      <c r="V766" s="426"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3"/>
      <c r="BC766" s="3"/>
    </row>
    <row r="767" spans="1:55" s="12" customFormat="1" ht="13.5" customHeight="1" x14ac:dyDescent="0.2">
      <c r="A767" s="163">
        <v>752</v>
      </c>
      <c r="B767" s="7"/>
      <c r="C767" s="7"/>
      <c r="D767" s="120"/>
      <c r="E767" s="7"/>
      <c r="F767" s="7"/>
      <c r="G767" s="219"/>
      <c r="H767" s="7"/>
      <c r="I767" s="7"/>
      <c r="J767" s="9"/>
      <c r="K767" s="501"/>
      <c r="L767" s="498"/>
      <c r="M767" s="428"/>
      <c r="N767" s="429"/>
      <c r="O767" s="430"/>
      <c r="P767" s="422" t="str">
        <f t="shared" si="381"/>
        <v/>
      </c>
      <c r="Q767" s="422" t="str">
        <f t="shared" si="382"/>
        <v/>
      </c>
      <c r="R767" s="423" t="str">
        <f t="shared" si="383"/>
        <v/>
      </c>
      <c r="S767" s="424" t="str">
        <f t="shared" si="384"/>
        <v/>
      </c>
      <c r="T767" s="425" t="str">
        <f t="shared" si="385"/>
        <v/>
      </c>
      <c r="U767" s="425" t="str">
        <f t="shared" si="386"/>
        <v/>
      </c>
      <c r="V767" s="426"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3"/>
      <c r="BC767" s="3"/>
    </row>
    <row r="768" spans="1:55" s="12" customFormat="1" ht="13.5" customHeight="1" x14ac:dyDescent="0.2">
      <c r="A768" s="163">
        <v>753</v>
      </c>
      <c r="B768" s="7"/>
      <c r="C768" s="7"/>
      <c r="D768" s="120"/>
      <c r="E768" s="7"/>
      <c r="F768" s="7"/>
      <c r="G768" s="219"/>
      <c r="H768" s="7"/>
      <c r="I768" s="7"/>
      <c r="J768" s="9"/>
      <c r="K768" s="501"/>
      <c r="L768" s="498"/>
      <c r="M768" s="428"/>
      <c r="N768" s="429"/>
      <c r="O768" s="430"/>
      <c r="P768" s="422" t="str">
        <f t="shared" si="381"/>
        <v/>
      </c>
      <c r="Q768" s="422" t="str">
        <f t="shared" si="382"/>
        <v/>
      </c>
      <c r="R768" s="423" t="str">
        <f t="shared" si="383"/>
        <v/>
      </c>
      <c r="S768" s="424" t="str">
        <f t="shared" si="384"/>
        <v/>
      </c>
      <c r="T768" s="425" t="str">
        <f t="shared" si="385"/>
        <v/>
      </c>
      <c r="U768" s="425" t="str">
        <f t="shared" si="386"/>
        <v/>
      </c>
      <c r="V768" s="426"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3"/>
      <c r="BC768" s="3"/>
    </row>
    <row r="769" spans="1:55" s="12" customFormat="1" ht="13.5" customHeight="1" x14ac:dyDescent="0.2">
      <c r="A769" s="163">
        <v>754</v>
      </c>
      <c r="B769" s="7"/>
      <c r="C769" s="7"/>
      <c r="D769" s="120"/>
      <c r="E769" s="7"/>
      <c r="F769" s="7"/>
      <c r="G769" s="219"/>
      <c r="H769" s="7"/>
      <c r="I769" s="7"/>
      <c r="J769" s="9"/>
      <c r="K769" s="501"/>
      <c r="L769" s="498"/>
      <c r="M769" s="428"/>
      <c r="N769" s="429"/>
      <c r="O769" s="430"/>
      <c r="P769" s="422" t="str">
        <f t="shared" si="381"/>
        <v/>
      </c>
      <c r="Q769" s="422" t="str">
        <f t="shared" si="382"/>
        <v/>
      </c>
      <c r="R769" s="423" t="str">
        <f t="shared" si="383"/>
        <v/>
      </c>
      <c r="S769" s="424" t="str">
        <f t="shared" si="384"/>
        <v/>
      </c>
      <c r="T769" s="425" t="str">
        <f t="shared" si="385"/>
        <v/>
      </c>
      <c r="U769" s="425" t="str">
        <f t="shared" si="386"/>
        <v/>
      </c>
      <c r="V769" s="426"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3"/>
      <c r="BC769" s="3"/>
    </row>
    <row r="770" spans="1:55" s="12" customFormat="1" ht="13.5" customHeight="1" x14ac:dyDescent="0.2">
      <c r="A770" s="163">
        <v>755</v>
      </c>
      <c r="B770" s="7"/>
      <c r="C770" s="7"/>
      <c r="D770" s="120"/>
      <c r="E770" s="7"/>
      <c r="F770" s="7"/>
      <c r="G770" s="219"/>
      <c r="H770" s="7"/>
      <c r="I770" s="7"/>
      <c r="J770" s="9"/>
      <c r="K770" s="501"/>
      <c r="L770" s="498"/>
      <c r="M770" s="428"/>
      <c r="N770" s="429"/>
      <c r="O770" s="430"/>
      <c r="P770" s="422" t="str">
        <f t="shared" si="381"/>
        <v/>
      </c>
      <c r="Q770" s="422" t="str">
        <f t="shared" si="382"/>
        <v/>
      </c>
      <c r="R770" s="423" t="str">
        <f t="shared" si="383"/>
        <v/>
      </c>
      <c r="S770" s="424" t="str">
        <f t="shared" si="384"/>
        <v/>
      </c>
      <c r="T770" s="425" t="str">
        <f t="shared" si="385"/>
        <v/>
      </c>
      <c r="U770" s="425" t="str">
        <f t="shared" si="386"/>
        <v/>
      </c>
      <c r="V770" s="426"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3"/>
      <c r="BC770" s="3"/>
    </row>
    <row r="771" spans="1:55" s="12" customFormat="1" ht="13.5" customHeight="1" x14ac:dyDescent="0.2">
      <c r="A771" s="163">
        <v>756</v>
      </c>
      <c r="B771" s="7"/>
      <c r="C771" s="7"/>
      <c r="D771" s="120"/>
      <c r="E771" s="7"/>
      <c r="F771" s="7"/>
      <c r="G771" s="219"/>
      <c r="H771" s="7"/>
      <c r="I771" s="7"/>
      <c r="J771" s="9"/>
      <c r="K771" s="501"/>
      <c r="L771" s="498"/>
      <c r="M771" s="428"/>
      <c r="N771" s="429"/>
      <c r="O771" s="430"/>
      <c r="P771" s="422" t="str">
        <f t="shared" si="381"/>
        <v/>
      </c>
      <c r="Q771" s="422" t="str">
        <f t="shared" si="382"/>
        <v/>
      </c>
      <c r="R771" s="423" t="str">
        <f t="shared" si="383"/>
        <v/>
      </c>
      <c r="S771" s="424" t="str">
        <f t="shared" si="384"/>
        <v/>
      </c>
      <c r="T771" s="425" t="str">
        <f t="shared" si="385"/>
        <v/>
      </c>
      <c r="U771" s="425" t="str">
        <f t="shared" si="386"/>
        <v/>
      </c>
      <c r="V771" s="426"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3"/>
      <c r="BC771" s="3"/>
    </row>
    <row r="772" spans="1:55" s="12" customFormat="1" ht="13.5" customHeight="1" x14ac:dyDescent="0.2">
      <c r="A772" s="163">
        <v>757</v>
      </c>
      <c r="B772" s="7"/>
      <c r="C772" s="7"/>
      <c r="D772" s="120"/>
      <c r="E772" s="7"/>
      <c r="F772" s="7"/>
      <c r="G772" s="219"/>
      <c r="H772" s="7"/>
      <c r="I772" s="7"/>
      <c r="J772" s="9"/>
      <c r="K772" s="501"/>
      <c r="L772" s="498"/>
      <c r="M772" s="428"/>
      <c r="N772" s="429"/>
      <c r="O772" s="430"/>
      <c r="P772" s="422" t="str">
        <f t="shared" si="381"/>
        <v/>
      </c>
      <c r="Q772" s="422" t="str">
        <f t="shared" si="382"/>
        <v/>
      </c>
      <c r="R772" s="423" t="str">
        <f t="shared" si="383"/>
        <v/>
      </c>
      <c r="S772" s="424" t="str">
        <f t="shared" si="384"/>
        <v/>
      </c>
      <c r="T772" s="425" t="str">
        <f t="shared" si="385"/>
        <v/>
      </c>
      <c r="U772" s="425" t="str">
        <f t="shared" si="386"/>
        <v/>
      </c>
      <c r="V772" s="426"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3"/>
      <c r="BC772" s="3"/>
    </row>
    <row r="773" spans="1:55" s="12" customFormat="1" ht="13.5" customHeight="1" x14ac:dyDescent="0.2">
      <c r="A773" s="163">
        <v>758</v>
      </c>
      <c r="B773" s="7"/>
      <c r="C773" s="7"/>
      <c r="D773" s="120"/>
      <c r="E773" s="7"/>
      <c r="F773" s="7"/>
      <c r="G773" s="219"/>
      <c r="H773" s="7"/>
      <c r="I773" s="7"/>
      <c r="J773" s="9"/>
      <c r="K773" s="501"/>
      <c r="L773" s="498"/>
      <c r="M773" s="428"/>
      <c r="N773" s="429"/>
      <c r="O773" s="430"/>
      <c r="P773" s="422" t="str">
        <f t="shared" si="381"/>
        <v/>
      </c>
      <c r="Q773" s="422" t="str">
        <f t="shared" si="382"/>
        <v/>
      </c>
      <c r="R773" s="423" t="str">
        <f t="shared" si="383"/>
        <v/>
      </c>
      <c r="S773" s="424" t="str">
        <f t="shared" si="384"/>
        <v/>
      </c>
      <c r="T773" s="425" t="str">
        <f t="shared" si="385"/>
        <v/>
      </c>
      <c r="U773" s="425" t="str">
        <f t="shared" si="386"/>
        <v/>
      </c>
      <c r="V773" s="426"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3"/>
      <c r="BC773" s="3"/>
    </row>
    <row r="774" spans="1:55" s="12" customFormat="1" ht="13.5" customHeight="1" x14ac:dyDescent="0.2">
      <c r="A774" s="163">
        <v>759</v>
      </c>
      <c r="B774" s="7"/>
      <c r="C774" s="7"/>
      <c r="D774" s="120"/>
      <c r="E774" s="7"/>
      <c r="F774" s="7"/>
      <c r="G774" s="219"/>
      <c r="H774" s="7"/>
      <c r="I774" s="7"/>
      <c r="J774" s="9"/>
      <c r="K774" s="501"/>
      <c r="L774" s="498"/>
      <c r="M774" s="428"/>
      <c r="N774" s="429"/>
      <c r="O774" s="430"/>
      <c r="P774" s="422" t="str">
        <f t="shared" si="381"/>
        <v/>
      </c>
      <c r="Q774" s="422" t="str">
        <f t="shared" si="382"/>
        <v/>
      </c>
      <c r="R774" s="423" t="str">
        <f t="shared" si="383"/>
        <v/>
      </c>
      <c r="S774" s="424" t="str">
        <f t="shared" si="384"/>
        <v/>
      </c>
      <c r="T774" s="425" t="str">
        <f t="shared" si="385"/>
        <v/>
      </c>
      <c r="U774" s="425" t="str">
        <f t="shared" si="386"/>
        <v/>
      </c>
      <c r="V774" s="426"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3"/>
      <c r="BC774" s="3"/>
    </row>
    <row r="775" spans="1:55" s="12" customFormat="1" ht="13.5" customHeight="1" x14ac:dyDescent="0.2">
      <c r="A775" s="163">
        <v>760</v>
      </c>
      <c r="B775" s="7"/>
      <c r="C775" s="7"/>
      <c r="D775" s="120"/>
      <c r="E775" s="7"/>
      <c r="F775" s="7"/>
      <c r="G775" s="219"/>
      <c r="H775" s="7"/>
      <c r="I775" s="7"/>
      <c r="J775" s="9"/>
      <c r="K775" s="501"/>
      <c r="L775" s="498"/>
      <c r="M775" s="428"/>
      <c r="N775" s="429"/>
      <c r="O775" s="430"/>
      <c r="P775" s="422" t="str">
        <f t="shared" si="381"/>
        <v/>
      </c>
      <c r="Q775" s="422" t="str">
        <f t="shared" si="382"/>
        <v/>
      </c>
      <c r="R775" s="423" t="str">
        <f t="shared" si="383"/>
        <v/>
      </c>
      <c r="S775" s="424" t="str">
        <f t="shared" si="384"/>
        <v/>
      </c>
      <c r="T775" s="425" t="str">
        <f t="shared" si="385"/>
        <v/>
      </c>
      <c r="U775" s="425" t="str">
        <f t="shared" si="386"/>
        <v/>
      </c>
      <c r="V775" s="426"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3"/>
      <c r="BC775" s="3"/>
    </row>
    <row r="776" spans="1:55" s="12" customFormat="1" ht="13.5" customHeight="1" x14ac:dyDescent="0.2">
      <c r="A776" s="163">
        <v>761</v>
      </c>
      <c r="B776" s="7"/>
      <c r="C776" s="7"/>
      <c r="D776" s="120"/>
      <c r="E776" s="7"/>
      <c r="F776" s="7"/>
      <c r="G776" s="219"/>
      <c r="H776" s="7"/>
      <c r="I776" s="7"/>
      <c r="J776" s="9"/>
      <c r="K776" s="501"/>
      <c r="L776" s="498"/>
      <c r="M776" s="428"/>
      <c r="N776" s="429"/>
      <c r="O776" s="430"/>
      <c r="P776" s="422" t="str">
        <f t="shared" si="381"/>
        <v/>
      </c>
      <c r="Q776" s="422" t="str">
        <f t="shared" si="382"/>
        <v/>
      </c>
      <c r="R776" s="423" t="str">
        <f t="shared" si="383"/>
        <v/>
      </c>
      <c r="S776" s="424" t="str">
        <f t="shared" si="384"/>
        <v/>
      </c>
      <c r="T776" s="425" t="str">
        <f t="shared" si="385"/>
        <v/>
      </c>
      <c r="U776" s="425" t="str">
        <f t="shared" si="386"/>
        <v/>
      </c>
      <c r="V776" s="426"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3"/>
      <c r="BC776" s="3"/>
    </row>
    <row r="777" spans="1:55" s="12" customFormat="1" ht="13.5" customHeight="1" x14ac:dyDescent="0.2">
      <c r="A777" s="163">
        <v>762</v>
      </c>
      <c r="B777" s="7"/>
      <c r="C777" s="7"/>
      <c r="D777" s="120"/>
      <c r="E777" s="7"/>
      <c r="F777" s="7"/>
      <c r="G777" s="219"/>
      <c r="H777" s="7"/>
      <c r="I777" s="7"/>
      <c r="J777" s="9"/>
      <c r="K777" s="501"/>
      <c r="L777" s="498"/>
      <c r="M777" s="428"/>
      <c r="N777" s="429"/>
      <c r="O777" s="430"/>
      <c r="P777" s="422" t="str">
        <f t="shared" si="381"/>
        <v/>
      </c>
      <c r="Q777" s="422" t="str">
        <f t="shared" si="382"/>
        <v/>
      </c>
      <c r="R777" s="423" t="str">
        <f t="shared" si="383"/>
        <v/>
      </c>
      <c r="S777" s="424" t="str">
        <f t="shared" si="384"/>
        <v/>
      </c>
      <c r="T777" s="425" t="str">
        <f t="shared" si="385"/>
        <v/>
      </c>
      <c r="U777" s="425" t="str">
        <f t="shared" si="386"/>
        <v/>
      </c>
      <c r="V777" s="426"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3"/>
      <c r="BC777" s="3"/>
    </row>
    <row r="778" spans="1:55" s="12" customFormat="1" ht="13.5" customHeight="1" x14ac:dyDescent="0.2">
      <c r="A778" s="163">
        <v>763</v>
      </c>
      <c r="B778" s="7"/>
      <c r="C778" s="7"/>
      <c r="D778" s="120"/>
      <c r="E778" s="7"/>
      <c r="F778" s="7"/>
      <c r="G778" s="219"/>
      <c r="H778" s="7"/>
      <c r="I778" s="7"/>
      <c r="J778" s="9"/>
      <c r="K778" s="501"/>
      <c r="L778" s="498"/>
      <c r="M778" s="428"/>
      <c r="N778" s="429"/>
      <c r="O778" s="430"/>
      <c r="P778" s="422" t="str">
        <f t="shared" si="381"/>
        <v/>
      </c>
      <c r="Q778" s="422" t="str">
        <f t="shared" si="382"/>
        <v/>
      </c>
      <c r="R778" s="423" t="str">
        <f t="shared" si="383"/>
        <v/>
      </c>
      <c r="S778" s="424" t="str">
        <f t="shared" si="384"/>
        <v/>
      </c>
      <c r="T778" s="425" t="str">
        <f t="shared" si="385"/>
        <v/>
      </c>
      <c r="U778" s="425" t="str">
        <f t="shared" si="386"/>
        <v/>
      </c>
      <c r="V778" s="426"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3"/>
      <c r="BC778" s="3"/>
    </row>
    <row r="779" spans="1:55" s="12" customFormat="1" ht="13.5" customHeight="1" x14ac:dyDescent="0.2">
      <c r="A779" s="163">
        <v>764</v>
      </c>
      <c r="B779" s="7"/>
      <c r="C779" s="7"/>
      <c r="D779" s="120"/>
      <c r="E779" s="7"/>
      <c r="F779" s="7"/>
      <c r="G779" s="219"/>
      <c r="H779" s="7"/>
      <c r="I779" s="7"/>
      <c r="J779" s="9"/>
      <c r="K779" s="501"/>
      <c r="L779" s="498"/>
      <c r="M779" s="428"/>
      <c r="N779" s="429"/>
      <c r="O779" s="430"/>
      <c r="P779" s="422" t="str">
        <f t="shared" si="381"/>
        <v/>
      </c>
      <c r="Q779" s="422" t="str">
        <f t="shared" si="382"/>
        <v/>
      </c>
      <c r="R779" s="423" t="str">
        <f t="shared" si="383"/>
        <v/>
      </c>
      <c r="S779" s="424" t="str">
        <f t="shared" si="384"/>
        <v/>
      </c>
      <c r="T779" s="425" t="str">
        <f t="shared" si="385"/>
        <v/>
      </c>
      <c r="U779" s="425" t="str">
        <f t="shared" si="386"/>
        <v/>
      </c>
      <c r="V779" s="426"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3"/>
      <c r="BC779" s="3"/>
    </row>
    <row r="780" spans="1:55" s="12" customFormat="1" ht="13.5" customHeight="1" x14ac:dyDescent="0.2">
      <c r="A780" s="163">
        <v>765</v>
      </c>
      <c r="B780" s="7"/>
      <c r="C780" s="7"/>
      <c r="D780" s="120"/>
      <c r="E780" s="7"/>
      <c r="F780" s="7"/>
      <c r="G780" s="219"/>
      <c r="H780" s="7"/>
      <c r="I780" s="7"/>
      <c r="J780" s="9"/>
      <c r="K780" s="501"/>
      <c r="L780" s="498"/>
      <c r="M780" s="428"/>
      <c r="N780" s="429"/>
      <c r="O780" s="430"/>
      <c r="P780" s="422" t="str">
        <f t="shared" si="381"/>
        <v/>
      </c>
      <c r="Q780" s="422" t="str">
        <f t="shared" si="382"/>
        <v/>
      </c>
      <c r="R780" s="423" t="str">
        <f t="shared" si="383"/>
        <v/>
      </c>
      <c r="S780" s="424" t="str">
        <f t="shared" si="384"/>
        <v/>
      </c>
      <c r="T780" s="425" t="str">
        <f t="shared" si="385"/>
        <v/>
      </c>
      <c r="U780" s="425" t="str">
        <f t="shared" si="386"/>
        <v/>
      </c>
      <c r="V780" s="426"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3"/>
      <c r="BC780" s="3"/>
    </row>
    <row r="781" spans="1:55" s="12" customFormat="1" ht="13.5" customHeight="1" x14ac:dyDescent="0.2">
      <c r="A781" s="163">
        <v>766</v>
      </c>
      <c r="B781" s="7"/>
      <c r="C781" s="7"/>
      <c r="D781" s="120"/>
      <c r="E781" s="7"/>
      <c r="F781" s="7"/>
      <c r="G781" s="219"/>
      <c r="H781" s="7"/>
      <c r="I781" s="7"/>
      <c r="J781" s="9"/>
      <c r="K781" s="501"/>
      <c r="L781" s="498"/>
      <c r="M781" s="428"/>
      <c r="N781" s="429"/>
      <c r="O781" s="430"/>
      <c r="P781" s="422" t="str">
        <f t="shared" si="381"/>
        <v/>
      </c>
      <c r="Q781" s="422" t="str">
        <f t="shared" si="382"/>
        <v/>
      </c>
      <c r="R781" s="423" t="str">
        <f t="shared" si="383"/>
        <v/>
      </c>
      <c r="S781" s="424" t="str">
        <f t="shared" si="384"/>
        <v/>
      </c>
      <c r="T781" s="425" t="str">
        <f t="shared" si="385"/>
        <v/>
      </c>
      <c r="U781" s="425" t="str">
        <f t="shared" si="386"/>
        <v/>
      </c>
      <c r="V781" s="426"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3"/>
      <c r="BC781" s="3"/>
    </row>
    <row r="782" spans="1:55" s="12" customFormat="1" ht="13.5" customHeight="1" x14ac:dyDescent="0.2">
      <c r="A782" s="163">
        <v>767</v>
      </c>
      <c r="B782" s="7"/>
      <c r="C782" s="7"/>
      <c r="D782" s="120"/>
      <c r="E782" s="7"/>
      <c r="F782" s="7"/>
      <c r="G782" s="219"/>
      <c r="H782" s="7"/>
      <c r="I782" s="7"/>
      <c r="J782" s="9"/>
      <c r="K782" s="501"/>
      <c r="L782" s="498"/>
      <c r="M782" s="428"/>
      <c r="N782" s="429"/>
      <c r="O782" s="430"/>
      <c r="P782" s="422" t="str">
        <f t="shared" si="381"/>
        <v/>
      </c>
      <c r="Q782" s="422" t="str">
        <f t="shared" si="382"/>
        <v/>
      </c>
      <c r="R782" s="423" t="str">
        <f t="shared" si="383"/>
        <v/>
      </c>
      <c r="S782" s="424" t="str">
        <f t="shared" si="384"/>
        <v/>
      </c>
      <c r="T782" s="425" t="str">
        <f t="shared" si="385"/>
        <v/>
      </c>
      <c r="U782" s="425" t="str">
        <f t="shared" si="386"/>
        <v/>
      </c>
      <c r="V782" s="426"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3"/>
      <c r="BC782" s="3"/>
    </row>
    <row r="783" spans="1:55" s="12" customFormat="1" ht="13.5" customHeight="1" x14ac:dyDescent="0.2">
      <c r="A783" s="163">
        <v>768</v>
      </c>
      <c r="B783" s="7"/>
      <c r="C783" s="7"/>
      <c r="D783" s="120"/>
      <c r="E783" s="7"/>
      <c r="F783" s="7"/>
      <c r="G783" s="219"/>
      <c r="H783" s="7"/>
      <c r="I783" s="7"/>
      <c r="J783" s="9"/>
      <c r="K783" s="501"/>
      <c r="L783" s="498"/>
      <c r="M783" s="428"/>
      <c r="N783" s="429"/>
      <c r="O783" s="430"/>
      <c r="P783" s="422" t="str">
        <f t="shared" si="381"/>
        <v/>
      </c>
      <c r="Q783" s="422" t="str">
        <f t="shared" si="382"/>
        <v/>
      </c>
      <c r="R783" s="423" t="str">
        <f t="shared" si="383"/>
        <v/>
      </c>
      <c r="S783" s="424" t="str">
        <f t="shared" si="384"/>
        <v/>
      </c>
      <c r="T783" s="425" t="str">
        <f t="shared" si="385"/>
        <v/>
      </c>
      <c r="U783" s="425" t="str">
        <f t="shared" si="386"/>
        <v/>
      </c>
      <c r="V783" s="426"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3"/>
      <c r="BC783" s="3"/>
    </row>
    <row r="784" spans="1:55" s="12" customFormat="1" ht="13.5" customHeight="1" x14ac:dyDescent="0.2">
      <c r="A784" s="163">
        <v>769</v>
      </c>
      <c r="B784" s="7"/>
      <c r="C784" s="7"/>
      <c r="D784" s="120"/>
      <c r="E784" s="7"/>
      <c r="F784" s="7"/>
      <c r="G784" s="219"/>
      <c r="H784" s="7"/>
      <c r="I784" s="7"/>
      <c r="J784" s="9"/>
      <c r="K784" s="501"/>
      <c r="L784" s="498"/>
      <c r="M784" s="428"/>
      <c r="N784" s="429"/>
      <c r="O784" s="430"/>
      <c r="P784" s="422" t="str">
        <f t="shared" si="381"/>
        <v/>
      </c>
      <c r="Q784" s="422" t="str">
        <f t="shared" si="382"/>
        <v/>
      </c>
      <c r="R784" s="423" t="str">
        <f t="shared" si="383"/>
        <v/>
      </c>
      <c r="S784" s="424" t="str">
        <f t="shared" si="384"/>
        <v/>
      </c>
      <c r="T784" s="425" t="str">
        <f t="shared" si="385"/>
        <v/>
      </c>
      <c r="U784" s="425" t="str">
        <f t="shared" si="386"/>
        <v/>
      </c>
      <c r="V784" s="426"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3"/>
      <c r="BC784" s="3"/>
    </row>
    <row r="785" spans="1:55" s="12" customFormat="1" ht="13.5" customHeight="1" x14ac:dyDescent="0.2">
      <c r="A785" s="163">
        <v>770</v>
      </c>
      <c r="B785" s="7"/>
      <c r="C785" s="7"/>
      <c r="D785" s="120"/>
      <c r="E785" s="7"/>
      <c r="F785" s="7"/>
      <c r="G785" s="219"/>
      <c r="H785" s="7"/>
      <c r="I785" s="7"/>
      <c r="J785" s="9"/>
      <c r="K785" s="501"/>
      <c r="L785" s="498"/>
      <c r="M785" s="428"/>
      <c r="N785" s="429"/>
      <c r="O785" s="430"/>
      <c r="P785" s="422" t="str">
        <f t="shared" ref="P785:P848" si="413">IF(ISBLANK(K785)=TRUE,"",IF(ISNUMBER(AJ785)=TRUE,AJ785,"エラー"))</f>
        <v/>
      </c>
      <c r="Q785" s="422" t="str">
        <f t="shared" ref="Q785:Q848" si="414">IF(ISBLANK(K785)=TRUE,"",IF(ISNUMBER(AM785)=TRUE,AM785,"エラー"))</f>
        <v/>
      </c>
      <c r="R785" s="423" t="str">
        <f t="shared" ref="R785:R848" si="415">IF(ISBLANK(K785)=TRUE,"",IF(ISNUMBER(AS785)=TRUE,AS785,"エラー"))</f>
        <v/>
      </c>
      <c r="S785" s="424" t="str">
        <f t="shared" ref="S785:S848" si="416">IF(OR(N785="",O785=""),"",N785/O785)</f>
        <v/>
      </c>
      <c r="T785" s="425" t="str">
        <f t="shared" ref="T785:T848" si="417">IF(P785="","",IF(ISERROR(P785*N785*AC785),"エラー",IF(ISBLANK(P785)=TRUE,"エラー",IF(ISBLANK(N785)=TRUE,"エラー",IF(AV785=1,"エラー",P785*N785*AC785/1000)))))</f>
        <v/>
      </c>
      <c r="U785" s="425" t="str">
        <f t="shared" ref="U785:U848" si="418">IF(Q785="","",IF(ISERROR(Q785*N785*AC785),"エラー",IF(ISBLANK(Q785)=TRUE,"エラー",IF(ISBLANK(N785)=TRUE,"エラー",IF(AV785=1,"エラー",Q785*N785*AC785/1000)))))</f>
        <v/>
      </c>
      <c r="V785" s="426"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3"/>
      <c r="BC785" s="3"/>
    </row>
    <row r="786" spans="1:55" s="12" customFormat="1" ht="13.5" customHeight="1" x14ac:dyDescent="0.2">
      <c r="A786" s="163">
        <v>771</v>
      </c>
      <c r="B786" s="7"/>
      <c r="C786" s="7"/>
      <c r="D786" s="120"/>
      <c r="E786" s="7"/>
      <c r="F786" s="7"/>
      <c r="G786" s="219"/>
      <c r="H786" s="7"/>
      <c r="I786" s="7"/>
      <c r="J786" s="9"/>
      <c r="K786" s="501"/>
      <c r="L786" s="498"/>
      <c r="M786" s="428"/>
      <c r="N786" s="429"/>
      <c r="O786" s="430"/>
      <c r="P786" s="422" t="str">
        <f t="shared" si="413"/>
        <v/>
      </c>
      <c r="Q786" s="422" t="str">
        <f t="shared" si="414"/>
        <v/>
      </c>
      <c r="R786" s="423" t="str">
        <f t="shared" si="415"/>
        <v/>
      </c>
      <c r="S786" s="424" t="str">
        <f t="shared" si="416"/>
        <v/>
      </c>
      <c r="T786" s="425" t="str">
        <f t="shared" si="417"/>
        <v/>
      </c>
      <c r="U786" s="425" t="str">
        <f t="shared" si="418"/>
        <v/>
      </c>
      <c r="V786" s="426"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3"/>
      <c r="BC786" s="3"/>
    </row>
    <row r="787" spans="1:55" s="12" customFormat="1" ht="13.5" customHeight="1" x14ac:dyDescent="0.2">
      <c r="A787" s="163">
        <v>772</v>
      </c>
      <c r="B787" s="7"/>
      <c r="C787" s="7"/>
      <c r="D787" s="120"/>
      <c r="E787" s="7"/>
      <c r="F787" s="7"/>
      <c r="G787" s="219"/>
      <c r="H787" s="7"/>
      <c r="I787" s="7"/>
      <c r="J787" s="9"/>
      <c r="K787" s="501"/>
      <c r="L787" s="498"/>
      <c r="M787" s="428"/>
      <c r="N787" s="429"/>
      <c r="O787" s="430"/>
      <c r="P787" s="422" t="str">
        <f t="shared" si="413"/>
        <v/>
      </c>
      <c r="Q787" s="422" t="str">
        <f t="shared" si="414"/>
        <v/>
      </c>
      <c r="R787" s="423" t="str">
        <f t="shared" si="415"/>
        <v/>
      </c>
      <c r="S787" s="424" t="str">
        <f t="shared" si="416"/>
        <v/>
      </c>
      <c r="T787" s="425" t="str">
        <f t="shared" si="417"/>
        <v/>
      </c>
      <c r="U787" s="425" t="str">
        <f t="shared" si="418"/>
        <v/>
      </c>
      <c r="V787" s="426"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3"/>
      <c r="BC787" s="3"/>
    </row>
    <row r="788" spans="1:55" s="12" customFormat="1" ht="13.5" customHeight="1" x14ac:dyDescent="0.2">
      <c r="A788" s="163">
        <v>773</v>
      </c>
      <c r="B788" s="7"/>
      <c r="C788" s="7"/>
      <c r="D788" s="120"/>
      <c r="E788" s="7"/>
      <c r="F788" s="7"/>
      <c r="G788" s="219"/>
      <c r="H788" s="7"/>
      <c r="I788" s="7"/>
      <c r="J788" s="9"/>
      <c r="K788" s="501"/>
      <c r="L788" s="498"/>
      <c r="M788" s="428"/>
      <c r="N788" s="429"/>
      <c r="O788" s="430"/>
      <c r="P788" s="422" t="str">
        <f t="shared" si="413"/>
        <v/>
      </c>
      <c r="Q788" s="422" t="str">
        <f t="shared" si="414"/>
        <v/>
      </c>
      <c r="R788" s="423" t="str">
        <f t="shared" si="415"/>
        <v/>
      </c>
      <c r="S788" s="424" t="str">
        <f t="shared" si="416"/>
        <v/>
      </c>
      <c r="T788" s="425" t="str">
        <f t="shared" si="417"/>
        <v/>
      </c>
      <c r="U788" s="425" t="str">
        <f t="shared" si="418"/>
        <v/>
      </c>
      <c r="V788" s="426"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3"/>
      <c r="BC788" s="3"/>
    </row>
    <row r="789" spans="1:55" s="12" customFormat="1" ht="13.5" customHeight="1" x14ac:dyDescent="0.2">
      <c r="A789" s="163">
        <v>774</v>
      </c>
      <c r="B789" s="7"/>
      <c r="C789" s="7"/>
      <c r="D789" s="120"/>
      <c r="E789" s="7"/>
      <c r="F789" s="7"/>
      <c r="G789" s="219"/>
      <c r="H789" s="7"/>
      <c r="I789" s="7"/>
      <c r="J789" s="9"/>
      <c r="K789" s="501"/>
      <c r="L789" s="498"/>
      <c r="M789" s="428"/>
      <c r="N789" s="429"/>
      <c r="O789" s="430"/>
      <c r="P789" s="422" t="str">
        <f t="shared" si="413"/>
        <v/>
      </c>
      <c r="Q789" s="422" t="str">
        <f t="shared" si="414"/>
        <v/>
      </c>
      <c r="R789" s="423" t="str">
        <f t="shared" si="415"/>
        <v/>
      </c>
      <c r="S789" s="424" t="str">
        <f t="shared" si="416"/>
        <v/>
      </c>
      <c r="T789" s="425" t="str">
        <f t="shared" si="417"/>
        <v/>
      </c>
      <c r="U789" s="425" t="str">
        <f t="shared" si="418"/>
        <v/>
      </c>
      <c r="V789" s="426"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3"/>
      <c r="BC789" s="3"/>
    </row>
    <row r="790" spans="1:55" s="12" customFormat="1" ht="13.5" customHeight="1" x14ac:dyDescent="0.2">
      <c r="A790" s="163">
        <v>775</v>
      </c>
      <c r="B790" s="7"/>
      <c r="C790" s="7"/>
      <c r="D790" s="120"/>
      <c r="E790" s="7"/>
      <c r="F790" s="7"/>
      <c r="G790" s="219"/>
      <c r="H790" s="7"/>
      <c r="I790" s="7"/>
      <c r="J790" s="9"/>
      <c r="K790" s="501"/>
      <c r="L790" s="498"/>
      <c r="M790" s="428"/>
      <c r="N790" s="429"/>
      <c r="O790" s="430"/>
      <c r="P790" s="422" t="str">
        <f t="shared" si="413"/>
        <v/>
      </c>
      <c r="Q790" s="422" t="str">
        <f t="shared" si="414"/>
        <v/>
      </c>
      <c r="R790" s="423" t="str">
        <f t="shared" si="415"/>
        <v/>
      </c>
      <c r="S790" s="424" t="str">
        <f t="shared" si="416"/>
        <v/>
      </c>
      <c r="T790" s="425" t="str">
        <f t="shared" si="417"/>
        <v/>
      </c>
      <c r="U790" s="425" t="str">
        <f t="shared" si="418"/>
        <v/>
      </c>
      <c r="V790" s="426"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3"/>
      <c r="BC790" s="3"/>
    </row>
    <row r="791" spans="1:55" s="12" customFormat="1" ht="13.5" customHeight="1" x14ac:dyDescent="0.2">
      <c r="A791" s="163">
        <v>776</v>
      </c>
      <c r="B791" s="7"/>
      <c r="C791" s="7"/>
      <c r="D791" s="120"/>
      <c r="E791" s="7"/>
      <c r="F791" s="7"/>
      <c r="G791" s="219"/>
      <c r="H791" s="7"/>
      <c r="I791" s="7"/>
      <c r="J791" s="9"/>
      <c r="K791" s="501"/>
      <c r="L791" s="498"/>
      <c r="M791" s="428"/>
      <c r="N791" s="429"/>
      <c r="O791" s="430"/>
      <c r="P791" s="422" t="str">
        <f t="shared" si="413"/>
        <v/>
      </c>
      <c r="Q791" s="422" t="str">
        <f t="shared" si="414"/>
        <v/>
      </c>
      <c r="R791" s="423" t="str">
        <f t="shared" si="415"/>
        <v/>
      </c>
      <c r="S791" s="424" t="str">
        <f t="shared" si="416"/>
        <v/>
      </c>
      <c r="T791" s="425" t="str">
        <f t="shared" si="417"/>
        <v/>
      </c>
      <c r="U791" s="425" t="str">
        <f t="shared" si="418"/>
        <v/>
      </c>
      <c r="V791" s="426"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3"/>
      <c r="BC791" s="3"/>
    </row>
    <row r="792" spans="1:55" s="12" customFormat="1" ht="13.5" customHeight="1" x14ac:dyDescent="0.2">
      <c r="A792" s="163">
        <v>777</v>
      </c>
      <c r="B792" s="7"/>
      <c r="C792" s="7"/>
      <c r="D792" s="120"/>
      <c r="E792" s="7"/>
      <c r="F792" s="7"/>
      <c r="G792" s="219"/>
      <c r="H792" s="7"/>
      <c r="I792" s="7"/>
      <c r="J792" s="9"/>
      <c r="K792" s="501"/>
      <c r="L792" s="498"/>
      <c r="M792" s="428"/>
      <c r="N792" s="429"/>
      <c r="O792" s="430"/>
      <c r="P792" s="422" t="str">
        <f t="shared" si="413"/>
        <v/>
      </c>
      <c r="Q792" s="422" t="str">
        <f t="shared" si="414"/>
        <v/>
      </c>
      <c r="R792" s="423" t="str">
        <f t="shared" si="415"/>
        <v/>
      </c>
      <c r="S792" s="424" t="str">
        <f t="shared" si="416"/>
        <v/>
      </c>
      <c r="T792" s="425" t="str">
        <f t="shared" si="417"/>
        <v/>
      </c>
      <c r="U792" s="425" t="str">
        <f t="shared" si="418"/>
        <v/>
      </c>
      <c r="V792" s="426"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3"/>
      <c r="BC792" s="3"/>
    </row>
    <row r="793" spans="1:55" s="12" customFormat="1" ht="13.5" customHeight="1" x14ac:dyDescent="0.2">
      <c r="A793" s="163">
        <v>778</v>
      </c>
      <c r="B793" s="7"/>
      <c r="C793" s="7"/>
      <c r="D793" s="120"/>
      <c r="E793" s="7"/>
      <c r="F793" s="7"/>
      <c r="G793" s="219"/>
      <c r="H793" s="7"/>
      <c r="I793" s="7"/>
      <c r="J793" s="9"/>
      <c r="K793" s="501"/>
      <c r="L793" s="498"/>
      <c r="M793" s="428"/>
      <c r="N793" s="429"/>
      <c r="O793" s="430"/>
      <c r="P793" s="422" t="str">
        <f t="shared" si="413"/>
        <v/>
      </c>
      <c r="Q793" s="422" t="str">
        <f t="shared" si="414"/>
        <v/>
      </c>
      <c r="R793" s="423" t="str">
        <f t="shared" si="415"/>
        <v/>
      </c>
      <c r="S793" s="424" t="str">
        <f t="shared" si="416"/>
        <v/>
      </c>
      <c r="T793" s="425" t="str">
        <f t="shared" si="417"/>
        <v/>
      </c>
      <c r="U793" s="425" t="str">
        <f t="shared" si="418"/>
        <v/>
      </c>
      <c r="V793" s="426"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3"/>
      <c r="BC793" s="3"/>
    </row>
    <row r="794" spans="1:55" s="12" customFormat="1" ht="13.5" customHeight="1" x14ac:dyDescent="0.2">
      <c r="A794" s="163">
        <v>779</v>
      </c>
      <c r="B794" s="7"/>
      <c r="C794" s="7"/>
      <c r="D794" s="120"/>
      <c r="E794" s="7"/>
      <c r="F794" s="7"/>
      <c r="G794" s="219"/>
      <c r="H794" s="7"/>
      <c r="I794" s="7"/>
      <c r="J794" s="9"/>
      <c r="K794" s="501"/>
      <c r="L794" s="498"/>
      <c r="M794" s="428"/>
      <c r="N794" s="429"/>
      <c r="O794" s="430"/>
      <c r="P794" s="422" t="str">
        <f t="shared" si="413"/>
        <v/>
      </c>
      <c r="Q794" s="422" t="str">
        <f t="shared" si="414"/>
        <v/>
      </c>
      <c r="R794" s="423" t="str">
        <f t="shared" si="415"/>
        <v/>
      </c>
      <c r="S794" s="424" t="str">
        <f t="shared" si="416"/>
        <v/>
      </c>
      <c r="T794" s="425" t="str">
        <f t="shared" si="417"/>
        <v/>
      </c>
      <c r="U794" s="425" t="str">
        <f t="shared" si="418"/>
        <v/>
      </c>
      <c r="V794" s="426"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3"/>
      <c r="BC794" s="3"/>
    </row>
    <row r="795" spans="1:55" s="12" customFormat="1" ht="13.5" customHeight="1" x14ac:dyDescent="0.2">
      <c r="A795" s="163">
        <v>780</v>
      </c>
      <c r="B795" s="7"/>
      <c r="C795" s="7"/>
      <c r="D795" s="120"/>
      <c r="E795" s="7"/>
      <c r="F795" s="7"/>
      <c r="G795" s="219"/>
      <c r="H795" s="7"/>
      <c r="I795" s="7"/>
      <c r="J795" s="9"/>
      <c r="K795" s="501"/>
      <c r="L795" s="498"/>
      <c r="M795" s="428"/>
      <c r="N795" s="429"/>
      <c r="O795" s="430"/>
      <c r="P795" s="422" t="str">
        <f t="shared" si="413"/>
        <v/>
      </c>
      <c r="Q795" s="422" t="str">
        <f t="shared" si="414"/>
        <v/>
      </c>
      <c r="R795" s="423" t="str">
        <f t="shared" si="415"/>
        <v/>
      </c>
      <c r="S795" s="424" t="str">
        <f t="shared" si="416"/>
        <v/>
      </c>
      <c r="T795" s="425" t="str">
        <f t="shared" si="417"/>
        <v/>
      </c>
      <c r="U795" s="425" t="str">
        <f t="shared" si="418"/>
        <v/>
      </c>
      <c r="V795" s="426"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3"/>
      <c r="BC795" s="3"/>
    </row>
    <row r="796" spans="1:55" s="12" customFormat="1" ht="13.5" customHeight="1" x14ac:dyDescent="0.2">
      <c r="A796" s="163">
        <v>781</v>
      </c>
      <c r="B796" s="7"/>
      <c r="C796" s="7"/>
      <c r="D796" s="120"/>
      <c r="E796" s="7"/>
      <c r="F796" s="7"/>
      <c r="G796" s="219"/>
      <c r="H796" s="7"/>
      <c r="I796" s="7"/>
      <c r="J796" s="9"/>
      <c r="K796" s="501"/>
      <c r="L796" s="498"/>
      <c r="M796" s="428"/>
      <c r="N796" s="429"/>
      <c r="O796" s="430"/>
      <c r="P796" s="422" t="str">
        <f t="shared" si="413"/>
        <v/>
      </c>
      <c r="Q796" s="422" t="str">
        <f t="shared" si="414"/>
        <v/>
      </c>
      <c r="R796" s="423" t="str">
        <f t="shared" si="415"/>
        <v/>
      </c>
      <c r="S796" s="424" t="str">
        <f t="shared" si="416"/>
        <v/>
      </c>
      <c r="T796" s="425" t="str">
        <f t="shared" si="417"/>
        <v/>
      </c>
      <c r="U796" s="425" t="str">
        <f t="shared" si="418"/>
        <v/>
      </c>
      <c r="V796" s="426"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3"/>
      <c r="BC796" s="3"/>
    </row>
    <row r="797" spans="1:55" s="12" customFormat="1" ht="13.5" customHeight="1" x14ac:dyDescent="0.2">
      <c r="A797" s="163">
        <v>782</v>
      </c>
      <c r="B797" s="7"/>
      <c r="C797" s="7"/>
      <c r="D797" s="120"/>
      <c r="E797" s="7"/>
      <c r="F797" s="7"/>
      <c r="G797" s="219"/>
      <c r="H797" s="7"/>
      <c r="I797" s="7"/>
      <c r="J797" s="9"/>
      <c r="K797" s="501"/>
      <c r="L797" s="498"/>
      <c r="M797" s="428"/>
      <c r="N797" s="429"/>
      <c r="O797" s="430"/>
      <c r="P797" s="422" t="str">
        <f t="shared" si="413"/>
        <v/>
      </c>
      <c r="Q797" s="422" t="str">
        <f t="shared" si="414"/>
        <v/>
      </c>
      <c r="R797" s="423" t="str">
        <f t="shared" si="415"/>
        <v/>
      </c>
      <c r="S797" s="424" t="str">
        <f t="shared" si="416"/>
        <v/>
      </c>
      <c r="T797" s="425" t="str">
        <f t="shared" si="417"/>
        <v/>
      </c>
      <c r="U797" s="425" t="str">
        <f t="shared" si="418"/>
        <v/>
      </c>
      <c r="V797" s="426"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3"/>
      <c r="BC797" s="3"/>
    </row>
    <row r="798" spans="1:55" s="12" customFormat="1" ht="13.5" customHeight="1" x14ac:dyDescent="0.2">
      <c r="A798" s="163">
        <v>783</v>
      </c>
      <c r="B798" s="7"/>
      <c r="C798" s="7"/>
      <c r="D798" s="120"/>
      <c r="E798" s="7"/>
      <c r="F798" s="7"/>
      <c r="G798" s="219"/>
      <c r="H798" s="7"/>
      <c r="I798" s="7"/>
      <c r="J798" s="9"/>
      <c r="K798" s="501"/>
      <c r="L798" s="498"/>
      <c r="M798" s="428"/>
      <c r="N798" s="429"/>
      <c r="O798" s="430"/>
      <c r="P798" s="422" t="str">
        <f t="shared" si="413"/>
        <v/>
      </c>
      <c r="Q798" s="422" t="str">
        <f t="shared" si="414"/>
        <v/>
      </c>
      <c r="R798" s="423" t="str">
        <f t="shared" si="415"/>
        <v/>
      </c>
      <c r="S798" s="424" t="str">
        <f t="shared" si="416"/>
        <v/>
      </c>
      <c r="T798" s="425" t="str">
        <f t="shared" si="417"/>
        <v/>
      </c>
      <c r="U798" s="425" t="str">
        <f t="shared" si="418"/>
        <v/>
      </c>
      <c r="V798" s="426"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3"/>
      <c r="BC798" s="3"/>
    </row>
    <row r="799" spans="1:55" s="12" customFormat="1" ht="13.5" customHeight="1" x14ac:dyDescent="0.2">
      <c r="A799" s="163">
        <v>784</v>
      </c>
      <c r="B799" s="7"/>
      <c r="C799" s="7"/>
      <c r="D799" s="120"/>
      <c r="E799" s="7"/>
      <c r="F799" s="7"/>
      <c r="G799" s="219"/>
      <c r="H799" s="7"/>
      <c r="I799" s="7"/>
      <c r="J799" s="9"/>
      <c r="K799" s="501"/>
      <c r="L799" s="498"/>
      <c r="M799" s="428"/>
      <c r="N799" s="429"/>
      <c r="O799" s="430"/>
      <c r="P799" s="422" t="str">
        <f t="shared" si="413"/>
        <v/>
      </c>
      <c r="Q799" s="422" t="str">
        <f t="shared" si="414"/>
        <v/>
      </c>
      <c r="R799" s="423" t="str">
        <f t="shared" si="415"/>
        <v/>
      </c>
      <c r="S799" s="424" t="str">
        <f t="shared" si="416"/>
        <v/>
      </c>
      <c r="T799" s="425" t="str">
        <f t="shared" si="417"/>
        <v/>
      </c>
      <c r="U799" s="425" t="str">
        <f t="shared" si="418"/>
        <v/>
      </c>
      <c r="V799" s="426"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3"/>
      <c r="BC799" s="3"/>
    </row>
    <row r="800" spans="1:55" s="12" customFormat="1" ht="13.5" customHeight="1" x14ac:dyDescent="0.2">
      <c r="A800" s="163">
        <v>785</v>
      </c>
      <c r="B800" s="7"/>
      <c r="C800" s="7"/>
      <c r="D800" s="120"/>
      <c r="E800" s="7"/>
      <c r="F800" s="7"/>
      <c r="G800" s="219"/>
      <c r="H800" s="7"/>
      <c r="I800" s="7"/>
      <c r="J800" s="9"/>
      <c r="K800" s="501"/>
      <c r="L800" s="498"/>
      <c r="M800" s="428"/>
      <c r="N800" s="429"/>
      <c r="O800" s="430"/>
      <c r="P800" s="422" t="str">
        <f t="shared" si="413"/>
        <v/>
      </c>
      <c r="Q800" s="422" t="str">
        <f t="shared" si="414"/>
        <v/>
      </c>
      <c r="R800" s="423" t="str">
        <f t="shared" si="415"/>
        <v/>
      </c>
      <c r="S800" s="424" t="str">
        <f t="shared" si="416"/>
        <v/>
      </c>
      <c r="T800" s="425" t="str">
        <f t="shared" si="417"/>
        <v/>
      </c>
      <c r="U800" s="425" t="str">
        <f t="shared" si="418"/>
        <v/>
      </c>
      <c r="V800" s="426"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3"/>
      <c r="BC800" s="3"/>
    </row>
    <row r="801" spans="1:55" s="12" customFormat="1" ht="13.5" customHeight="1" x14ac:dyDescent="0.2">
      <c r="A801" s="163">
        <v>786</v>
      </c>
      <c r="B801" s="7"/>
      <c r="C801" s="7"/>
      <c r="D801" s="120"/>
      <c r="E801" s="7"/>
      <c r="F801" s="7"/>
      <c r="G801" s="219"/>
      <c r="H801" s="7"/>
      <c r="I801" s="7"/>
      <c r="J801" s="9"/>
      <c r="K801" s="501"/>
      <c r="L801" s="498"/>
      <c r="M801" s="428"/>
      <c r="N801" s="429"/>
      <c r="O801" s="430"/>
      <c r="P801" s="422" t="str">
        <f t="shared" si="413"/>
        <v/>
      </c>
      <c r="Q801" s="422" t="str">
        <f t="shared" si="414"/>
        <v/>
      </c>
      <c r="R801" s="423" t="str">
        <f t="shared" si="415"/>
        <v/>
      </c>
      <c r="S801" s="424" t="str">
        <f t="shared" si="416"/>
        <v/>
      </c>
      <c r="T801" s="425" t="str">
        <f t="shared" si="417"/>
        <v/>
      </c>
      <c r="U801" s="425" t="str">
        <f t="shared" si="418"/>
        <v/>
      </c>
      <c r="V801" s="426"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3"/>
      <c r="BC801" s="3"/>
    </row>
    <row r="802" spans="1:55" s="12" customFormat="1" ht="13.5" customHeight="1" x14ac:dyDescent="0.2">
      <c r="A802" s="163">
        <v>787</v>
      </c>
      <c r="B802" s="7"/>
      <c r="C802" s="7"/>
      <c r="D802" s="120"/>
      <c r="E802" s="7"/>
      <c r="F802" s="7"/>
      <c r="G802" s="219"/>
      <c r="H802" s="7"/>
      <c r="I802" s="7"/>
      <c r="J802" s="9"/>
      <c r="K802" s="501"/>
      <c r="L802" s="498"/>
      <c r="M802" s="428"/>
      <c r="N802" s="429"/>
      <c r="O802" s="430"/>
      <c r="P802" s="422" t="str">
        <f t="shared" si="413"/>
        <v/>
      </c>
      <c r="Q802" s="422" t="str">
        <f t="shared" si="414"/>
        <v/>
      </c>
      <c r="R802" s="423" t="str">
        <f t="shared" si="415"/>
        <v/>
      </c>
      <c r="S802" s="424" t="str">
        <f t="shared" si="416"/>
        <v/>
      </c>
      <c r="T802" s="425" t="str">
        <f t="shared" si="417"/>
        <v/>
      </c>
      <c r="U802" s="425" t="str">
        <f t="shared" si="418"/>
        <v/>
      </c>
      <c r="V802" s="426"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3"/>
      <c r="BC802" s="3"/>
    </row>
    <row r="803" spans="1:55" s="12" customFormat="1" ht="13.5" customHeight="1" x14ac:dyDescent="0.2">
      <c r="A803" s="163">
        <v>788</v>
      </c>
      <c r="B803" s="7"/>
      <c r="C803" s="7"/>
      <c r="D803" s="120"/>
      <c r="E803" s="7"/>
      <c r="F803" s="7"/>
      <c r="G803" s="219"/>
      <c r="H803" s="7"/>
      <c r="I803" s="7"/>
      <c r="J803" s="9"/>
      <c r="K803" s="501"/>
      <c r="L803" s="498"/>
      <c r="M803" s="428"/>
      <c r="N803" s="429"/>
      <c r="O803" s="430"/>
      <c r="P803" s="422" t="str">
        <f t="shared" si="413"/>
        <v/>
      </c>
      <c r="Q803" s="422" t="str">
        <f t="shared" si="414"/>
        <v/>
      </c>
      <c r="R803" s="423" t="str">
        <f t="shared" si="415"/>
        <v/>
      </c>
      <c r="S803" s="424" t="str">
        <f t="shared" si="416"/>
        <v/>
      </c>
      <c r="T803" s="425" t="str">
        <f t="shared" si="417"/>
        <v/>
      </c>
      <c r="U803" s="425" t="str">
        <f t="shared" si="418"/>
        <v/>
      </c>
      <c r="V803" s="426"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3"/>
      <c r="BC803" s="3"/>
    </row>
    <row r="804" spans="1:55" s="12" customFormat="1" ht="13.5" customHeight="1" x14ac:dyDescent="0.2">
      <c r="A804" s="163">
        <v>789</v>
      </c>
      <c r="B804" s="7"/>
      <c r="C804" s="7"/>
      <c r="D804" s="120"/>
      <c r="E804" s="7"/>
      <c r="F804" s="7"/>
      <c r="G804" s="219"/>
      <c r="H804" s="7"/>
      <c r="I804" s="7"/>
      <c r="J804" s="9"/>
      <c r="K804" s="501"/>
      <c r="L804" s="498"/>
      <c r="M804" s="428"/>
      <c r="N804" s="429"/>
      <c r="O804" s="430"/>
      <c r="P804" s="422" t="str">
        <f t="shared" si="413"/>
        <v/>
      </c>
      <c r="Q804" s="422" t="str">
        <f t="shared" si="414"/>
        <v/>
      </c>
      <c r="R804" s="423" t="str">
        <f t="shared" si="415"/>
        <v/>
      </c>
      <c r="S804" s="424" t="str">
        <f t="shared" si="416"/>
        <v/>
      </c>
      <c r="T804" s="425" t="str">
        <f t="shared" si="417"/>
        <v/>
      </c>
      <c r="U804" s="425" t="str">
        <f t="shared" si="418"/>
        <v/>
      </c>
      <c r="V804" s="426"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3"/>
      <c r="BC804" s="3"/>
    </row>
    <row r="805" spans="1:55" s="12" customFormat="1" ht="13.5" customHeight="1" x14ac:dyDescent="0.2">
      <c r="A805" s="163">
        <v>790</v>
      </c>
      <c r="B805" s="7"/>
      <c r="C805" s="7"/>
      <c r="D805" s="120"/>
      <c r="E805" s="7"/>
      <c r="F805" s="7"/>
      <c r="G805" s="219"/>
      <c r="H805" s="7"/>
      <c r="I805" s="7"/>
      <c r="J805" s="9"/>
      <c r="K805" s="501"/>
      <c r="L805" s="498"/>
      <c r="M805" s="428"/>
      <c r="N805" s="429"/>
      <c r="O805" s="430"/>
      <c r="P805" s="422" t="str">
        <f t="shared" si="413"/>
        <v/>
      </c>
      <c r="Q805" s="422" t="str">
        <f t="shared" si="414"/>
        <v/>
      </c>
      <c r="R805" s="423" t="str">
        <f t="shared" si="415"/>
        <v/>
      </c>
      <c r="S805" s="424" t="str">
        <f t="shared" si="416"/>
        <v/>
      </c>
      <c r="T805" s="425" t="str">
        <f t="shared" si="417"/>
        <v/>
      </c>
      <c r="U805" s="425" t="str">
        <f t="shared" si="418"/>
        <v/>
      </c>
      <c r="V805" s="426"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3"/>
      <c r="BC805" s="3"/>
    </row>
    <row r="806" spans="1:55" s="12" customFormat="1" ht="13.5" customHeight="1" x14ac:dyDescent="0.2">
      <c r="A806" s="163">
        <v>791</v>
      </c>
      <c r="B806" s="7"/>
      <c r="C806" s="7"/>
      <c r="D806" s="120"/>
      <c r="E806" s="7"/>
      <c r="F806" s="7"/>
      <c r="G806" s="219"/>
      <c r="H806" s="7"/>
      <c r="I806" s="7"/>
      <c r="J806" s="9"/>
      <c r="K806" s="501"/>
      <c r="L806" s="498"/>
      <c r="M806" s="428"/>
      <c r="N806" s="429"/>
      <c r="O806" s="430"/>
      <c r="P806" s="422" t="str">
        <f t="shared" si="413"/>
        <v/>
      </c>
      <c r="Q806" s="422" t="str">
        <f t="shared" si="414"/>
        <v/>
      </c>
      <c r="R806" s="423" t="str">
        <f t="shared" si="415"/>
        <v/>
      </c>
      <c r="S806" s="424" t="str">
        <f t="shared" si="416"/>
        <v/>
      </c>
      <c r="T806" s="425" t="str">
        <f t="shared" si="417"/>
        <v/>
      </c>
      <c r="U806" s="425" t="str">
        <f t="shared" si="418"/>
        <v/>
      </c>
      <c r="V806" s="426"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3"/>
      <c r="BC806" s="3"/>
    </row>
    <row r="807" spans="1:55" s="12" customFormat="1" ht="13.5" customHeight="1" x14ac:dyDescent="0.2">
      <c r="A807" s="163">
        <v>792</v>
      </c>
      <c r="B807" s="7"/>
      <c r="C807" s="7"/>
      <c r="D807" s="120"/>
      <c r="E807" s="7"/>
      <c r="F807" s="7"/>
      <c r="G807" s="219"/>
      <c r="H807" s="7"/>
      <c r="I807" s="7"/>
      <c r="J807" s="9"/>
      <c r="K807" s="501"/>
      <c r="L807" s="498"/>
      <c r="M807" s="428"/>
      <c r="N807" s="429"/>
      <c r="O807" s="430"/>
      <c r="P807" s="422" t="str">
        <f t="shared" si="413"/>
        <v/>
      </c>
      <c r="Q807" s="422" t="str">
        <f t="shared" si="414"/>
        <v/>
      </c>
      <c r="R807" s="423" t="str">
        <f t="shared" si="415"/>
        <v/>
      </c>
      <c r="S807" s="424" t="str">
        <f t="shared" si="416"/>
        <v/>
      </c>
      <c r="T807" s="425" t="str">
        <f t="shared" si="417"/>
        <v/>
      </c>
      <c r="U807" s="425" t="str">
        <f t="shared" si="418"/>
        <v/>
      </c>
      <c r="V807" s="426"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3"/>
      <c r="BC807" s="3"/>
    </row>
    <row r="808" spans="1:55" s="12" customFormat="1" ht="13.5" customHeight="1" x14ac:dyDescent="0.2">
      <c r="A808" s="163">
        <v>793</v>
      </c>
      <c r="B808" s="7"/>
      <c r="C808" s="7"/>
      <c r="D808" s="120"/>
      <c r="E808" s="7"/>
      <c r="F808" s="7"/>
      <c r="G808" s="219"/>
      <c r="H808" s="7"/>
      <c r="I808" s="7"/>
      <c r="J808" s="9"/>
      <c r="K808" s="501"/>
      <c r="L808" s="498"/>
      <c r="M808" s="428"/>
      <c r="N808" s="429"/>
      <c r="O808" s="430"/>
      <c r="P808" s="422" t="str">
        <f t="shared" si="413"/>
        <v/>
      </c>
      <c r="Q808" s="422" t="str">
        <f t="shared" si="414"/>
        <v/>
      </c>
      <c r="R808" s="423" t="str">
        <f t="shared" si="415"/>
        <v/>
      </c>
      <c r="S808" s="424" t="str">
        <f t="shared" si="416"/>
        <v/>
      </c>
      <c r="T808" s="425" t="str">
        <f t="shared" si="417"/>
        <v/>
      </c>
      <c r="U808" s="425" t="str">
        <f t="shared" si="418"/>
        <v/>
      </c>
      <c r="V808" s="426"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3"/>
      <c r="BC808" s="3"/>
    </row>
    <row r="809" spans="1:55" s="12" customFormat="1" ht="13.5" customHeight="1" x14ac:dyDescent="0.2">
      <c r="A809" s="163">
        <v>794</v>
      </c>
      <c r="B809" s="7"/>
      <c r="C809" s="7"/>
      <c r="D809" s="120"/>
      <c r="E809" s="7"/>
      <c r="F809" s="7"/>
      <c r="G809" s="219"/>
      <c r="H809" s="7"/>
      <c r="I809" s="7"/>
      <c r="J809" s="9"/>
      <c r="K809" s="501"/>
      <c r="L809" s="498"/>
      <c r="M809" s="428"/>
      <c r="N809" s="429"/>
      <c r="O809" s="430"/>
      <c r="P809" s="422" t="str">
        <f t="shared" si="413"/>
        <v/>
      </c>
      <c r="Q809" s="422" t="str">
        <f t="shared" si="414"/>
        <v/>
      </c>
      <c r="R809" s="423" t="str">
        <f t="shared" si="415"/>
        <v/>
      </c>
      <c r="S809" s="424" t="str">
        <f t="shared" si="416"/>
        <v/>
      </c>
      <c r="T809" s="425" t="str">
        <f t="shared" si="417"/>
        <v/>
      </c>
      <c r="U809" s="425" t="str">
        <f t="shared" si="418"/>
        <v/>
      </c>
      <c r="V809" s="426"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3"/>
      <c r="BC809" s="3"/>
    </row>
    <row r="810" spans="1:55" s="12" customFormat="1" ht="13.5" customHeight="1" x14ac:dyDescent="0.2">
      <c r="A810" s="163">
        <v>795</v>
      </c>
      <c r="B810" s="7"/>
      <c r="C810" s="7"/>
      <c r="D810" s="120"/>
      <c r="E810" s="7"/>
      <c r="F810" s="7"/>
      <c r="G810" s="219"/>
      <c r="H810" s="7"/>
      <c r="I810" s="7"/>
      <c r="J810" s="9"/>
      <c r="K810" s="501"/>
      <c r="L810" s="498"/>
      <c r="M810" s="428"/>
      <c r="N810" s="429"/>
      <c r="O810" s="430"/>
      <c r="P810" s="422" t="str">
        <f t="shared" si="413"/>
        <v/>
      </c>
      <c r="Q810" s="422" t="str">
        <f t="shared" si="414"/>
        <v/>
      </c>
      <c r="R810" s="423" t="str">
        <f t="shared" si="415"/>
        <v/>
      </c>
      <c r="S810" s="424" t="str">
        <f t="shared" si="416"/>
        <v/>
      </c>
      <c r="T810" s="425" t="str">
        <f t="shared" si="417"/>
        <v/>
      </c>
      <c r="U810" s="425" t="str">
        <f t="shared" si="418"/>
        <v/>
      </c>
      <c r="V810" s="426"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3"/>
      <c r="BC810" s="3"/>
    </row>
    <row r="811" spans="1:55" s="12" customFormat="1" ht="13.5" customHeight="1" x14ac:dyDescent="0.2">
      <c r="A811" s="163">
        <v>796</v>
      </c>
      <c r="B811" s="7"/>
      <c r="C811" s="7"/>
      <c r="D811" s="120"/>
      <c r="E811" s="7"/>
      <c r="F811" s="7"/>
      <c r="G811" s="219"/>
      <c r="H811" s="7"/>
      <c r="I811" s="7"/>
      <c r="J811" s="9"/>
      <c r="K811" s="501"/>
      <c r="L811" s="498"/>
      <c r="M811" s="428"/>
      <c r="N811" s="429"/>
      <c r="O811" s="430"/>
      <c r="P811" s="422" t="str">
        <f t="shared" si="413"/>
        <v/>
      </c>
      <c r="Q811" s="422" t="str">
        <f t="shared" si="414"/>
        <v/>
      </c>
      <c r="R811" s="423" t="str">
        <f t="shared" si="415"/>
        <v/>
      </c>
      <c r="S811" s="424" t="str">
        <f t="shared" si="416"/>
        <v/>
      </c>
      <c r="T811" s="425" t="str">
        <f t="shared" si="417"/>
        <v/>
      </c>
      <c r="U811" s="425" t="str">
        <f t="shared" si="418"/>
        <v/>
      </c>
      <c r="V811" s="426"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3"/>
      <c r="BC811" s="3"/>
    </row>
    <row r="812" spans="1:55" s="12" customFormat="1" ht="13.5" customHeight="1" x14ac:dyDescent="0.2">
      <c r="A812" s="163">
        <v>797</v>
      </c>
      <c r="B812" s="7"/>
      <c r="C812" s="7"/>
      <c r="D812" s="120"/>
      <c r="E812" s="7"/>
      <c r="F812" s="7"/>
      <c r="G812" s="219"/>
      <c r="H812" s="7"/>
      <c r="I812" s="7"/>
      <c r="J812" s="9"/>
      <c r="K812" s="501"/>
      <c r="L812" s="498"/>
      <c r="M812" s="428"/>
      <c r="N812" s="429"/>
      <c r="O812" s="430"/>
      <c r="P812" s="422" t="str">
        <f t="shared" si="413"/>
        <v/>
      </c>
      <c r="Q812" s="422" t="str">
        <f t="shared" si="414"/>
        <v/>
      </c>
      <c r="R812" s="423" t="str">
        <f t="shared" si="415"/>
        <v/>
      </c>
      <c r="S812" s="424" t="str">
        <f t="shared" si="416"/>
        <v/>
      </c>
      <c r="T812" s="425" t="str">
        <f t="shared" si="417"/>
        <v/>
      </c>
      <c r="U812" s="425" t="str">
        <f t="shared" si="418"/>
        <v/>
      </c>
      <c r="V812" s="426"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3"/>
      <c r="BC812" s="3"/>
    </row>
    <row r="813" spans="1:55" s="12" customFormat="1" ht="13.5" customHeight="1" x14ac:dyDescent="0.2">
      <c r="A813" s="163">
        <v>798</v>
      </c>
      <c r="B813" s="7"/>
      <c r="C813" s="7"/>
      <c r="D813" s="120"/>
      <c r="E813" s="7"/>
      <c r="F813" s="7"/>
      <c r="G813" s="219"/>
      <c r="H813" s="7"/>
      <c r="I813" s="7"/>
      <c r="J813" s="9"/>
      <c r="K813" s="501"/>
      <c r="L813" s="498"/>
      <c r="M813" s="428"/>
      <c r="N813" s="429"/>
      <c r="O813" s="430"/>
      <c r="P813" s="422" t="str">
        <f t="shared" si="413"/>
        <v/>
      </c>
      <c r="Q813" s="422" t="str">
        <f t="shared" si="414"/>
        <v/>
      </c>
      <c r="R813" s="423" t="str">
        <f t="shared" si="415"/>
        <v/>
      </c>
      <c r="S813" s="424" t="str">
        <f t="shared" si="416"/>
        <v/>
      </c>
      <c r="T813" s="425" t="str">
        <f t="shared" si="417"/>
        <v/>
      </c>
      <c r="U813" s="425" t="str">
        <f t="shared" si="418"/>
        <v/>
      </c>
      <c r="V813" s="426"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3"/>
      <c r="BC813" s="3"/>
    </row>
    <row r="814" spans="1:55" s="12" customFormat="1" ht="13.5" customHeight="1" x14ac:dyDescent="0.2">
      <c r="A814" s="163">
        <v>799</v>
      </c>
      <c r="B814" s="7"/>
      <c r="C814" s="7"/>
      <c r="D814" s="120"/>
      <c r="E814" s="7"/>
      <c r="F814" s="7"/>
      <c r="G814" s="219"/>
      <c r="H814" s="7"/>
      <c r="I814" s="7"/>
      <c r="J814" s="9"/>
      <c r="K814" s="501"/>
      <c r="L814" s="498"/>
      <c r="M814" s="428"/>
      <c r="N814" s="429"/>
      <c r="O814" s="430"/>
      <c r="P814" s="422" t="str">
        <f t="shared" si="413"/>
        <v/>
      </c>
      <c r="Q814" s="422" t="str">
        <f t="shared" si="414"/>
        <v/>
      </c>
      <c r="R814" s="423" t="str">
        <f t="shared" si="415"/>
        <v/>
      </c>
      <c r="S814" s="424" t="str">
        <f t="shared" si="416"/>
        <v/>
      </c>
      <c r="T814" s="425" t="str">
        <f t="shared" si="417"/>
        <v/>
      </c>
      <c r="U814" s="425" t="str">
        <f t="shared" si="418"/>
        <v/>
      </c>
      <c r="V814" s="426"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3"/>
      <c r="BC814" s="3"/>
    </row>
    <row r="815" spans="1:55" s="12" customFormat="1" ht="13.5" customHeight="1" x14ac:dyDescent="0.2">
      <c r="A815" s="163">
        <v>800</v>
      </c>
      <c r="B815" s="7"/>
      <c r="C815" s="7"/>
      <c r="D815" s="120"/>
      <c r="E815" s="7"/>
      <c r="F815" s="7"/>
      <c r="G815" s="219"/>
      <c r="H815" s="7"/>
      <c r="I815" s="7"/>
      <c r="J815" s="9"/>
      <c r="K815" s="501"/>
      <c r="L815" s="498"/>
      <c r="M815" s="428"/>
      <c r="N815" s="429"/>
      <c r="O815" s="430"/>
      <c r="P815" s="422" t="str">
        <f t="shared" si="413"/>
        <v/>
      </c>
      <c r="Q815" s="422" t="str">
        <f t="shared" si="414"/>
        <v/>
      </c>
      <c r="R815" s="423" t="str">
        <f t="shared" si="415"/>
        <v/>
      </c>
      <c r="S815" s="424" t="str">
        <f t="shared" si="416"/>
        <v/>
      </c>
      <c r="T815" s="425" t="str">
        <f t="shared" si="417"/>
        <v/>
      </c>
      <c r="U815" s="425" t="str">
        <f t="shared" si="418"/>
        <v/>
      </c>
      <c r="V815" s="426"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3"/>
      <c r="BC815" s="3"/>
    </row>
    <row r="816" spans="1:55" s="12" customFormat="1" ht="13.5" customHeight="1" x14ac:dyDescent="0.2">
      <c r="A816" s="163">
        <v>801</v>
      </c>
      <c r="B816" s="7"/>
      <c r="C816" s="7"/>
      <c r="D816" s="120"/>
      <c r="E816" s="7"/>
      <c r="F816" s="7"/>
      <c r="G816" s="219"/>
      <c r="H816" s="7"/>
      <c r="I816" s="7"/>
      <c r="J816" s="9"/>
      <c r="K816" s="501"/>
      <c r="L816" s="498"/>
      <c r="M816" s="428"/>
      <c r="N816" s="429"/>
      <c r="O816" s="430"/>
      <c r="P816" s="422" t="str">
        <f t="shared" si="413"/>
        <v/>
      </c>
      <c r="Q816" s="422" t="str">
        <f t="shared" si="414"/>
        <v/>
      </c>
      <c r="R816" s="423" t="str">
        <f t="shared" si="415"/>
        <v/>
      </c>
      <c r="S816" s="424" t="str">
        <f t="shared" si="416"/>
        <v/>
      </c>
      <c r="T816" s="425" t="str">
        <f t="shared" si="417"/>
        <v/>
      </c>
      <c r="U816" s="425" t="str">
        <f t="shared" si="418"/>
        <v/>
      </c>
      <c r="V816" s="426"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3"/>
      <c r="BC816" s="3"/>
    </row>
    <row r="817" spans="1:55" s="12" customFormat="1" ht="13.5" customHeight="1" x14ac:dyDescent="0.2">
      <c r="A817" s="163">
        <v>802</v>
      </c>
      <c r="B817" s="7"/>
      <c r="C817" s="7"/>
      <c r="D817" s="120"/>
      <c r="E817" s="7"/>
      <c r="F817" s="7"/>
      <c r="G817" s="219"/>
      <c r="H817" s="7"/>
      <c r="I817" s="7"/>
      <c r="J817" s="9"/>
      <c r="K817" s="501"/>
      <c r="L817" s="498"/>
      <c r="M817" s="428"/>
      <c r="N817" s="429"/>
      <c r="O817" s="430"/>
      <c r="P817" s="422" t="str">
        <f t="shared" si="413"/>
        <v/>
      </c>
      <c r="Q817" s="422" t="str">
        <f t="shared" si="414"/>
        <v/>
      </c>
      <c r="R817" s="423" t="str">
        <f t="shared" si="415"/>
        <v/>
      </c>
      <c r="S817" s="424" t="str">
        <f t="shared" si="416"/>
        <v/>
      </c>
      <c r="T817" s="425" t="str">
        <f t="shared" si="417"/>
        <v/>
      </c>
      <c r="U817" s="425" t="str">
        <f t="shared" si="418"/>
        <v/>
      </c>
      <c r="V817" s="426"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3"/>
      <c r="BC817" s="3"/>
    </row>
    <row r="818" spans="1:55" s="12" customFormat="1" ht="13.5" customHeight="1" x14ac:dyDescent="0.2">
      <c r="A818" s="163">
        <v>803</v>
      </c>
      <c r="B818" s="7"/>
      <c r="C818" s="7"/>
      <c r="D818" s="120"/>
      <c r="E818" s="7"/>
      <c r="F818" s="7"/>
      <c r="G818" s="219"/>
      <c r="H818" s="7"/>
      <c r="I818" s="7"/>
      <c r="J818" s="9"/>
      <c r="K818" s="501"/>
      <c r="L818" s="498"/>
      <c r="M818" s="428"/>
      <c r="N818" s="429"/>
      <c r="O818" s="430"/>
      <c r="P818" s="422" t="str">
        <f t="shared" si="413"/>
        <v/>
      </c>
      <c r="Q818" s="422" t="str">
        <f t="shared" si="414"/>
        <v/>
      </c>
      <c r="R818" s="423" t="str">
        <f t="shared" si="415"/>
        <v/>
      </c>
      <c r="S818" s="424" t="str">
        <f t="shared" si="416"/>
        <v/>
      </c>
      <c r="T818" s="425" t="str">
        <f t="shared" si="417"/>
        <v/>
      </c>
      <c r="U818" s="425" t="str">
        <f t="shared" si="418"/>
        <v/>
      </c>
      <c r="V818" s="426"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3"/>
      <c r="BC818" s="3"/>
    </row>
    <row r="819" spans="1:55" s="12" customFormat="1" ht="13.5" customHeight="1" x14ac:dyDescent="0.2">
      <c r="A819" s="163">
        <v>804</v>
      </c>
      <c r="B819" s="7"/>
      <c r="C819" s="7"/>
      <c r="D819" s="120"/>
      <c r="E819" s="7"/>
      <c r="F819" s="7"/>
      <c r="G819" s="219"/>
      <c r="H819" s="7"/>
      <c r="I819" s="7"/>
      <c r="J819" s="9"/>
      <c r="K819" s="501"/>
      <c r="L819" s="498"/>
      <c r="M819" s="428"/>
      <c r="N819" s="429"/>
      <c r="O819" s="430"/>
      <c r="P819" s="422" t="str">
        <f t="shared" si="413"/>
        <v/>
      </c>
      <c r="Q819" s="422" t="str">
        <f t="shared" si="414"/>
        <v/>
      </c>
      <c r="R819" s="423" t="str">
        <f t="shared" si="415"/>
        <v/>
      </c>
      <c r="S819" s="424" t="str">
        <f t="shared" si="416"/>
        <v/>
      </c>
      <c r="T819" s="425" t="str">
        <f t="shared" si="417"/>
        <v/>
      </c>
      <c r="U819" s="425" t="str">
        <f t="shared" si="418"/>
        <v/>
      </c>
      <c r="V819" s="426"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3"/>
      <c r="BC819" s="3"/>
    </row>
    <row r="820" spans="1:55" s="12" customFormat="1" ht="13.5" customHeight="1" x14ac:dyDescent="0.2">
      <c r="A820" s="163">
        <v>805</v>
      </c>
      <c r="B820" s="7"/>
      <c r="C820" s="7"/>
      <c r="D820" s="120"/>
      <c r="E820" s="7"/>
      <c r="F820" s="7"/>
      <c r="G820" s="219"/>
      <c r="H820" s="7"/>
      <c r="I820" s="7"/>
      <c r="J820" s="9"/>
      <c r="K820" s="501"/>
      <c r="L820" s="498"/>
      <c r="M820" s="428"/>
      <c r="N820" s="429"/>
      <c r="O820" s="430"/>
      <c r="P820" s="422" t="str">
        <f t="shared" si="413"/>
        <v/>
      </c>
      <c r="Q820" s="422" t="str">
        <f t="shared" si="414"/>
        <v/>
      </c>
      <c r="R820" s="423" t="str">
        <f t="shared" si="415"/>
        <v/>
      </c>
      <c r="S820" s="424" t="str">
        <f t="shared" si="416"/>
        <v/>
      </c>
      <c r="T820" s="425" t="str">
        <f t="shared" si="417"/>
        <v/>
      </c>
      <c r="U820" s="425" t="str">
        <f t="shared" si="418"/>
        <v/>
      </c>
      <c r="V820" s="426"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3"/>
      <c r="BC820" s="3"/>
    </row>
    <row r="821" spans="1:55" s="12" customFormat="1" ht="13.5" customHeight="1" x14ac:dyDescent="0.2">
      <c r="A821" s="163">
        <v>806</v>
      </c>
      <c r="B821" s="7"/>
      <c r="C821" s="7"/>
      <c r="D821" s="120"/>
      <c r="E821" s="7"/>
      <c r="F821" s="7"/>
      <c r="G821" s="219"/>
      <c r="H821" s="7"/>
      <c r="I821" s="7"/>
      <c r="J821" s="9"/>
      <c r="K821" s="501"/>
      <c r="L821" s="498"/>
      <c r="M821" s="428"/>
      <c r="N821" s="429"/>
      <c r="O821" s="430"/>
      <c r="P821" s="422" t="str">
        <f t="shared" si="413"/>
        <v/>
      </c>
      <c r="Q821" s="422" t="str">
        <f t="shared" si="414"/>
        <v/>
      </c>
      <c r="R821" s="423" t="str">
        <f t="shared" si="415"/>
        <v/>
      </c>
      <c r="S821" s="424" t="str">
        <f t="shared" si="416"/>
        <v/>
      </c>
      <c r="T821" s="425" t="str">
        <f t="shared" si="417"/>
        <v/>
      </c>
      <c r="U821" s="425" t="str">
        <f t="shared" si="418"/>
        <v/>
      </c>
      <c r="V821" s="426"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3"/>
      <c r="BC821" s="3"/>
    </row>
    <row r="822" spans="1:55" s="12" customFormat="1" ht="13.5" customHeight="1" x14ac:dyDescent="0.2">
      <c r="A822" s="163">
        <v>807</v>
      </c>
      <c r="B822" s="7"/>
      <c r="C822" s="7"/>
      <c r="D822" s="120"/>
      <c r="E822" s="7"/>
      <c r="F822" s="7"/>
      <c r="G822" s="219"/>
      <c r="H822" s="7"/>
      <c r="I822" s="7"/>
      <c r="J822" s="9"/>
      <c r="K822" s="501"/>
      <c r="L822" s="498"/>
      <c r="M822" s="428"/>
      <c r="N822" s="429"/>
      <c r="O822" s="430"/>
      <c r="P822" s="422" t="str">
        <f t="shared" si="413"/>
        <v/>
      </c>
      <c r="Q822" s="422" t="str">
        <f t="shared" si="414"/>
        <v/>
      </c>
      <c r="R822" s="423" t="str">
        <f t="shared" si="415"/>
        <v/>
      </c>
      <c r="S822" s="424" t="str">
        <f t="shared" si="416"/>
        <v/>
      </c>
      <c r="T822" s="425" t="str">
        <f t="shared" si="417"/>
        <v/>
      </c>
      <c r="U822" s="425" t="str">
        <f t="shared" si="418"/>
        <v/>
      </c>
      <c r="V822" s="426"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3"/>
      <c r="BC822" s="3"/>
    </row>
    <row r="823" spans="1:55" s="12" customFormat="1" ht="13.5" customHeight="1" x14ac:dyDescent="0.2">
      <c r="A823" s="163">
        <v>808</v>
      </c>
      <c r="B823" s="7"/>
      <c r="C823" s="7"/>
      <c r="D823" s="120"/>
      <c r="E823" s="7"/>
      <c r="F823" s="7"/>
      <c r="G823" s="219"/>
      <c r="H823" s="7"/>
      <c r="I823" s="7"/>
      <c r="J823" s="9"/>
      <c r="K823" s="501"/>
      <c r="L823" s="498"/>
      <c r="M823" s="428"/>
      <c r="N823" s="429"/>
      <c r="O823" s="430"/>
      <c r="P823" s="422" t="str">
        <f t="shared" si="413"/>
        <v/>
      </c>
      <c r="Q823" s="422" t="str">
        <f t="shared" si="414"/>
        <v/>
      </c>
      <c r="R823" s="423" t="str">
        <f t="shared" si="415"/>
        <v/>
      </c>
      <c r="S823" s="424" t="str">
        <f t="shared" si="416"/>
        <v/>
      </c>
      <c r="T823" s="425" t="str">
        <f t="shared" si="417"/>
        <v/>
      </c>
      <c r="U823" s="425" t="str">
        <f t="shared" si="418"/>
        <v/>
      </c>
      <c r="V823" s="426"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3"/>
      <c r="BC823" s="3"/>
    </row>
    <row r="824" spans="1:55" s="12" customFormat="1" ht="13.5" customHeight="1" x14ac:dyDescent="0.2">
      <c r="A824" s="163">
        <v>809</v>
      </c>
      <c r="B824" s="7"/>
      <c r="C824" s="7"/>
      <c r="D824" s="120"/>
      <c r="E824" s="7"/>
      <c r="F824" s="7"/>
      <c r="G824" s="219"/>
      <c r="H824" s="7"/>
      <c r="I824" s="7"/>
      <c r="J824" s="9"/>
      <c r="K824" s="501"/>
      <c r="L824" s="498"/>
      <c r="M824" s="428"/>
      <c r="N824" s="429"/>
      <c r="O824" s="430"/>
      <c r="P824" s="422" t="str">
        <f t="shared" si="413"/>
        <v/>
      </c>
      <c r="Q824" s="422" t="str">
        <f t="shared" si="414"/>
        <v/>
      </c>
      <c r="R824" s="423" t="str">
        <f t="shared" si="415"/>
        <v/>
      </c>
      <c r="S824" s="424" t="str">
        <f t="shared" si="416"/>
        <v/>
      </c>
      <c r="T824" s="425" t="str">
        <f t="shared" si="417"/>
        <v/>
      </c>
      <c r="U824" s="425" t="str">
        <f t="shared" si="418"/>
        <v/>
      </c>
      <c r="V824" s="426"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3"/>
      <c r="BC824" s="3"/>
    </row>
    <row r="825" spans="1:55" s="12" customFormat="1" ht="13.5" customHeight="1" x14ac:dyDescent="0.2">
      <c r="A825" s="163">
        <v>810</v>
      </c>
      <c r="B825" s="7"/>
      <c r="C825" s="7"/>
      <c r="D825" s="120"/>
      <c r="E825" s="7"/>
      <c r="F825" s="7"/>
      <c r="G825" s="219"/>
      <c r="H825" s="7"/>
      <c r="I825" s="7"/>
      <c r="J825" s="9"/>
      <c r="K825" s="501"/>
      <c r="L825" s="498"/>
      <c r="M825" s="428"/>
      <c r="N825" s="429"/>
      <c r="O825" s="430"/>
      <c r="P825" s="422" t="str">
        <f t="shared" si="413"/>
        <v/>
      </c>
      <c r="Q825" s="422" t="str">
        <f t="shared" si="414"/>
        <v/>
      </c>
      <c r="R825" s="423" t="str">
        <f t="shared" si="415"/>
        <v/>
      </c>
      <c r="S825" s="424" t="str">
        <f t="shared" si="416"/>
        <v/>
      </c>
      <c r="T825" s="425" t="str">
        <f t="shared" si="417"/>
        <v/>
      </c>
      <c r="U825" s="425" t="str">
        <f t="shared" si="418"/>
        <v/>
      </c>
      <c r="V825" s="426"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3"/>
      <c r="BC825" s="3"/>
    </row>
    <row r="826" spans="1:55" s="12" customFormat="1" ht="13.5" customHeight="1" x14ac:dyDescent="0.2">
      <c r="A826" s="163">
        <v>811</v>
      </c>
      <c r="B826" s="7"/>
      <c r="C826" s="7"/>
      <c r="D826" s="120"/>
      <c r="E826" s="7"/>
      <c r="F826" s="7"/>
      <c r="G826" s="219"/>
      <c r="H826" s="7"/>
      <c r="I826" s="7"/>
      <c r="J826" s="9"/>
      <c r="K826" s="501"/>
      <c r="L826" s="498"/>
      <c r="M826" s="428"/>
      <c r="N826" s="429"/>
      <c r="O826" s="430"/>
      <c r="P826" s="422" t="str">
        <f t="shared" si="413"/>
        <v/>
      </c>
      <c r="Q826" s="422" t="str">
        <f t="shared" si="414"/>
        <v/>
      </c>
      <c r="R826" s="423" t="str">
        <f t="shared" si="415"/>
        <v/>
      </c>
      <c r="S826" s="424" t="str">
        <f t="shared" si="416"/>
        <v/>
      </c>
      <c r="T826" s="425" t="str">
        <f t="shared" si="417"/>
        <v/>
      </c>
      <c r="U826" s="425" t="str">
        <f t="shared" si="418"/>
        <v/>
      </c>
      <c r="V826" s="426"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3"/>
      <c r="BC826" s="3"/>
    </row>
    <row r="827" spans="1:55" s="12" customFormat="1" ht="13.5" customHeight="1" x14ac:dyDescent="0.2">
      <c r="A827" s="163">
        <v>812</v>
      </c>
      <c r="B827" s="7"/>
      <c r="C827" s="7"/>
      <c r="D827" s="120"/>
      <c r="E827" s="7"/>
      <c r="F827" s="7"/>
      <c r="G827" s="219"/>
      <c r="H827" s="7"/>
      <c r="I827" s="7"/>
      <c r="J827" s="9"/>
      <c r="K827" s="501"/>
      <c r="L827" s="498"/>
      <c r="M827" s="428"/>
      <c r="N827" s="429"/>
      <c r="O827" s="430"/>
      <c r="P827" s="422" t="str">
        <f t="shared" si="413"/>
        <v/>
      </c>
      <c r="Q827" s="422" t="str">
        <f t="shared" si="414"/>
        <v/>
      </c>
      <c r="R827" s="423" t="str">
        <f t="shared" si="415"/>
        <v/>
      </c>
      <c r="S827" s="424" t="str">
        <f t="shared" si="416"/>
        <v/>
      </c>
      <c r="T827" s="425" t="str">
        <f t="shared" si="417"/>
        <v/>
      </c>
      <c r="U827" s="425" t="str">
        <f t="shared" si="418"/>
        <v/>
      </c>
      <c r="V827" s="426"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3"/>
      <c r="BC827" s="3"/>
    </row>
    <row r="828" spans="1:55" s="12" customFormat="1" ht="13.5" customHeight="1" x14ac:dyDescent="0.2">
      <c r="A828" s="163">
        <v>813</v>
      </c>
      <c r="B828" s="7"/>
      <c r="C828" s="7"/>
      <c r="D828" s="120"/>
      <c r="E828" s="7"/>
      <c r="F828" s="7"/>
      <c r="G828" s="219"/>
      <c r="H828" s="7"/>
      <c r="I828" s="7"/>
      <c r="J828" s="9"/>
      <c r="K828" s="501"/>
      <c r="L828" s="498"/>
      <c r="M828" s="428"/>
      <c r="N828" s="429"/>
      <c r="O828" s="430"/>
      <c r="P828" s="422" t="str">
        <f t="shared" si="413"/>
        <v/>
      </c>
      <c r="Q828" s="422" t="str">
        <f t="shared" si="414"/>
        <v/>
      </c>
      <c r="R828" s="423" t="str">
        <f t="shared" si="415"/>
        <v/>
      </c>
      <c r="S828" s="424" t="str">
        <f t="shared" si="416"/>
        <v/>
      </c>
      <c r="T828" s="425" t="str">
        <f t="shared" si="417"/>
        <v/>
      </c>
      <c r="U828" s="425" t="str">
        <f t="shared" si="418"/>
        <v/>
      </c>
      <c r="V828" s="426"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3"/>
      <c r="BC828" s="3"/>
    </row>
    <row r="829" spans="1:55" s="12" customFormat="1" ht="13.5" customHeight="1" x14ac:dyDescent="0.2">
      <c r="A829" s="163">
        <v>814</v>
      </c>
      <c r="B829" s="7"/>
      <c r="C829" s="7"/>
      <c r="D829" s="120"/>
      <c r="E829" s="7"/>
      <c r="F829" s="7"/>
      <c r="G829" s="219"/>
      <c r="H829" s="7"/>
      <c r="I829" s="7"/>
      <c r="J829" s="9"/>
      <c r="K829" s="501"/>
      <c r="L829" s="498"/>
      <c r="M829" s="428"/>
      <c r="N829" s="429"/>
      <c r="O829" s="430"/>
      <c r="P829" s="422" t="str">
        <f t="shared" si="413"/>
        <v/>
      </c>
      <c r="Q829" s="422" t="str">
        <f t="shared" si="414"/>
        <v/>
      </c>
      <c r="R829" s="423" t="str">
        <f t="shared" si="415"/>
        <v/>
      </c>
      <c r="S829" s="424" t="str">
        <f t="shared" si="416"/>
        <v/>
      </c>
      <c r="T829" s="425" t="str">
        <f t="shared" si="417"/>
        <v/>
      </c>
      <c r="U829" s="425" t="str">
        <f t="shared" si="418"/>
        <v/>
      </c>
      <c r="V829" s="426"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3"/>
      <c r="BC829" s="3"/>
    </row>
    <row r="830" spans="1:55" s="12" customFormat="1" ht="13.5" customHeight="1" x14ac:dyDescent="0.2">
      <c r="A830" s="163">
        <v>815</v>
      </c>
      <c r="B830" s="7"/>
      <c r="C830" s="7"/>
      <c r="D830" s="120"/>
      <c r="E830" s="7"/>
      <c r="F830" s="7"/>
      <c r="G830" s="219"/>
      <c r="H830" s="7"/>
      <c r="I830" s="7"/>
      <c r="J830" s="9"/>
      <c r="K830" s="501"/>
      <c r="L830" s="498"/>
      <c r="M830" s="428"/>
      <c r="N830" s="429"/>
      <c r="O830" s="430"/>
      <c r="P830" s="422" t="str">
        <f t="shared" si="413"/>
        <v/>
      </c>
      <c r="Q830" s="422" t="str">
        <f t="shared" si="414"/>
        <v/>
      </c>
      <c r="R830" s="423" t="str">
        <f t="shared" si="415"/>
        <v/>
      </c>
      <c r="S830" s="424" t="str">
        <f t="shared" si="416"/>
        <v/>
      </c>
      <c r="T830" s="425" t="str">
        <f t="shared" si="417"/>
        <v/>
      </c>
      <c r="U830" s="425" t="str">
        <f t="shared" si="418"/>
        <v/>
      </c>
      <c r="V830" s="426"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3"/>
      <c r="BC830" s="3"/>
    </row>
    <row r="831" spans="1:55" s="12" customFormat="1" ht="13.5" customHeight="1" x14ac:dyDescent="0.2">
      <c r="A831" s="163">
        <v>816</v>
      </c>
      <c r="B831" s="7"/>
      <c r="C831" s="7"/>
      <c r="D831" s="120"/>
      <c r="E831" s="7"/>
      <c r="F831" s="7"/>
      <c r="G831" s="219"/>
      <c r="H831" s="7"/>
      <c r="I831" s="7"/>
      <c r="J831" s="9"/>
      <c r="K831" s="501"/>
      <c r="L831" s="498"/>
      <c r="M831" s="428"/>
      <c r="N831" s="429"/>
      <c r="O831" s="430"/>
      <c r="P831" s="422" t="str">
        <f t="shared" si="413"/>
        <v/>
      </c>
      <c r="Q831" s="422" t="str">
        <f t="shared" si="414"/>
        <v/>
      </c>
      <c r="R831" s="423" t="str">
        <f t="shared" si="415"/>
        <v/>
      </c>
      <c r="S831" s="424" t="str">
        <f t="shared" si="416"/>
        <v/>
      </c>
      <c r="T831" s="425" t="str">
        <f t="shared" si="417"/>
        <v/>
      </c>
      <c r="U831" s="425" t="str">
        <f t="shared" si="418"/>
        <v/>
      </c>
      <c r="V831" s="426"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3"/>
      <c r="BC831" s="3"/>
    </row>
    <row r="832" spans="1:55" s="12" customFormat="1" ht="13.5" customHeight="1" x14ac:dyDescent="0.2">
      <c r="A832" s="163">
        <v>817</v>
      </c>
      <c r="B832" s="7"/>
      <c r="C832" s="7"/>
      <c r="D832" s="120"/>
      <c r="E832" s="7"/>
      <c r="F832" s="7"/>
      <c r="G832" s="219"/>
      <c r="H832" s="7"/>
      <c r="I832" s="7"/>
      <c r="J832" s="9"/>
      <c r="K832" s="501"/>
      <c r="L832" s="498"/>
      <c r="M832" s="428"/>
      <c r="N832" s="429"/>
      <c r="O832" s="430"/>
      <c r="P832" s="422" t="str">
        <f t="shared" si="413"/>
        <v/>
      </c>
      <c r="Q832" s="422" t="str">
        <f t="shared" si="414"/>
        <v/>
      </c>
      <c r="R832" s="423" t="str">
        <f t="shared" si="415"/>
        <v/>
      </c>
      <c r="S832" s="424" t="str">
        <f t="shared" si="416"/>
        <v/>
      </c>
      <c r="T832" s="425" t="str">
        <f t="shared" si="417"/>
        <v/>
      </c>
      <c r="U832" s="425" t="str">
        <f t="shared" si="418"/>
        <v/>
      </c>
      <c r="V832" s="426"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3"/>
      <c r="BC832" s="3"/>
    </row>
    <row r="833" spans="1:55" s="12" customFormat="1" ht="13.5" customHeight="1" x14ac:dyDescent="0.2">
      <c r="A833" s="163">
        <v>818</v>
      </c>
      <c r="B833" s="7"/>
      <c r="C833" s="7"/>
      <c r="D833" s="120"/>
      <c r="E833" s="7"/>
      <c r="F833" s="7"/>
      <c r="G833" s="219"/>
      <c r="H833" s="7"/>
      <c r="I833" s="7"/>
      <c r="J833" s="9"/>
      <c r="K833" s="501"/>
      <c r="L833" s="498"/>
      <c r="M833" s="428"/>
      <c r="N833" s="429"/>
      <c r="O833" s="430"/>
      <c r="P833" s="422" t="str">
        <f t="shared" si="413"/>
        <v/>
      </c>
      <c r="Q833" s="422" t="str">
        <f t="shared" si="414"/>
        <v/>
      </c>
      <c r="R833" s="423" t="str">
        <f t="shared" si="415"/>
        <v/>
      </c>
      <c r="S833" s="424" t="str">
        <f t="shared" si="416"/>
        <v/>
      </c>
      <c r="T833" s="425" t="str">
        <f t="shared" si="417"/>
        <v/>
      </c>
      <c r="U833" s="425" t="str">
        <f t="shared" si="418"/>
        <v/>
      </c>
      <c r="V833" s="426"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3"/>
      <c r="BC833" s="3"/>
    </row>
    <row r="834" spans="1:55" s="12" customFormat="1" ht="13.5" customHeight="1" x14ac:dyDescent="0.2">
      <c r="A834" s="163">
        <v>819</v>
      </c>
      <c r="B834" s="7"/>
      <c r="C834" s="7"/>
      <c r="D834" s="120"/>
      <c r="E834" s="7"/>
      <c r="F834" s="7"/>
      <c r="G834" s="219"/>
      <c r="H834" s="7"/>
      <c r="I834" s="7"/>
      <c r="J834" s="9"/>
      <c r="K834" s="501"/>
      <c r="L834" s="498"/>
      <c r="M834" s="428"/>
      <c r="N834" s="429"/>
      <c r="O834" s="430"/>
      <c r="P834" s="422" t="str">
        <f t="shared" si="413"/>
        <v/>
      </c>
      <c r="Q834" s="422" t="str">
        <f t="shared" si="414"/>
        <v/>
      </c>
      <c r="R834" s="423" t="str">
        <f t="shared" si="415"/>
        <v/>
      </c>
      <c r="S834" s="424" t="str">
        <f t="shared" si="416"/>
        <v/>
      </c>
      <c r="T834" s="425" t="str">
        <f t="shared" si="417"/>
        <v/>
      </c>
      <c r="U834" s="425" t="str">
        <f t="shared" si="418"/>
        <v/>
      </c>
      <c r="V834" s="426"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3"/>
      <c r="BC834" s="3"/>
    </row>
    <row r="835" spans="1:55" s="12" customFormat="1" ht="13.5" customHeight="1" x14ac:dyDescent="0.2">
      <c r="A835" s="163">
        <v>820</v>
      </c>
      <c r="B835" s="7"/>
      <c r="C835" s="7"/>
      <c r="D835" s="120"/>
      <c r="E835" s="7"/>
      <c r="F835" s="7"/>
      <c r="G835" s="219"/>
      <c r="H835" s="7"/>
      <c r="I835" s="7"/>
      <c r="J835" s="9"/>
      <c r="K835" s="501"/>
      <c r="L835" s="498"/>
      <c r="M835" s="428"/>
      <c r="N835" s="429"/>
      <c r="O835" s="430"/>
      <c r="P835" s="422" t="str">
        <f t="shared" si="413"/>
        <v/>
      </c>
      <c r="Q835" s="422" t="str">
        <f t="shared" si="414"/>
        <v/>
      </c>
      <c r="R835" s="423" t="str">
        <f t="shared" si="415"/>
        <v/>
      </c>
      <c r="S835" s="424" t="str">
        <f t="shared" si="416"/>
        <v/>
      </c>
      <c r="T835" s="425" t="str">
        <f t="shared" si="417"/>
        <v/>
      </c>
      <c r="U835" s="425" t="str">
        <f t="shared" si="418"/>
        <v/>
      </c>
      <c r="V835" s="426"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3"/>
      <c r="BC835" s="3"/>
    </row>
    <row r="836" spans="1:55" s="12" customFormat="1" ht="13.5" customHeight="1" x14ac:dyDescent="0.2">
      <c r="A836" s="163">
        <v>821</v>
      </c>
      <c r="B836" s="7"/>
      <c r="C836" s="7"/>
      <c r="D836" s="120"/>
      <c r="E836" s="7"/>
      <c r="F836" s="7"/>
      <c r="G836" s="219"/>
      <c r="H836" s="7"/>
      <c r="I836" s="7"/>
      <c r="J836" s="9"/>
      <c r="K836" s="501"/>
      <c r="L836" s="498"/>
      <c r="M836" s="428"/>
      <c r="N836" s="429"/>
      <c r="O836" s="430"/>
      <c r="P836" s="422" t="str">
        <f t="shared" si="413"/>
        <v/>
      </c>
      <c r="Q836" s="422" t="str">
        <f t="shared" si="414"/>
        <v/>
      </c>
      <c r="R836" s="423" t="str">
        <f t="shared" si="415"/>
        <v/>
      </c>
      <c r="S836" s="424" t="str">
        <f t="shared" si="416"/>
        <v/>
      </c>
      <c r="T836" s="425" t="str">
        <f t="shared" si="417"/>
        <v/>
      </c>
      <c r="U836" s="425" t="str">
        <f t="shared" si="418"/>
        <v/>
      </c>
      <c r="V836" s="426"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3"/>
      <c r="BC836" s="3"/>
    </row>
    <row r="837" spans="1:55" s="12" customFormat="1" ht="13.5" customHeight="1" x14ac:dyDescent="0.2">
      <c r="A837" s="163">
        <v>822</v>
      </c>
      <c r="B837" s="7"/>
      <c r="C837" s="7"/>
      <c r="D837" s="120"/>
      <c r="E837" s="7"/>
      <c r="F837" s="7"/>
      <c r="G837" s="219"/>
      <c r="H837" s="7"/>
      <c r="I837" s="7"/>
      <c r="J837" s="9"/>
      <c r="K837" s="501"/>
      <c r="L837" s="498"/>
      <c r="M837" s="428"/>
      <c r="N837" s="429"/>
      <c r="O837" s="430"/>
      <c r="P837" s="422" t="str">
        <f t="shared" si="413"/>
        <v/>
      </c>
      <c r="Q837" s="422" t="str">
        <f t="shared" si="414"/>
        <v/>
      </c>
      <c r="R837" s="423" t="str">
        <f t="shared" si="415"/>
        <v/>
      </c>
      <c r="S837" s="424" t="str">
        <f t="shared" si="416"/>
        <v/>
      </c>
      <c r="T837" s="425" t="str">
        <f t="shared" si="417"/>
        <v/>
      </c>
      <c r="U837" s="425" t="str">
        <f t="shared" si="418"/>
        <v/>
      </c>
      <c r="V837" s="426"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3"/>
      <c r="BC837" s="3"/>
    </row>
    <row r="838" spans="1:55" s="12" customFormat="1" ht="13.5" customHeight="1" x14ac:dyDescent="0.2">
      <c r="A838" s="163">
        <v>823</v>
      </c>
      <c r="B838" s="7"/>
      <c r="C838" s="7"/>
      <c r="D838" s="120"/>
      <c r="E838" s="7"/>
      <c r="F838" s="7"/>
      <c r="G838" s="219"/>
      <c r="H838" s="7"/>
      <c r="I838" s="7"/>
      <c r="J838" s="9"/>
      <c r="K838" s="501"/>
      <c r="L838" s="498"/>
      <c r="M838" s="428"/>
      <c r="N838" s="429"/>
      <c r="O838" s="430"/>
      <c r="P838" s="422" t="str">
        <f t="shared" si="413"/>
        <v/>
      </c>
      <c r="Q838" s="422" t="str">
        <f t="shared" si="414"/>
        <v/>
      </c>
      <c r="R838" s="423" t="str">
        <f t="shared" si="415"/>
        <v/>
      </c>
      <c r="S838" s="424" t="str">
        <f t="shared" si="416"/>
        <v/>
      </c>
      <c r="T838" s="425" t="str">
        <f t="shared" si="417"/>
        <v/>
      </c>
      <c r="U838" s="425" t="str">
        <f t="shared" si="418"/>
        <v/>
      </c>
      <c r="V838" s="426"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3"/>
      <c r="BC838" s="3"/>
    </row>
    <row r="839" spans="1:55" s="12" customFormat="1" ht="13.5" customHeight="1" x14ac:dyDescent="0.2">
      <c r="A839" s="163">
        <v>824</v>
      </c>
      <c r="B839" s="7"/>
      <c r="C839" s="7"/>
      <c r="D839" s="120"/>
      <c r="E839" s="7"/>
      <c r="F839" s="7"/>
      <c r="G839" s="219"/>
      <c r="H839" s="7"/>
      <c r="I839" s="7"/>
      <c r="J839" s="9"/>
      <c r="K839" s="501"/>
      <c r="L839" s="498"/>
      <c r="M839" s="428"/>
      <c r="N839" s="429"/>
      <c r="O839" s="430"/>
      <c r="P839" s="422" t="str">
        <f t="shared" si="413"/>
        <v/>
      </c>
      <c r="Q839" s="422" t="str">
        <f t="shared" si="414"/>
        <v/>
      </c>
      <c r="R839" s="423" t="str">
        <f t="shared" si="415"/>
        <v/>
      </c>
      <c r="S839" s="424" t="str">
        <f t="shared" si="416"/>
        <v/>
      </c>
      <c r="T839" s="425" t="str">
        <f t="shared" si="417"/>
        <v/>
      </c>
      <c r="U839" s="425" t="str">
        <f t="shared" si="418"/>
        <v/>
      </c>
      <c r="V839" s="426"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3"/>
      <c r="BC839" s="3"/>
    </row>
    <row r="840" spans="1:55" s="12" customFormat="1" ht="13.5" customHeight="1" x14ac:dyDescent="0.2">
      <c r="A840" s="163">
        <v>825</v>
      </c>
      <c r="B840" s="7"/>
      <c r="C840" s="7"/>
      <c r="D840" s="120"/>
      <c r="E840" s="7"/>
      <c r="F840" s="7"/>
      <c r="G840" s="219"/>
      <c r="H840" s="7"/>
      <c r="I840" s="7"/>
      <c r="J840" s="9"/>
      <c r="K840" s="501"/>
      <c r="L840" s="498"/>
      <c r="M840" s="428"/>
      <c r="N840" s="429"/>
      <c r="O840" s="430"/>
      <c r="P840" s="422" t="str">
        <f t="shared" si="413"/>
        <v/>
      </c>
      <c r="Q840" s="422" t="str">
        <f t="shared" si="414"/>
        <v/>
      </c>
      <c r="R840" s="423" t="str">
        <f t="shared" si="415"/>
        <v/>
      </c>
      <c r="S840" s="424" t="str">
        <f t="shared" si="416"/>
        <v/>
      </c>
      <c r="T840" s="425" t="str">
        <f t="shared" si="417"/>
        <v/>
      </c>
      <c r="U840" s="425" t="str">
        <f t="shared" si="418"/>
        <v/>
      </c>
      <c r="V840" s="426"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3"/>
      <c r="BC840" s="3"/>
    </row>
    <row r="841" spans="1:55" s="12" customFormat="1" ht="13.5" customHeight="1" x14ac:dyDescent="0.2">
      <c r="A841" s="163">
        <v>826</v>
      </c>
      <c r="B841" s="7"/>
      <c r="C841" s="7"/>
      <c r="D841" s="120"/>
      <c r="E841" s="7"/>
      <c r="F841" s="7"/>
      <c r="G841" s="219"/>
      <c r="H841" s="7"/>
      <c r="I841" s="7"/>
      <c r="J841" s="9"/>
      <c r="K841" s="501"/>
      <c r="L841" s="498"/>
      <c r="M841" s="428"/>
      <c r="N841" s="429"/>
      <c r="O841" s="430"/>
      <c r="P841" s="422" t="str">
        <f t="shared" si="413"/>
        <v/>
      </c>
      <c r="Q841" s="422" t="str">
        <f t="shared" si="414"/>
        <v/>
      </c>
      <c r="R841" s="423" t="str">
        <f t="shared" si="415"/>
        <v/>
      </c>
      <c r="S841" s="424" t="str">
        <f t="shared" si="416"/>
        <v/>
      </c>
      <c r="T841" s="425" t="str">
        <f t="shared" si="417"/>
        <v/>
      </c>
      <c r="U841" s="425" t="str">
        <f t="shared" si="418"/>
        <v/>
      </c>
      <c r="V841" s="426"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3"/>
      <c r="BC841" s="3"/>
    </row>
    <row r="842" spans="1:55" s="12" customFormat="1" ht="13.5" customHeight="1" x14ac:dyDescent="0.2">
      <c r="A842" s="163">
        <v>827</v>
      </c>
      <c r="B842" s="7"/>
      <c r="C842" s="7"/>
      <c r="D842" s="120"/>
      <c r="E842" s="7"/>
      <c r="F842" s="7"/>
      <c r="G842" s="219"/>
      <c r="H842" s="7"/>
      <c r="I842" s="7"/>
      <c r="J842" s="9"/>
      <c r="K842" s="501"/>
      <c r="L842" s="498"/>
      <c r="M842" s="428"/>
      <c r="N842" s="429"/>
      <c r="O842" s="430"/>
      <c r="P842" s="422" t="str">
        <f t="shared" si="413"/>
        <v/>
      </c>
      <c r="Q842" s="422" t="str">
        <f t="shared" si="414"/>
        <v/>
      </c>
      <c r="R842" s="423" t="str">
        <f t="shared" si="415"/>
        <v/>
      </c>
      <c r="S842" s="424" t="str">
        <f t="shared" si="416"/>
        <v/>
      </c>
      <c r="T842" s="425" t="str">
        <f t="shared" si="417"/>
        <v/>
      </c>
      <c r="U842" s="425" t="str">
        <f t="shared" si="418"/>
        <v/>
      </c>
      <c r="V842" s="426"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3"/>
      <c r="BC842" s="3"/>
    </row>
    <row r="843" spans="1:55" s="12" customFormat="1" ht="13.5" customHeight="1" x14ac:dyDescent="0.2">
      <c r="A843" s="163">
        <v>828</v>
      </c>
      <c r="B843" s="7"/>
      <c r="C843" s="7"/>
      <c r="D843" s="120"/>
      <c r="E843" s="7"/>
      <c r="F843" s="7"/>
      <c r="G843" s="219"/>
      <c r="H843" s="7"/>
      <c r="I843" s="7"/>
      <c r="J843" s="9"/>
      <c r="K843" s="501"/>
      <c r="L843" s="498"/>
      <c r="M843" s="428"/>
      <c r="N843" s="429"/>
      <c r="O843" s="430"/>
      <c r="P843" s="422" t="str">
        <f t="shared" si="413"/>
        <v/>
      </c>
      <c r="Q843" s="422" t="str">
        <f t="shared" si="414"/>
        <v/>
      </c>
      <c r="R843" s="423" t="str">
        <f t="shared" si="415"/>
        <v/>
      </c>
      <c r="S843" s="424" t="str">
        <f t="shared" si="416"/>
        <v/>
      </c>
      <c r="T843" s="425" t="str">
        <f t="shared" si="417"/>
        <v/>
      </c>
      <c r="U843" s="425" t="str">
        <f t="shared" si="418"/>
        <v/>
      </c>
      <c r="V843" s="426"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3"/>
      <c r="BC843" s="3"/>
    </row>
    <row r="844" spans="1:55" s="12" customFormat="1" ht="13.5" customHeight="1" x14ac:dyDescent="0.2">
      <c r="A844" s="163">
        <v>829</v>
      </c>
      <c r="B844" s="7"/>
      <c r="C844" s="7"/>
      <c r="D844" s="120"/>
      <c r="E844" s="7"/>
      <c r="F844" s="7"/>
      <c r="G844" s="219"/>
      <c r="H844" s="7"/>
      <c r="I844" s="7"/>
      <c r="J844" s="9"/>
      <c r="K844" s="501"/>
      <c r="L844" s="498"/>
      <c r="M844" s="428"/>
      <c r="N844" s="429"/>
      <c r="O844" s="430"/>
      <c r="P844" s="422" t="str">
        <f t="shared" si="413"/>
        <v/>
      </c>
      <c r="Q844" s="422" t="str">
        <f t="shared" si="414"/>
        <v/>
      </c>
      <c r="R844" s="423" t="str">
        <f t="shared" si="415"/>
        <v/>
      </c>
      <c r="S844" s="424" t="str">
        <f t="shared" si="416"/>
        <v/>
      </c>
      <c r="T844" s="425" t="str">
        <f t="shared" si="417"/>
        <v/>
      </c>
      <c r="U844" s="425" t="str">
        <f t="shared" si="418"/>
        <v/>
      </c>
      <c r="V844" s="426"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3"/>
      <c r="BC844" s="3"/>
    </row>
    <row r="845" spans="1:55" s="12" customFormat="1" ht="13.5" customHeight="1" x14ac:dyDescent="0.2">
      <c r="A845" s="163">
        <v>830</v>
      </c>
      <c r="B845" s="7"/>
      <c r="C845" s="7"/>
      <c r="D845" s="120"/>
      <c r="E845" s="7"/>
      <c r="F845" s="7"/>
      <c r="G845" s="219"/>
      <c r="H845" s="7"/>
      <c r="I845" s="7"/>
      <c r="J845" s="9"/>
      <c r="K845" s="501"/>
      <c r="L845" s="498"/>
      <c r="M845" s="428"/>
      <c r="N845" s="429"/>
      <c r="O845" s="430"/>
      <c r="P845" s="422" t="str">
        <f t="shared" si="413"/>
        <v/>
      </c>
      <c r="Q845" s="422" t="str">
        <f t="shared" si="414"/>
        <v/>
      </c>
      <c r="R845" s="423" t="str">
        <f t="shared" si="415"/>
        <v/>
      </c>
      <c r="S845" s="424" t="str">
        <f t="shared" si="416"/>
        <v/>
      </c>
      <c r="T845" s="425" t="str">
        <f t="shared" si="417"/>
        <v/>
      </c>
      <c r="U845" s="425" t="str">
        <f t="shared" si="418"/>
        <v/>
      </c>
      <c r="V845" s="426"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3"/>
      <c r="BC845" s="3"/>
    </row>
    <row r="846" spans="1:55" s="12" customFormat="1" ht="13.5" customHeight="1" x14ac:dyDescent="0.2">
      <c r="A846" s="163">
        <v>831</v>
      </c>
      <c r="B846" s="7"/>
      <c r="C846" s="7"/>
      <c r="D846" s="120"/>
      <c r="E846" s="7"/>
      <c r="F846" s="7"/>
      <c r="G846" s="219"/>
      <c r="H846" s="7"/>
      <c r="I846" s="7"/>
      <c r="J846" s="9"/>
      <c r="K846" s="501"/>
      <c r="L846" s="498"/>
      <c r="M846" s="428"/>
      <c r="N846" s="429"/>
      <c r="O846" s="430"/>
      <c r="P846" s="422" t="str">
        <f t="shared" si="413"/>
        <v/>
      </c>
      <c r="Q846" s="422" t="str">
        <f t="shared" si="414"/>
        <v/>
      </c>
      <c r="R846" s="423" t="str">
        <f t="shared" si="415"/>
        <v/>
      </c>
      <c r="S846" s="424" t="str">
        <f t="shared" si="416"/>
        <v/>
      </c>
      <c r="T846" s="425" t="str">
        <f t="shared" si="417"/>
        <v/>
      </c>
      <c r="U846" s="425" t="str">
        <f t="shared" si="418"/>
        <v/>
      </c>
      <c r="V846" s="426"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3"/>
      <c r="BC846" s="3"/>
    </row>
    <row r="847" spans="1:55" s="12" customFormat="1" ht="13.5" customHeight="1" x14ac:dyDescent="0.2">
      <c r="A847" s="163">
        <v>832</v>
      </c>
      <c r="B847" s="7"/>
      <c r="C847" s="7"/>
      <c r="D847" s="120"/>
      <c r="E847" s="7"/>
      <c r="F847" s="7"/>
      <c r="G847" s="219"/>
      <c r="H847" s="7"/>
      <c r="I847" s="7"/>
      <c r="J847" s="9"/>
      <c r="K847" s="501"/>
      <c r="L847" s="498"/>
      <c r="M847" s="428"/>
      <c r="N847" s="429"/>
      <c r="O847" s="430"/>
      <c r="P847" s="422" t="str">
        <f t="shared" si="413"/>
        <v/>
      </c>
      <c r="Q847" s="422" t="str">
        <f t="shared" si="414"/>
        <v/>
      </c>
      <c r="R847" s="423" t="str">
        <f t="shared" si="415"/>
        <v/>
      </c>
      <c r="S847" s="424" t="str">
        <f t="shared" si="416"/>
        <v/>
      </c>
      <c r="T847" s="425" t="str">
        <f t="shared" si="417"/>
        <v/>
      </c>
      <c r="U847" s="425" t="str">
        <f t="shared" si="418"/>
        <v/>
      </c>
      <c r="V847" s="426"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3"/>
      <c r="BC847" s="3"/>
    </row>
    <row r="848" spans="1:55" s="12" customFormat="1" ht="13.5" customHeight="1" x14ac:dyDescent="0.2">
      <c r="A848" s="163">
        <v>833</v>
      </c>
      <c r="B848" s="7"/>
      <c r="C848" s="7"/>
      <c r="D848" s="120"/>
      <c r="E848" s="7"/>
      <c r="F848" s="7"/>
      <c r="G848" s="219"/>
      <c r="H848" s="7"/>
      <c r="I848" s="7"/>
      <c r="J848" s="9"/>
      <c r="K848" s="501"/>
      <c r="L848" s="498"/>
      <c r="M848" s="428"/>
      <c r="N848" s="429"/>
      <c r="O848" s="430"/>
      <c r="P848" s="422" t="str">
        <f t="shared" si="413"/>
        <v/>
      </c>
      <c r="Q848" s="422" t="str">
        <f t="shared" si="414"/>
        <v/>
      </c>
      <c r="R848" s="423" t="str">
        <f t="shared" si="415"/>
        <v/>
      </c>
      <c r="S848" s="424" t="str">
        <f t="shared" si="416"/>
        <v/>
      </c>
      <c r="T848" s="425" t="str">
        <f t="shared" si="417"/>
        <v/>
      </c>
      <c r="U848" s="425" t="str">
        <f t="shared" si="418"/>
        <v/>
      </c>
      <c r="V848" s="426"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3"/>
      <c r="BC848" s="3"/>
    </row>
    <row r="849" spans="1:55" s="12" customFormat="1" ht="13.5" customHeight="1" x14ac:dyDescent="0.2">
      <c r="A849" s="163">
        <v>834</v>
      </c>
      <c r="B849" s="7"/>
      <c r="C849" s="7"/>
      <c r="D849" s="120"/>
      <c r="E849" s="7"/>
      <c r="F849" s="7"/>
      <c r="G849" s="219"/>
      <c r="H849" s="7"/>
      <c r="I849" s="7"/>
      <c r="J849" s="9"/>
      <c r="K849" s="501"/>
      <c r="L849" s="498"/>
      <c r="M849" s="428"/>
      <c r="N849" s="429"/>
      <c r="O849" s="430"/>
      <c r="P849" s="422" t="str">
        <f t="shared" ref="P849:P912" si="445">IF(ISBLANK(K849)=TRUE,"",IF(ISNUMBER(AJ849)=TRUE,AJ849,"エラー"))</f>
        <v/>
      </c>
      <c r="Q849" s="422" t="str">
        <f t="shared" ref="Q849:Q912" si="446">IF(ISBLANK(K849)=TRUE,"",IF(ISNUMBER(AM849)=TRUE,AM849,"エラー"))</f>
        <v/>
      </c>
      <c r="R849" s="423" t="str">
        <f t="shared" ref="R849:R912" si="447">IF(ISBLANK(K849)=TRUE,"",IF(ISNUMBER(AS849)=TRUE,AS849,"エラー"))</f>
        <v/>
      </c>
      <c r="S849" s="424" t="str">
        <f t="shared" ref="S849:S912" si="448">IF(OR(N849="",O849=""),"",N849/O849)</f>
        <v/>
      </c>
      <c r="T849" s="425" t="str">
        <f t="shared" ref="T849:T912" si="449">IF(P849="","",IF(ISERROR(P849*N849*AC849),"エラー",IF(ISBLANK(P849)=TRUE,"エラー",IF(ISBLANK(N849)=TRUE,"エラー",IF(AV849=1,"エラー",P849*N849*AC849/1000)))))</f>
        <v/>
      </c>
      <c r="U849" s="425" t="str">
        <f t="shared" ref="U849:U912" si="450">IF(Q849="","",IF(ISERROR(Q849*N849*AC849),"エラー",IF(ISBLANK(Q849)=TRUE,"エラー",IF(ISBLANK(N849)=TRUE,"エラー",IF(AV849=1,"エラー",Q849*N849*AC849/1000)))))</f>
        <v/>
      </c>
      <c r="V849" s="426"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3"/>
      <c r="BC849" s="3"/>
    </row>
    <row r="850" spans="1:55" s="12" customFormat="1" ht="13.5" customHeight="1" x14ac:dyDescent="0.2">
      <c r="A850" s="163">
        <v>835</v>
      </c>
      <c r="B850" s="7"/>
      <c r="C850" s="7"/>
      <c r="D850" s="120"/>
      <c r="E850" s="7"/>
      <c r="F850" s="7"/>
      <c r="G850" s="219"/>
      <c r="H850" s="7"/>
      <c r="I850" s="7"/>
      <c r="J850" s="9"/>
      <c r="K850" s="501"/>
      <c r="L850" s="498"/>
      <c r="M850" s="428"/>
      <c r="N850" s="429"/>
      <c r="O850" s="430"/>
      <c r="P850" s="422" t="str">
        <f t="shared" si="445"/>
        <v/>
      </c>
      <c r="Q850" s="422" t="str">
        <f t="shared" si="446"/>
        <v/>
      </c>
      <c r="R850" s="423" t="str">
        <f t="shared" si="447"/>
        <v/>
      </c>
      <c r="S850" s="424" t="str">
        <f t="shared" si="448"/>
        <v/>
      </c>
      <c r="T850" s="425" t="str">
        <f t="shared" si="449"/>
        <v/>
      </c>
      <c r="U850" s="425" t="str">
        <f t="shared" si="450"/>
        <v/>
      </c>
      <c r="V850" s="426"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3"/>
      <c r="BC850" s="3"/>
    </row>
    <row r="851" spans="1:55" s="12" customFormat="1" ht="13.5" customHeight="1" x14ac:dyDescent="0.2">
      <c r="A851" s="163">
        <v>836</v>
      </c>
      <c r="B851" s="7"/>
      <c r="C851" s="7"/>
      <c r="D851" s="120"/>
      <c r="E851" s="7"/>
      <c r="F851" s="7"/>
      <c r="G851" s="219"/>
      <c r="H851" s="7"/>
      <c r="I851" s="7"/>
      <c r="J851" s="9"/>
      <c r="K851" s="501"/>
      <c r="L851" s="498"/>
      <c r="M851" s="428"/>
      <c r="N851" s="429"/>
      <c r="O851" s="430"/>
      <c r="P851" s="422" t="str">
        <f t="shared" si="445"/>
        <v/>
      </c>
      <c r="Q851" s="422" t="str">
        <f t="shared" si="446"/>
        <v/>
      </c>
      <c r="R851" s="423" t="str">
        <f t="shared" si="447"/>
        <v/>
      </c>
      <c r="S851" s="424" t="str">
        <f t="shared" si="448"/>
        <v/>
      </c>
      <c r="T851" s="425" t="str">
        <f t="shared" si="449"/>
        <v/>
      </c>
      <c r="U851" s="425" t="str">
        <f t="shared" si="450"/>
        <v/>
      </c>
      <c r="V851" s="426"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3"/>
      <c r="BC851" s="3"/>
    </row>
    <row r="852" spans="1:55" s="12" customFormat="1" ht="13.5" customHeight="1" x14ac:dyDescent="0.2">
      <c r="A852" s="163">
        <v>837</v>
      </c>
      <c r="B852" s="7"/>
      <c r="C852" s="7"/>
      <c r="D852" s="120"/>
      <c r="E852" s="7"/>
      <c r="F852" s="7"/>
      <c r="G852" s="219"/>
      <c r="H852" s="7"/>
      <c r="I852" s="7"/>
      <c r="J852" s="9"/>
      <c r="K852" s="501"/>
      <c r="L852" s="498"/>
      <c r="M852" s="428"/>
      <c r="N852" s="429"/>
      <c r="O852" s="430"/>
      <c r="P852" s="422" t="str">
        <f t="shared" si="445"/>
        <v/>
      </c>
      <c r="Q852" s="422" t="str">
        <f t="shared" si="446"/>
        <v/>
      </c>
      <c r="R852" s="423" t="str">
        <f t="shared" si="447"/>
        <v/>
      </c>
      <c r="S852" s="424" t="str">
        <f t="shared" si="448"/>
        <v/>
      </c>
      <c r="T852" s="425" t="str">
        <f t="shared" si="449"/>
        <v/>
      </c>
      <c r="U852" s="425" t="str">
        <f t="shared" si="450"/>
        <v/>
      </c>
      <c r="V852" s="426"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3"/>
      <c r="BC852" s="3"/>
    </row>
    <row r="853" spans="1:55" s="12" customFormat="1" ht="13.5" customHeight="1" x14ac:dyDescent="0.2">
      <c r="A853" s="163">
        <v>838</v>
      </c>
      <c r="B853" s="7"/>
      <c r="C853" s="7"/>
      <c r="D853" s="120"/>
      <c r="E853" s="7"/>
      <c r="F853" s="7"/>
      <c r="G853" s="219"/>
      <c r="H853" s="7"/>
      <c r="I853" s="7"/>
      <c r="J853" s="9"/>
      <c r="K853" s="501"/>
      <c r="L853" s="498"/>
      <c r="M853" s="428"/>
      <c r="N853" s="429"/>
      <c r="O853" s="430"/>
      <c r="P853" s="422" t="str">
        <f t="shared" si="445"/>
        <v/>
      </c>
      <c r="Q853" s="422" t="str">
        <f t="shared" si="446"/>
        <v/>
      </c>
      <c r="R853" s="423" t="str">
        <f t="shared" si="447"/>
        <v/>
      </c>
      <c r="S853" s="424" t="str">
        <f t="shared" si="448"/>
        <v/>
      </c>
      <c r="T853" s="425" t="str">
        <f t="shared" si="449"/>
        <v/>
      </c>
      <c r="U853" s="425" t="str">
        <f t="shared" si="450"/>
        <v/>
      </c>
      <c r="V853" s="426"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3"/>
      <c r="BC853" s="3"/>
    </row>
    <row r="854" spans="1:55" s="12" customFormat="1" ht="13.5" customHeight="1" x14ac:dyDescent="0.2">
      <c r="A854" s="163">
        <v>839</v>
      </c>
      <c r="B854" s="7"/>
      <c r="C854" s="7"/>
      <c r="D854" s="120"/>
      <c r="E854" s="7"/>
      <c r="F854" s="7"/>
      <c r="G854" s="219"/>
      <c r="H854" s="7"/>
      <c r="I854" s="7"/>
      <c r="J854" s="9"/>
      <c r="K854" s="501"/>
      <c r="L854" s="498"/>
      <c r="M854" s="428"/>
      <c r="N854" s="429"/>
      <c r="O854" s="430"/>
      <c r="P854" s="422" t="str">
        <f t="shared" si="445"/>
        <v/>
      </c>
      <c r="Q854" s="422" t="str">
        <f t="shared" si="446"/>
        <v/>
      </c>
      <c r="R854" s="423" t="str">
        <f t="shared" si="447"/>
        <v/>
      </c>
      <c r="S854" s="424" t="str">
        <f t="shared" si="448"/>
        <v/>
      </c>
      <c r="T854" s="425" t="str">
        <f t="shared" si="449"/>
        <v/>
      </c>
      <c r="U854" s="425" t="str">
        <f t="shared" si="450"/>
        <v/>
      </c>
      <c r="V854" s="426"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3"/>
      <c r="BC854" s="3"/>
    </row>
    <row r="855" spans="1:55" s="12" customFormat="1" ht="13.5" customHeight="1" x14ac:dyDescent="0.2">
      <c r="A855" s="163">
        <v>840</v>
      </c>
      <c r="B855" s="7"/>
      <c r="C855" s="7"/>
      <c r="D855" s="120"/>
      <c r="E855" s="7"/>
      <c r="F855" s="7"/>
      <c r="G855" s="219"/>
      <c r="H855" s="7"/>
      <c r="I855" s="7"/>
      <c r="J855" s="9"/>
      <c r="K855" s="501"/>
      <c r="L855" s="498"/>
      <c r="M855" s="428"/>
      <c r="N855" s="429"/>
      <c r="O855" s="430"/>
      <c r="P855" s="422" t="str">
        <f t="shared" si="445"/>
        <v/>
      </c>
      <c r="Q855" s="422" t="str">
        <f t="shared" si="446"/>
        <v/>
      </c>
      <c r="R855" s="423" t="str">
        <f t="shared" si="447"/>
        <v/>
      </c>
      <c r="S855" s="424" t="str">
        <f t="shared" si="448"/>
        <v/>
      </c>
      <c r="T855" s="425" t="str">
        <f t="shared" si="449"/>
        <v/>
      </c>
      <c r="U855" s="425" t="str">
        <f t="shared" si="450"/>
        <v/>
      </c>
      <c r="V855" s="426"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3"/>
      <c r="BC855" s="3"/>
    </row>
    <row r="856" spans="1:55" s="12" customFormat="1" ht="13.5" customHeight="1" x14ac:dyDescent="0.2">
      <c r="A856" s="163">
        <v>841</v>
      </c>
      <c r="B856" s="7"/>
      <c r="C856" s="7"/>
      <c r="D856" s="120"/>
      <c r="E856" s="7"/>
      <c r="F856" s="7"/>
      <c r="G856" s="219"/>
      <c r="H856" s="7"/>
      <c r="I856" s="7"/>
      <c r="J856" s="9"/>
      <c r="K856" s="501"/>
      <c r="L856" s="498"/>
      <c r="M856" s="428"/>
      <c r="N856" s="429"/>
      <c r="O856" s="430"/>
      <c r="P856" s="422" t="str">
        <f t="shared" si="445"/>
        <v/>
      </c>
      <c r="Q856" s="422" t="str">
        <f t="shared" si="446"/>
        <v/>
      </c>
      <c r="R856" s="423" t="str">
        <f t="shared" si="447"/>
        <v/>
      </c>
      <c r="S856" s="424" t="str">
        <f t="shared" si="448"/>
        <v/>
      </c>
      <c r="T856" s="425" t="str">
        <f t="shared" si="449"/>
        <v/>
      </c>
      <c r="U856" s="425" t="str">
        <f t="shared" si="450"/>
        <v/>
      </c>
      <c r="V856" s="426"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3"/>
      <c r="BC856" s="3"/>
    </row>
    <row r="857" spans="1:55" s="12" customFormat="1" ht="13.5" customHeight="1" x14ac:dyDescent="0.2">
      <c r="A857" s="163">
        <v>842</v>
      </c>
      <c r="B857" s="7"/>
      <c r="C857" s="7"/>
      <c r="D857" s="120"/>
      <c r="E857" s="7"/>
      <c r="F857" s="7"/>
      <c r="G857" s="219"/>
      <c r="H857" s="7"/>
      <c r="I857" s="7"/>
      <c r="J857" s="9"/>
      <c r="K857" s="501"/>
      <c r="L857" s="498"/>
      <c r="M857" s="428"/>
      <c r="N857" s="429"/>
      <c r="O857" s="430"/>
      <c r="P857" s="422" t="str">
        <f t="shared" si="445"/>
        <v/>
      </c>
      <c r="Q857" s="422" t="str">
        <f t="shared" si="446"/>
        <v/>
      </c>
      <c r="R857" s="423" t="str">
        <f t="shared" si="447"/>
        <v/>
      </c>
      <c r="S857" s="424" t="str">
        <f t="shared" si="448"/>
        <v/>
      </c>
      <c r="T857" s="425" t="str">
        <f t="shared" si="449"/>
        <v/>
      </c>
      <c r="U857" s="425" t="str">
        <f t="shared" si="450"/>
        <v/>
      </c>
      <c r="V857" s="426"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3"/>
      <c r="BC857" s="3"/>
    </row>
    <row r="858" spans="1:55" s="12" customFormat="1" ht="13.5" customHeight="1" x14ac:dyDescent="0.2">
      <c r="A858" s="163">
        <v>843</v>
      </c>
      <c r="B858" s="7"/>
      <c r="C858" s="7"/>
      <c r="D858" s="120"/>
      <c r="E858" s="7"/>
      <c r="F858" s="7"/>
      <c r="G858" s="219"/>
      <c r="H858" s="7"/>
      <c r="I858" s="7"/>
      <c r="J858" s="9"/>
      <c r="K858" s="501"/>
      <c r="L858" s="498"/>
      <c r="M858" s="428"/>
      <c r="N858" s="429"/>
      <c r="O858" s="430"/>
      <c r="P858" s="422" t="str">
        <f t="shared" si="445"/>
        <v/>
      </c>
      <c r="Q858" s="422" t="str">
        <f t="shared" si="446"/>
        <v/>
      </c>
      <c r="R858" s="423" t="str">
        <f t="shared" si="447"/>
        <v/>
      </c>
      <c r="S858" s="424" t="str">
        <f t="shared" si="448"/>
        <v/>
      </c>
      <c r="T858" s="425" t="str">
        <f t="shared" si="449"/>
        <v/>
      </c>
      <c r="U858" s="425" t="str">
        <f t="shared" si="450"/>
        <v/>
      </c>
      <c r="V858" s="426"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3"/>
      <c r="BC858" s="3"/>
    </row>
    <row r="859" spans="1:55" s="12" customFormat="1" ht="13.5" customHeight="1" x14ac:dyDescent="0.2">
      <c r="A859" s="163">
        <v>844</v>
      </c>
      <c r="B859" s="7"/>
      <c r="C859" s="7"/>
      <c r="D859" s="120"/>
      <c r="E859" s="7"/>
      <c r="F859" s="7"/>
      <c r="G859" s="219"/>
      <c r="H859" s="7"/>
      <c r="I859" s="7"/>
      <c r="J859" s="9"/>
      <c r="K859" s="501"/>
      <c r="L859" s="498"/>
      <c r="M859" s="428"/>
      <c r="N859" s="429"/>
      <c r="O859" s="430"/>
      <c r="P859" s="422" t="str">
        <f t="shared" si="445"/>
        <v/>
      </c>
      <c r="Q859" s="422" t="str">
        <f t="shared" si="446"/>
        <v/>
      </c>
      <c r="R859" s="423" t="str">
        <f t="shared" si="447"/>
        <v/>
      </c>
      <c r="S859" s="424" t="str">
        <f t="shared" si="448"/>
        <v/>
      </c>
      <c r="T859" s="425" t="str">
        <f t="shared" si="449"/>
        <v/>
      </c>
      <c r="U859" s="425" t="str">
        <f t="shared" si="450"/>
        <v/>
      </c>
      <c r="V859" s="426"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3"/>
      <c r="BC859" s="3"/>
    </row>
    <row r="860" spans="1:55" s="12" customFormat="1" ht="13.5" customHeight="1" x14ac:dyDescent="0.2">
      <c r="A860" s="163">
        <v>845</v>
      </c>
      <c r="B860" s="7"/>
      <c r="C860" s="7"/>
      <c r="D860" s="120"/>
      <c r="E860" s="7"/>
      <c r="F860" s="7"/>
      <c r="G860" s="219"/>
      <c r="H860" s="7"/>
      <c r="I860" s="7"/>
      <c r="J860" s="9"/>
      <c r="K860" s="501"/>
      <c r="L860" s="498"/>
      <c r="M860" s="428"/>
      <c r="N860" s="429"/>
      <c r="O860" s="430"/>
      <c r="P860" s="422" t="str">
        <f t="shared" si="445"/>
        <v/>
      </c>
      <c r="Q860" s="422" t="str">
        <f t="shared" si="446"/>
        <v/>
      </c>
      <c r="R860" s="423" t="str">
        <f t="shared" si="447"/>
        <v/>
      </c>
      <c r="S860" s="424" t="str">
        <f t="shared" si="448"/>
        <v/>
      </c>
      <c r="T860" s="425" t="str">
        <f t="shared" si="449"/>
        <v/>
      </c>
      <c r="U860" s="425" t="str">
        <f t="shared" si="450"/>
        <v/>
      </c>
      <c r="V860" s="426"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3"/>
      <c r="BC860" s="3"/>
    </row>
    <row r="861" spans="1:55" s="12" customFormat="1" ht="13.5" customHeight="1" x14ac:dyDescent="0.2">
      <c r="A861" s="163">
        <v>846</v>
      </c>
      <c r="B861" s="7"/>
      <c r="C861" s="7"/>
      <c r="D861" s="120"/>
      <c r="E861" s="7"/>
      <c r="F861" s="7"/>
      <c r="G861" s="219"/>
      <c r="H861" s="7"/>
      <c r="I861" s="7"/>
      <c r="J861" s="9"/>
      <c r="K861" s="501"/>
      <c r="L861" s="498"/>
      <c r="M861" s="428"/>
      <c r="N861" s="429"/>
      <c r="O861" s="430"/>
      <c r="P861" s="422" t="str">
        <f t="shared" si="445"/>
        <v/>
      </c>
      <c r="Q861" s="422" t="str">
        <f t="shared" si="446"/>
        <v/>
      </c>
      <c r="R861" s="423" t="str">
        <f t="shared" si="447"/>
        <v/>
      </c>
      <c r="S861" s="424" t="str">
        <f t="shared" si="448"/>
        <v/>
      </c>
      <c r="T861" s="425" t="str">
        <f t="shared" si="449"/>
        <v/>
      </c>
      <c r="U861" s="425" t="str">
        <f t="shared" si="450"/>
        <v/>
      </c>
      <c r="V861" s="426"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3"/>
      <c r="BC861" s="3"/>
    </row>
    <row r="862" spans="1:55" s="12" customFormat="1" ht="13.5" customHeight="1" x14ac:dyDescent="0.2">
      <c r="A862" s="163">
        <v>847</v>
      </c>
      <c r="B862" s="7"/>
      <c r="C862" s="7"/>
      <c r="D862" s="120"/>
      <c r="E862" s="7"/>
      <c r="F862" s="7"/>
      <c r="G862" s="219"/>
      <c r="H862" s="7"/>
      <c r="I862" s="7"/>
      <c r="J862" s="9"/>
      <c r="K862" s="501"/>
      <c r="L862" s="498"/>
      <c r="M862" s="428"/>
      <c r="N862" s="429"/>
      <c r="O862" s="430"/>
      <c r="P862" s="422" t="str">
        <f t="shared" si="445"/>
        <v/>
      </c>
      <c r="Q862" s="422" t="str">
        <f t="shared" si="446"/>
        <v/>
      </c>
      <c r="R862" s="423" t="str">
        <f t="shared" si="447"/>
        <v/>
      </c>
      <c r="S862" s="424" t="str">
        <f t="shared" si="448"/>
        <v/>
      </c>
      <c r="T862" s="425" t="str">
        <f t="shared" si="449"/>
        <v/>
      </c>
      <c r="U862" s="425" t="str">
        <f t="shared" si="450"/>
        <v/>
      </c>
      <c r="V862" s="426"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3"/>
      <c r="BC862" s="3"/>
    </row>
    <row r="863" spans="1:55" s="12" customFormat="1" ht="13.5" customHeight="1" x14ac:dyDescent="0.2">
      <c r="A863" s="163">
        <v>848</v>
      </c>
      <c r="B863" s="7"/>
      <c r="C863" s="7"/>
      <c r="D863" s="120"/>
      <c r="E863" s="7"/>
      <c r="F863" s="7"/>
      <c r="G863" s="219"/>
      <c r="H863" s="7"/>
      <c r="I863" s="7"/>
      <c r="J863" s="9"/>
      <c r="K863" s="501"/>
      <c r="L863" s="498"/>
      <c r="M863" s="428"/>
      <c r="N863" s="429"/>
      <c r="O863" s="430"/>
      <c r="P863" s="422" t="str">
        <f t="shared" si="445"/>
        <v/>
      </c>
      <c r="Q863" s="422" t="str">
        <f t="shared" si="446"/>
        <v/>
      </c>
      <c r="R863" s="423" t="str">
        <f t="shared" si="447"/>
        <v/>
      </c>
      <c r="S863" s="424" t="str">
        <f t="shared" si="448"/>
        <v/>
      </c>
      <c r="T863" s="425" t="str">
        <f t="shared" si="449"/>
        <v/>
      </c>
      <c r="U863" s="425" t="str">
        <f t="shared" si="450"/>
        <v/>
      </c>
      <c r="V863" s="426"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3"/>
      <c r="BC863" s="3"/>
    </row>
    <row r="864" spans="1:55" s="12" customFormat="1" ht="13.5" customHeight="1" x14ac:dyDescent="0.2">
      <c r="A864" s="163">
        <v>849</v>
      </c>
      <c r="B864" s="7"/>
      <c r="C864" s="7"/>
      <c r="D864" s="120"/>
      <c r="E864" s="7"/>
      <c r="F864" s="7"/>
      <c r="G864" s="219"/>
      <c r="H864" s="7"/>
      <c r="I864" s="7"/>
      <c r="J864" s="9"/>
      <c r="K864" s="501"/>
      <c r="L864" s="498"/>
      <c r="M864" s="428"/>
      <c r="N864" s="429"/>
      <c r="O864" s="430"/>
      <c r="P864" s="422" t="str">
        <f t="shared" si="445"/>
        <v/>
      </c>
      <c r="Q864" s="422" t="str">
        <f t="shared" si="446"/>
        <v/>
      </c>
      <c r="R864" s="423" t="str">
        <f t="shared" si="447"/>
        <v/>
      </c>
      <c r="S864" s="424" t="str">
        <f t="shared" si="448"/>
        <v/>
      </c>
      <c r="T864" s="425" t="str">
        <f t="shared" si="449"/>
        <v/>
      </c>
      <c r="U864" s="425" t="str">
        <f t="shared" si="450"/>
        <v/>
      </c>
      <c r="V864" s="426"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3"/>
      <c r="BC864" s="3"/>
    </row>
    <row r="865" spans="1:55" s="12" customFormat="1" ht="13.5" customHeight="1" x14ac:dyDescent="0.2">
      <c r="A865" s="163">
        <v>850</v>
      </c>
      <c r="B865" s="7"/>
      <c r="C865" s="7"/>
      <c r="D865" s="120"/>
      <c r="E865" s="7"/>
      <c r="F865" s="7"/>
      <c r="G865" s="219"/>
      <c r="H865" s="7"/>
      <c r="I865" s="7"/>
      <c r="J865" s="9"/>
      <c r="K865" s="501"/>
      <c r="L865" s="498"/>
      <c r="M865" s="428"/>
      <c r="N865" s="429"/>
      <c r="O865" s="430"/>
      <c r="P865" s="422" t="str">
        <f t="shared" si="445"/>
        <v/>
      </c>
      <c r="Q865" s="422" t="str">
        <f t="shared" si="446"/>
        <v/>
      </c>
      <c r="R865" s="423" t="str">
        <f t="shared" si="447"/>
        <v/>
      </c>
      <c r="S865" s="424" t="str">
        <f t="shared" si="448"/>
        <v/>
      </c>
      <c r="T865" s="425" t="str">
        <f t="shared" si="449"/>
        <v/>
      </c>
      <c r="U865" s="425" t="str">
        <f t="shared" si="450"/>
        <v/>
      </c>
      <c r="V865" s="426"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3"/>
      <c r="BC865" s="3"/>
    </row>
    <row r="866" spans="1:55" s="12" customFormat="1" ht="13.5" customHeight="1" x14ac:dyDescent="0.2">
      <c r="A866" s="163">
        <v>851</v>
      </c>
      <c r="B866" s="7"/>
      <c r="C866" s="7"/>
      <c r="D866" s="120"/>
      <c r="E866" s="7"/>
      <c r="F866" s="7"/>
      <c r="G866" s="219"/>
      <c r="H866" s="7"/>
      <c r="I866" s="7"/>
      <c r="J866" s="9"/>
      <c r="K866" s="501"/>
      <c r="L866" s="498"/>
      <c r="M866" s="428"/>
      <c r="N866" s="429"/>
      <c r="O866" s="430"/>
      <c r="P866" s="422" t="str">
        <f t="shared" si="445"/>
        <v/>
      </c>
      <c r="Q866" s="422" t="str">
        <f t="shared" si="446"/>
        <v/>
      </c>
      <c r="R866" s="423" t="str">
        <f t="shared" si="447"/>
        <v/>
      </c>
      <c r="S866" s="424" t="str">
        <f t="shared" si="448"/>
        <v/>
      </c>
      <c r="T866" s="425" t="str">
        <f t="shared" si="449"/>
        <v/>
      </c>
      <c r="U866" s="425" t="str">
        <f t="shared" si="450"/>
        <v/>
      </c>
      <c r="V866" s="426"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3"/>
      <c r="BC866" s="3"/>
    </row>
    <row r="867" spans="1:55" s="12" customFormat="1" ht="13.5" customHeight="1" x14ac:dyDescent="0.2">
      <c r="A867" s="163">
        <v>852</v>
      </c>
      <c r="B867" s="7"/>
      <c r="C867" s="7"/>
      <c r="D867" s="120"/>
      <c r="E867" s="7"/>
      <c r="F867" s="7"/>
      <c r="G867" s="219"/>
      <c r="H867" s="7"/>
      <c r="I867" s="7"/>
      <c r="J867" s="9"/>
      <c r="K867" s="501"/>
      <c r="L867" s="498"/>
      <c r="M867" s="428"/>
      <c r="N867" s="429"/>
      <c r="O867" s="430"/>
      <c r="P867" s="422" t="str">
        <f t="shared" si="445"/>
        <v/>
      </c>
      <c r="Q867" s="422" t="str">
        <f t="shared" si="446"/>
        <v/>
      </c>
      <c r="R867" s="423" t="str">
        <f t="shared" si="447"/>
        <v/>
      </c>
      <c r="S867" s="424" t="str">
        <f t="shared" si="448"/>
        <v/>
      </c>
      <c r="T867" s="425" t="str">
        <f t="shared" si="449"/>
        <v/>
      </c>
      <c r="U867" s="425" t="str">
        <f t="shared" si="450"/>
        <v/>
      </c>
      <c r="V867" s="426"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3"/>
      <c r="BC867" s="3"/>
    </row>
    <row r="868" spans="1:55" s="12" customFormat="1" ht="13.5" customHeight="1" x14ac:dyDescent="0.2">
      <c r="A868" s="163">
        <v>853</v>
      </c>
      <c r="B868" s="7"/>
      <c r="C868" s="7"/>
      <c r="D868" s="120"/>
      <c r="E868" s="7"/>
      <c r="F868" s="7"/>
      <c r="G868" s="219"/>
      <c r="H868" s="7"/>
      <c r="I868" s="7"/>
      <c r="J868" s="9"/>
      <c r="K868" s="501"/>
      <c r="L868" s="498"/>
      <c r="M868" s="428"/>
      <c r="N868" s="429"/>
      <c r="O868" s="430"/>
      <c r="P868" s="422" t="str">
        <f t="shared" si="445"/>
        <v/>
      </c>
      <c r="Q868" s="422" t="str">
        <f t="shared" si="446"/>
        <v/>
      </c>
      <c r="R868" s="423" t="str">
        <f t="shared" si="447"/>
        <v/>
      </c>
      <c r="S868" s="424" t="str">
        <f t="shared" si="448"/>
        <v/>
      </c>
      <c r="T868" s="425" t="str">
        <f t="shared" si="449"/>
        <v/>
      </c>
      <c r="U868" s="425" t="str">
        <f t="shared" si="450"/>
        <v/>
      </c>
      <c r="V868" s="426"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3"/>
      <c r="BC868" s="3"/>
    </row>
    <row r="869" spans="1:55" s="12" customFormat="1" ht="13.5" customHeight="1" x14ac:dyDescent="0.2">
      <c r="A869" s="163">
        <v>854</v>
      </c>
      <c r="B869" s="7"/>
      <c r="C869" s="7"/>
      <c r="D869" s="120"/>
      <c r="E869" s="7"/>
      <c r="F869" s="7"/>
      <c r="G869" s="219"/>
      <c r="H869" s="7"/>
      <c r="I869" s="7"/>
      <c r="J869" s="9"/>
      <c r="K869" s="501"/>
      <c r="L869" s="498"/>
      <c r="M869" s="428"/>
      <c r="N869" s="429"/>
      <c r="O869" s="430"/>
      <c r="P869" s="422" t="str">
        <f t="shared" si="445"/>
        <v/>
      </c>
      <c r="Q869" s="422" t="str">
        <f t="shared" si="446"/>
        <v/>
      </c>
      <c r="R869" s="423" t="str">
        <f t="shared" si="447"/>
        <v/>
      </c>
      <c r="S869" s="424" t="str">
        <f t="shared" si="448"/>
        <v/>
      </c>
      <c r="T869" s="425" t="str">
        <f t="shared" si="449"/>
        <v/>
      </c>
      <c r="U869" s="425" t="str">
        <f t="shared" si="450"/>
        <v/>
      </c>
      <c r="V869" s="426"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3"/>
      <c r="BC869" s="3"/>
    </row>
    <row r="870" spans="1:55" s="12" customFormat="1" ht="13.5" customHeight="1" x14ac:dyDescent="0.2">
      <c r="A870" s="163">
        <v>855</v>
      </c>
      <c r="B870" s="7"/>
      <c r="C870" s="7"/>
      <c r="D870" s="120"/>
      <c r="E870" s="7"/>
      <c r="F870" s="7"/>
      <c r="G870" s="219"/>
      <c r="H870" s="7"/>
      <c r="I870" s="7"/>
      <c r="J870" s="9"/>
      <c r="K870" s="501"/>
      <c r="L870" s="498"/>
      <c r="M870" s="428"/>
      <c r="N870" s="429"/>
      <c r="O870" s="430"/>
      <c r="P870" s="422" t="str">
        <f t="shared" si="445"/>
        <v/>
      </c>
      <c r="Q870" s="422" t="str">
        <f t="shared" si="446"/>
        <v/>
      </c>
      <c r="R870" s="423" t="str">
        <f t="shared" si="447"/>
        <v/>
      </c>
      <c r="S870" s="424" t="str">
        <f t="shared" si="448"/>
        <v/>
      </c>
      <c r="T870" s="425" t="str">
        <f t="shared" si="449"/>
        <v/>
      </c>
      <c r="U870" s="425" t="str">
        <f t="shared" si="450"/>
        <v/>
      </c>
      <c r="V870" s="426"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3"/>
      <c r="BC870" s="3"/>
    </row>
    <row r="871" spans="1:55" s="12" customFormat="1" ht="13.5" customHeight="1" x14ac:dyDescent="0.2">
      <c r="A871" s="163">
        <v>856</v>
      </c>
      <c r="B871" s="7"/>
      <c r="C871" s="7"/>
      <c r="D871" s="120"/>
      <c r="E871" s="7"/>
      <c r="F871" s="7"/>
      <c r="G871" s="219"/>
      <c r="H871" s="7"/>
      <c r="I871" s="7"/>
      <c r="J871" s="9"/>
      <c r="K871" s="501"/>
      <c r="L871" s="498"/>
      <c r="M871" s="428"/>
      <c r="N871" s="429"/>
      <c r="O871" s="430"/>
      <c r="P871" s="422" t="str">
        <f t="shared" si="445"/>
        <v/>
      </c>
      <c r="Q871" s="422" t="str">
        <f t="shared" si="446"/>
        <v/>
      </c>
      <c r="R871" s="423" t="str">
        <f t="shared" si="447"/>
        <v/>
      </c>
      <c r="S871" s="424" t="str">
        <f t="shared" si="448"/>
        <v/>
      </c>
      <c r="T871" s="425" t="str">
        <f t="shared" si="449"/>
        <v/>
      </c>
      <c r="U871" s="425" t="str">
        <f t="shared" si="450"/>
        <v/>
      </c>
      <c r="V871" s="426"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3"/>
      <c r="BC871" s="3"/>
    </row>
    <row r="872" spans="1:55" s="12" customFormat="1" ht="13.5" customHeight="1" x14ac:dyDescent="0.2">
      <c r="A872" s="163">
        <v>857</v>
      </c>
      <c r="B872" s="7"/>
      <c r="C872" s="7"/>
      <c r="D872" s="120"/>
      <c r="E872" s="7"/>
      <c r="F872" s="7"/>
      <c r="G872" s="219"/>
      <c r="H872" s="7"/>
      <c r="I872" s="7"/>
      <c r="J872" s="9"/>
      <c r="K872" s="501"/>
      <c r="L872" s="498"/>
      <c r="M872" s="428"/>
      <c r="N872" s="429"/>
      <c r="O872" s="430"/>
      <c r="P872" s="422" t="str">
        <f t="shared" si="445"/>
        <v/>
      </c>
      <c r="Q872" s="422" t="str">
        <f t="shared" si="446"/>
        <v/>
      </c>
      <c r="R872" s="423" t="str">
        <f t="shared" si="447"/>
        <v/>
      </c>
      <c r="S872" s="424" t="str">
        <f t="shared" si="448"/>
        <v/>
      </c>
      <c r="T872" s="425" t="str">
        <f t="shared" si="449"/>
        <v/>
      </c>
      <c r="U872" s="425" t="str">
        <f t="shared" si="450"/>
        <v/>
      </c>
      <c r="V872" s="426"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3"/>
      <c r="BC872" s="3"/>
    </row>
    <row r="873" spans="1:55" s="12" customFormat="1" ht="13.5" customHeight="1" x14ac:dyDescent="0.2">
      <c r="A873" s="163">
        <v>858</v>
      </c>
      <c r="B873" s="7"/>
      <c r="C873" s="7"/>
      <c r="D873" s="120"/>
      <c r="E873" s="7"/>
      <c r="F873" s="7"/>
      <c r="G873" s="219"/>
      <c r="H873" s="7"/>
      <c r="I873" s="7"/>
      <c r="J873" s="9"/>
      <c r="K873" s="501"/>
      <c r="L873" s="498"/>
      <c r="M873" s="428"/>
      <c r="N873" s="429"/>
      <c r="O873" s="430"/>
      <c r="P873" s="422" t="str">
        <f t="shared" si="445"/>
        <v/>
      </c>
      <c r="Q873" s="422" t="str">
        <f t="shared" si="446"/>
        <v/>
      </c>
      <c r="R873" s="423" t="str">
        <f t="shared" si="447"/>
        <v/>
      </c>
      <c r="S873" s="424" t="str">
        <f t="shared" si="448"/>
        <v/>
      </c>
      <c r="T873" s="425" t="str">
        <f t="shared" si="449"/>
        <v/>
      </c>
      <c r="U873" s="425" t="str">
        <f t="shared" si="450"/>
        <v/>
      </c>
      <c r="V873" s="426"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3"/>
      <c r="BC873" s="3"/>
    </row>
    <row r="874" spans="1:55" s="12" customFormat="1" ht="13.5" customHeight="1" x14ac:dyDescent="0.2">
      <c r="A874" s="163">
        <v>859</v>
      </c>
      <c r="B874" s="7"/>
      <c r="C874" s="7"/>
      <c r="D874" s="120"/>
      <c r="E874" s="7"/>
      <c r="F874" s="7"/>
      <c r="G874" s="219"/>
      <c r="H874" s="7"/>
      <c r="I874" s="7"/>
      <c r="J874" s="9"/>
      <c r="K874" s="501"/>
      <c r="L874" s="498"/>
      <c r="M874" s="428"/>
      <c r="N874" s="429"/>
      <c r="O874" s="430"/>
      <c r="P874" s="422" t="str">
        <f t="shared" si="445"/>
        <v/>
      </c>
      <c r="Q874" s="422" t="str">
        <f t="shared" si="446"/>
        <v/>
      </c>
      <c r="R874" s="423" t="str">
        <f t="shared" si="447"/>
        <v/>
      </c>
      <c r="S874" s="424" t="str">
        <f t="shared" si="448"/>
        <v/>
      </c>
      <c r="T874" s="425" t="str">
        <f t="shared" si="449"/>
        <v/>
      </c>
      <c r="U874" s="425" t="str">
        <f t="shared" si="450"/>
        <v/>
      </c>
      <c r="V874" s="426"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3"/>
      <c r="BC874" s="3"/>
    </row>
    <row r="875" spans="1:55" s="12" customFormat="1" ht="13.5" customHeight="1" x14ac:dyDescent="0.2">
      <c r="A875" s="163">
        <v>860</v>
      </c>
      <c r="B875" s="7"/>
      <c r="C875" s="7"/>
      <c r="D875" s="120"/>
      <c r="E875" s="7"/>
      <c r="F875" s="7"/>
      <c r="G875" s="219"/>
      <c r="H875" s="7"/>
      <c r="I875" s="7"/>
      <c r="J875" s="9"/>
      <c r="K875" s="501"/>
      <c r="L875" s="498"/>
      <c r="M875" s="428"/>
      <c r="N875" s="429"/>
      <c r="O875" s="430"/>
      <c r="P875" s="422" t="str">
        <f t="shared" si="445"/>
        <v/>
      </c>
      <c r="Q875" s="422" t="str">
        <f t="shared" si="446"/>
        <v/>
      </c>
      <c r="R875" s="423" t="str">
        <f t="shared" si="447"/>
        <v/>
      </c>
      <c r="S875" s="424" t="str">
        <f t="shared" si="448"/>
        <v/>
      </c>
      <c r="T875" s="425" t="str">
        <f t="shared" si="449"/>
        <v/>
      </c>
      <c r="U875" s="425" t="str">
        <f t="shared" si="450"/>
        <v/>
      </c>
      <c r="V875" s="426"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3"/>
      <c r="BC875" s="3"/>
    </row>
    <row r="876" spans="1:55" s="12" customFormat="1" ht="13.5" customHeight="1" x14ac:dyDescent="0.2">
      <c r="A876" s="163">
        <v>861</v>
      </c>
      <c r="B876" s="7"/>
      <c r="C876" s="7"/>
      <c r="D876" s="120"/>
      <c r="E876" s="7"/>
      <c r="F876" s="7"/>
      <c r="G876" s="219"/>
      <c r="H876" s="7"/>
      <c r="I876" s="7"/>
      <c r="J876" s="9"/>
      <c r="K876" s="501"/>
      <c r="L876" s="498"/>
      <c r="M876" s="428"/>
      <c r="N876" s="429"/>
      <c r="O876" s="430"/>
      <c r="P876" s="422" t="str">
        <f t="shared" si="445"/>
        <v/>
      </c>
      <c r="Q876" s="422" t="str">
        <f t="shared" si="446"/>
        <v/>
      </c>
      <c r="R876" s="423" t="str">
        <f t="shared" si="447"/>
        <v/>
      </c>
      <c r="S876" s="424" t="str">
        <f t="shared" si="448"/>
        <v/>
      </c>
      <c r="T876" s="425" t="str">
        <f t="shared" si="449"/>
        <v/>
      </c>
      <c r="U876" s="425" t="str">
        <f t="shared" si="450"/>
        <v/>
      </c>
      <c r="V876" s="426"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3"/>
      <c r="BC876" s="3"/>
    </row>
    <row r="877" spans="1:55" s="12" customFormat="1" ht="13.5" customHeight="1" x14ac:dyDescent="0.2">
      <c r="A877" s="163">
        <v>862</v>
      </c>
      <c r="B877" s="7"/>
      <c r="C877" s="7"/>
      <c r="D877" s="120"/>
      <c r="E877" s="7"/>
      <c r="F877" s="7"/>
      <c r="G877" s="219"/>
      <c r="H877" s="7"/>
      <c r="I877" s="7"/>
      <c r="J877" s="9"/>
      <c r="K877" s="501"/>
      <c r="L877" s="498"/>
      <c r="M877" s="428"/>
      <c r="N877" s="429"/>
      <c r="O877" s="430"/>
      <c r="P877" s="422" t="str">
        <f t="shared" si="445"/>
        <v/>
      </c>
      <c r="Q877" s="422" t="str">
        <f t="shared" si="446"/>
        <v/>
      </c>
      <c r="R877" s="423" t="str">
        <f t="shared" si="447"/>
        <v/>
      </c>
      <c r="S877" s="424" t="str">
        <f t="shared" si="448"/>
        <v/>
      </c>
      <c r="T877" s="425" t="str">
        <f t="shared" si="449"/>
        <v/>
      </c>
      <c r="U877" s="425" t="str">
        <f t="shared" si="450"/>
        <v/>
      </c>
      <c r="V877" s="426"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3"/>
      <c r="BC877" s="3"/>
    </row>
    <row r="878" spans="1:55" s="12" customFormat="1" ht="13.5" customHeight="1" x14ac:dyDescent="0.2">
      <c r="A878" s="163">
        <v>863</v>
      </c>
      <c r="B878" s="7"/>
      <c r="C878" s="7"/>
      <c r="D878" s="120"/>
      <c r="E878" s="7"/>
      <c r="F878" s="7"/>
      <c r="G878" s="219"/>
      <c r="H878" s="7"/>
      <c r="I878" s="7"/>
      <c r="J878" s="9"/>
      <c r="K878" s="501"/>
      <c r="L878" s="498"/>
      <c r="M878" s="428"/>
      <c r="N878" s="429"/>
      <c r="O878" s="430"/>
      <c r="P878" s="422" t="str">
        <f t="shared" si="445"/>
        <v/>
      </c>
      <c r="Q878" s="422" t="str">
        <f t="shared" si="446"/>
        <v/>
      </c>
      <c r="R878" s="423" t="str">
        <f t="shared" si="447"/>
        <v/>
      </c>
      <c r="S878" s="424" t="str">
        <f t="shared" si="448"/>
        <v/>
      </c>
      <c r="T878" s="425" t="str">
        <f t="shared" si="449"/>
        <v/>
      </c>
      <c r="U878" s="425" t="str">
        <f t="shared" si="450"/>
        <v/>
      </c>
      <c r="V878" s="426"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3"/>
      <c r="BC878" s="3"/>
    </row>
    <row r="879" spans="1:55" s="12" customFormat="1" ht="13.5" customHeight="1" x14ac:dyDescent="0.2">
      <c r="A879" s="163">
        <v>864</v>
      </c>
      <c r="B879" s="7"/>
      <c r="C879" s="7"/>
      <c r="D879" s="120"/>
      <c r="E879" s="7"/>
      <c r="F879" s="7"/>
      <c r="G879" s="219"/>
      <c r="H879" s="7"/>
      <c r="I879" s="7"/>
      <c r="J879" s="9"/>
      <c r="K879" s="501"/>
      <c r="L879" s="498"/>
      <c r="M879" s="428"/>
      <c r="N879" s="429"/>
      <c r="O879" s="430"/>
      <c r="P879" s="422" t="str">
        <f t="shared" si="445"/>
        <v/>
      </c>
      <c r="Q879" s="422" t="str">
        <f t="shared" si="446"/>
        <v/>
      </c>
      <c r="R879" s="423" t="str">
        <f t="shared" si="447"/>
        <v/>
      </c>
      <c r="S879" s="424" t="str">
        <f t="shared" si="448"/>
        <v/>
      </c>
      <c r="T879" s="425" t="str">
        <f t="shared" si="449"/>
        <v/>
      </c>
      <c r="U879" s="425" t="str">
        <f t="shared" si="450"/>
        <v/>
      </c>
      <c r="V879" s="426"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3"/>
      <c r="BC879" s="3"/>
    </row>
    <row r="880" spans="1:55" s="12" customFormat="1" ht="13.5" customHeight="1" x14ac:dyDescent="0.2">
      <c r="A880" s="163">
        <v>865</v>
      </c>
      <c r="B880" s="7"/>
      <c r="C880" s="7"/>
      <c r="D880" s="120"/>
      <c r="E880" s="7"/>
      <c r="F880" s="7"/>
      <c r="G880" s="219"/>
      <c r="H880" s="7"/>
      <c r="I880" s="7"/>
      <c r="J880" s="9"/>
      <c r="K880" s="501"/>
      <c r="L880" s="498"/>
      <c r="M880" s="428"/>
      <c r="N880" s="429"/>
      <c r="O880" s="430"/>
      <c r="P880" s="422" t="str">
        <f t="shared" si="445"/>
        <v/>
      </c>
      <c r="Q880" s="422" t="str">
        <f t="shared" si="446"/>
        <v/>
      </c>
      <c r="R880" s="423" t="str">
        <f t="shared" si="447"/>
        <v/>
      </c>
      <c r="S880" s="424" t="str">
        <f t="shared" si="448"/>
        <v/>
      </c>
      <c r="T880" s="425" t="str">
        <f t="shared" si="449"/>
        <v/>
      </c>
      <c r="U880" s="425" t="str">
        <f t="shared" si="450"/>
        <v/>
      </c>
      <c r="V880" s="426"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3"/>
      <c r="BC880" s="3"/>
    </row>
    <row r="881" spans="1:55" s="12" customFormat="1" ht="13.5" customHeight="1" x14ac:dyDescent="0.2">
      <c r="A881" s="163">
        <v>866</v>
      </c>
      <c r="B881" s="7"/>
      <c r="C881" s="7"/>
      <c r="D881" s="120"/>
      <c r="E881" s="7"/>
      <c r="F881" s="7"/>
      <c r="G881" s="219"/>
      <c r="H881" s="7"/>
      <c r="I881" s="7"/>
      <c r="J881" s="9"/>
      <c r="K881" s="501"/>
      <c r="L881" s="498"/>
      <c r="M881" s="428"/>
      <c r="N881" s="429"/>
      <c r="O881" s="430"/>
      <c r="P881" s="422" t="str">
        <f t="shared" si="445"/>
        <v/>
      </c>
      <c r="Q881" s="422" t="str">
        <f t="shared" si="446"/>
        <v/>
      </c>
      <c r="R881" s="423" t="str">
        <f t="shared" si="447"/>
        <v/>
      </c>
      <c r="S881" s="424" t="str">
        <f t="shared" si="448"/>
        <v/>
      </c>
      <c r="T881" s="425" t="str">
        <f t="shared" si="449"/>
        <v/>
      </c>
      <c r="U881" s="425" t="str">
        <f t="shared" si="450"/>
        <v/>
      </c>
      <c r="V881" s="426"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3"/>
      <c r="BC881" s="3"/>
    </row>
    <row r="882" spans="1:55" s="12" customFormat="1" ht="13.5" customHeight="1" x14ac:dyDescent="0.2">
      <c r="A882" s="163">
        <v>867</v>
      </c>
      <c r="B882" s="7"/>
      <c r="C882" s="7"/>
      <c r="D882" s="120"/>
      <c r="E882" s="7"/>
      <c r="F882" s="7"/>
      <c r="G882" s="219"/>
      <c r="H882" s="7"/>
      <c r="I882" s="7"/>
      <c r="J882" s="9"/>
      <c r="K882" s="501"/>
      <c r="L882" s="498"/>
      <c r="M882" s="428"/>
      <c r="N882" s="429"/>
      <c r="O882" s="430"/>
      <c r="P882" s="422" t="str">
        <f t="shared" si="445"/>
        <v/>
      </c>
      <c r="Q882" s="422" t="str">
        <f t="shared" si="446"/>
        <v/>
      </c>
      <c r="R882" s="423" t="str">
        <f t="shared" si="447"/>
        <v/>
      </c>
      <c r="S882" s="424" t="str">
        <f t="shared" si="448"/>
        <v/>
      </c>
      <c r="T882" s="425" t="str">
        <f t="shared" si="449"/>
        <v/>
      </c>
      <c r="U882" s="425" t="str">
        <f t="shared" si="450"/>
        <v/>
      </c>
      <c r="V882" s="426"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3"/>
      <c r="BC882" s="3"/>
    </row>
    <row r="883" spans="1:55" s="12" customFormat="1" ht="13.5" customHeight="1" x14ac:dyDescent="0.2">
      <c r="A883" s="163">
        <v>868</v>
      </c>
      <c r="B883" s="7"/>
      <c r="C883" s="7"/>
      <c r="D883" s="120"/>
      <c r="E883" s="7"/>
      <c r="F883" s="7"/>
      <c r="G883" s="219"/>
      <c r="H883" s="7"/>
      <c r="I883" s="7"/>
      <c r="J883" s="9"/>
      <c r="K883" s="501"/>
      <c r="L883" s="498"/>
      <c r="M883" s="428"/>
      <c r="N883" s="429"/>
      <c r="O883" s="430"/>
      <c r="P883" s="422" t="str">
        <f t="shared" si="445"/>
        <v/>
      </c>
      <c r="Q883" s="422" t="str">
        <f t="shared" si="446"/>
        <v/>
      </c>
      <c r="R883" s="423" t="str">
        <f t="shared" si="447"/>
        <v/>
      </c>
      <c r="S883" s="424" t="str">
        <f t="shared" si="448"/>
        <v/>
      </c>
      <c r="T883" s="425" t="str">
        <f t="shared" si="449"/>
        <v/>
      </c>
      <c r="U883" s="425" t="str">
        <f t="shared" si="450"/>
        <v/>
      </c>
      <c r="V883" s="426"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3"/>
      <c r="BC883" s="3"/>
    </row>
    <row r="884" spans="1:55" s="12" customFormat="1" ht="13.5" customHeight="1" x14ac:dyDescent="0.2">
      <c r="A884" s="163">
        <v>869</v>
      </c>
      <c r="B884" s="7"/>
      <c r="C884" s="7"/>
      <c r="D884" s="120"/>
      <c r="E884" s="7"/>
      <c r="F884" s="7"/>
      <c r="G884" s="219"/>
      <c r="H884" s="7"/>
      <c r="I884" s="7"/>
      <c r="J884" s="9"/>
      <c r="K884" s="501"/>
      <c r="L884" s="498"/>
      <c r="M884" s="428"/>
      <c r="N884" s="429"/>
      <c r="O884" s="430"/>
      <c r="P884" s="422" t="str">
        <f t="shared" si="445"/>
        <v/>
      </c>
      <c r="Q884" s="422" t="str">
        <f t="shared" si="446"/>
        <v/>
      </c>
      <c r="R884" s="423" t="str">
        <f t="shared" si="447"/>
        <v/>
      </c>
      <c r="S884" s="424" t="str">
        <f t="shared" si="448"/>
        <v/>
      </c>
      <c r="T884" s="425" t="str">
        <f t="shared" si="449"/>
        <v/>
      </c>
      <c r="U884" s="425" t="str">
        <f t="shared" si="450"/>
        <v/>
      </c>
      <c r="V884" s="426"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3"/>
      <c r="BC884" s="3"/>
    </row>
    <row r="885" spans="1:55" s="12" customFormat="1" ht="13.5" customHeight="1" x14ac:dyDescent="0.2">
      <c r="A885" s="163">
        <v>870</v>
      </c>
      <c r="B885" s="7"/>
      <c r="C885" s="7"/>
      <c r="D885" s="120"/>
      <c r="E885" s="7"/>
      <c r="F885" s="7"/>
      <c r="G885" s="219"/>
      <c r="H885" s="7"/>
      <c r="I885" s="7"/>
      <c r="J885" s="9"/>
      <c r="K885" s="501"/>
      <c r="L885" s="498"/>
      <c r="M885" s="428"/>
      <c r="N885" s="429"/>
      <c r="O885" s="430"/>
      <c r="P885" s="422" t="str">
        <f t="shared" si="445"/>
        <v/>
      </c>
      <c r="Q885" s="422" t="str">
        <f t="shared" si="446"/>
        <v/>
      </c>
      <c r="R885" s="423" t="str">
        <f t="shared" si="447"/>
        <v/>
      </c>
      <c r="S885" s="424" t="str">
        <f t="shared" si="448"/>
        <v/>
      </c>
      <c r="T885" s="425" t="str">
        <f t="shared" si="449"/>
        <v/>
      </c>
      <c r="U885" s="425" t="str">
        <f t="shared" si="450"/>
        <v/>
      </c>
      <c r="V885" s="426"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3"/>
      <c r="BC885" s="3"/>
    </row>
    <row r="886" spans="1:55" s="12" customFormat="1" ht="13.5" customHeight="1" x14ac:dyDescent="0.2">
      <c r="A886" s="163">
        <v>871</v>
      </c>
      <c r="B886" s="7"/>
      <c r="C886" s="7"/>
      <c r="D886" s="120"/>
      <c r="E886" s="7"/>
      <c r="F886" s="7"/>
      <c r="G886" s="219"/>
      <c r="H886" s="7"/>
      <c r="I886" s="7"/>
      <c r="J886" s="9"/>
      <c r="K886" s="501"/>
      <c r="L886" s="498"/>
      <c r="M886" s="428"/>
      <c r="N886" s="429"/>
      <c r="O886" s="430"/>
      <c r="P886" s="422" t="str">
        <f t="shared" si="445"/>
        <v/>
      </c>
      <c r="Q886" s="422" t="str">
        <f t="shared" si="446"/>
        <v/>
      </c>
      <c r="R886" s="423" t="str">
        <f t="shared" si="447"/>
        <v/>
      </c>
      <c r="S886" s="424" t="str">
        <f t="shared" si="448"/>
        <v/>
      </c>
      <c r="T886" s="425" t="str">
        <f t="shared" si="449"/>
        <v/>
      </c>
      <c r="U886" s="425" t="str">
        <f t="shared" si="450"/>
        <v/>
      </c>
      <c r="V886" s="426"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3"/>
      <c r="BC886" s="3"/>
    </row>
    <row r="887" spans="1:55" s="12" customFormat="1" ht="13.5" customHeight="1" x14ac:dyDescent="0.2">
      <c r="A887" s="163">
        <v>872</v>
      </c>
      <c r="B887" s="7"/>
      <c r="C887" s="7"/>
      <c r="D887" s="120"/>
      <c r="E887" s="7"/>
      <c r="F887" s="7"/>
      <c r="G887" s="219"/>
      <c r="H887" s="7"/>
      <c r="I887" s="7"/>
      <c r="J887" s="9"/>
      <c r="K887" s="501"/>
      <c r="L887" s="498"/>
      <c r="M887" s="428"/>
      <c r="N887" s="429"/>
      <c r="O887" s="430"/>
      <c r="P887" s="422" t="str">
        <f t="shared" si="445"/>
        <v/>
      </c>
      <c r="Q887" s="422" t="str">
        <f t="shared" si="446"/>
        <v/>
      </c>
      <c r="R887" s="423" t="str">
        <f t="shared" si="447"/>
        <v/>
      </c>
      <c r="S887" s="424" t="str">
        <f t="shared" si="448"/>
        <v/>
      </c>
      <c r="T887" s="425" t="str">
        <f t="shared" si="449"/>
        <v/>
      </c>
      <c r="U887" s="425" t="str">
        <f t="shared" si="450"/>
        <v/>
      </c>
      <c r="V887" s="426"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3"/>
      <c r="BC887" s="3"/>
    </row>
    <row r="888" spans="1:55" s="12" customFormat="1" ht="13.5" customHeight="1" x14ac:dyDescent="0.2">
      <c r="A888" s="163">
        <v>873</v>
      </c>
      <c r="B888" s="7"/>
      <c r="C888" s="7"/>
      <c r="D888" s="120"/>
      <c r="E888" s="7"/>
      <c r="F888" s="7"/>
      <c r="G888" s="219"/>
      <c r="H888" s="7"/>
      <c r="I888" s="7"/>
      <c r="J888" s="9"/>
      <c r="K888" s="501"/>
      <c r="L888" s="498"/>
      <c r="M888" s="428"/>
      <c r="N888" s="429"/>
      <c r="O888" s="430"/>
      <c r="P888" s="422" t="str">
        <f t="shared" si="445"/>
        <v/>
      </c>
      <c r="Q888" s="422" t="str">
        <f t="shared" si="446"/>
        <v/>
      </c>
      <c r="R888" s="423" t="str">
        <f t="shared" si="447"/>
        <v/>
      </c>
      <c r="S888" s="424" t="str">
        <f t="shared" si="448"/>
        <v/>
      </c>
      <c r="T888" s="425" t="str">
        <f t="shared" si="449"/>
        <v/>
      </c>
      <c r="U888" s="425" t="str">
        <f t="shared" si="450"/>
        <v/>
      </c>
      <c r="V888" s="426"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3"/>
      <c r="BC888" s="3"/>
    </row>
    <row r="889" spans="1:55" s="12" customFormat="1" ht="13.5" customHeight="1" x14ac:dyDescent="0.2">
      <c r="A889" s="163">
        <v>874</v>
      </c>
      <c r="B889" s="7"/>
      <c r="C889" s="7"/>
      <c r="D889" s="120"/>
      <c r="E889" s="7"/>
      <c r="F889" s="7"/>
      <c r="G889" s="219"/>
      <c r="H889" s="7"/>
      <c r="I889" s="7"/>
      <c r="J889" s="9"/>
      <c r="K889" s="501"/>
      <c r="L889" s="498"/>
      <c r="M889" s="428"/>
      <c r="N889" s="429"/>
      <c r="O889" s="430"/>
      <c r="P889" s="422" t="str">
        <f t="shared" si="445"/>
        <v/>
      </c>
      <c r="Q889" s="422" t="str">
        <f t="shared" si="446"/>
        <v/>
      </c>
      <c r="R889" s="423" t="str">
        <f t="shared" si="447"/>
        <v/>
      </c>
      <c r="S889" s="424" t="str">
        <f t="shared" si="448"/>
        <v/>
      </c>
      <c r="T889" s="425" t="str">
        <f t="shared" si="449"/>
        <v/>
      </c>
      <c r="U889" s="425" t="str">
        <f t="shared" si="450"/>
        <v/>
      </c>
      <c r="V889" s="426"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3"/>
      <c r="BC889" s="3"/>
    </row>
    <row r="890" spans="1:55" s="12" customFormat="1" ht="13.5" customHeight="1" x14ac:dyDescent="0.2">
      <c r="A890" s="163">
        <v>875</v>
      </c>
      <c r="B890" s="7"/>
      <c r="C890" s="7"/>
      <c r="D890" s="120"/>
      <c r="E890" s="7"/>
      <c r="F890" s="7"/>
      <c r="G890" s="219"/>
      <c r="H890" s="7"/>
      <c r="I890" s="7"/>
      <c r="J890" s="9"/>
      <c r="K890" s="501"/>
      <c r="L890" s="498"/>
      <c r="M890" s="428"/>
      <c r="N890" s="429"/>
      <c r="O890" s="430"/>
      <c r="P890" s="422" t="str">
        <f t="shared" si="445"/>
        <v/>
      </c>
      <c r="Q890" s="422" t="str">
        <f t="shared" si="446"/>
        <v/>
      </c>
      <c r="R890" s="423" t="str">
        <f t="shared" si="447"/>
        <v/>
      </c>
      <c r="S890" s="424" t="str">
        <f t="shared" si="448"/>
        <v/>
      </c>
      <c r="T890" s="425" t="str">
        <f t="shared" si="449"/>
        <v/>
      </c>
      <c r="U890" s="425" t="str">
        <f t="shared" si="450"/>
        <v/>
      </c>
      <c r="V890" s="426"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3"/>
      <c r="BC890" s="3"/>
    </row>
    <row r="891" spans="1:55" s="12" customFormat="1" ht="13.5" customHeight="1" x14ac:dyDescent="0.2">
      <c r="A891" s="163">
        <v>876</v>
      </c>
      <c r="B891" s="7"/>
      <c r="C891" s="7"/>
      <c r="D891" s="120"/>
      <c r="E891" s="7"/>
      <c r="F891" s="7"/>
      <c r="G891" s="219"/>
      <c r="H891" s="7"/>
      <c r="I891" s="7"/>
      <c r="J891" s="9"/>
      <c r="K891" s="501"/>
      <c r="L891" s="498"/>
      <c r="M891" s="428"/>
      <c r="N891" s="429"/>
      <c r="O891" s="430"/>
      <c r="P891" s="422" t="str">
        <f t="shared" si="445"/>
        <v/>
      </c>
      <c r="Q891" s="422" t="str">
        <f t="shared" si="446"/>
        <v/>
      </c>
      <c r="R891" s="423" t="str">
        <f t="shared" si="447"/>
        <v/>
      </c>
      <c r="S891" s="424" t="str">
        <f t="shared" si="448"/>
        <v/>
      </c>
      <c r="T891" s="425" t="str">
        <f t="shared" si="449"/>
        <v/>
      </c>
      <c r="U891" s="425" t="str">
        <f t="shared" si="450"/>
        <v/>
      </c>
      <c r="V891" s="426"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3"/>
      <c r="BC891" s="3"/>
    </row>
    <row r="892" spans="1:55" s="12" customFormat="1" ht="13.5" customHeight="1" x14ac:dyDescent="0.2">
      <c r="A892" s="163">
        <v>877</v>
      </c>
      <c r="B892" s="7"/>
      <c r="C892" s="7"/>
      <c r="D892" s="120"/>
      <c r="E892" s="7"/>
      <c r="F892" s="7"/>
      <c r="G892" s="219"/>
      <c r="H892" s="7"/>
      <c r="I892" s="7"/>
      <c r="J892" s="9"/>
      <c r="K892" s="501"/>
      <c r="L892" s="498"/>
      <c r="M892" s="428"/>
      <c r="N892" s="429"/>
      <c r="O892" s="430"/>
      <c r="P892" s="422" t="str">
        <f t="shared" si="445"/>
        <v/>
      </c>
      <c r="Q892" s="422" t="str">
        <f t="shared" si="446"/>
        <v/>
      </c>
      <c r="R892" s="423" t="str">
        <f t="shared" si="447"/>
        <v/>
      </c>
      <c r="S892" s="424" t="str">
        <f t="shared" si="448"/>
        <v/>
      </c>
      <c r="T892" s="425" t="str">
        <f t="shared" si="449"/>
        <v/>
      </c>
      <c r="U892" s="425" t="str">
        <f t="shared" si="450"/>
        <v/>
      </c>
      <c r="V892" s="426"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3"/>
      <c r="BC892" s="3"/>
    </row>
    <row r="893" spans="1:55" s="12" customFormat="1" ht="13.5" customHeight="1" x14ac:dyDescent="0.2">
      <c r="A893" s="163">
        <v>878</v>
      </c>
      <c r="B893" s="7"/>
      <c r="C893" s="7"/>
      <c r="D893" s="120"/>
      <c r="E893" s="7"/>
      <c r="F893" s="7"/>
      <c r="G893" s="219"/>
      <c r="H893" s="7"/>
      <c r="I893" s="7"/>
      <c r="J893" s="9"/>
      <c r="K893" s="501"/>
      <c r="L893" s="498"/>
      <c r="M893" s="428"/>
      <c r="N893" s="429"/>
      <c r="O893" s="430"/>
      <c r="P893" s="422" t="str">
        <f t="shared" si="445"/>
        <v/>
      </c>
      <c r="Q893" s="422" t="str">
        <f t="shared" si="446"/>
        <v/>
      </c>
      <c r="R893" s="423" t="str">
        <f t="shared" si="447"/>
        <v/>
      </c>
      <c r="S893" s="424" t="str">
        <f t="shared" si="448"/>
        <v/>
      </c>
      <c r="T893" s="425" t="str">
        <f t="shared" si="449"/>
        <v/>
      </c>
      <c r="U893" s="425" t="str">
        <f t="shared" si="450"/>
        <v/>
      </c>
      <c r="V893" s="426"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3"/>
      <c r="BC893" s="3"/>
    </row>
    <row r="894" spans="1:55" s="12" customFormat="1" ht="13.5" customHeight="1" x14ac:dyDescent="0.2">
      <c r="A894" s="163">
        <v>879</v>
      </c>
      <c r="B894" s="7"/>
      <c r="C894" s="7"/>
      <c r="D894" s="120"/>
      <c r="E894" s="7"/>
      <c r="F894" s="7"/>
      <c r="G894" s="219"/>
      <c r="H894" s="7"/>
      <c r="I894" s="7"/>
      <c r="J894" s="9"/>
      <c r="K894" s="501"/>
      <c r="L894" s="498"/>
      <c r="M894" s="428"/>
      <c r="N894" s="429"/>
      <c r="O894" s="430"/>
      <c r="P894" s="422" t="str">
        <f t="shared" si="445"/>
        <v/>
      </c>
      <c r="Q894" s="422" t="str">
        <f t="shared" si="446"/>
        <v/>
      </c>
      <c r="R894" s="423" t="str">
        <f t="shared" si="447"/>
        <v/>
      </c>
      <c r="S894" s="424" t="str">
        <f t="shared" si="448"/>
        <v/>
      </c>
      <c r="T894" s="425" t="str">
        <f t="shared" si="449"/>
        <v/>
      </c>
      <c r="U894" s="425" t="str">
        <f t="shared" si="450"/>
        <v/>
      </c>
      <c r="V894" s="426"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3"/>
      <c r="BC894" s="3"/>
    </row>
    <row r="895" spans="1:55" s="12" customFormat="1" ht="13.5" customHeight="1" x14ac:dyDescent="0.2">
      <c r="A895" s="163">
        <v>880</v>
      </c>
      <c r="B895" s="7"/>
      <c r="C895" s="7"/>
      <c r="D895" s="120"/>
      <c r="E895" s="7"/>
      <c r="F895" s="7"/>
      <c r="G895" s="219"/>
      <c r="H895" s="7"/>
      <c r="I895" s="7"/>
      <c r="J895" s="9"/>
      <c r="K895" s="501"/>
      <c r="L895" s="498"/>
      <c r="M895" s="428"/>
      <c r="N895" s="429"/>
      <c r="O895" s="430"/>
      <c r="P895" s="422" t="str">
        <f t="shared" si="445"/>
        <v/>
      </c>
      <c r="Q895" s="422" t="str">
        <f t="shared" si="446"/>
        <v/>
      </c>
      <c r="R895" s="423" t="str">
        <f t="shared" si="447"/>
        <v/>
      </c>
      <c r="S895" s="424" t="str">
        <f t="shared" si="448"/>
        <v/>
      </c>
      <c r="T895" s="425" t="str">
        <f t="shared" si="449"/>
        <v/>
      </c>
      <c r="U895" s="425" t="str">
        <f t="shared" si="450"/>
        <v/>
      </c>
      <c r="V895" s="426"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3"/>
      <c r="BC895" s="3"/>
    </row>
    <row r="896" spans="1:55" s="12" customFormat="1" ht="13.5" customHeight="1" x14ac:dyDescent="0.2">
      <c r="A896" s="163">
        <v>881</v>
      </c>
      <c r="B896" s="7"/>
      <c r="C896" s="7"/>
      <c r="D896" s="120"/>
      <c r="E896" s="7"/>
      <c r="F896" s="7"/>
      <c r="G896" s="219"/>
      <c r="H896" s="7"/>
      <c r="I896" s="7"/>
      <c r="J896" s="9"/>
      <c r="K896" s="501"/>
      <c r="L896" s="498"/>
      <c r="M896" s="428"/>
      <c r="N896" s="429"/>
      <c r="O896" s="430"/>
      <c r="P896" s="422" t="str">
        <f t="shared" si="445"/>
        <v/>
      </c>
      <c r="Q896" s="422" t="str">
        <f t="shared" si="446"/>
        <v/>
      </c>
      <c r="R896" s="423" t="str">
        <f t="shared" si="447"/>
        <v/>
      </c>
      <c r="S896" s="424" t="str">
        <f t="shared" si="448"/>
        <v/>
      </c>
      <c r="T896" s="425" t="str">
        <f t="shared" si="449"/>
        <v/>
      </c>
      <c r="U896" s="425" t="str">
        <f t="shared" si="450"/>
        <v/>
      </c>
      <c r="V896" s="426"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3"/>
      <c r="BC896" s="3"/>
    </row>
    <row r="897" spans="1:55" s="12" customFormat="1" ht="13.5" customHeight="1" x14ac:dyDescent="0.2">
      <c r="A897" s="163">
        <v>882</v>
      </c>
      <c r="B897" s="7"/>
      <c r="C897" s="7"/>
      <c r="D897" s="120"/>
      <c r="E897" s="7"/>
      <c r="F897" s="7"/>
      <c r="G897" s="219"/>
      <c r="H897" s="7"/>
      <c r="I897" s="7"/>
      <c r="J897" s="9"/>
      <c r="K897" s="501"/>
      <c r="L897" s="498"/>
      <c r="M897" s="428"/>
      <c r="N897" s="429"/>
      <c r="O897" s="430"/>
      <c r="P897" s="422" t="str">
        <f t="shared" si="445"/>
        <v/>
      </c>
      <c r="Q897" s="422" t="str">
        <f t="shared" si="446"/>
        <v/>
      </c>
      <c r="R897" s="423" t="str">
        <f t="shared" si="447"/>
        <v/>
      </c>
      <c r="S897" s="424" t="str">
        <f t="shared" si="448"/>
        <v/>
      </c>
      <c r="T897" s="425" t="str">
        <f t="shared" si="449"/>
        <v/>
      </c>
      <c r="U897" s="425" t="str">
        <f t="shared" si="450"/>
        <v/>
      </c>
      <c r="V897" s="426"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3"/>
      <c r="BC897" s="3"/>
    </row>
    <row r="898" spans="1:55" s="12" customFormat="1" ht="13.5" customHeight="1" x14ac:dyDescent="0.2">
      <c r="A898" s="163">
        <v>883</v>
      </c>
      <c r="B898" s="7"/>
      <c r="C898" s="7"/>
      <c r="D898" s="120"/>
      <c r="E898" s="7"/>
      <c r="F898" s="7"/>
      <c r="G898" s="219"/>
      <c r="H898" s="7"/>
      <c r="I898" s="7"/>
      <c r="J898" s="9"/>
      <c r="K898" s="501"/>
      <c r="L898" s="498"/>
      <c r="M898" s="428"/>
      <c r="N898" s="429"/>
      <c r="O898" s="430"/>
      <c r="P898" s="422" t="str">
        <f t="shared" si="445"/>
        <v/>
      </c>
      <c r="Q898" s="422" t="str">
        <f t="shared" si="446"/>
        <v/>
      </c>
      <c r="R898" s="423" t="str">
        <f t="shared" si="447"/>
        <v/>
      </c>
      <c r="S898" s="424" t="str">
        <f t="shared" si="448"/>
        <v/>
      </c>
      <c r="T898" s="425" t="str">
        <f t="shared" si="449"/>
        <v/>
      </c>
      <c r="U898" s="425" t="str">
        <f t="shared" si="450"/>
        <v/>
      </c>
      <c r="V898" s="426"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3"/>
      <c r="BC898" s="3"/>
    </row>
    <row r="899" spans="1:55" s="12" customFormat="1" ht="13.5" customHeight="1" x14ac:dyDescent="0.2">
      <c r="A899" s="163">
        <v>884</v>
      </c>
      <c r="B899" s="7"/>
      <c r="C899" s="7"/>
      <c r="D899" s="120"/>
      <c r="E899" s="7"/>
      <c r="F899" s="7"/>
      <c r="G899" s="219"/>
      <c r="H899" s="7"/>
      <c r="I899" s="7"/>
      <c r="J899" s="9"/>
      <c r="K899" s="501"/>
      <c r="L899" s="498"/>
      <c r="M899" s="428"/>
      <c r="N899" s="429"/>
      <c r="O899" s="430"/>
      <c r="P899" s="422" t="str">
        <f t="shared" si="445"/>
        <v/>
      </c>
      <c r="Q899" s="422" t="str">
        <f t="shared" si="446"/>
        <v/>
      </c>
      <c r="R899" s="423" t="str">
        <f t="shared" si="447"/>
        <v/>
      </c>
      <c r="S899" s="424" t="str">
        <f t="shared" si="448"/>
        <v/>
      </c>
      <c r="T899" s="425" t="str">
        <f t="shared" si="449"/>
        <v/>
      </c>
      <c r="U899" s="425" t="str">
        <f t="shared" si="450"/>
        <v/>
      </c>
      <c r="V899" s="426"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3"/>
      <c r="BC899" s="3"/>
    </row>
    <row r="900" spans="1:55" s="12" customFormat="1" ht="13.5" customHeight="1" x14ac:dyDescent="0.2">
      <c r="A900" s="163">
        <v>885</v>
      </c>
      <c r="B900" s="7"/>
      <c r="C900" s="7"/>
      <c r="D900" s="120"/>
      <c r="E900" s="7"/>
      <c r="F900" s="7"/>
      <c r="G900" s="219"/>
      <c r="H900" s="7"/>
      <c r="I900" s="7"/>
      <c r="J900" s="9"/>
      <c r="K900" s="501"/>
      <c r="L900" s="498"/>
      <c r="M900" s="428"/>
      <c r="N900" s="429"/>
      <c r="O900" s="430"/>
      <c r="P900" s="422" t="str">
        <f t="shared" si="445"/>
        <v/>
      </c>
      <c r="Q900" s="422" t="str">
        <f t="shared" si="446"/>
        <v/>
      </c>
      <c r="R900" s="423" t="str">
        <f t="shared" si="447"/>
        <v/>
      </c>
      <c r="S900" s="424" t="str">
        <f t="shared" si="448"/>
        <v/>
      </c>
      <c r="T900" s="425" t="str">
        <f t="shared" si="449"/>
        <v/>
      </c>
      <c r="U900" s="425" t="str">
        <f t="shared" si="450"/>
        <v/>
      </c>
      <c r="V900" s="426"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3"/>
      <c r="BC900" s="3"/>
    </row>
    <row r="901" spans="1:55" s="12" customFormat="1" ht="13.5" customHeight="1" x14ac:dyDescent="0.2">
      <c r="A901" s="163">
        <v>886</v>
      </c>
      <c r="B901" s="7"/>
      <c r="C901" s="7"/>
      <c r="D901" s="120"/>
      <c r="E901" s="7"/>
      <c r="F901" s="7"/>
      <c r="G901" s="219"/>
      <c r="H901" s="7"/>
      <c r="I901" s="7"/>
      <c r="J901" s="9"/>
      <c r="K901" s="501"/>
      <c r="L901" s="498"/>
      <c r="M901" s="428"/>
      <c r="N901" s="429"/>
      <c r="O901" s="430"/>
      <c r="P901" s="422" t="str">
        <f t="shared" si="445"/>
        <v/>
      </c>
      <c r="Q901" s="422" t="str">
        <f t="shared" si="446"/>
        <v/>
      </c>
      <c r="R901" s="423" t="str">
        <f t="shared" si="447"/>
        <v/>
      </c>
      <c r="S901" s="424" t="str">
        <f t="shared" si="448"/>
        <v/>
      </c>
      <c r="T901" s="425" t="str">
        <f t="shared" si="449"/>
        <v/>
      </c>
      <c r="U901" s="425" t="str">
        <f t="shared" si="450"/>
        <v/>
      </c>
      <c r="V901" s="426"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3"/>
      <c r="BC901" s="3"/>
    </row>
    <row r="902" spans="1:55" s="12" customFormat="1" ht="13.5" customHeight="1" x14ac:dyDescent="0.2">
      <c r="A902" s="163">
        <v>887</v>
      </c>
      <c r="B902" s="7"/>
      <c r="C902" s="7"/>
      <c r="D902" s="120"/>
      <c r="E902" s="7"/>
      <c r="F902" s="7"/>
      <c r="G902" s="219"/>
      <c r="H902" s="7"/>
      <c r="I902" s="7"/>
      <c r="J902" s="9"/>
      <c r="K902" s="501"/>
      <c r="L902" s="498"/>
      <c r="M902" s="428"/>
      <c r="N902" s="429"/>
      <c r="O902" s="430"/>
      <c r="P902" s="422" t="str">
        <f t="shared" si="445"/>
        <v/>
      </c>
      <c r="Q902" s="422" t="str">
        <f t="shared" si="446"/>
        <v/>
      </c>
      <c r="R902" s="423" t="str">
        <f t="shared" si="447"/>
        <v/>
      </c>
      <c r="S902" s="424" t="str">
        <f t="shared" si="448"/>
        <v/>
      </c>
      <c r="T902" s="425" t="str">
        <f t="shared" si="449"/>
        <v/>
      </c>
      <c r="U902" s="425" t="str">
        <f t="shared" si="450"/>
        <v/>
      </c>
      <c r="V902" s="426"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3"/>
      <c r="BC902" s="3"/>
    </row>
    <row r="903" spans="1:55" s="12" customFormat="1" ht="13.5" customHeight="1" x14ac:dyDescent="0.2">
      <c r="A903" s="163">
        <v>888</v>
      </c>
      <c r="B903" s="7"/>
      <c r="C903" s="7"/>
      <c r="D903" s="120"/>
      <c r="E903" s="7"/>
      <c r="F903" s="7"/>
      <c r="G903" s="219"/>
      <c r="H903" s="7"/>
      <c r="I903" s="7"/>
      <c r="J903" s="9"/>
      <c r="K903" s="501"/>
      <c r="L903" s="498"/>
      <c r="M903" s="428"/>
      <c r="N903" s="429"/>
      <c r="O903" s="430"/>
      <c r="P903" s="422" t="str">
        <f t="shared" si="445"/>
        <v/>
      </c>
      <c r="Q903" s="422" t="str">
        <f t="shared" si="446"/>
        <v/>
      </c>
      <c r="R903" s="423" t="str">
        <f t="shared" si="447"/>
        <v/>
      </c>
      <c r="S903" s="424" t="str">
        <f t="shared" si="448"/>
        <v/>
      </c>
      <c r="T903" s="425" t="str">
        <f t="shared" si="449"/>
        <v/>
      </c>
      <c r="U903" s="425" t="str">
        <f t="shared" si="450"/>
        <v/>
      </c>
      <c r="V903" s="426"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3"/>
      <c r="BC903" s="3"/>
    </row>
    <row r="904" spans="1:55" s="12" customFormat="1" ht="13.5" customHeight="1" x14ac:dyDescent="0.2">
      <c r="A904" s="163">
        <v>889</v>
      </c>
      <c r="B904" s="7"/>
      <c r="C904" s="7"/>
      <c r="D904" s="120"/>
      <c r="E904" s="7"/>
      <c r="F904" s="7"/>
      <c r="G904" s="219"/>
      <c r="H904" s="7"/>
      <c r="I904" s="7"/>
      <c r="J904" s="9"/>
      <c r="K904" s="501"/>
      <c r="L904" s="498"/>
      <c r="M904" s="428"/>
      <c r="N904" s="429"/>
      <c r="O904" s="430"/>
      <c r="P904" s="422" t="str">
        <f t="shared" si="445"/>
        <v/>
      </c>
      <c r="Q904" s="422" t="str">
        <f t="shared" si="446"/>
        <v/>
      </c>
      <c r="R904" s="423" t="str">
        <f t="shared" si="447"/>
        <v/>
      </c>
      <c r="S904" s="424" t="str">
        <f t="shared" si="448"/>
        <v/>
      </c>
      <c r="T904" s="425" t="str">
        <f t="shared" si="449"/>
        <v/>
      </c>
      <c r="U904" s="425" t="str">
        <f t="shared" si="450"/>
        <v/>
      </c>
      <c r="V904" s="426"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3"/>
      <c r="BC904" s="3"/>
    </row>
    <row r="905" spans="1:55" s="12" customFormat="1" ht="13.5" customHeight="1" x14ac:dyDescent="0.2">
      <c r="A905" s="163">
        <v>890</v>
      </c>
      <c r="B905" s="7"/>
      <c r="C905" s="7"/>
      <c r="D905" s="120"/>
      <c r="E905" s="7"/>
      <c r="F905" s="7"/>
      <c r="G905" s="219"/>
      <c r="H905" s="7"/>
      <c r="I905" s="7"/>
      <c r="J905" s="9"/>
      <c r="K905" s="501"/>
      <c r="L905" s="498"/>
      <c r="M905" s="428"/>
      <c r="N905" s="429"/>
      <c r="O905" s="430"/>
      <c r="P905" s="422" t="str">
        <f t="shared" si="445"/>
        <v/>
      </c>
      <c r="Q905" s="422" t="str">
        <f t="shared" si="446"/>
        <v/>
      </c>
      <c r="R905" s="423" t="str">
        <f t="shared" si="447"/>
        <v/>
      </c>
      <c r="S905" s="424" t="str">
        <f t="shared" si="448"/>
        <v/>
      </c>
      <c r="T905" s="425" t="str">
        <f t="shared" si="449"/>
        <v/>
      </c>
      <c r="U905" s="425" t="str">
        <f t="shared" si="450"/>
        <v/>
      </c>
      <c r="V905" s="426"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3"/>
      <c r="BC905" s="3"/>
    </row>
    <row r="906" spans="1:55" s="12" customFormat="1" ht="13.5" customHeight="1" x14ac:dyDescent="0.2">
      <c r="A906" s="163">
        <v>891</v>
      </c>
      <c r="B906" s="7"/>
      <c r="C906" s="7"/>
      <c r="D906" s="120"/>
      <c r="E906" s="7"/>
      <c r="F906" s="7"/>
      <c r="G906" s="219"/>
      <c r="H906" s="7"/>
      <c r="I906" s="7"/>
      <c r="J906" s="9"/>
      <c r="K906" s="501"/>
      <c r="L906" s="498"/>
      <c r="M906" s="428"/>
      <c r="N906" s="429"/>
      <c r="O906" s="430"/>
      <c r="P906" s="422" t="str">
        <f t="shared" si="445"/>
        <v/>
      </c>
      <c r="Q906" s="422" t="str">
        <f t="shared" si="446"/>
        <v/>
      </c>
      <c r="R906" s="423" t="str">
        <f t="shared" si="447"/>
        <v/>
      </c>
      <c r="S906" s="424" t="str">
        <f t="shared" si="448"/>
        <v/>
      </c>
      <c r="T906" s="425" t="str">
        <f t="shared" si="449"/>
        <v/>
      </c>
      <c r="U906" s="425" t="str">
        <f t="shared" si="450"/>
        <v/>
      </c>
      <c r="V906" s="426"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3"/>
      <c r="BC906" s="3"/>
    </row>
    <row r="907" spans="1:55" s="12" customFormat="1" ht="13.5" customHeight="1" x14ac:dyDescent="0.2">
      <c r="A907" s="163">
        <v>892</v>
      </c>
      <c r="B907" s="7"/>
      <c r="C907" s="7"/>
      <c r="D907" s="120"/>
      <c r="E907" s="7"/>
      <c r="F907" s="7"/>
      <c r="G907" s="219"/>
      <c r="H907" s="7"/>
      <c r="I907" s="7"/>
      <c r="J907" s="9"/>
      <c r="K907" s="501"/>
      <c r="L907" s="498"/>
      <c r="M907" s="428"/>
      <c r="N907" s="429"/>
      <c r="O907" s="430"/>
      <c r="P907" s="422" t="str">
        <f t="shared" si="445"/>
        <v/>
      </c>
      <c r="Q907" s="422" t="str">
        <f t="shared" si="446"/>
        <v/>
      </c>
      <c r="R907" s="423" t="str">
        <f t="shared" si="447"/>
        <v/>
      </c>
      <c r="S907" s="424" t="str">
        <f t="shared" si="448"/>
        <v/>
      </c>
      <c r="T907" s="425" t="str">
        <f t="shared" si="449"/>
        <v/>
      </c>
      <c r="U907" s="425" t="str">
        <f t="shared" si="450"/>
        <v/>
      </c>
      <c r="V907" s="426"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3"/>
      <c r="BC907" s="3"/>
    </row>
    <row r="908" spans="1:55" s="12" customFormat="1" ht="13.5" customHeight="1" x14ac:dyDescent="0.2">
      <c r="A908" s="163">
        <v>893</v>
      </c>
      <c r="B908" s="7"/>
      <c r="C908" s="7"/>
      <c r="D908" s="120"/>
      <c r="E908" s="7"/>
      <c r="F908" s="7"/>
      <c r="G908" s="219"/>
      <c r="H908" s="7"/>
      <c r="I908" s="7"/>
      <c r="J908" s="9"/>
      <c r="K908" s="501"/>
      <c r="L908" s="498"/>
      <c r="M908" s="428"/>
      <c r="N908" s="429"/>
      <c r="O908" s="430"/>
      <c r="P908" s="422" t="str">
        <f t="shared" si="445"/>
        <v/>
      </c>
      <c r="Q908" s="422" t="str">
        <f t="shared" si="446"/>
        <v/>
      </c>
      <c r="R908" s="423" t="str">
        <f t="shared" si="447"/>
        <v/>
      </c>
      <c r="S908" s="424" t="str">
        <f t="shared" si="448"/>
        <v/>
      </c>
      <c r="T908" s="425" t="str">
        <f t="shared" si="449"/>
        <v/>
      </c>
      <c r="U908" s="425" t="str">
        <f t="shared" si="450"/>
        <v/>
      </c>
      <c r="V908" s="426"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3"/>
      <c r="BC908" s="3"/>
    </row>
    <row r="909" spans="1:55" s="12" customFormat="1" ht="13.5" customHeight="1" x14ac:dyDescent="0.2">
      <c r="A909" s="163">
        <v>894</v>
      </c>
      <c r="B909" s="7"/>
      <c r="C909" s="7"/>
      <c r="D909" s="120"/>
      <c r="E909" s="7"/>
      <c r="F909" s="7"/>
      <c r="G909" s="219"/>
      <c r="H909" s="7"/>
      <c r="I909" s="7"/>
      <c r="J909" s="9"/>
      <c r="K909" s="501"/>
      <c r="L909" s="498"/>
      <c r="M909" s="428"/>
      <c r="N909" s="429"/>
      <c r="O909" s="430"/>
      <c r="P909" s="422" t="str">
        <f t="shared" si="445"/>
        <v/>
      </c>
      <c r="Q909" s="422" t="str">
        <f t="shared" si="446"/>
        <v/>
      </c>
      <c r="R909" s="423" t="str">
        <f t="shared" si="447"/>
        <v/>
      </c>
      <c r="S909" s="424" t="str">
        <f t="shared" si="448"/>
        <v/>
      </c>
      <c r="T909" s="425" t="str">
        <f t="shared" si="449"/>
        <v/>
      </c>
      <c r="U909" s="425" t="str">
        <f t="shared" si="450"/>
        <v/>
      </c>
      <c r="V909" s="426"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3"/>
      <c r="BC909" s="3"/>
    </row>
    <row r="910" spans="1:55" s="12" customFormat="1" ht="13.5" customHeight="1" x14ac:dyDescent="0.2">
      <c r="A910" s="163">
        <v>895</v>
      </c>
      <c r="B910" s="7"/>
      <c r="C910" s="7"/>
      <c r="D910" s="120"/>
      <c r="E910" s="7"/>
      <c r="F910" s="7"/>
      <c r="G910" s="219"/>
      <c r="H910" s="7"/>
      <c r="I910" s="7"/>
      <c r="J910" s="9"/>
      <c r="K910" s="501"/>
      <c r="L910" s="498"/>
      <c r="M910" s="428"/>
      <c r="N910" s="429"/>
      <c r="O910" s="430"/>
      <c r="P910" s="422" t="str">
        <f t="shared" si="445"/>
        <v/>
      </c>
      <c r="Q910" s="422" t="str">
        <f t="shared" si="446"/>
        <v/>
      </c>
      <c r="R910" s="423" t="str">
        <f t="shared" si="447"/>
        <v/>
      </c>
      <c r="S910" s="424" t="str">
        <f t="shared" si="448"/>
        <v/>
      </c>
      <c r="T910" s="425" t="str">
        <f t="shared" si="449"/>
        <v/>
      </c>
      <c r="U910" s="425" t="str">
        <f t="shared" si="450"/>
        <v/>
      </c>
      <c r="V910" s="426"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3"/>
      <c r="BC910" s="3"/>
    </row>
    <row r="911" spans="1:55" s="12" customFormat="1" ht="13.5" customHeight="1" x14ac:dyDescent="0.2">
      <c r="A911" s="163">
        <v>896</v>
      </c>
      <c r="B911" s="7"/>
      <c r="C911" s="7"/>
      <c r="D911" s="120"/>
      <c r="E911" s="7"/>
      <c r="F911" s="7"/>
      <c r="G911" s="219"/>
      <c r="H911" s="7"/>
      <c r="I911" s="7"/>
      <c r="J911" s="9"/>
      <c r="K911" s="501"/>
      <c r="L911" s="498"/>
      <c r="M911" s="428"/>
      <c r="N911" s="429"/>
      <c r="O911" s="430"/>
      <c r="P911" s="422" t="str">
        <f t="shared" si="445"/>
        <v/>
      </c>
      <c r="Q911" s="422" t="str">
        <f t="shared" si="446"/>
        <v/>
      </c>
      <c r="R911" s="423" t="str">
        <f t="shared" si="447"/>
        <v/>
      </c>
      <c r="S911" s="424" t="str">
        <f t="shared" si="448"/>
        <v/>
      </c>
      <c r="T911" s="425" t="str">
        <f t="shared" si="449"/>
        <v/>
      </c>
      <c r="U911" s="425" t="str">
        <f t="shared" si="450"/>
        <v/>
      </c>
      <c r="V911" s="426"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3"/>
      <c r="BC911" s="3"/>
    </row>
    <row r="912" spans="1:55" s="12" customFormat="1" ht="13.5" customHeight="1" x14ac:dyDescent="0.2">
      <c r="A912" s="163">
        <v>897</v>
      </c>
      <c r="B912" s="7"/>
      <c r="C912" s="7"/>
      <c r="D912" s="120"/>
      <c r="E912" s="7"/>
      <c r="F912" s="7"/>
      <c r="G912" s="219"/>
      <c r="H912" s="7"/>
      <c r="I912" s="7"/>
      <c r="J912" s="9"/>
      <c r="K912" s="501"/>
      <c r="L912" s="498"/>
      <c r="M912" s="428"/>
      <c r="N912" s="429"/>
      <c r="O912" s="430"/>
      <c r="P912" s="422" t="str">
        <f t="shared" si="445"/>
        <v/>
      </c>
      <c r="Q912" s="422" t="str">
        <f t="shared" si="446"/>
        <v/>
      </c>
      <c r="R912" s="423" t="str">
        <f t="shared" si="447"/>
        <v/>
      </c>
      <c r="S912" s="424" t="str">
        <f t="shared" si="448"/>
        <v/>
      </c>
      <c r="T912" s="425" t="str">
        <f t="shared" si="449"/>
        <v/>
      </c>
      <c r="U912" s="425" t="str">
        <f t="shared" si="450"/>
        <v/>
      </c>
      <c r="V912" s="426"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3"/>
      <c r="BC912" s="3"/>
    </row>
    <row r="913" spans="1:55" s="12" customFormat="1" ht="13.5" customHeight="1" x14ac:dyDescent="0.2">
      <c r="A913" s="163">
        <v>898</v>
      </c>
      <c r="B913" s="7"/>
      <c r="C913" s="7"/>
      <c r="D913" s="120"/>
      <c r="E913" s="7"/>
      <c r="F913" s="7"/>
      <c r="G913" s="219"/>
      <c r="H913" s="7"/>
      <c r="I913" s="7"/>
      <c r="J913" s="9"/>
      <c r="K913" s="501"/>
      <c r="L913" s="498"/>
      <c r="M913" s="428"/>
      <c r="N913" s="429"/>
      <c r="O913" s="430"/>
      <c r="P913" s="422" t="str">
        <f t="shared" ref="P913:P976" si="477">IF(ISBLANK(K913)=TRUE,"",IF(ISNUMBER(AJ913)=TRUE,AJ913,"エラー"))</f>
        <v/>
      </c>
      <c r="Q913" s="422" t="str">
        <f t="shared" ref="Q913:Q976" si="478">IF(ISBLANK(K913)=TRUE,"",IF(ISNUMBER(AM913)=TRUE,AM913,"エラー"))</f>
        <v/>
      </c>
      <c r="R913" s="423" t="str">
        <f t="shared" ref="R913:R976" si="479">IF(ISBLANK(K913)=TRUE,"",IF(ISNUMBER(AS913)=TRUE,AS913,"エラー"))</f>
        <v/>
      </c>
      <c r="S913" s="424" t="str">
        <f t="shared" ref="S913:S976" si="480">IF(OR(N913="",O913=""),"",N913/O913)</f>
        <v/>
      </c>
      <c r="T913" s="425" t="str">
        <f t="shared" ref="T913:T976" si="481">IF(P913="","",IF(ISERROR(P913*N913*AC913),"エラー",IF(ISBLANK(P913)=TRUE,"エラー",IF(ISBLANK(N913)=TRUE,"エラー",IF(AV913=1,"エラー",P913*N913*AC913/1000)))))</f>
        <v/>
      </c>
      <c r="U913" s="425" t="str">
        <f t="shared" ref="U913:U976" si="482">IF(Q913="","",IF(ISERROR(Q913*N913*AC913),"エラー",IF(ISBLANK(Q913)=TRUE,"エラー",IF(ISBLANK(N913)=TRUE,"エラー",IF(AV913=1,"エラー",Q913*N913*AC913/1000)))))</f>
        <v/>
      </c>
      <c r="V913" s="426"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3"/>
      <c r="BC913" s="3"/>
    </row>
    <row r="914" spans="1:55" s="12" customFormat="1" ht="13.5" customHeight="1" x14ac:dyDescent="0.2">
      <c r="A914" s="163">
        <v>899</v>
      </c>
      <c r="B914" s="7"/>
      <c r="C914" s="7"/>
      <c r="D914" s="120"/>
      <c r="E914" s="7"/>
      <c r="F914" s="7"/>
      <c r="G914" s="219"/>
      <c r="H914" s="7"/>
      <c r="I914" s="7"/>
      <c r="J914" s="9"/>
      <c r="K914" s="501"/>
      <c r="L914" s="498"/>
      <c r="M914" s="428"/>
      <c r="N914" s="429"/>
      <c r="O914" s="430"/>
      <c r="P914" s="422" t="str">
        <f t="shared" si="477"/>
        <v/>
      </c>
      <c r="Q914" s="422" t="str">
        <f t="shared" si="478"/>
        <v/>
      </c>
      <c r="R914" s="423" t="str">
        <f t="shared" si="479"/>
        <v/>
      </c>
      <c r="S914" s="424" t="str">
        <f t="shared" si="480"/>
        <v/>
      </c>
      <c r="T914" s="425" t="str">
        <f t="shared" si="481"/>
        <v/>
      </c>
      <c r="U914" s="425" t="str">
        <f t="shared" si="482"/>
        <v/>
      </c>
      <c r="V914" s="426"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3"/>
      <c r="BC914" s="3"/>
    </row>
    <row r="915" spans="1:55" s="12" customFormat="1" ht="13.5" customHeight="1" x14ac:dyDescent="0.2">
      <c r="A915" s="163">
        <v>900</v>
      </c>
      <c r="B915" s="7"/>
      <c r="C915" s="7"/>
      <c r="D915" s="120"/>
      <c r="E915" s="7"/>
      <c r="F915" s="7"/>
      <c r="G915" s="219"/>
      <c r="H915" s="7"/>
      <c r="I915" s="7"/>
      <c r="J915" s="9"/>
      <c r="K915" s="501"/>
      <c r="L915" s="498"/>
      <c r="M915" s="428"/>
      <c r="N915" s="429"/>
      <c r="O915" s="430"/>
      <c r="P915" s="422" t="str">
        <f t="shared" si="477"/>
        <v/>
      </c>
      <c r="Q915" s="422" t="str">
        <f t="shared" si="478"/>
        <v/>
      </c>
      <c r="R915" s="423" t="str">
        <f t="shared" si="479"/>
        <v/>
      </c>
      <c r="S915" s="424" t="str">
        <f t="shared" si="480"/>
        <v/>
      </c>
      <c r="T915" s="425" t="str">
        <f t="shared" si="481"/>
        <v/>
      </c>
      <c r="U915" s="425" t="str">
        <f t="shared" si="482"/>
        <v/>
      </c>
      <c r="V915" s="426"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3"/>
      <c r="BC915" s="3"/>
    </row>
    <row r="916" spans="1:55" s="12" customFormat="1" ht="13.5" customHeight="1" x14ac:dyDescent="0.2">
      <c r="A916" s="163">
        <v>901</v>
      </c>
      <c r="B916" s="7"/>
      <c r="C916" s="7"/>
      <c r="D916" s="120"/>
      <c r="E916" s="7"/>
      <c r="F916" s="7"/>
      <c r="G916" s="219"/>
      <c r="H916" s="7"/>
      <c r="I916" s="7"/>
      <c r="J916" s="9"/>
      <c r="K916" s="501"/>
      <c r="L916" s="498"/>
      <c r="M916" s="428"/>
      <c r="N916" s="429"/>
      <c r="O916" s="430"/>
      <c r="P916" s="422" t="str">
        <f t="shared" si="477"/>
        <v/>
      </c>
      <c r="Q916" s="422" t="str">
        <f t="shared" si="478"/>
        <v/>
      </c>
      <c r="R916" s="423" t="str">
        <f t="shared" si="479"/>
        <v/>
      </c>
      <c r="S916" s="424" t="str">
        <f t="shared" si="480"/>
        <v/>
      </c>
      <c r="T916" s="425" t="str">
        <f t="shared" si="481"/>
        <v/>
      </c>
      <c r="U916" s="425" t="str">
        <f t="shared" si="482"/>
        <v/>
      </c>
      <c r="V916" s="426"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3"/>
      <c r="BC916" s="3"/>
    </row>
    <row r="917" spans="1:55" s="12" customFormat="1" ht="13.5" customHeight="1" x14ac:dyDescent="0.2">
      <c r="A917" s="163">
        <v>902</v>
      </c>
      <c r="B917" s="7"/>
      <c r="C917" s="7"/>
      <c r="D917" s="120"/>
      <c r="E917" s="7"/>
      <c r="F917" s="7"/>
      <c r="G917" s="219"/>
      <c r="H917" s="7"/>
      <c r="I917" s="7"/>
      <c r="J917" s="9"/>
      <c r="K917" s="501"/>
      <c r="L917" s="498"/>
      <c r="M917" s="428"/>
      <c r="N917" s="429"/>
      <c r="O917" s="430"/>
      <c r="P917" s="422" t="str">
        <f t="shared" si="477"/>
        <v/>
      </c>
      <c r="Q917" s="422" t="str">
        <f t="shared" si="478"/>
        <v/>
      </c>
      <c r="R917" s="423" t="str">
        <f t="shared" si="479"/>
        <v/>
      </c>
      <c r="S917" s="424" t="str">
        <f t="shared" si="480"/>
        <v/>
      </c>
      <c r="T917" s="425" t="str">
        <f t="shared" si="481"/>
        <v/>
      </c>
      <c r="U917" s="425" t="str">
        <f t="shared" si="482"/>
        <v/>
      </c>
      <c r="V917" s="426"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3"/>
      <c r="BC917" s="3"/>
    </row>
    <row r="918" spans="1:55" s="12" customFormat="1" ht="13.5" customHeight="1" x14ac:dyDescent="0.2">
      <c r="A918" s="163">
        <v>903</v>
      </c>
      <c r="B918" s="7"/>
      <c r="C918" s="7"/>
      <c r="D918" s="120"/>
      <c r="E918" s="7"/>
      <c r="F918" s="7"/>
      <c r="G918" s="219"/>
      <c r="H918" s="7"/>
      <c r="I918" s="7"/>
      <c r="J918" s="9"/>
      <c r="K918" s="501"/>
      <c r="L918" s="498"/>
      <c r="M918" s="428"/>
      <c r="N918" s="429"/>
      <c r="O918" s="430"/>
      <c r="P918" s="422" t="str">
        <f t="shared" si="477"/>
        <v/>
      </c>
      <c r="Q918" s="422" t="str">
        <f t="shared" si="478"/>
        <v/>
      </c>
      <c r="R918" s="423" t="str">
        <f t="shared" si="479"/>
        <v/>
      </c>
      <c r="S918" s="424" t="str">
        <f t="shared" si="480"/>
        <v/>
      </c>
      <c r="T918" s="425" t="str">
        <f t="shared" si="481"/>
        <v/>
      </c>
      <c r="U918" s="425" t="str">
        <f t="shared" si="482"/>
        <v/>
      </c>
      <c r="V918" s="426"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3"/>
      <c r="BC918" s="3"/>
    </row>
    <row r="919" spans="1:55" s="12" customFormat="1" ht="13.5" customHeight="1" x14ac:dyDescent="0.2">
      <c r="A919" s="163">
        <v>904</v>
      </c>
      <c r="B919" s="7"/>
      <c r="C919" s="7"/>
      <c r="D919" s="120"/>
      <c r="E919" s="7"/>
      <c r="F919" s="7"/>
      <c r="G919" s="219"/>
      <c r="H919" s="7"/>
      <c r="I919" s="7"/>
      <c r="J919" s="9"/>
      <c r="K919" s="501"/>
      <c r="L919" s="498"/>
      <c r="M919" s="428"/>
      <c r="N919" s="429"/>
      <c r="O919" s="430"/>
      <c r="P919" s="422" t="str">
        <f t="shared" si="477"/>
        <v/>
      </c>
      <c r="Q919" s="422" t="str">
        <f t="shared" si="478"/>
        <v/>
      </c>
      <c r="R919" s="423" t="str">
        <f t="shared" si="479"/>
        <v/>
      </c>
      <c r="S919" s="424" t="str">
        <f t="shared" si="480"/>
        <v/>
      </c>
      <c r="T919" s="425" t="str">
        <f t="shared" si="481"/>
        <v/>
      </c>
      <c r="U919" s="425" t="str">
        <f t="shared" si="482"/>
        <v/>
      </c>
      <c r="V919" s="426"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3"/>
      <c r="BC919" s="3"/>
    </row>
    <row r="920" spans="1:55" s="12" customFormat="1" ht="13.5" customHeight="1" x14ac:dyDescent="0.2">
      <c r="A920" s="163">
        <v>905</v>
      </c>
      <c r="B920" s="7"/>
      <c r="C920" s="7"/>
      <c r="D920" s="120"/>
      <c r="E920" s="7"/>
      <c r="F920" s="7"/>
      <c r="G920" s="219"/>
      <c r="H920" s="7"/>
      <c r="I920" s="7"/>
      <c r="J920" s="9"/>
      <c r="K920" s="501"/>
      <c r="L920" s="498"/>
      <c r="M920" s="428"/>
      <c r="N920" s="429"/>
      <c r="O920" s="430"/>
      <c r="P920" s="422" t="str">
        <f t="shared" si="477"/>
        <v/>
      </c>
      <c r="Q920" s="422" t="str">
        <f t="shared" si="478"/>
        <v/>
      </c>
      <c r="R920" s="423" t="str">
        <f t="shared" si="479"/>
        <v/>
      </c>
      <c r="S920" s="424" t="str">
        <f t="shared" si="480"/>
        <v/>
      </c>
      <c r="T920" s="425" t="str">
        <f t="shared" si="481"/>
        <v/>
      </c>
      <c r="U920" s="425" t="str">
        <f t="shared" si="482"/>
        <v/>
      </c>
      <c r="V920" s="426"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3"/>
      <c r="BC920" s="3"/>
    </row>
    <row r="921" spans="1:55" s="12" customFormat="1" ht="13.5" customHeight="1" x14ac:dyDescent="0.2">
      <c r="A921" s="163">
        <v>906</v>
      </c>
      <c r="B921" s="7"/>
      <c r="C921" s="7"/>
      <c r="D921" s="120"/>
      <c r="E921" s="7"/>
      <c r="F921" s="7"/>
      <c r="G921" s="219"/>
      <c r="H921" s="7"/>
      <c r="I921" s="7"/>
      <c r="J921" s="9"/>
      <c r="K921" s="501"/>
      <c r="L921" s="498"/>
      <c r="M921" s="428"/>
      <c r="N921" s="429"/>
      <c r="O921" s="430"/>
      <c r="P921" s="422" t="str">
        <f t="shared" si="477"/>
        <v/>
      </c>
      <c r="Q921" s="422" t="str">
        <f t="shared" si="478"/>
        <v/>
      </c>
      <c r="R921" s="423" t="str">
        <f t="shared" si="479"/>
        <v/>
      </c>
      <c r="S921" s="424" t="str">
        <f t="shared" si="480"/>
        <v/>
      </c>
      <c r="T921" s="425" t="str">
        <f t="shared" si="481"/>
        <v/>
      </c>
      <c r="U921" s="425" t="str">
        <f t="shared" si="482"/>
        <v/>
      </c>
      <c r="V921" s="426"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3"/>
      <c r="BC921" s="3"/>
    </row>
    <row r="922" spans="1:55" s="12" customFormat="1" ht="13.5" customHeight="1" x14ac:dyDescent="0.2">
      <c r="A922" s="163">
        <v>907</v>
      </c>
      <c r="B922" s="7"/>
      <c r="C922" s="7"/>
      <c r="D922" s="120"/>
      <c r="E922" s="7"/>
      <c r="F922" s="7"/>
      <c r="G922" s="219"/>
      <c r="H922" s="7"/>
      <c r="I922" s="7"/>
      <c r="J922" s="9"/>
      <c r="K922" s="501"/>
      <c r="L922" s="498"/>
      <c r="M922" s="428"/>
      <c r="N922" s="429"/>
      <c r="O922" s="430"/>
      <c r="P922" s="422" t="str">
        <f t="shared" si="477"/>
        <v/>
      </c>
      <c r="Q922" s="422" t="str">
        <f t="shared" si="478"/>
        <v/>
      </c>
      <c r="R922" s="423" t="str">
        <f t="shared" si="479"/>
        <v/>
      </c>
      <c r="S922" s="424" t="str">
        <f t="shared" si="480"/>
        <v/>
      </c>
      <c r="T922" s="425" t="str">
        <f t="shared" si="481"/>
        <v/>
      </c>
      <c r="U922" s="425" t="str">
        <f t="shared" si="482"/>
        <v/>
      </c>
      <c r="V922" s="426"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3"/>
      <c r="BC922" s="3"/>
    </row>
    <row r="923" spans="1:55" s="12" customFormat="1" ht="13.5" customHeight="1" x14ac:dyDescent="0.2">
      <c r="A923" s="163">
        <v>908</v>
      </c>
      <c r="B923" s="7"/>
      <c r="C923" s="7"/>
      <c r="D923" s="120"/>
      <c r="E923" s="7"/>
      <c r="F923" s="7"/>
      <c r="G923" s="219"/>
      <c r="H923" s="7"/>
      <c r="I923" s="7"/>
      <c r="J923" s="9"/>
      <c r="K923" s="501"/>
      <c r="L923" s="498"/>
      <c r="M923" s="428"/>
      <c r="N923" s="429"/>
      <c r="O923" s="430"/>
      <c r="P923" s="422" t="str">
        <f t="shared" si="477"/>
        <v/>
      </c>
      <c r="Q923" s="422" t="str">
        <f t="shared" si="478"/>
        <v/>
      </c>
      <c r="R923" s="423" t="str">
        <f t="shared" si="479"/>
        <v/>
      </c>
      <c r="S923" s="424" t="str">
        <f t="shared" si="480"/>
        <v/>
      </c>
      <c r="T923" s="425" t="str">
        <f t="shared" si="481"/>
        <v/>
      </c>
      <c r="U923" s="425" t="str">
        <f t="shared" si="482"/>
        <v/>
      </c>
      <c r="V923" s="426"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3"/>
      <c r="BC923" s="3"/>
    </row>
    <row r="924" spans="1:55" s="12" customFormat="1" ht="13.5" customHeight="1" x14ac:dyDescent="0.2">
      <c r="A924" s="163">
        <v>909</v>
      </c>
      <c r="B924" s="7"/>
      <c r="C924" s="7"/>
      <c r="D924" s="120"/>
      <c r="E924" s="7"/>
      <c r="F924" s="7"/>
      <c r="G924" s="219"/>
      <c r="H924" s="7"/>
      <c r="I924" s="7"/>
      <c r="J924" s="9"/>
      <c r="K924" s="501"/>
      <c r="L924" s="498"/>
      <c r="M924" s="428"/>
      <c r="N924" s="429"/>
      <c r="O924" s="430"/>
      <c r="P924" s="422" t="str">
        <f t="shared" si="477"/>
        <v/>
      </c>
      <c r="Q924" s="422" t="str">
        <f t="shared" si="478"/>
        <v/>
      </c>
      <c r="R924" s="423" t="str">
        <f t="shared" si="479"/>
        <v/>
      </c>
      <c r="S924" s="424" t="str">
        <f t="shared" si="480"/>
        <v/>
      </c>
      <c r="T924" s="425" t="str">
        <f t="shared" si="481"/>
        <v/>
      </c>
      <c r="U924" s="425" t="str">
        <f t="shared" si="482"/>
        <v/>
      </c>
      <c r="V924" s="426"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3"/>
      <c r="BC924" s="3"/>
    </row>
    <row r="925" spans="1:55" s="12" customFormat="1" ht="13.5" customHeight="1" x14ac:dyDescent="0.2">
      <c r="A925" s="163">
        <v>910</v>
      </c>
      <c r="B925" s="7"/>
      <c r="C925" s="7"/>
      <c r="D925" s="120"/>
      <c r="E925" s="7"/>
      <c r="F925" s="7"/>
      <c r="G925" s="219"/>
      <c r="H925" s="7"/>
      <c r="I925" s="7"/>
      <c r="J925" s="9"/>
      <c r="K925" s="501"/>
      <c r="L925" s="498"/>
      <c r="M925" s="428"/>
      <c r="N925" s="429"/>
      <c r="O925" s="430"/>
      <c r="P925" s="422" t="str">
        <f t="shared" si="477"/>
        <v/>
      </c>
      <c r="Q925" s="422" t="str">
        <f t="shared" si="478"/>
        <v/>
      </c>
      <c r="R925" s="423" t="str">
        <f t="shared" si="479"/>
        <v/>
      </c>
      <c r="S925" s="424" t="str">
        <f t="shared" si="480"/>
        <v/>
      </c>
      <c r="T925" s="425" t="str">
        <f t="shared" si="481"/>
        <v/>
      </c>
      <c r="U925" s="425" t="str">
        <f t="shared" si="482"/>
        <v/>
      </c>
      <c r="V925" s="426"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3"/>
      <c r="BC925" s="3"/>
    </row>
    <row r="926" spans="1:55" s="12" customFormat="1" ht="13.5" customHeight="1" x14ac:dyDescent="0.2">
      <c r="A926" s="163">
        <v>911</v>
      </c>
      <c r="B926" s="7"/>
      <c r="C926" s="7"/>
      <c r="D926" s="120"/>
      <c r="E926" s="7"/>
      <c r="F926" s="7"/>
      <c r="G926" s="219"/>
      <c r="H926" s="7"/>
      <c r="I926" s="7"/>
      <c r="J926" s="9"/>
      <c r="K926" s="501"/>
      <c r="L926" s="498"/>
      <c r="M926" s="428"/>
      <c r="N926" s="429"/>
      <c r="O926" s="430"/>
      <c r="P926" s="422" t="str">
        <f t="shared" si="477"/>
        <v/>
      </c>
      <c r="Q926" s="422" t="str">
        <f t="shared" si="478"/>
        <v/>
      </c>
      <c r="R926" s="423" t="str">
        <f t="shared" si="479"/>
        <v/>
      </c>
      <c r="S926" s="424" t="str">
        <f t="shared" si="480"/>
        <v/>
      </c>
      <c r="T926" s="425" t="str">
        <f t="shared" si="481"/>
        <v/>
      </c>
      <c r="U926" s="425" t="str">
        <f t="shared" si="482"/>
        <v/>
      </c>
      <c r="V926" s="426"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3"/>
      <c r="BC926" s="3"/>
    </row>
    <row r="927" spans="1:55" s="12" customFormat="1" ht="13.5" customHeight="1" x14ac:dyDescent="0.2">
      <c r="A927" s="163">
        <v>912</v>
      </c>
      <c r="B927" s="7"/>
      <c r="C927" s="7"/>
      <c r="D927" s="120"/>
      <c r="E927" s="7"/>
      <c r="F927" s="7"/>
      <c r="G927" s="219"/>
      <c r="H927" s="7"/>
      <c r="I927" s="7"/>
      <c r="J927" s="9"/>
      <c r="K927" s="501"/>
      <c r="L927" s="498"/>
      <c r="M927" s="428"/>
      <c r="N927" s="429"/>
      <c r="O927" s="430"/>
      <c r="P927" s="422" t="str">
        <f t="shared" si="477"/>
        <v/>
      </c>
      <c r="Q927" s="422" t="str">
        <f t="shared" si="478"/>
        <v/>
      </c>
      <c r="R927" s="423" t="str">
        <f t="shared" si="479"/>
        <v/>
      </c>
      <c r="S927" s="424" t="str">
        <f t="shared" si="480"/>
        <v/>
      </c>
      <c r="T927" s="425" t="str">
        <f t="shared" si="481"/>
        <v/>
      </c>
      <c r="U927" s="425" t="str">
        <f t="shared" si="482"/>
        <v/>
      </c>
      <c r="V927" s="426"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3"/>
      <c r="BC927" s="3"/>
    </row>
    <row r="928" spans="1:55" s="12" customFormat="1" ht="13.5" customHeight="1" x14ac:dyDescent="0.2">
      <c r="A928" s="163">
        <v>913</v>
      </c>
      <c r="B928" s="7"/>
      <c r="C928" s="7"/>
      <c r="D928" s="120"/>
      <c r="E928" s="7"/>
      <c r="F928" s="7"/>
      <c r="G928" s="219"/>
      <c r="H928" s="7"/>
      <c r="I928" s="7"/>
      <c r="J928" s="9"/>
      <c r="K928" s="501"/>
      <c r="L928" s="498"/>
      <c r="M928" s="428"/>
      <c r="N928" s="429"/>
      <c r="O928" s="430"/>
      <c r="P928" s="422" t="str">
        <f t="shared" si="477"/>
        <v/>
      </c>
      <c r="Q928" s="422" t="str">
        <f t="shared" si="478"/>
        <v/>
      </c>
      <c r="R928" s="423" t="str">
        <f t="shared" si="479"/>
        <v/>
      </c>
      <c r="S928" s="424" t="str">
        <f t="shared" si="480"/>
        <v/>
      </c>
      <c r="T928" s="425" t="str">
        <f t="shared" si="481"/>
        <v/>
      </c>
      <c r="U928" s="425" t="str">
        <f t="shared" si="482"/>
        <v/>
      </c>
      <c r="V928" s="426"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3"/>
      <c r="BC928" s="3"/>
    </row>
    <row r="929" spans="1:55" s="12" customFormat="1" ht="13.5" customHeight="1" x14ac:dyDescent="0.2">
      <c r="A929" s="163">
        <v>914</v>
      </c>
      <c r="B929" s="7"/>
      <c r="C929" s="7"/>
      <c r="D929" s="120"/>
      <c r="E929" s="7"/>
      <c r="F929" s="7"/>
      <c r="G929" s="219"/>
      <c r="H929" s="7"/>
      <c r="I929" s="7"/>
      <c r="J929" s="9"/>
      <c r="K929" s="501"/>
      <c r="L929" s="498"/>
      <c r="M929" s="428"/>
      <c r="N929" s="429"/>
      <c r="O929" s="430"/>
      <c r="P929" s="422" t="str">
        <f t="shared" si="477"/>
        <v/>
      </c>
      <c r="Q929" s="422" t="str">
        <f t="shared" si="478"/>
        <v/>
      </c>
      <c r="R929" s="423" t="str">
        <f t="shared" si="479"/>
        <v/>
      </c>
      <c r="S929" s="424" t="str">
        <f t="shared" si="480"/>
        <v/>
      </c>
      <c r="T929" s="425" t="str">
        <f t="shared" si="481"/>
        <v/>
      </c>
      <c r="U929" s="425" t="str">
        <f t="shared" si="482"/>
        <v/>
      </c>
      <c r="V929" s="426"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3"/>
      <c r="BC929" s="3"/>
    </row>
    <row r="930" spans="1:55" s="12" customFormat="1" ht="13.5" customHeight="1" x14ac:dyDescent="0.2">
      <c r="A930" s="163">
        <v>915</v>
      </c>
      <c r="B930" s="7"/>
      <c r="C930" s="7"/>
      <c r="D930" s="120"/>
      <c r="E930" s="7"/>
      <c r="F930" s="7"/>
      <c r="G930" s="219"/>
      <c r="H930" s="7"/>
      <c r="I930" s="7"/>
      <c r="J930" s="9"/>
      <c r="K930" s="501"/>
      <c r="L930" s="498"/>
      <c r="M930" s="428"/>
      <c r="N930" s="429"/>
      <c r="O930" s="430"/>
      <c r="P930" s="422" t="str">
        <f t="shared" si="477"/>
        <v/>
      </c>
      <c r="Q930" s="422" t="str">
        <f t="shared" si="478"/>
        <v/>
      </c>
      <c r="R930" s="423" t="str">
        <f t="shared" si="479"/>
        <v/>
      </c>
      <c r="S930" s="424" t="str">
        <f t="shared" si="480"/>
        <v/>
      </c>
      <c r="T930" s="425" t="str">
        <f t="shared" si="481"/>
        <v/>
      </c>
      <c r="U930" s="425" t="str">
        <f t="shared" si="482"/>
        <v/>
      </c>
      <c r="V930" s="426"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3"/>
      <c r="BC930" s="3"/>
    </row>
    <row r="931" spans="1:55" s="12" customFormat="1" ht="13.5" customHeight="1" x14ac:dyDescent="0.2">
      <c r="A931" s="163">
        <v>916</v>
      </c>
      <c r="B931" s="7"/>
      <c r="C931" s="7"/>
      <c r="D931" s="120"/>
      <c r="E931" s="7"/>
      <c r="F931" s="7"/>
      <c r="G931" s="219"/>
      <c r="H931" s="7"/>
      <c r="I931" s="7"/>
      <c r="J931" s="9"/>
      <c r="K931" s="501"/>
      <c r="L931" s="498"/>
      <c r="M931" s="428"/>
      <c r="N931" s="429"/>
      <c r="O931" s="430"/>
      <c r="P931" s="422" t="str">
        <f t="shared" si="477"/>
        <v/>
      </c>
      <c r="Q931" s="422" t="str">
        <f t="shared" si="478"/>
        <v/>
      </c>
      <c r="R931" s="423" t="str">
        <f t="shared" si="479"/>
        <v/>
      </c>
      <c r="S931" s="424" t="str">
        <f t="shared" si="480"/>
        <v/>
      </c>
      <c r="T931" s="425" t="str">
        <f t="shared" si="481"/>
        <v/>
      </c>
      <c r="U931" s="425" t="str">
        <f t="shared" si="482"/>
        <v/>
      </c>
      <c r="V931" s="426"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3"/>
      <c r="BC931" s="3"/>
    </row>
    <row r="932" spans="1:55" s="12" customFormat="1" ht="13.5" customHeight="1" x14ac:dyDescent="0.2">
      <c r="A932" s="163">
        <v>917</v>
      </c>
      <c r="B932" s="7"/>
      <c r="C932" s="7"/>
      <c r="D932" s="120"/>
      <c r="E932" s="7"/>
      <c r="F932" s="7"/>
      <c r="G932" s="219"/>
      <c r="H932" s="7"/>
      <c r="I932" s="7"/>
      <c r="J932" s="9"/>
      <c r="K932" s="501"/>
      <c r="L932" s="498"/>
      <c r="M932" s="428"/>
      <c r="N932" s="429"/>
      <c r="O932" s="430"/>
      <c r="P932" s="422" t="str">
        <f t="shared" si="477"/>
        <v/>
      </c>
      <c r="Q932" s="422" t="str">
        <f t="shared" si="478"/>
        <v/>
      </c>
      <c r="R932" s="423" t="str">
        <f t="shared" si="479"/>
        <v/>
      </c>
      <c r="S932" s="424" t="str">
        <f t="shared" si="480"/>
        <v/>
      </c>
      <c r="T932" s="425" t="str">
        <f t="shared" si="481"/>
        <v/>
      </c>
      <c r="U932" s="425" t="str">
        <f t="shared" si="482"/>
        <v/>
      </c>
      <c r="V932" s="426"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3"/>
      <c r="BC932" s="3"/>
    </row>
    <row r="933" spans="1:55" s="12" customFormat="1" ht="13.5" customHeight="1" x14ac:dyDescent="0.2">
      <c r="A933" s="163">
        <v>918</v>
      </c>
      <c r="B933" s="7"/>
      <c r="C933" s="7"/>
      <c r="D933" s="120"/>
      <c r="E933" s="7"/>
      <c r="F933" s="7"/>
      <c r="G933" s="219"/>
      <c r="H933" s="7"/>
      <c r="I933" s="7"/>
      <c r="J933" s="9"/>
      <c r="K933" s="501"/>
      <c r="L933" s="498"/>
      <c r="M933" s="428"/>
      <c r="N933" s="429"/>
      <c r="O933" s="430"/>
      <c r="P933" s="422" t="str">
        <f t="shared" si="477"/>
        <v/>
      </c>
      <c r="Q933" s="422" t="str">
        <f t="shared" si="478"/>
        <v/>
      </c>
      <c r="R933" s="423" t="str">
        <f t="shared" si="479"/>
        <v/>
      </c>
      <c r="S933" s="424" t="str">
        <f t="shared" si="480"/>
        <v/>
      </c>
      <c r="T933" s="425" t="str">
        <f t="shared" si="481"/>
        <v/>
      </c>
      <c r="U933" s="425" t="str">
        <f t="shared" si="482"/>
        <v/>
      </c>
      <c r="V933" s="426"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3"/>
      <c r="BC933" s="3"/>
    </row>
    <row r="934" spans="1:55" s="12" customFormat="1" ht="13.5" customHeight="1" x14ac:dyDescent="0.2">
      <c r="A934" s="163">
        <v>919</v>
      </c>
      <c r="B934" s="7"/>
      <c r="C934" s="7"/>
      <c r="D934" s="120"/>
      <c r="E934" s="7"/>
      <c r="F934" s="7"/>
      <c r="G934" s="219"/>
      <c r="H934" s="7"/>
      <c r="I934" s="7"/>
      <c r="J934" s="9"/>
      <c r="K934" s="501"/>
      <c r="L934" s="498"/>
      <c r="M934" s="428"/>
      <c r="N934" s="429"/>
      <c r="O934" s="430"/>
      <c r="P934" s="422" t="str">
        <f t="shared" si="477"/>
        <v/>
      </c>
      <c r="Q934" s="422" t="str">
        <f t="shared" si="478"/>
        <v/>
      </c>
      <c r="R934" s="423" t="str">
        <f t="shared" si="479"/>
        <v/>
      </c>
      <c r="S934" s="424" t="str">
        <f t="shared" si="480"/>
        <v/>
      </c>
      <c r="T934" s="425" t="str">
        <f t="shared" si="481"/>
        <v/>
      </c>
      <c r="U934" s="425" t="str">
        <f t="shared" si="482"/>
        <v/>
      </c>
      <c r="V934" s="426"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3"/>
      <c r="BC934" s="3"/>
    </row>
    <row r="935" spans="1:55" s="12" customFormat="1" ht="13.5" customHeight="1" x14ac:dyDescent="0.2">
      <c r="A935" s="163">
        <v>920</v>
      </c>
      <c r="B935" s="7"/>
      <c r="C935" s="7"/>
      <c r="D935" s="120"/>
      <c r="E935" s="7"/>
      <c r="F935" s="7"/>
      <c r="G935" s="219"/>
      <c r="H935" s="7"/>
      <c r="I935" s="7"/>
      <c r="J935" s="9"/>
      <c r="K935" s="501"/>
      <c r="L935" s="498"/>
      <c r="M935" s="428"/>
      <c r="N935" s="429"/>
      <c r="O935" s="430"/>
      <c r="P935" s="422" t="str">
        <f t="shared" si="477"/>
        <v/>
      </c>
      <c r="Q935" s="422" t="str">
        <f t="shared" si="478"/>
        <v/>
      </c>
      <c r="R935" s="423" t="str">
        <f t="shared" si="479"/>
        <v/>
      </c>
      <c r="S935" s="424" t="str">
        <f t="shared" si="480"/>
        <v/>
      </c>
      <c r="T935" s="425" t="str">
        <f t="shared" si="481"/>
        <v/>
      </c>
      <c r="U935" s="425" t="str">
        <f t="shared" si="482"/>
        <v/>
      </c>
      <c r="V935" s="426"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3"/>
      <c r="BC935" s="3"/>
    </row>
    <row r="936" spans="1:55" s="12" customFormat="1" ht="13.5" customHeight="1" x14ac:dyDescent="0.2">
      <c r="A936" s="163">
        <v>921</v>
      </c>
      <c r="B936" s="7"/>
      <c r="C936" s="7"/>
      <c r="D936" s="120"/>
      <c r="E936" s="7"/>
      <c r="F936" s="7"/>
      <c r="G936" s="219"/>
      <c r="H936" s="7"/>
      <c r="I936" s="7"/>
      <c r="J936" s="9"/>
      <c r="K936" s="501"/>
      <c r="L936" s="498"/>
      <c r="M936" s="428"/>
      <c r="N936" s="429"/>
      <c r="O936" s="430"/>
      <c r="P936" s="422" t="str">
        <f t="shared" si="477"/>
        <v/>
      </c>
      <c r="Q936" s="422" t="str">
        <f t="shared" si="478"/>
        <v/>
      </c>
      <c r="R936" s="423" t="str">
        <f t="shared" si="479"/>
        <v/>
      </c>
      <c r="S936" s="424" t="str">
        <f t="shared" si="480"/>
        <v/>
      </c>
      <c r="T936" s="425" t="str">
        <f t="shared" si="481"/>
        <v/>
      </c>
      <c r="U936" s="425" t="str">
        <f t="shared" si="482"/>
        <v/>
      </c>
      <c r="V936" s="426"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3"/>
      <c r="BC936" s="3"/>
    </row>
    <row r="937" spans="1:55" s="12" customFormat="1" ht="13.5" customHeight="1" x14ac:dyDescent="0.2">
      <c r="A937" s="163">
        <v>922</v>
      </c>
      <c r="B937" s="7"/>
      <c r="C937" s="7"/>
      <c r="D937" s="120"/>
      <c r="E937" s="7"/>
      <c r="F937" s="7"/>
      <c r="G937" s="219"/>
      <c r="H937" s="7"/>
      <c r="I937" s="7"/>
      <c r="J937" s="9"/>
      <c r="K937" s="501"/>
      <c r="L937" s="498"/>
      <c r="M937" s="428"/>
      <c r="N937" s="429"/>
      <c r="O937" s="430"/>
      <c r="P937" s="422" t="str">
        <f t="shared" si="477"/>
        <v/>
      </c>
      <c r="Q937" s="422" t="str">
        <f t="shared" si="478"/>
        <v/>
      </c>
      <c r="R937" s="423" t="str">
        <f t="shared" si="479"/>
        <v/>
      </c>
      <c r="S937" s="424" t="str">
        <f t="shared" si="480"/>
        <v/>
      </c>
      <c r="T937" s="425" t="str">
        <f t="shared" si="481"/>
        <v/>
      </c>
      <c r="U937" s="425" t="str">
        <f t="shared" si="482"/>
        <v/>
      </c>
      <c r="V937" s="426"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3"/>
      <c r="BC937" s="3"/>
    </row>
    <row r="938" spans="1:55" s="12" customFormat="1" ht="13.5" customHeight="1" x14ac:dyDescent="0.2">
      <c r="A938" s="163">
        <v>923</v>
      </c>
      <c r="B938" s="7"/>
      <c r="C938" s="7"/>
      <c r="D938" s="120"/>
      <c r="E938" s="7"/>
      <c r="F938" s="7"/>
      <c r="G938" s="219"/>
      <c r="H938" s="7"/>
      <c r="I938" s="7"/>
      <c r="J938" s="9"/>
      <c r="K938" s="501"/>
      <c r="L938" s="498"/>
      <c r="M938" s="428"/>
      <c r="N938" s="429"/>
      <c r="O938" s="430"/>
      <c r="P938" s="422" t="str">
        <f t="shared" si="477"/>
        <v/>
      </c>
      <c r="Q938" s="422" t="str">
        <f t="shared" si="478"/>
        <v/>
      </c>
      <c r="R938" s="423" t="str">
        <f t="shared" si="479"/>
        <v/>
      </c>
      <c r="S938" s="424" t="str">
        <f t="shared" si="480"/>
        <v/>
      </c>
      <c r="T938" s="425" t="str">
        <f t="shared" si="481"/>
        <v/>
      </c>
      <c r="U938" s="425" t="str">
        <f t="shared" si="482"/>
        <v/>
      </c>
      <c r="V938" s="426"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3"/>
      <c r="BC938" s="3"/>
    </row>
    <row r="939" spans="1:55" s="12" customFormat="1" ht="13.5" customHeight="1" x14ac:dyDescent="0.2">
      <c r="A939" s="163">
        <v>924</v>
      </c>
      <c r="B939" s="7"/>
      <c r="C939" s="7"/>
      <c r="D939" s="120"/>
      <c r="E939" s="7"/>
      <c r="F939" s="7"/>
      <c r="G939" s="219"/>
      <c r="H939" s="7"/>
      <c r="I939" s="7"/>
      <c r="J939" s="9"/>
      <c r="K939" s="501"/>
      <c r="L939" s="498"/>
      <c r="M939" s="428"/>
      <c r="N939" s="429"/>
      <c r="O939" s="430"/>
      <c r="P939" s="422" t="str">
        <f t="shared" si="477"/>
        <v/>
      </c>
      <c r="Q939" s="422" t="str">
        <f t="shared" si="478"/>
        <v/>
      </c>
      <c r="R939" s="423" t="str">
        <f t="shared" si="479"/>
        <v/>
      </c>
      <c r="S939" s="424" t="str">
        <f t="shared" si="480"/>
        <v/>
      </c>
      <c r="T939" s="425" t="str">
        <f t="shared" si="481"/>
        <v/>
      </c>
      <c r="U939" s="425" t="str">
        <f t="shared" si="482"/>
        <v/>
      </c>
      <c r="V939" s="426"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3"/>
      <c r="BC939" s="3"/>
    </row>
    <row r="940" spans="1:55" s="12" customFormat="1" ht="13.5" customHeight="1" x14ac:dyDescent="0.2">
      <c r="A940" s="163">
        <v>925</v>
      </c>
      <c r="B940" s="7"/>
      <c r="C940" s="7"/>
      <c r="D940" s="120"/>
      <c r="E940" s="7"/>
      <c r="F940" s="7"/>
      <c r="G940" s="219"/>
      <c r="H940" s="7"/>
      <c r="I940" s="7"/>
      <c r="J940" s="9"/>
      <c r="K940" s="501"/>
      <c r="L940" s="498"/>
      <c r="M940" s="428"/>
      <c r="N940" s="429"/>
      <c r="O940" s="430"/>
      <c r="P940" s="422" t="str">
        <f t="shared" si="477"/>
        <v/>
      </c>
      <c r="Q940" s="422" t="str">
        <f t="shared" si="478"/>
        <v/>
      </c>
      <c r="R940" s="423" t="str">
        <f t="shared" si="479"/>
        <v/>
      </c>
      <c r="S940" s="424" t="str">
        <f t="shared" si="480"/>
        <v/>
      </c>
      <c r="T940" s="425" t="str">
        <f t="shared" si="481"/>
        <v/>
      </c>
      <c r="U940" s="425" t="str">
        <f t="shared" si="482"/>
        <v/>
      </c>
      <c r="V940" s="426"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3"/>
      <c r="BC940" s="3"/>
    </row>
    <row r="941" spans="1:55" s="12" customFormat="1" ht="13.5" customHeight="1" x14ac:dyDescent="0.2">
      <c r="A941" s="163">
        <v>926</v>
      </c>
      <c r="B941" s="7"/>
      <c r="C941" s="7"/>
      <c r="D941" s="120"/>
      <c r="E941" s="7"/>
      <c r="F941" s="7"/>
      <c r="G941" s="219"/>
      <c r="H941" s="7"/>
      <c r="I941" s="7"/>
      <c r="J941" s="9"/>
      <c r="K941" s="501"/>
      <c r="L941" s="498"/>
      <c r="M941" s="428"/>
      <c r="N941" s="429"/>
      <c r="O941" s="430"/>
      <c r="P941" s="422" t="str">
        <f t="shared" si="477"/>
        <v/>
      </c>
      <c r="Q941" s="422" t="str">
        <f t="shared" si="478"/>
        <v/>
      </c>
      <c r="R941" s="423" t="str">
        <f t="shared" si="479"/>
        <v/>
      </c>
      <c r="S941" s="424" t="str">
        <f t="shared" si="480"/>
        <v/>
      </c>
      <c r="T941" s="425" t="str">
        <f t="shared" si="481"/>
        <v/>
      </c>
      <c r="U941" s="425" t="str">
        <f t="shared" si="482"/>
        <v/>
      </c>
      <c r="V941" s="426"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3"/>
      <c r="BC941" s="3"/>
    </row>
    <row r="942" spans="1:55" s="12" customFormat="1" ht="13.5" customHeight="1" x14ac:dyDescent="0.2">
      <c r="A942" s="163">
        <v>927</v>
      </c>
      <c r="B942" s="7"/>
      <c r="C942" s="7"/>
      <c r="D942" s="120"/>
      <c r="E942" s="7"/>
      <c r="F942" s="7"/>
      <c r="G942" s="219"/>
      <c r="H942" s="7"/>
      <c r="I942" s="7"/>
      <c r="J942" s="9"/>
      <c r="K942" s="501"/>
      <c r="L942" s="498"/>
      <c r="M942" s="428"/>
      <c r="N942" s="429"/>
      <c r="O942" s="430"/>
      <c r="P942" s="422" t="str">
        <f t="shared" si="477"/>
        <v/>
      </c>
      <c r="Q942" s="422" t="str">
        <f t="shared" si="478"/>
        <v/>
      </c>
      <c r="R942" s="423" t="str">
        <f t="shared" si="479"/>
        <v/>
      </c>
      <c r="S942" s="424" t="str">
        <f t="shared" si="480"/>
        <v/>
      </c>
      <c r="T942" s="425" t="str">
        <f t="shared" si="481"/>
        <v/>
      </c>
      <c r="U942" s="425" t="str">
        <f t="shared" si="482"/>
        <v/>
      </c>
      <c r="V942" s="426"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3"/>
      <c r="BC942" s="3"/>
    </row>
    <row r="943" spans="1:55" s="12" customFormat="1" ht="13.5" customHeight="1" x14ac:dyDescent="0.2">
      <c r="A943" s="163">
        <v>928</v>
      </c>
      <c r="B943" s="7"/>
      <c r="C943" s="7"/>
      <c r="D943" s="120"/>
      <c r="E943" s="7"/>
      <c r="F943" s="7"/>
      <c r="G943" s="219"/>
      <c r="H943" s="7"/>
      <c r="I943" s="7"/>
      <c r="J943" s="9"/>
      <c r="K943" s="501"/>
      <c r="L943" s="498"/>
      <c r="M943" s="428"/>
      <c r="N943" s="429"/>
      <c r="O943" s="430"/>
      <c r="P943" s="422" t="str">
        <f t="shared" si="477"/>
        <v/>
      </c>
      <c r="Q943" s="422" t="str">
        <f t="shared" si="478"/>
        <v/>
      </c>
      <c r="R943" s="423" t="str">
        <f t="shared" si="479"/>
        <v/>
      </c>
      <c r="S943" s="424" t="str">
        <f t="shared" si="480"/>
        <v/>
      </c>
      <c r="T943" s="425" t="str">
        <f t="shared" si="481"/>
        <v/>
      </c>
      <c r="U943" s="425" t="str">
        <f t="shared" si="482"/>
        <v/>
      </c>
      <c r="V943" s="426"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3"/>
      <c r="BC943" s="3"/>
    </row>
    <row r="944" spans="1:55" s="12" customFormat="1" ht="13.5" customHeight="1" x14ac:dyDescent="0.2">
      <c r="A944" s="163">
        <v>929</v>
      </c>
      <c r="B944" s="7"/>
      <c r="C944" s="7"/>
      <c r="D944" s="120"/>
      <c r="E944" s="7"/>
      <c r="F944" s="7"/>
      <c r="G944" s="219"/>
      <c r="H944" s="7"/>
      <c r="I944" s="7"/>
      <c r="J944" s="9"/>
      <c r="K944" s="501"/>
      <c r="L944" s="498"/>
      <c r="M944" s="428"/>
      <c r="N944" s="429"/>
      <c r="O944" s="430"/>
      <c r="P944" s="422" t="str">
        <f t="shared" si="477"/>
        <v/>
      </c>
      <c r="Q944" s="422" t="str">
        <f t="shared" si="478"/>
        <v/>
      </c>
      <c r="R944" s="423" t="str">
        <f t="shared" si="479"/>
        <v/>
      </c>
      <c r="S944" s="424" t="str">
        <f t="shared" si="480"/>
        <v/>
      </c>
      <c r="T944" s="425" t="str">
        <f t="shared" si="481"/>
        <v/>
      </c>
      <c r="U944" s="425" t="str">
        <f t="shared" si="482"/>
        <v/>
      </c>
      <c r="V944" s="426"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3"/>
      <c r="BC944" s="3"/>
    </row>
    <row r="945" spans="1:55" s="12" customFormat="1" ht="13.5" customHeight="1" x14ac:dyDescent="0.2">
      <c r="A945" s="163">
        <v>930</v>
      </c>
      <c r="B945" s="7"/>
      <c r="C945" s="7"/>
      <c r="D945" s="120"/>
      <c r="E945" s="7"/>
      <c r="F945" s="7"/>
      <c r="G945" s="219"/>
      <c r="H945" s="7"/>
      <c r="I945" s="7"/>
      <c r="J945" s="9"/>
      <c r="K945" s="501"/>
      <c r="L945" s="498"/>
      <c r="M945" s="428"/>
      <c r="N945" s="429"/>
      <c r="O945" s="430"/>
      <c r="P945" s="422" t="str">
        <f t="shared" si="477"/>
        <v/>
      </c>
      <c r="Q945" s="422" t="str">
        <f t="shared" si="478"/>
        <v/>
      </c>
      <c r="R945" s="423" t="str">
        <f t="shared" si="479"/>
        <v/>
      </c>
      <c r="S945" s="424" t="str">
        <f t="shared" si="480"/>
        <v/>
      </c>
      <c r="T945" s="425" t="str">
        <f t="shared" si="481"/>
        <v/>
      </c>
      <c r="U945" s="425" t="str">
        <f t="shared" si="482"/>
        <v/>
      </c>
      <c r="V945" s="426"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3"/>
      <c r="BC945" s="3"/>
    </row>
    <row r="946" spans="1:55" s="12" customFormat="1" ht="13.5" customHeight="1" x14ac:dyDescent="0.2">
      <c r="A946" s="163">
        <v>931</v>
      </c>
      <c r="B946" s="7"/>
      <c r="C946" s="7"/>
      <c r="D946" s="120"/>
      <c r="E946" s="7"/>
      <c r="F946" s="7"/>
      <c r="G946" s="219"/>
      <c r="H946" s="7"/>
      <c r="I946" s="7"/>
      <c r="J946" s="9"/>
      <c r="K946" s="501"/>
      <c r="L946" s="498"/>
      <c r="M946" s="428"/>
      <c r="N946" s="429"/>
      <c r="O946" s="430"/>
      <c r="P946" s="422" t="str">
        <f t="shared" si="477"/>
        <v/>
      </c>
      <c r="Q946" s="422" t="str">
        <f t="shared" si="478"/>
        <v/>
      </c>
      <c r="R946" s="423" t="str">
        <f t="shared" si="479"/>
        <v/>
      </c>
      <c r="S946" s="424" t="str">
        <f t="shared" si="480"/>
        <v/>
      </c>
      <c r="T946" s="425" t="str">
        <f t="shared" si="481"/>
        <v/>
      </c>
      <c r="U946" s="425" t="str">
        <f t="shared" si="482"/>
        <v/>
      </c>
      <c r="V946" s="426"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3"/>
      <c r="BC946" s="3"/>
    </row>
    <row r="947" spans="1:55" s="12" customFormat="1" ht="13.5" customHeight="1" x14ac:dyDescent="0.2">
      <c r="A947" s="163">
        <v>932</v>
      </c>
      <c r="B947" s="7"/>
      <c r="C947" s="7"/>
      <c r="D947" s="120"/>
      <c r="E947" s="7"/>
      <c r="F947" s="7"/>
      <c r="G947" s="219"/>
      <c r="H947" s="7"/>
      <c r="I947" s="7"/>
      <c r="J947" s="9"/>
      <c r="K947" s="501"/>
      <c r="L947" s="498"/>
      <c r="M947" s="428"/>
      <c r="N947" s="429"/>
      <c r="O947" s="430"/>
      <c r="P947" s="422" t="str">
        <f t="shared" si="477"/>
        <v/>
      </c>
      <c r="Q947" s="422" t="str">
        <f t="shared" si="478"/>
        <v/>
      </c>
      <c r="R947" s="423" t="str">
        <f t="shared" si="479"/>
        <v/>
      </c>
      <c r="S947" s="424" t="str">
        <f t="shared" si="480"/>
        <v/>
      </c>
      <c r="T947" s="425" t="str">
        <f t="shared" si="481"/>
        <v/>
      </c>
      <c r="U947" s="425" t="str">
        <f t="shared" si="482"/>
        <v/>
      </c>
      <c r="V947" s="426"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3"/>
      <c r="BC947" s="3"/>
    </row>
    <row r="948" spans="1:55" s="12" customFormat="1" ht="13.5" customHeight="1" x14ac:dyDescent="0.2">
      <c r="A948" s="163">
        <v>933</v>
      </c>
      <c r="B948" s="7"/>
      <c r="C948" s="7"/>
      <c r="D948" s="120"/>
      <c r="E948" s="7"/>
      <c r="F948" s="7"/>
      <c r="G948" s="219"/>
      <c r="H948" s="7"/>
      <c r="I948" s="7"/>
      <c r="J948" s="9"/>
      <c r="K948" s="501"/>
      <c r="L948" s="498"/>
      <c r="M948" s="428"/>
      <c r="N948" s="429"/>
      <c r="O948" s="430"/>
      <c r="P948" s="422" t="str">
        <f t="shared" si="477"/>
        <v/>
      </c>
      <c r="Q948" s="422" t="str">
        <f t="shared" si="478"/>
        <v/>
      </c>
      <c r="R948" s="423" t="str">
        <f t="shared" si="479"/>
        <v/>
      </c>
      <c r="S948" s="424" t="str">
        <f t="shared" si="480"/>
        <v/>
      </c>
      <c r="T948" s="425" t="str">
        <f t="shared" si="481"/>
        <v/>
      </c>
      <c r="U948" s="425" t="str">
        <f t="shared" si="482"/>
        <v/>
      </c>
      <c r="V948" s="426"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3"/>
      <c r="BC948" s="3"/>
    </row>
    <row r="949" spans="1:55" s="12" customFormat="1" ht="13.5" customHeight="1" x14ac:dyDescent="0.2">
      <c r="A949" s="163">
        <v>934</v>
      </c>
      <c r="B949" s="7"/>
      <c r="C949" s="7"/>
      <c r="D949" s="120"/>
      <c r="E949" s="7"/>
      <c r="F949" s="7"/>
      <c r="G949" s="219"/>
      <c r="H949" s="7"/>
      <c r="I949" s="7"/>
      <c r="J949" s="9"/>
      <c r="K949" s="501"/>
      <c r="L949" s="498"/>
      <c r="M949" s="428"/>
      <c r="N949" s="429"/>
      <c r="O949" s="430"/>
      <c r="P949" s="422" t="str">
        <f t="shared" si="477"/>
        <v/>
      </c>
      <c r="Q949" s="422" t="str">
        <f t="shared" si="478"/>
        <v/>
      </c>
      <c r="R949" s="423" t="str">
        <f t="shared" si="479"/>
        <v/>
      </c>
      <c r="S949" s="424" t="str">
        <f t="shared" si="480"/>
        <v/>
      </c>
      <c r="T949" s="425" t="str">
        <f t="shared" si="481"/>
        <v/>
      </c>
      <c r="U949" s="425" t="str">
        <f t="shared" si="482"/>
        <v/>
      </c>
      <c r="V949" s="426"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3"/>
      <c r="BC949" s="3"/>
    </row>
    <row r="950" spans="1:55" s="12" customFormat="1" ht="13.5" customHeight="1" x14ac:dyDescent="0.2">
      <c r="A950" s="163">
        <v>935</v>
      </c>
      <c r="B950" s="7"/>
      <c r="C950" s="7"/>
      <c r="D950" s="120"/>
      <c r="E950" s="7"/>
      <c r="F950" s="7"/>
      <c r="G950" s="219"/>
      <c r="H950" s="7"/>
      <c r="I950" s="7"/>
      <c r="J950" s="9"/>
      <c r="K950" s="501"/>
      <c r="L950" s="498"/>
      <c r="M950" s="428"/>
      <c r="N950" s="429"/>
      <c r="O950" s="430"/>
      <c r="P950" s="422" t="str">
        <f t="shared" si="477"/>
        <v/>
      </c>
      <c r="Q950" s="422" t="str">
        <f t="shared" si="478"/>
        <v/>
      </c>
      <c r="R950" s="423" t="str">
        <f t="shared" si="479"/>
        <v/>
      </c>
      <c r="S950" s="424" t="str">
        <f t="shared" si="480"/>
        <v/>
      </c>
      <c r="T950" s="425" t="str">
        <f t="shared" si="481"/>
        <v/>
      </c>
      <c r="U950" s="425" t="str">
        <f t="shared" si="482"/>
        <v/>
      </c>
      <c r="V950" s="426"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3"/>
      <c r="BC950" s="3"/>
    </row>
    <row r="951" spans="1:55" s="12" customFormat="1" ht="13.5" customHeight="1" x14ac:dyDescent="0.2">
      <c r="A951" s="163">
        <v>936</v>
      </c>
      <c r="B951" s="7"/>
      <c r="C951" s="7"/>
      <c r="D951" s="120"/>
      <c r="E951" s="7"/>
      <c r="F951" s="7"/>
      <c r="G951" s="219"/>
      <c r="H951" s="7"/>
      <c r="I951" s="7"/>
      <c r="J951" s="9"/>
      <c r="K951" s="501"/>
      <c r="L951" s="498"/>
      <c r="M951" s="428"/>
      <c r="N951" s="429"/>
      <c r="O951" s="430"/>
      <c r="P951" s="422" t="str">
        <f t="shared" si="477"/>
        <v/>
      </c>
      <c r="Q951" s="422" t="str">
        <f t="shared" si="478"/>
        <v/>
      </c>
      <c r="R951" s="423" t="str">
        <f t="shared" si="479"/>
        <v/>
      </c>
      <c r="S951" s="424" t="str">
        <f t="shared" si="480"/>
        <v/>
      </c>
      <c r="T951" s="425" t="str">
        <f t="shared" si="481"/>
        <v/>
      </c>
      <c r="U951" s="425" t="str">
        <f t="shared" si="482"/>
        <v/>
      </c>
      <c r="V951" s="426"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3"/>
      <c r="BC951" s="3"/>
    </row>
    <row r="952" spans="1:55" s="12" customFormat="1" ht="13.5" customHeight="1" x14ac:dyDescent="0.2">
      <c r="A952" s="163">
        <v>937</v>
      </c>
      <c r="B952" s="7"/>
      <c r="C952" s="7"/>
      <c r="D952" s="120"/>
      <c r="E952" s="7"/>
      <c r="F952" s="7"/>
      <c r="G952" s="219"/>
      <c r="H952" s="7"/>
      <c r="I952" s="7"/>
      <c r="J952" s="9"/>
      <c r="K952" s="501"/>
      <c r="L952" s="498"/>
      <c r="M952" s="428"/>
      <c r="N952" s="429"/>
      <c r="O952" s="430"/>
      <c r="P952" s="422" t="str">
        <f t="shared" si="477"/>
        <v/>
      </c>
      <c r="Q952" s="422" t="str">
        <f t="shared" si="478"/>
        <v/>
      </c>
      <c r="R952" s="423" t="str">
        <f t="shared" si="479"/>
        <v/>
      </c>
      <c r="S952" s="424" t="str">
        <f t="shared" si="480"/>
        <v/>
      </c>
      <c r="T952" s="425" t="str">
        <f t="shared" si="481"/>
        <v/>
      </c>
      <c r="U952" s="425" t="str">
        <f t="shared" si="482"/>
        <v/>
      </c>
      <c r="V952" s="426"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3"/>
      <c r="BC952" s="3"/>
    </row>
    <row r="953" spans="1:55" s="12" customFormat="1" ht="13.5" customHeight="1" x14ac:dyDescent="0.2">
      <c r="A953" s="163">
        <v>938</v>
      </c>
      <c r="B953" s="7"/>
      <c r="C953" s="7"/>
      <c r="D953" s="120"/>
      <c r="E953" s="7"/>
      <c r="F953" s="7"/>
      <c r="G953" s="219"/>
      <c r="H953" s="7"/>
      <c r="I953" s="7"/>
      <c r="J953" s="9"/>
      <c r="K953" s="501"/>
      <c r="L953" s="498"/>
      <c r="M953" s="428"/>
      <c r="N953" s="429"/>
      <c r="O953" s="430"/>
      <c r="P953" s="422" t="str">
        <f t="shared" si="477"/>
        <v/>
      </c>
      <c r="Q953" s="422" t="str">
        <f t="shared" si="478"/>
        <v/>
      </c>
      <c r="R953" s="423" t="str">
        <f t="shared" si="479"/>
        <v/>
      </c>
      <c r="S953" s="424" t="str">
        <f t="shared" si="480"/>
        <v/>
      </c>
      <c r="T953" s="425" t="str">
        <f t="shared" si="481"/>
        <v/>
      </c>
      <c r="U953" s="425" t="str">
        <f t="shared" si="482"/>
        <v/>
      </c>
      <c r="V953" s="426"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3"/>
      <c r="BC953" s="3"/>
    </row>
    <row r="954" spans="1:55" s="12" customFormat="1" ht="13.5" customHeight="1" x14ac:dyDescent="0.2">
      <c r="A954" s="163">
        <v>939</v>
      </c>
      <c r="B954" s="7"/>
      <c r="C954" s="7"/>
      <c r="D954" s="120"/>
      <c r="E954" s="7"/>
      <c r="F954" s="7"/>
      <c r="G954" s="219"/>
      <c r="H954" s="7"/>
      <c r="I954" s="7"/>
      <c r="J954" s="9"/>
      <c r="K954" s="501"/>
      <c r="L954" s="498"/>
      <c r="M954" s="428"/>
      <c r="N954" s="429"/>
      <c r="O954" s="430"/>
      <c r="P954" s="422" t="str">
        <f t="shared" si="477"/>
        <v/>
      </c>
      <c r="Q954" s="422" t="str">
        <f t="shared" si="478"/>
        <v/>
      </c>
      <c r="R954" s="423" t="str">
        <f t="shared" si="479"/>
        <v/>
      </c>
      <c r="S954" s="424" t="str">
        <f t="shared" si="480"/>
        <v/>
      </c>
      <c r="T954" s="425" t="str">
        <f t="shared" si="481"/>
        <v/>
      </c>
      <c r="U954" s="425" t="str">
        <f t="shared" si="482"/>
        <v/>
      </c>
      <c r="V954" s="426"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3"/>
      <c r="BC954" s="3"/>
    </row>
    <row r="955" spans="1:55" s="12" customFormat="1" ht="13.5" customHeight="1" x14ac:dyDescent="0.2">
      <c r="A955" s="163">
        <v>940</v>
      </c>
      <c r="B955" s="7"/>
      <c r="C955" s="7"/>
      <c r="D955" s="120"/>
      <c r="E955" s="7"/>
      <c r="F955" s="7"/>
      <c r="G955" s="219"/>
      <c r="H955" s="7"/>
      <c r="I955" s="7"/>
      <c r="J955" s="9"/>
      <c r="K955" s="501"/>
      <c r="L955" s="498"/>
      <c r="M955" s="428"/>
      <c r="N955" s="429"/>
      <c r="O955" s="430"/>
      <c r="P955" s="422" t="str">
        <f t="shared" si="477"/>
        <v/>
      </c>
      <c r="Q955" s="422" t="str">
        <f t="shared" si="478"/>
        <v/>
      </c>
      <c r="R955" s="423" t="str">
        <f t="shared" si="479"/>
        <v/>
      </c>
      <c r="S955" s="424" t="str">
        <f t="shared" si="480"/>
        <v/>
      </c>
      <c r="T955" s="425" t="str">
        <f t="shared" si="481"/>
        <v/>
      </c>
      <c r="U955" s="425" t="str">
        <f t="shared" si="482"/>
        <v/>
      </c>
      <c r="V955" s="426"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3"/>
      <c r="BC955" s="3"/>
    </row>
    <row r="956" spans="1:55" s="12" customFormat="1" ht="13.5" customHeight="1" x14ac:dyDescent="0.2">
      <c r="A956" s="163">
        <v>941</v>
      </c>
      <c r="B956" s="7"/>
      <c r="C956" s="7"/>
      <c r="D956" s="120"/>
      <c r="E956" s="7"/>
      <c r="F956" s="7"/>
      <c r="G956" s="219"/>
      <c r="H956" s="7"/>
      <c r="I956" s="7"/>
      <c r="J956" s="9"/>
      <c r="K956" s="501"/>
      <c r="L956" s="498"/>
      <c r="M956" s="428"/>
      <c r="N956" s="429"/>
      <c r="O956" s="430"/>
      <c r="P956" s="422" t="str">
        <f t="shared" si="477"/>
        <v/>
      </c>
      <c r="Q956" s="422" t="str">
        <f t="shared" si="478"/>
        <v/>
      </c>
      <c r="R956" s="423" t="str">
        <f t="shared" si="479"/>
        <v/>
      </c>
      <c r="S956" s="424" t="str">
        <f t="shared" si="480"/>
        <v/>
      </c>
      <c r="T956" s="425" t="str">
        <f t="shared" si="481"/>
        <v/>
      </c>
      <c r="U956" s="425" t="str">
        <f t="shared" si="482"/>
        <v/>
      </c>
      <c r="V956" s="426"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3"/>
      <c r="BC956" s="3"/>
    </row>
    <row r="957" spans="1:55" s="12" customFormat="1" ht="13.5" customHeight="1" x14ac:dyDescent="0.2">
      <c r="A957" s="163">
        <v>942</v>
      </c>
      <c r="B957" s="7"/>
      <c r="C957" s="7"/>
      <c r="D957" s="120"/>
      <c r="E957" s="7"/>
      <c r="F957" s="7"/>
      <c r="G957" s="219"/>
      <c r="H957" s="7"/>
      <c r="I957" s="7"/>
      <c r="J957" s="9"/>
      <c r="K957" s="501"/>
      <c r="L957" s="498"/>
      <c r="M957" s="428"/>
      <c r="N957" s="429"/>
      <c r="O957" s="430"/>
      <c r="P957" s="422" t="str">
        <f t="shared" si="477"/>
        <v/>
      </c>
      <c r="Q957" s="422" t="str">
        <f t="shared" si="478"/>
        <v/>
      </c>
      <c r="R957" s="423" t="str">
        <f t="shared" si="479"/>
        <v/>
      </c>
      <c r="S957" s="424" t="str">
        <f t="shared" si="480"/>
        <v/>
      </c>
      <c r="T957" s="425" t="str">
        <f t="shared" si="481"/>
        <v/>
      </c>
      <c r="U957" s="425" t="str">
        <f t="shared" si="482"/>
        <v/>
      </c>
      <c r="V957" s="426"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3"/>
      <c r="BC957" s="3"/>
    </row>
    <row r="958" spans="1:55" s="12" customFormat="1" ht="13.5" customHeight="1" x14ac:dyDescent="0.2">
      <c r="A958" s="163">
        <v>943</v>
      </c>
      <c r="B958" s="7"/>
      <c r="C958" s="7"/>
      <c r="D958" s="120"/>
      <c r="E958" s="7"/>
      <c r="F958" s="7"/>
      <c r="G958" s="219"/>
      <c r="H958" s="7"/>
      <c r="I958" s="7"/>
      <c r="J958" s="9"/>
      <c r="K958" s="501"/>
      <c r="L958" s="498"/>
      <c r="M958" s="428"/>
      <c r="N958" s="429"/>
      <c r="O958" s="430"/>
      <c r="P958" s="422" t="str">
        <f t="shared" si="477"/>
        <v/>
      </c>
      <c r="Q958" s="422" t="str">
        <f t="shared" si="478"/>
        <v/>
      </c>
      <c r="R958" s="423" t="str">
        <f t="shared" si="479"/>
        <v/>
      </c>
      <c r="S958" s="424" t="str">
        <f t="shared" si="480"/>
        <v/>
      </c>
      <c r="T958" s="425" t="str">
        <f t="shared" si="481"/>
        <v/>
      </c>
      <c r="U958" s="425" t="str">
        <f t="shared" si="482"/>
        <v/>
      </c>
      <c r="V958" s="426"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3"/>
      <c r="BC958" s="3"/>
    </row>
    <row r="959" spans="1:55" s="12" customFormat="1" ht="13.5" customHeight="1" x14ac:dyDescent="0.2">
      <c r="A959" s="163">
        <v>944</v>
      </c>
      <c r="B959" s="7"/>
      <c r="C959" s="7"/>
      <c r="D959" s="120"/>
      <c r="E959" s="7"/>
      <c r="F959" s="7"/>
      <c r="G959" s="219"/>
      <c r="H959" s="7"/>
      <c r="I959" s="7"/>
      <c r="J959" s="9"/>
      <c r="K959" s="501"/>
      <c r="L959" s="498"/>
      <c r="M959" s="428"/>
      <c r="N959" s="429"/>
      <c r="O959" s="430"/>
      <c r="P959" s="422" t="str">
        <f t="shared" si="477"/>
        <v/>
      </c>
      <c r="Q959" s="422" t="str">
        <f t="shared" si="478"/>
        <v/>
      </c>
      <c r="R959" s="423" t="str">
        <f t="shared" si="479"/>
        <v/>
      </c>
      <c r="S959" s="424" t="str">
        <f t="shared" si="480"/>
        <v/>
      </c>
      <c r="T959" s="425" t="str">
        <f t="shared" si="481"/>
        <v/>
      </c>
      <c r="U959" s="425" t="str">
        <f t="shared" si="482"/>
        <v/>
      </c>
      <c r="V959" s="426"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3"/>
      <c r="BC959" s="3"/>
    </row>
    <row r="960" spans="1:55" s="12" customFormat="1" ht="13.5" customHeight="1" x14ac:dyDescent="0.2">
      <c r="A960" s="163">
        <v>945</v>
      </c>
      <c r="B960" s="7"/>
      <c r="C960" s="7"/>
      <c r="D960" s="120"/>
      <c r="E960" s="7"/>
      <c r="F960" s="7"/>
      <c r="G960" s="219"/>
      <c r="H960" s="7"/>
      <c r="I960" s="7"/>
      <c r="J960" s="9"/>
      <c r="K960" s="501"/>
      <c r="L960" s="498"/>
      <c r="M960" s="428"/>
      <c r="N960" s="429"/>
      <c r="O960" s="430"/>
      <c r="P960" s="422" t="str">
        <f t="shared" si="477"/>
        <v/>
      </c>
      <c r="Q960" s="422" t="str">
        <f t="shared" si="478"/>
        <v/>
      </c>
      <c r="R960" s="423" t="str">
        <f t="shared" si="479"/>
        <v/>
      </c>
      <c r="S960" s="424" t="str">
        <f t="shared" si="480"/>
        <v/>
      </c>
      <c r="T960" s="425" t="str">
        <f t="shared" si="481"/>
        <v/>
      </c>
      <c r="U960" s="425" t="str">
        <f t="shared" si="482"/>
        <v/>
      </c>
      <c r="V960" s="426"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3"/>
      <c r="BC960" s="3"/>
    </row>
    <row r="961" spans="1:55" s="12" customFormat="1" ht="13.5" customHeight="1" x14ac:dyDescent="0.2">
      <c r="A961" s="163">
        <v>946</v>
      </c>
      <c r="B961" s="7"/>
      <c r="C961" s="7"/>
      <c r="D961" s="120"/>
      <c r="E961" s="7"/>
      <c r="F961" s="7"/>
      <c r="G961" s="219"/>
      <c r="H961" s="7"/>
      <c r="I961" s="7"/>
      <c r="J961" s="9"/>
      <c r="K961" s="501"/>
      <c r="L961" s="498"/>
      <c r="M961" s="428"/>
      <c r="N961" s="429"/>
      <c r="O961" s="430"/>
      <c r="P961" s="422" t="str">
        <f t="shared" si="477"/>
        <v/>
      </c>
      <c r="Q961" s="422" t="str">
        <f t="shared" si="478"/>
        <v/>
      </c>
      <c r="R961" s="423" t="str">
        <f t="shared" si="479"/>
        <v/>
      </c>
      <c r="S961" s="424" t="str">
        <f t="shared" si="480"/>
        <v/>
      </c>
      <c r="T961" s="425" t="str">
        <f t="shared" si="481"/>
        <v/>
      </c>
      <c r="U961" s="425" t="str">
        <f t="shared" si="482"/>
        <v/>
      </c>
      <c r="V961" s="426"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1015" si="491">VLOOKUP(AE961,$BT$17:$BX$21,2,FALSE)</f>
        <v>#N/A</v>
      </c>
      <c r="AM961" s="6" t="e">
        <f t="shared" si="473"/>
        <v>#N/A</v>
      </c>
      <c r="AN961" s="6" t="e">
        <f t="shared" si="489"/>
        <v>#N/A</v>
      </c>
      <c r="AO961" s="6" t="e">
        <f t="shared" ref="AO961:AO1015" si="492">VLOOKUP(AE961,$BT$17:$BX$21,3,FALSE)</f>
        <v>#N/A</v>
      </c>
      <c r="AP961" s="6" t="e">
        <f t="shared" ref="AP961:AP1015" si="493">VLOOKUP(AE961,$BT$17:$BX$21,4,FALSE)</f>
        <v>#N/A</v>
      </c>
      <c r="AQ961" s="6" t="e">
        <f t="shared" ref="AQ961:AQ1015" si="494">VLOOKUP(AE961,$BT$17:$BX$21,5,FALSE)</f>
        <v>#N/A</v>
      </c>
      <c r="AR961" s="6">
        <f t="shared" si="474"/>
        <v>0</v>
      </c>
      <c r="AS961" s="6" t="e">
        <f t="shared" si="490"/>
        <v>#N/A</v>
      </c>
      <c r="AT961" s="6" t="str">
        <f t="shared" si="475"/>
        <v/>
      </c>
      <c r="AU961" s="6" t="str">
        <f t="shared" si="476"/>
        <v/>
      </c>
      <c r="AV961" s="6" t="str">
        <f t="shared" ref="AV961:AV1015" si="495">IF(AT961=AU961,"",1)</f>
        <v/>
      </c>
      <c r="AW961" s="103"/>
      <c r="BC961" s="3"/>
    </row>
    <row r="962" spans="1:55" s="12" customFormat="1" ht="13.5" customHeight="1" x14ac:dyDescent="0.2">
      <c r="A962" s="163">
        <v>947</v>
      </c>
      <c r="B962" s="7"/>
      <c r="C962" s="7"/>
      <c r="D962" s="120"/>
      <c r="E962" s="7"/>
      <c r="F962" s="7"/>
      <c r="G962" s="219"/>
      <c r="H962" s="7"/>
      <c r="I962" s="7"/>
      <c r="J962" s="9"/>
      <c r="K962" s="501"/>
      <c r="L962" s="498"/>
      <c r="M962" s="428"/>
      <c r="N962" s="429"/>
      <c r="O962" s="430"/>
      <c r="P962" s="422" t="str">
        <f t="shared" si="477"/>
        <v/>
      </c>
      <c r="Q962" s="422" t="str">
        <f t="shared" si="478"/>
        <v/>
      </c>
      <c r="R962" s="423" t="str">
        <f t="shared" si="479"/>
        <v/>
      </c>
      <c r="S962" s="424" t="str">
        <f t="shared" si="480"/>
        <v/>
      </c>
      <c r="T962" s="425" t="str">
        <f t="shared" si="481"/>
        <v/>
      </c>
      <c r="U962" s="425" t="str">
        <f t="shared" si="482"/>
        <v/>
      </c>
      <c r="V962" s="426"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3"/>
      <c r="BC962" s="3"/>
    </row>
    <row r="963" spans="1:55" s="12" customFormat="1" ht="13.5" customHeight="1" x14ac:dyDescent="0.2">
      <c r="A963" s="163">
        <v>948</v>
      </c>
      <c r="B963" s="7"/>
      <c r="C963" s="7"/>
      <c r="D963" s="120"/>
      <c r="E963" s="7"/>
      <c r="F963" s="7"/>
      <c r="G963" s="219"/>
      <c r="H963" s="7"/>
      <c r="I963" s="7"/>
      <c r="J963" s="9"/>
      <c r="K963" s="501"/>
      <c r="L963" s="498"/>
      <c r="M963" s="428"/>
      <c r="N963" s="429"/>
      <c r="O963" s="430"/>
      <c r="P963" s="422" t="str">
        <f t="shared" si="477"/>
        <v/>
      </c>
      <c r="Q963" s="422" t="str">
        <f t="shared" si="478"/>
        <v/>
      </c>
      <c r="R963" s="423" t="str">
        <f t="shared" si="479"/>
        <v/>
      </c>
      <c r="S963" s="424" t="str">
        <f t="shared" si="480"/>
        <v/>
      </c>
      <c r="T963" s="425" t="str">
        <f t="shared" si="481"/>
        <v/>
      </c>
      <c r="U963" s="425" t="str">
        <f t="shared" si="482"/>
        <v/>
      </c>
      <c r="V963" s="426"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3"/>
      <c r="BC963" s="3"/>
    </row>
    <row r="964" spans="1:55" s="12" customFormat="1" ht="13.5" customHeight="1" x14ac:dyDescent="0.2">
      <c r="A964" s="163">
        <v>949</v>
      </c>
      <c r="B964" s="7"/>
      <c r="C964" s="7"/>
      <c r="D964" s="120"/>
      <c r="E964" s="7"/>
      <c r="F964" s="7"/>
      <c r="G964" s="219"/>
      <c r="H964" s="7"/>
      <c r="I964" s="7"/>
      <c r="J964" s="9"/>
      <c r="K964" s="501"/>
      <c r="L964" s="498"/>
      <c r="M964" s="428"/>
      <c r="N964" s="429"/>
      <c r="O964" s="430"/>
      <c r="P964" s="422" t="str">
        <f t="shared" si="477"/>
        <v/>
      </c>
      <c r="Q964" s="422" t="str">
        <f t="shared" si="478"/>
        <v/>
      </c>
      <c r="R964" s="423" t="str">
        <f t="shared" si="479"/>
        <v/>
      </c>
      <c r="S964" s="424" t="str">
        <f t="shared" si="480"/>
        <v/>
      </c>
      <c r="T964" s="425" t="str">
        <f t="shared" si="481"/>
        <v/>
      </c>
      <c r="U964" s="425" t="str">
        <f t="shared" si="482"/>
        <v/>
      </c>
      <c r="V964" s="426"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3"/>
      <c r="BC964" s="3"/>
    </row>
    <row r="965" spans="1:55" s="12" customFormat="1" ht="13.5" customHeight="1" x14ac:dyDescent="0.2">
      <c r="A965" s="163">
        <v>950</v>
      </c>
      <c r="B965" s="7"/>
      <c r="C965" s="7"/>
      <c r="D965" s="120"/>
      <c r="E965" s="7"/>
      <c r="F965" s="7"/>
      <c r="G965" s="219"/>
      <c r="H965" s="7"/>
      <c r="I965" s="7"/>
      <c r="J965" s="9"/>
      <c r="K965" s="501"/>
      <c r="L965" s="498"/>
      <c r="M965" s="428"/>
      <c r="N965" s="429"/>
      <c r="O965" s="430"/>
      <c r="P965" s="422" t="str">
        <f t="shared" si="477"/>
        <v/>
      </c>
      <c r="Q965" s="422" t="str">
        <f t="shared" si="478"/>
        <v/>
      </c>
      <c r="R965" s="423" t="str">
        <f t="shared" si="479"/>
        <v/>
      </c>
      <c r="S965" s="424" t="str">
        <f t="shared" si="480"/>
        <v/>
      </c>
      <c r="T965" s="425" t="str">
        <f t="shared" si="481"/>
        <v/>
      </c>
      <c r="U965" s="425" t="str">
        <f t="shared" si="482"/>
        <v/>
      </c>
      <c r="V965" s="426"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3"/>
      <c r="BC965" s="3"/>
    </row>
    <row r="966" spans="1:55" s="12" customFormat="1" ht="13.5" customHeight="1" x14ac:dyDescent="0.2">
      <c r="A966" s="163">
        <v>951</v>
      </c>
      <c r="B966" s="7"/>
      <c r="C966" s="7"/>
      <c r="D966" s="120"/>
      <c r="E966" s="7"/>
      <c r="F966" s="7"/>
      <c r="G966" s="219"/>
      <c r="H966" s="7"/>
      <c r="I966" s="7"/>
      <c r="J966" s="9"/>
      <c r="K966" s="501"/>
      <c r="L966" s="498"/>
      <c r="M966" s="428"/>
      <c r="N966" s="429"/>
      <c r="O966" s="430"/>
      <c r="P966" s="422" t="str">
        <f t="shared" si="477"/>
        <v/>
      </c>
      <c r="Q966" s="422" t="str">
        <f t="shared" si="478"/>
        <v/>
      </c>
      <c r="R966" s="423" t="str">
        <f t="shared" si="479"/>
        <v/>
      </c>
      <c r="S966" s="424" t="str">
        <f t="shared" si="480"/>
        <v/>
      </c>
      <c r="T966" s="425" t="str">
        <f t="shared" si="481"/>
        <v/>
      </c>
      <c r="U966" s="425" t="str">
        <f t="shared" si="482"/>
        <v/>
      </c>
      <c r="V966" s="426"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3"/>
      <c r="BC966" s="3"/>
    </row>
    <row r="967" spans="1:55" s="12" customFormat="1" ht="13.5" customHeight="1" x14ac:dyDescent="0.2">
      <c r="A967" s="163">
        <v>952</v>
      </c>
      <c r="B967" s="7"/>
      <c r="C967" s="7"/>
      <c r="D967" s="120"/>
      <c r="E967" s="7"/>
      <c r="F967" s="7"/>
      <c r="G967" s="219"/>
      <c r="H967" s="7"/>
      <c r="I967" s="7"/>
      <c r="J967" s="9"/>
      <c r="K967" s="501"/>
      <c r="L967" s="498"/>
      <c r="M967" s="428"/>
      <c r="N967" s="429"/>
      <c r="O967" s="430"/>
      <c r="P967" s="422" t="str">
        <f t="shared" si="477"/>
        <v/>
      </c>
      <c r="Q967" s="422" t="str">
        <f t="shared" si="478"/>
        <v/>
      </c>
      <c r="R967" s="423" t="str">
        <f t="shared" si="479"/>
        <v/>
      </c>
      <c r="S967" s="424" t="str">
        <f t="shared" si="480"/>
        <v/>
      </c>
      <c r="T967" s="425" t="str">
        <f t="shared" si="481"/>
        <v/>
      </c>
      <c r="U967" s="425" t="str">
        <f t="shared" si="482"/>
        <v/>
      </c>
      <c r="V967" s="426"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3"/>
      <c r="BC967" s="3"/>
    </row>
    <row r="968" spans="1:55" s="12" customFormat="1" ht="13.5" customHeight="1" x14ac:dyDescent="0.2">
      <c r="A968" s="163">
        <v>953</v>
      </c>
      <c r="B968" s="7"/>
      <c r="C968" s="7"/>
      <c r="D968" s="120"/>
      <c r="E968" s="7"/>
      <c r="F968" s="7"/>
      <c r="G968" s="219"/>
      <c r="H968" s="7"/>
      <c r="I968" s="7"/>
      <c r="J968" s="9"/>
      <c r="K968" s="501"/>
      <c r="L968" s="498"/>
      <c r="M968" s="428"/>
      <c r="N968" s="429"/>
      <c r="O968" s="430"/>
      <c r="P968" s="422" t="str">
        <f t="shared" si="477"/>
        <v/>
      </c>
      <c r="Q968" s="422" t="str">
        <f t="shared" si="478"/>
        <v/>
      </c>
      <c r="R968" s="423" t="str">
        <f t="shared" si="479"/>
        <v/>
      </c>
      <c r="S968" s="424" t="str">
        <f t="shared" si="480"/>
        <v/>
      </c>
      <c r="T968" s="425" t="str">
        <f t="shared" si="481"/>
        <v/>
      </c>
      <c r="U968" s="425" t="str">
        <f t="shared" si="482"/>
        <v/>
      </c>
      <c r="V968" s="426"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3"/>
      <c r="BC968" s="3"/>
    </row>
    <row r="969" spans="1:55" s="12" customFormat="1" ht="13.5" customHeight="1" x14ac:dyDescent="0.2">
      <c r="A969" s="163">
        <v>954</v>
      </c>
      <c r="B969" s="7"/>
      <c r="C969" s="7"/>
      <c r="D969" s="120"/>
      <c r="E969" s="7"/>
      <c r="F969" s="7"/>
      <c r="G969" s="219"/>
      <c r="H969" s="7"/>
      <c r="I969" s="7"/>
      <c r="J969" s="9"/>
      <c r="K969" s="501"/>
      <c r="L969" s="498"/>
      <c r="M969" s="428"/>
      <c r="N969" s="429"/>
      <c r="O969" s="430"/>
      <c r="P969" s="422" t="str">
        <f t="shared" si="477"/>
        <v/>
      </c>
      <c r="Q969" s="422" t="str">
        <f t="shared" si="478"/>
        <v/>
      </c>
      <c r="R969" s="423" t="str">
        <f t="shared" si="479"/>
        <v/>
      </c>
      <c r="S969" s="424" t="str">
        <f t="shared" si="480"/>
        <v/>
      </c>
      <c r="T969" s="425" t="str">
        <f t="shared" si="481"/>
        <v/>
      </c>
      <c r="U969" s="425" t="str">
        <f t="shared" si="482"/>
        <v/>
      </c>
      <c r="V969" s="426"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3"/>
      <c r="BC969" s="3"/>
    </row>
    <row r="970" spans="1:55" s="12" customFormat="1" ht="13.5" customHeight="1" x14ac:dyDescent="0.2">
      <c r="A970" s="163">
        <v>955</v>
      </c>
      <c r="B970" s="7"/>
      <c r="C970" s="7"/>
      <c r="D970" s="120"/>
      <c r="E970" s="7"/>
      <c r="F970" s="7"/>
      <c r="G970" s="219"/>
      <c r="H970" s="7"/>
      <c r="I970" s="7"/>
      <c r="J970" s="9"/>
      <c r="K970" s="501"/>
      <c r="L970" s="498"/>
      <c r="M970" s="428"/>
      <c r="N970" s="429"/>
      <c r="O970" s="430"/>
      <c r="P970" s="422" t="str">
        <f t="shared" si="477"/>
        <v/>
      </c>
      <c r="Q970" s="422" t="str">
        <f t="shared" si="478"/>
        <v/>
      </c>
      <c r="R970" s="423" t="str">
        <f t="shared" si="479"/>
        <v/>
      </c>
      <c r="S970" s="424" t="str">
        <f t="shared" si="480"/>
        <v/>
      </c>
      <c r="T970" s="425" t="str">
        <f t="shared" si="481"/>
        <v/>
      </c>
      <c r="U970" s="425" t="str">
        <f t="shared" si="482"/>
        <v/>
      </c>
      <c r="V970" s="426"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3"/>
      <c r="BC970" s="3"/>
    </row>
    <row r="971" spans="1:55" s="12" customFormat="1" ht="13.5" customHeight="1" x14ac:dyDescent="0.2">
      <c r="A971" s="163">
        <v>956</v>
      </c>
      <c r="B971" s="7"/>
      <c r="C971" s="7"/>
      <c r="D971" s="120"/>
      <c r="E971" s="7"/>
      <c r="F971" s="7"/>
      <c r="G971" s="219"/>
      <c r="H971" s="7"/>
      <c r="I971" s="7"/>
      <c r="J971" s="9"/>
      <c r="K971" s="501"/>
      <c r="L971" s="498"/>
      <c r="M971" s="428"/>
      <c r="N971" s="429"/>
      <c r="O971" s="430"/>
      <c r="P971" s="422" t="str">
        <f t="shared" si="477"/>
        <v/>
      </c>
      <c r="Q971" s="422" t="str">
        <f t="shared" si="478"/>
        <v/>
      </c>
      <c r="R971" s="423" t="str">
        <f t="shared" si="479"/>
        <v/>
      </c>
      <c r="S971" s="424" t="str">
        <f t="shared" si="480"/>
        <v/>
      </c>
      <c r="T971" s="425" t="str">
        <f t="shared" si="481"/>
        <v/>
      </c>
      <c r="U971" s="425" t="str">
        <f t="shared" si="482"/>
        <v/>
      </c>
      <c r="V971" s="426"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3"/>
      <c r="BC971" s="3"/>
    </row>
    <row r="972" spans="1:55" s="12" customFormat="1" ht="13.5" customHeight="1" x14ac:dyDescent="0.2">
      <c r="A972" s="163">
        <v>957</v>
      </c>
      <c r="B972" s="7"/>
      <c r="C972" s="7"/>
      <c r="D972" s="120"/>
      <c r="E972" s="7"/>
      <c r="F972" s="7"/>
      <c r="G972" s="219"/>
      <c r="H972" s="7"/>
      <c r="I972" s="7"/>
      <c r="J972" s="9"/>
      <c r="K972" s="501"/>
      <c r="L972" s="498"/>
      <c r="M972" s="428"/>
      <c r="N972" s="429"/>
      <c r="O972" s="430"/>
      <c r="P972" s="422" t="str">
        <f t="shared" si="477"/>
        <v/>
      </c>
      <c r="Q972" s="422" t="str">
        <f t="shared" si="478"/>
        <v/>
      </c>
      <c r="R972" s="423" t="str">
        <f t="shared" si="479"/>
        <v/>
      </c>
      <c r="S972" s="424" t="str">
        <f t="shared" si="480"/>
        <v/>
      </c>
      <c r="T972" s="425" t="str">
        <f t="shared" si="481"/>
        <v/>
      </c>
      <c r="U972" s="425" t="str">
        <f t="shared" si="482"/>
        <v/>
      </c>
      <c r="V972" s="426"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3"/>
      <c r="BC972" s="3"/>
    </row>
    <row r="973" spans="1:55" s="12" customFormat="1" ht="13.5" customHeight="1" x14ac:dyDescent="0.2">
      <c r="A973" s="163">
        <v>958</v>
      </c>
      <c r="B973" s="7"/>
      <c r="C973" s="7"/>
      <c r="D973" s="120"/>
      <c r="E973" s="7"/>
      <c r="F973" s="7"/>
      <c r="G973" s="219"/>
      <c r="H973" s="7"/>
      <c r="I973" s="7"/>
      <c r="J973" s="9"/>
      <c r="K973" s="501"/>
      <c r="L973" s="498"/>
      <c r="M973" s="428"/>
      <c r="N973" s="429"/>
      <c r="O973" s="430"/>
      <c r="P973" s="422" t="str">
        <f t="shared" si="477"/>
        <v/>
      </c>
      <c r="Q973" s="422" t="str">
        <f t="shared" si="478"/>
        <v/>
      </c>
      <c r="R973" s="423" t="str">
        <f t="shared" si="479"/>
        <v/>
      </c>
      <c r="S973" s="424" t="str">
        <f t="shared" si="480"/>
        <v/>
      </c>
      <c r="T973" s="425" t="str">
        <f t="shared" si="481"/>
        <v/>
      </c>
      <c r="U973" s="425" t="str">
        <f t="shared" si="482"/>
        <v/>
      </c>
      <c r="V973" s="426"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3"/>
      <c r="BC973" s="3"/>
    </row>
    <row r="974" spans="1:55" s="12" customFormat="1" ht="13.5" customHeight="1" x14ac:dyDescent="0.2">
      <c r="A974" s="163">
        <v>959</v>
      </c>
      <c r="B974" s="7"/>
      <c r="C974" s="7"/>
      <c r="D974" s="120"/>
      <c r="E974" s="7"/>
      <c r="F974" s="7"/>
      <c r="G974" s="219"/>
      <c r="H974" s="7"/>
      <c r="I974" s="7"/>
      <c r="J974" s="9"/>
      <c r="K974" s="501"/>
      <c r="L974" s="498"/>
      <c r="M974" s="428"/>
      <c r="N974" s="429"/>
      <c r="O974" s="430"/>
      <c r="P974" s="422" t="str">
        <f t="shared" si="477"/>
        <v/>
      </c>
      <c r="Q974" s="422" t="str">
        <f t="shared" si="478"/>
        <v/>
      </c>
      <c r="R974" s="423" t="str">
        <f t="shared" si="479"/>
        <v/>
      </c>
      <c r="S974" s="424" t="str">
        <f t="shared" si="480"/>
        <v/>
      </c>
      <c r="T974" s="425" t="str">
        <f t="shared" si="481"/>
        <v/>
      </c>
      <c r="U974" s="425" t="str">
        <f t="shared" si="482"/>
        <v/>
      </c>
      <c r="V974" s="426"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3"/>
      <c r="BC974" s="3"/>
    </row>
    <row r="975" spans="1:55" s="12" customFormat="1" ht="13.5" customHeight="1" x14ac:dyDescent="0.2">
      <c r="A975" s="163">
        <v>960</v>
      </c>
      <c r="B975" s="7"/>
      <c r="C975" s="7"/>
      <c r="D975" s="120"/>
      <c r="E975" s="7"/>
      <c r="F975" s="7"/>
      <c r="G975" s="219"/>
      <c r="H975" s="7"/>
      <c r="I975" s="7"/>
      <c r="J975" s="9"/>
      <c r="K975" s="501"/>
      <c r="L975" s="498"/>
      <c r="M975" s="428"/>
      <c r="N975" s="429"/>
      <c r="O975" s="430"/>
      <c r="P975" s="422" t="str">
        <f t="shared" si="477"/>
        <v/>
      </c>
      <c r="Q975" s="422" t="str">
        <f t="shared" si="478"/>
        <v/>
      </c>
      <c r="R975" s="423" t="str">
        <f t="shared" si="479"/>
        <v/>
      </c>
      <c r="S975" s="424" t="str">
        <f t="shared" si="480"/>
        <v/>
      </c>
      <c r="T975" s="425" t="str">
        <f t="shared" si="481"/>
        <v/>
      </c>
      <c r="U975" s="425" t="str">
        <f t="shared" si="482"/>
        <v/>
      </c>
      <c r="V975" s="426"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3"/>
      <c r="BC975" s="3"/>
    </row>
    <row r="976" spans="1:55" s="12" customFormat="1" ht="13.5" customHeight="1" x14ac:dyDescent="0.2">
      <c r="A976" s="163">
        <v>961</v>
      </c>
      <c r="B976" s="7"/>
      <c r="C976" s="7"/>
      <c r="D976" s="120"/>
      <c r="E976" s="7"/>
      <c r="F976" s="7"/>
      <c r="G976" s="219"/>
      <c r="H976" s="7"/>
      <c r="I976" s="7"/>
      <c r="J976" s="9"/>
      <c r="K976" s="501"/>
      <c r="L976" s="498"/>
      <c r="M976" s="428"/>
      <c r="N976" s="429"/>
      <c r="O976" s="430"/>
      <c r="P976" s="422" t="str">
        <f t="shared" si="477"/>
        <v/>
      </c>
      <c r="Q976" s="422" t="str">
        <f t="shared" si="478"/>
        <v/>
      </c>
      <c r="R976" s="423" t="str">
        <f t="shared" si="479"/>
        <v/>
      </c>
      <c r="S976" s="424" t="str">
        <f t="shared" si="480"/>
        <v/>
      </c>
      <c r="T976" s="425" t="str">
        <f t="shared" si="481"/>
        <v/>
      </c>
      <c r="U976" s="425" t="str">
        <f t="shared" si="482"/>
        <v/>
      </c>
      <c r="V976" s="426" t="str">
        <f t="shared" si="483"/>
        <v/>
      </c>
      <c r="W976" s="38"/>
      <c r="X976" s="29" t="str">
        <f t="shared" ref="X976:X1015" si="496">IF(ISBLANK(H976)=TRUE,"",IF(OR(ISBLANK(B976)=TRUE),1,""))</f>
        <v/>
      </c>
      <c r="Y976" s="6" t="e">
        <f t="shared" ref="Y976:Y1015" si="497">VLOOKUP(H976,$AX$17:$BA$23,2,FALSE)</f>
        <v>#N/A</v>
      </c>
      <c r="Z976" s="6" t="e">
        <f t="shared" ref="Z976:Z1015" si="498">VLOOKUP(H976,$AX$17:$BA$23,3,FALSE)</f>
        <v>#N/A</v>
      </c>
      <c r="AA976" s="6" t="e">
        <f t="shared" ref="AA976:AA1015" si="499">VLOOKUP(H976,$AX$17:$BA$23,4,FALSE)</f>
        <v>#N/A</v>
      </c>
      <c r="AB976" s="6" t="str">
        <f t="shared" ref="AB976:AB1015" si="500">IF(ISERROR(SEARCH("-",I976,1))=TRUE,ASC(UPPER(I976)),ASC(UPPER(LEFT(I976,SEARCH("-",I976,1)-1))))</f>
        <v/>
      </c>
      <c r="AC976" s="10">
        <f t="shared" ref="AC976:AC1015" si="501">IF(J976&gt;3500,J976/1000,1)</f>
        <v>1</v>
      </c>
      <c r="AD976" s="6" t="e">
        <f t="shared" si="484"/>
        <v>#N/A</v>
      </c>
      <c r="AE976" s="6" t="e">
        <f t="shared" si="485"/>
        <v>#N/A</v>
      </c>
      <c r="AF976" s="6" t="e">
        <f t="shared" ref="AF976:AF1015" si="502">VLOOKUP(K976,$BF$17:$BG$27,2,FALSE)</f>
        <v>#N/A</v>
      </c>
      <c r="AG976" s="6" t="e">
        <f t="shared" si="486"/>
        <v>#N/A</v>
      </c>
      <c r="AH976" s="11" t="str">
        <f t="shared" ref="AH976:AH1015" si="503">IF(OR(ISBLANK(K976)=TRUE,ISBLANK(B976)=TRUE)," ",CONCATENATE(B976,AA976,AD976))</f>
        <v xml:space="preserve"> </v>
      </c>
      <c r="AI976" s="6" t="e">
        <f t="shared" si="487"/>
        <v>#N/A</v>
      </c>
      <c r="AJ976" s="6" t="e">
        <f t="shared" ref="AJ976:AJ1015" si="504">IF(AND(L976="あり",AF976="軽"),AL976,AK976)</f>
        <v>#N/A</v>
      </c>
      <c r="AK976" s="6" t="e">
        <f t="shared" si="488"/>
        <v>#N/A</v>
      </c>
      <c r="AL976" s="6" t="e">
        <f t="shared" si="491"/>
        <v>#N/A</v>
      </c>
      <c r="AM976" s="6"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1015" si="506">IF(AND(L976="なし",M976="なし"),0,IF(AND(L976="",M976=""),0,IF(AND(L976="",M976="なし"),0,IF(AND(L976="なし",M976=""),0,1))))</f>
        <v>0</v>
      </c>
      <c r="AS976" s="6" t="e">
        <f t="shared" si="490"/>
        <v>#N/A</v>
      </c>
      <c r="AT976" s="6" t="str">
        <f t="shared" ref="AT976:AT1015" si="507">IF(H976="","",VLOOKUP(H976,$AX$17:$BB$25,5,FALSE))</f>
        <v/>
      </c>
      <c r="AU976" s="6" t="str">
        <f t="shared" ref="AU976:AU1015" si="508">IF(D976="","",VLOOKUP(CONCATENATE("A",LEFT(D976)),$BQ$17:$BR$26,2,FALSE))</f>
        <v/>
      </c>
      <c r="AV976" s="6" t="str">
        <f t="shared" si="495"/>
        <v/>
      </c>
      <c r="AW976" s="103"/>
      <c r="BC976" s="3"/>
    </row>
    <row r="977" spans="1:55" s="12" customFormat="1" ht="13.5" customHeight="1" x14ac:dyDescent="0.2">
      <c r="A977" s="163">
        <v>962</v>
      </c>
      <c r="B977" s="7"/>
      <c r="C977" s="7"/>
      <c r="D977" s="120"/>
      <c r="E977" s="7"/>
      <c r="F977" s="7"/>
      <c r="G977" s="219"/>
      <c r="H977" s="7"/>
      <c r="I977" s="7"/>
      <c r="J977" s="9"/>
      <c r="K977" s="501"/>
      <c r="L977" s="498"/>
      <c r="M977" s="428"/>
      <c r="N977" s="429"/>
      <c r="O977" s="430"/>
      <c r="P977" s="422" t="str">
        <f t="shared" ref="P977:P1015" si="509">IF(ISBLANK(K977)=TRUE,"",IF(ISNUMBER(AJ977)=TRUE,AJ977,"エラー"))</f>
        <v/>
      </c>
      <c r="Q977" s="422" t="str">
        <f t="shared" ref="Q977:Q1015" si="510">IF(ISBLANK(K977)=TRUE,"",IF(ISNUMBER(AM977)=TRUE,AM977,"エラー"))</f>
        <v/>
      </c>
      <c r="R977" s="423" t="str">
        <f t="shared" ref="R977:R1015" si="511">IF(ISBLANK(K977)=TRUE,"",IF(ISNUMBER(AS977)=TRUE,AS977,"エラー"))</f>
        <v/>
      </c>
      <c r="S977" s="424" t="str">
        <f t="shared" ref="S977:S1015" si="512">IF(OR(N977="",O977=""),"",N977/O977)</f>
        <v/>
      </c>
      <c r="T977" s="425" t="str">
        <f t="shared" ref="T977:T1015" si="513">IF(P977="","",IF(ISERROR(P977*N977*AC977),"エラー",IF(ISBLANK(P977)=TRUE,"エラー",IF(ISBLANK(N977)=TRUE,"エラー",IF(AV977=1,"エラー",P977*N977*AC977/1000)))))</f>
        <v/>
      </c>
      <c r="U977" s="425" t="str">
        <f t="shared" ref="U977:U1015" si="514">IF(Q977="","",IF(ISERROR(Q977*N977*AC977),"エラー",IF(ISBLANK(Q977)=TRUE,"エラー",IF(ISBLANK(N977)=TRUE,"エラー",IF(AV977=1,"エラー",Q977*N977*AC977/1000)))))</f>
        <v/>
      </c>
      <c r="V977" s="426" t="str">
        <f t="shared" ref="V977:V1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1015" si="516">IF(AA977=9,0,IF(J977&lt;=2500,IF(J977&lt;=1700,1,2),IF(J977&lt;=12000,IF(J977&lt;=3500,3,4),IF(ISERROR(SEARCH(LEFT(I977,1),"LFMRQST")),4,IF(AND(LEN(I977)&lt;&gt;3,AF977&lt;&gt;"軽"),4,5)))))</f>
        <v>#N/A</v>
      </c>
      <c r="AE977" s="6" t="e">
        <f t="shared" ref="AE977:AE1015" si="517">IF(AA977=5,0,IF(AA977=9,0,IF(J977&lt;=2500,IF(J977&lt;=1700,1,2),IF(J977&lt;=12000,IF(J977&lt;=3500,3,4),IF(ISERROR(SEARCH(LEFT(I977,1),"LFMRQST")),4,IF(AND(LEN(I977)&lt;&gt;3,AF977&lt;&gt;"軽"),4,5))))))</f>
        <v>#N/A</v>
      </c>
      <c r="AF977" s="6" t="e">
        <f t="shared" si="502"/>
        <v>#N/A</v>
      </c>
      <c r="AG977" s="6" t="e">
        <f t="shared" ref="AG977:AG1015" si="518">VLOOKUP(AI977,排出係数表,9,FALSE)</f>
        <v>#N/A</v>
      </c>
      <c r="AH977" s="11" t="str">
        <f t="shared" si="503"/>
        <v xml:space="preserve"> </v>
      </c>
      <c r="AI977" s="6" t="e">
        <f t="shared" ref="AI977:AI1015" si="519">CONCATENATE(Y977,AE977,AF977,AB977)</f>
        <v>#N/A</v>
      </c>
      <c r="AJ977" s="6" t="e">
        <f t="shared" si="504"/>
        <v>#N/A</v>
      </c>
      <c r="AK977" s="6" t="e">
        <f t="shared" ref="AK977:AK1015" si="520">VLOOKUP(AI977,排出係数表,6,FALSE)</f>
        <v>#N/A</v>
      </c>
      <c r="AL977" s="6" t="e">
        <f t="shared" si="491"/>
        <v>#N/A</v>
      </c>
      <c r="AM977" s="6" t="e">
        <f t="shared" si="505"/>
        <v>#N/A</v>
      </c>
      <c r="AN977" s="6" t="e">
        <f t="shared" ref="AN977:AN1015" si="521">VLOOKUP(AI977,排出係数表,7,FALSE)</f>
        <v>#N/A</v>
      </c>
      <c r="AO977" s="6" t="e">
        <f t="shared" si="492"/>
        <v>#N/A</v>
      </c>
      <c r="AP977" s="6" t="e">
        <f t="shared" si="493"/>
        <v>#N/A</v>
      </c>
      <c r="AQ977" s="6" t="e">
        <f t="shared" si="494"/>
        <v>#N/A</v>
      </c>
      <c r="AR977" s="6">
        <f t="shared" si="506"/>
        <v>0</v>
      </c>
      <c r="AS977" s="6" t="e">
        <f t="shared" ref="AS977:AS1015" si="522">VLOOKUP(AI977,排出係数表,8,FALSE)</f>
        <v>#N/A</v>
      </c>
      <c r="AT977" s="6" t="str">
        <f t="shared" si="507"/>
        <v/>
      </c>
      <c r="AU977" s="6" t="str">
        <f t="shared" si="508"/>
        <v/>
      </c>
      <c r="AV977" s="6" t="str">
        <f t="shared" si="495"/>
        <v/>
      </c>
      <c r="AW977" s="103"/>
      <c r="BC977" s="3"/>
    </row>
    <row r="978" spans="1:55" s="12" customFormat="1" ht="13.5" customHeight="1" x14ac:dyDescent="0.2">
      <c r="A978" s="163">
        <v>963</v>
      </c>
      <c r="B978" s="7"/>
      <c r="C978" s="7"/>
      <c r="D978" s="120"/>
      <c r="E978" s="7"/>
      <c r="F978" s="7"/>
      <c r="G978" s="219"/>
      <c r="H978" s="7"/>
      <c r="I978" s="7"/>
      <c r="J978" s="9"/>
      <c r="K978" s="501"/>
      <c r="L978" s="498"/>
      <c r="M978" s="428"/>
      <c r="N978" s="429"/>
      <c r="O978" s="430"/>
      <c r="P978" s="422" t="str">
        <f t="shared" si="509"/>
        <v/>
      </c>
      <c r="Q978" s="422" t="str">
        <f t="shared" si="510"/>
        <v/>
      </c>
      <c r="R978" s="423" t="str">
        <f t="shared" si="511"/>
        <v/>
      </c>
      <c r="S978" s="424" t="str">
        <f t="shared" si="512"/>
        <v/>
      </c>
      <c r="T978" s="425" t="str">
        <f t="shared" si="513"/>
        <v/>
      </c>
      <c r="U978" s="425" t="str">
        <f t="shared" si="514"/>
        <v/>
      </c>
      <c r="V978" s="426"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3"/>
      <c r="BC978" s="3"/>
    </row>
    <row r="979" spans="1:55" s="12" customFormat="1" ht="13.5" customHeight="1" x14ac:dyDescent="0.2">
      <c r="A979" s="163">
        <v>964</v>
      </c>
      <c r="B979" s="7"/>
      <c r="C979" s="7"/>
      <c r="D979" s="120"/>
      <c r="E979" s="7"/>
      <c r="F979" s="7"/>
      <c r="G979" s="219"/>
      <c r="H979" s="7"/>
      <c r="I979" s="7"/>
      <c r="J979" s="9"/>
      <c r="K979" s="501"/>
      <c r="L979" s="498"/>
      <c r="M979" s="428"/>
      <c r="N979" s="429"/>
      <c r="O979" s="430"/>
      <c r="P979" s="422" t="str">
        <f t="shared" si="509"/>
        <v/>
      </c>
      <c r="Q979" s="422" t="str">
        <f t="shared" si="510"/>
        <v/>
      </c>
      <c r="R979" s="423" t="str">
        <f t="shared" si="511"/>
        <v/>
      </c>
      <c r="S979" s="424" t="str">
        <f t="shared" si="512"/>
        <v/>
      </c>
      <c r="T979" s="425" t="str">
        <f t="shared" si="513"/>
        <v/>
      </c>
      <c r="U979" s="425" t="str">
        <f t="shared" si="514"/>
        <v/>
      </c>
      <c r="V979" s="426"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3"/>
      <c r="BC979" s="3"/>
    </row>
    <row r="980" spans="1:55" s="12" customFormat="1" ht="13.5" customHeight="1" x14ac:dyDescent="0.2">
      <c r="A980" s="163">
        <v>965</v>
      </c>
      <c r="B980" s="7"/>
      <c r="C980" s="7"/>
      <c r="D980" s="120"/>
      <c r="E980" s="7"/>
      <c r="F980" s="7"/>
      <c r="G980" s="219"/>
      <c r="H980" s="7"/>
      <c r="I980" s="7"/>
      <c r="J980" s="9"/>
      <c r="K980" s="501"/>
      <c r="L980" s="498"/>
      <c r="M980" s="428"/>
      <c r="N980" s="429"/>
      <c r="O980" s="430"/>
      <c r="P980" s="422" t="str">
        <f t="shared" si="509"/>
        <v/>
      </c>
      <c r="Q980" s="422" t="str">
        <f t="shared" si="510"/>
        <v/>
      </c>
      <c r="R980" s="423" t="str">
        <f t="shared" si="511"/>
        <v/>
      </c>
      <c r="S980" s="424" t="str">
        <f t="shared" si="512"/>
        <v/>
      </c>
      <c r="T980" s="425" t="str">
        <f t="shared" si="513"/>
        <v/>
      </c>
      <c r="U980" s="425" t="str">
        <f t="shared" si="514"/>
        <v/>
      </c>
      <c r="V980" s="426"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3"/>
      <c r="BC980" s="3"/>
    </row>
    <row r="981" spans="1:55" s="12" customFormat="1" ht="13.5" customHeight="1" x14ac:dyDescent="0.2">
      <c r="A981" s="163">
        <v>966</v>
      </c>
      <c r="B981" s="7"/>
      <c r="C981" s="7"/>
      <c r="D981" s="120"/>
      <c r="E981" s="7"/>
      <c r="F981" s="7"/>
      <c r="G981" s="219"/>
      <c r="H981" s="7"/>
      <c r="I981" s="7"/>
      <c r="J981" s="9"/>
      <c r="K981" s="501"/>
      <c r="L981" s="498"/>
      <c r="M981" s="428"/>
      <c r="N981" s="429"/>
      <c r="O981" s="430"/>
      <c r="P981" s="422" t="str">
        <f t="shared" si="509"/>
        <v/>
      </c>
      <c r="Q981" s="422" t="str">
        <f t="shared" si="510"/>
        <v/>
      </c>
      <c r="R981" s="423" t="str">
        <f t="shared" si="511"/>
        <v/>
      </c>
      <c r="S981" s="424" t="str">
        <f t="shared" si="512"/>
        <v/>
      </c>
      <c r="T981" s="425" t="str">
        <f t="shared" si="513"/>
        <v/>
      </c>
      <c r="U981" s="425" t="str">
        <f t="shared" si="514"/>
        <v/>
      </c>
      <c r="V981" s="426"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3"/>
      <c r="BC981" s="3"/>
    </row>
    <row r="982" spans="1:55" s="12" customFormat="1" ht="13.5" customHeight="1" x14ac:dyDescent="0.2">
      <c r="A982" s="163">
        <v>967</v>
      </c>
      <c r="B982" s="7"/>
      <c r="C982" s="7"/>
      <c r="D982" s="120"/>
      <c r="E982" s="7"/>
      <c r="F982" s="7"/>
      <c r="G982" s="219"/>
      <c r="H982" s="7"/>
      <c r="I982" s="7"/>
      <c r="J982" s="9"/>
      <c r="K982" s="501"/>
      <c r="L982" s="498"/>
      <c r="M982" s="428"/>
      <c r="N982" s="429"/>
      <c r="O982" s="430"/>
      <c r="P982" s="422" t="str">
        <f t="shared" si="509"/>
        <v/>
      </c>
      <c r="Q982" s="422" t="str">
        <f t="shared" si="510"/>
        <v/>
      </c>
      <c r="R982" s="423" t="str">
        <f t="shared" si="511"/>
        <v/>
      </c>
      <c r="S982" s="424" t="str">
        <f t="shared" si="512"/>
        <v/>
      </c>
      <c r="T982" s="425" t="str">
        <f t="shared" si="513"/>
        <v/>
      </c>
      <c r="U982" s="425" t="str">
        <f t="shared" si="514"/>
        <v/>
      </c>
      <c r="V982" s="426"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3"/>
      <c r="BC982" s="3"/>
    </row>
    <row r="983" spans="1:55" s="12" customFormat="1" ht="13.5" customHeight="1" x14ac:dyDescent="0.2">
      <c r="A983" s="163">
        <v>968</v>
      </c>
      <c r="B983" s="7"/>
      <c r="C983" s="7"/>
      <c r="D983" s="120"/>
      <c r="E983" s="7"/>
      <c r="F983" s="7"/>
      <c r="G983" s="219"/>
      <c r="H983" s="7"/>
      <c r="I983" s="7"/>
      <c r="J983" s="9"/>
      <c r="K983" s="501"/>
      <c r="L983" s="498"/>
      <c r="M983" s="428"/>
      <c r="N983" s="429"/>
      <c r="O983" s="430"/>
      <c r="P983" s="422" t="str">
        <f t="shared" si="509"/>
        <v/>
      </c>
      <c r="Q983" s="422" t="str">
        <f t="shared" si="510"/>
        <v/>
      </c>
      <c r="R983" s="423" t="str">
        <f t="shared" si="511"/>
        <v/>
      </c>
      <c r="S983" s="424" t="str">
        <f t="shared" si="512"/>
        <v/>
      </c>
      <c r="T983" s="425" t="str">
        <f t="shared" si="513"/>
        <v/>
      </c>
      <c r="U983" s="425" t="str">
        <f t="shared" si="514"/>
        <v/>
      </c>
      <c r="V983" s="426"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3"/>
      <c r="BC983" s="3"/>
    </row>
    <row r="984" spans="1:55" s="12" customFormat="1" ht="13.5" customHeight="1" x14ac:dyDescent="0.2">
      <c r="A984" s="163">
        <v>969</v>
      </c>
      <c r="B984" s="7"/>
      <c r="C984" s="7"/>
      <c r="D984" s="120"/>
      <c r="E984" s="7"/>
      <c r="F984" s="7"/>
      <c r="G984" s="219"/>
      <c r="H984" s="7"/>
      <c r="I984" s="7"/>
      <c r="J984" s="9"/>
      <c r="K984" s="501"/>
      <c r="L984" s="498"/>
      <c r="M984" s="428"/>
      <c r="N984" s="429"/>
      <c r="O984" s="430"/>
      <c r="P984" s="422" t="str">
        <f t="shared" si="509"/>
        <v/>
      </c>
      <c r="Q984" s="422" t="str">
        <f t="shared" si="510"/>
        <v/>
      </c>
      <c r="R984" s="423" t="str">
        <f t="shared" si="511"/>
        <v/>
      </c>
      <c r="S984" s="424" t="str">
        <f t="shared" si="512"/>
        <v/>
      </c>
      <c r="T984" s="425" t="str">
        <f t="shared" si="513"/>
        <v/>
      </c>
      <c r="U984" s="425" t="str">
        <f t="shared" si="514"/>
        <v/>
      </c>
      <c r="V984" s="426"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3"/>
      <c r="BC984" s="3"/>
    </row>
    <row r="985" spans="1:55" s="12" customFormat="1" ht="13.5" customHeight="1" x14ac:dyDescent="0.2">
      <c r="A985" s="163">
        <v>970</v>
      </c>
      <c r="B985" s="7"/>
      <c r="C985" s="7"/>
      <c r="D985" s="120"/>
      <c r="E985" s="7"/>
      <c r="F985" s="7"/>
      <c r="G985" s="219"/>
      <c r="H985" s="7"/>
      <c r="I985" s="7"/>
      <c r="J985" s="9"/>
      <c r="K985" s="501"/>
      <c r="L985" s="498"/>
      <c r="M985" s="428"/>
      <c r="N985" s="429"/>
      <c r="O985" s="430"/>
      <c r="P985" s="422" t="str">
        <f t="shared" si="509"/>
        <v/>
      </c>
      <c r="Q985" s="422" t="str">
        <f t="shared" si="510"/>
        <v/>
      </c>
      <c r="R985" s="423" t="str">
        <f t="shared" si="511"/>
        <v/>
      </c>
      <c r="S985" s="424" t="str">
        <f t="shared" si="512"/>
        <v/>
      </c>
      <c r="T985" s="425" t="str">
        <f t="shared" si="513"/>
        <v/>
      </c>
      <c r="U985" s="425" t="str">
        <f t="shared" si="514"/>
        <v/>
      </c>
      <c r="V985" s="426"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3"/>
      <c r="BC985" s="3"/>
    </row>
    <row r="986" spans="1:55" s="12" customFormat="1" ht="13.5" customHeight="1" x14ac:dyDescent="0.2">
      <c r="A986" s="163">
        <v>971</v>
      </c>
      <c r="B986" s="7"/>
      <c r="C986" s="7"/>
      <c r="D986" s="120"/>
      <c r="E986" s="7"/>
      <c r="F986" s="7"/>
      <c r="G986" s="219"/>
      <c r="H986" s="7"/>
      <c r="I986" s="7"/>
      <c r="J986" s="9"/>
      <c r="K986" s="501"/>
      <c r="L986" s="498"/>
      <c r="M986" s="428"/>
      <c r="N986" s="429"/>
      <c r="O986" s="430"/>
      <c r="P986" s="422" t="str">
        <f t="shared" si="509"/>
        <v/>
      </c>
      <c r="Q986" s="422" t="str">
        <f t="shared" si="510"/>
        <v/>
      </c>
      <c r="R986" s="423" t="str">
        <f t="shared" si="511"/>
        <v/>
      </c>
      <c r="S986" s="424" t="str">
        <f t="shared" si="512"/>
        <v/>
      </c>
      <c r="T986" s="425" t="str">
        <f t="shared" si="513"/>
        <v/>
      </c>
      <c r="U986" s="425" t="str">
        <f t="shared" si="514"/>
        <v/>
      </c>
      <c r="V986" s="426"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3"/>
      <c r="BC986" s="3"/>
    </row>
    <row r="987" spans="1:55" s="12" customFormat="1" ht="13.5" customHeight="1" x14ac:dyDescent="0.2">
      <c r="A987" s="163">
        <v>972</v>
      </c>
      <c r="B987" s="7"/>
      <c r="C987" s="7"/>
      <c r="D987" s="120"/>
      <c r="E987" s="7"/>
      <c r="F987" s="7"/>
      <c r="G987" s="219"/>
      <c r="H987" s="7"/>
      <c r="I987" s="7"/>
      <c r="J987" s="9"/>
      <c r="K987" s="501"/>
      <c r="L987" s="498"/>
      <c r="M987" s="428"/>
      <c r="N987" s="429"/>
      <c r="O987" s="430"/>
      <c r="P987" s="422" t="str">
        <f t="shared" si="509"/>
        <v/>
      </c>
      <c r="Q987" s="422" t="str">
        <f t="shared" si="510"/>
        <v/>
      </c>
      <c r="R987" s="423" t="str">
        <f t="shared" si="511"/>
        <v/>
      </c>
      <c r="S987" s="424" t="str">
        <f t="shared" si="512"/>
        <v/>
      </c>
      <c r="T987" s="425" t="str">
        <f t="shared" si="513"/>
        <v/>
      </c>
      <c r="U987" s="425" t="str">
        <f t="shared" si="514"/>
        <v/>
      </c>
      <c r="V987" s="426"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3"/>
      <c r="BC987" s="3"/>
    </row>
    <row r="988" spans="1:55" s="12" customFormat="1" ht="13.5" customHeight="1" x14ac:dyDescent="0.2">
      <c r="A988" s="163">
        <v>973</v>
      </c>
      <c r="B988" s="7"/>
      <c r="C988" s="7"/>
      <c r="D988" s="120"/>
      <c r="E988" s="7"/>
      <c r="F988" s="7"/>
      <c r="G988" s="219"/>
      <c r="H988" s="7"/>
      <c r="I988" s="7"/>
      <c r="J988" s="9"/>
      <c r="K988" s="501"/>
      <c r="L988" s="498"/>
      <c r="M988" s="428"/>
      <c r="N988" s="429"/>
      <c r="O988" s="430"/>
      <c r="P988" s="422" t="str">
        <f t="shared" si="509"/>
        <v/>
      </c>
      <c r="Q988" s="422" t="str">
        <f t="shared" si="510"/>
        <v/>
      </c>
      <c r="R988" s="423" t="str">
        <f t="shared" si="511"/>
        <v/>
      </c>
      <c r="S988" s="424" t="str">
        <f t="shared" si="512"/>
        <v/>
      </c>
      <c r="T988" s="425" t="str">
        <f t="shared" si="513"/>
        <v/>
      </c>
      <c r="U988" s="425" t="str">
        <f t="shared" si="514"/>
        <v/>
      </c>
      <c r="V988" s="426"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3"/>
      <c r="BC988" s="3"/>
    </row>
    <row r="989" spans="1:55" s="12" customFormat="1" ht="13.5" customHeight="1" x14ac:dyDescent="0.2">
      <c r="A989" s="163">
        <v>974</v>
      </c>
      <c r="B989" s="7"/>
      <c r="C989" s="7"/>
      <c r="D989" s="120"/>
      <c r="E989" s="7"/>
      <c r="F989" s="7"/>
      <c r="G989" s="219"/>
      <c r="H989" s="7"/>
      <c r="I989" s="7"/>
      <c r="J989" s="9"/>
      <c r="K989" s="501"/>
      <c r="L989" s="498"/>
      <c r="M989" s="428"/>
      <c r="N989" s="429"/>
      <c r="O989" s="430"/>
      <c r="P989" s="422" t="str">
        <f t="shared" si="509"/>
        <v/>
      </c>
      <c r="Q989" s="422" t="str">
        <f t="shared" si="510"/>
        <v/>
      </c>
      <c r="R989" s="423" t="str">
        <f t="shared" si="511"/>
        <v/>
      </c>
      <c r="S989" s="424" t="str">
        <f t="shared" si="512"/>
        <v/>
      </c>
      <c r="T989" s="425" t="str">
        <f t="shared" si="513"/>
        <v/>
      </c>
      <c r="U989" s="425" t="str">
        <f t="shared" si="514"/>
        <v/>
      </c>
      <c r="V989" s="426"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3"/>
      <c r="BC989" s="3"/>
    </row>
    <row r="990" spans="1:55" s="12" customFormat="1" ht="13.5" customHeight="1" x14ac:dyDescent="0.2">
      <c r="A990" s="163">
        <v>975</v>
      </c>
      <c r="B990" s="7"/>
      <c r="C990" s="7"/>
      <c r="D990" s="120"/>
      <c r="E990" s="7"/>
      <c r="F990" s="7"/>
      <c r="G990" s="219"/>
      <c r="H990" s="7"/>
      <c r="I990" s="7"/>
      <c r="J990" s="9"/>
      <c r="K990" s="501"/>
      <c r="L990" s="498"/>
      <c r="M990" s="428"/>
      <c r="N990" s="429"/>
      <c r="O990" s="430"/>
      <c r="P990" s="422" t="str">
        <f t="shared" si="509"/>
        <v/>
      </c>
      <c r="Q990" s="422" t="str">
        <f t="shared" si="510"/>
        <v/>
      </c>
      <c r="R990" s="423" t="str">
        <f t="shared" si="511"/>
        <v/>
      </c>
      <c r="S990" s="424" t="str">
        <f t="shared" si="512"/>
        <v/>
      </c>
      <c r="T990" s="425" t="str">
        <f t="shared" si="513"/>
        <v/>
      </c>
      <c r="U990" s="425" t="str">
        <f t="shared" si="514"/>
        <v/>
      </c>
      <c r="V990" s="426"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3"/>
      <c r="BC990" s="3"/>
    </row>
    <row r="991" spans="1:55" s="12" customFormat="1" ht="13.5" customHeight="1" x14ac:dyDescent="0.2">
      <c r="A991" s="163">
        <v>976</v>
      </c>
      <c r="B991" s="7"/>
      <c r="C991" s="7"/>
      <c r="D991" s="120"/>
      <c r="E991" s="7"/>
      <c r="F991" s="7"/>
      <c r="G991" s="219"/>
      <c r="H991" s="7"/>
      <c r="I991" s="7"/>
      <c r="J991" s="9"/>
      <c r="K991" s="501"/>
      <c r="L991" s="498"/>
      <c r="M991" s="428"/>
      <c r="N991" s="429"/>
      <c r="O991" s="430"/>
      <c r="P991" s="422" t="str">
        <f t="shared" si="509"/>
        <v/>
      </c>
      <c r="Q991" s="422" t="str">
        <f t="shared" si="510"/>
        <v/>
      </c>
      <c r="R991" s="423" t="str">
        <f t="shared" si="511"/>
        <v/>
      </c>
      <c r="S991" s="424" t="str">
        <f t="shared" si="512"/>
        <v/>
      </c>
      <c r="T991" s="425" t="str">
        <f t="shared" si="513"/>
        <v/>
      </c>
      <c r="U991" s="425" t="str">
        <f t="shared" si="514"/>
        <v/>
      </c>
      <c r="V991" s="426"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3"/>
      <c r="BC991" s="3"/>
    </row>
    <row r="992" spans="1:55" s="12" customFormat="1" ht="13.5" customHeight="1" x14ac:dyDescent="0.2">
      <c r="A992" s="163">
        <v>977</v>
      </c>
      <c r="B992" s="7"/>
      <c r="C992" s="7"/>
      <c r="D992" s="120"/>
      <c r="E992" s="7"/>
      <c r="F992" s="7"/>
      <c r="G992" s="219"/>
      <c r="H992" s="7"/>
      <c r="I992" s="7"/>
      <c r="J992" s="9"/>
      <c r="K992" s="501"/>
      <c r="L992" s="498"/>
      <c r="M992" s="428"/>
      <c r="N992" s="429"/>
      <c r="O992" s="430"/>
      <c r="P992" s="422" t="str">
        <f t="shared" si="509"/>
        <v/>
      </c>
      <c r="Q992" s="422" t="str">
        <f t="shared" si="510"/>
        <v/>
      </c>
      <c r="R992" s="423" t="str">
        <f t="shared" si="511"/>
        <v/>
      </c>
      <c r="S992" s="424" t="str">
        <f t="shared" si="512"/>
        <v/>
      </c>
      <c r="T992" s="425" t="str">
        <f t="shared" si="513"/>
        <v/>
      </c>
      <c r="U992" s="425" t="str">
        <f t="shared" si="514"/>
        <v/>
      </c>
      <c r="V992" s="426"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3"/>
      <c r="BC992" s="3"/>
    </row>
    <row r="993" spans="1:55" s="12" customFormat="1" ht="13.5" customHeight="1" x14ac:dyDescent="0.2">
      <c r="A993" s="163">
        <v>978</v>
      </c>
      <c r="B993" s="7"/>
      <c r="C993" s="7"/>
      <c r="D993" s="120"/>
      <c r="E993" s="7"/>
      <c r="F993" s="7"/>
      <c r="G993" s="219"/>
      <c r="H993" s="7"/>
      <c r="I993" s="7"/>
      <c r="J993" s="9"/>
      <c r="K993" s="501"/>
      <c r="L993" s="498"/>
      <c r="M993" s="428"/>
      <c r="N993" s="429"/>
      <c r="O993" s="430"/>
      <c r="P993" s="422" t="str">
        <f t="shared" si="509"/>
        <v/>
      </c>
      <c r="Q993" s="422" t="str">
        <f t="shared" si="510"/>
        <v/>
      </c>
      <c r="R993" s="423" t="str">
        <f t="shared" si="511"/>
        <v/>
      </c>
      <c r="S993" s="424" t="str">
        <f t="shared" si="512"/>
        <v/>
      </c>
      <c r="T993" s="425" t="str">
        <f t="shared" si="513"/>
        <v/>
      </c>
      <c r="U993" s="425" t="str">
        <f t="shared" si="514"/>
        <v/>
      </c>
      <c r="V993" s="426"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3"/>
      <c r="BC993" s="3"/>
    </row>
    <row r="994" spans="1:55" s="12" customFormat="1" ht="13.5" customHeight="1" x14ac:dyDescent="0.2">
      <c r="A994" s="163">
        <v>979</v>
      </c>
      <c r="B994" s="7"/>
      <c r="C994" s="7"/>
      <c r="D994" s="120"/>
      <c r="E994" s="7"/>
      <c r="F994" s="7"/>
      <c r="G994" s="219"/>
      <c r="H994" s="7"/>
      <c r="I994" s="7"/>
      <c r="J994" s="9"/>
      <c r="K994" s="501"/>
      <c r="L994" s="498"/>
      <c r="M994" s="428"/>
      <c r="N994" s="429"/>
      <c r="O994" s="430"/>
      <c r="P994" s="422" t="str">
        <f t="shared" si="509"/>
        <v/>
      </c>
      <c r="Q994" s="422" t="str">
        <f t="shared" si="510"/>
        <v/>
      </c>
      <c r="R994" s="423" t="str">
        <f t="shared" si="511"/>
        <v/>
      </c>
      <c r="S994" s="424" t="str">
        <f t="shared" si="512"/>
        <v/>
      </c>
      <c r="T994" s="425" t="str">
        <f t="shared" si="513"/>
        <v/>
      </c>
      <c r="U994" s="425" t="str">
        <f t="shared" si="514"/>
        <v/>
      </c>
      <c r="V994" s="426"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3"/>
      <c r="BC994" s="3"/>
    </row>
    <row r="995" spans="1:55" s="12" customFormat="1" ht="13.5" customHeight="1" x14ac:dyDescent="0.2">
      <c r="A995" s="163">
        <v>980</v>
      </c>
      <c r="B995" s="7"/>
      <c r="C995" s="7"/>
      <c r="D995" s="120"/>
      <c r="E995" s="7"/>
      <c r="F995" s="7"/>
      <c r="G995" s="219"/>
      <c r="H995" s="7"/>
      <c r="I995" s="7"/>
      <c r="J995" s="9"/>
      <c r="K995" s="501"/>
      <c r="L995" s="498"/>
      <c r="M995" s="428"/>
      <c r="N995" s="429"/>
      <c r="O995" s="430"/>
      <c r="P995" s="422" t="str">
        <f t="shared" si="509"/>
        <v/>
      </c>
      <c r="Q995" s="422" t="str">
        <f t="shared" si="510"/>
        <v/>
      </c>
      <c r="R995" s="423" t="str">
        <f t="shared" si="511"/>
        <v/>
      </c>
      <c r="S995" s="424" t="str">
        <f t="shared" si="512"/>
        <v/>
      </c>
      <c r="T995" s="425" t="str">
        <f t="shared" si="513"/>
        <v/>
      </c>
      <c r="U995" s="425" t="str">
        <f t="shared" si="514"/>
        <v/>
      </c>
      <c r="V995" s="426"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3"/>
      <c r="BC995" s="3"/>
    </row>
    <row r="996" spans="1:55" s="12" customFormat="1" ht="13.5" customHeight="1" x14ac:dyDescent="0.2">
      <c r="A996" s="163">
        <v>981</v>
      </c>
      <c r="B996" s="7"/>
      <c r="C996" s="7"/>
      <c r="D996" s="120"/>
      <c r="E996" s="7"/>
      <c r="F996" s="7"/>
      <c r="G996" s="219"/>
      <c r="H996" s="7"/>
      <c r="I996" s="7"/>
      <c r="J996" s="9"/>
      <c r="K996" s="501"/>
      <c r="L996" s="498"/>
      <c r="M996" s="428"/>
      <c r="N996" s="429"/>
      <c r="O996" s="430"/>
      <c r="P996" s="422" t="str">
        <f t="shared" si="509"/>
        <v/>
      </c>
      <c r="Q996" s="422" t="str">
        <f t="shared" si="510"/>
        <v/>
      </c>
      <c r="R996" s="423" t="str">
        <f t="shared" si="511"/>
        <v/>
      </c>
      <c r="S996" s="424" t="str">
        <f t="shared" si="512"/>
        <v/>
      </c>
      <c r="T996" s="425" t="str">
        <f t="shared" si="513"/>
        <v/>
      </c>
      <c r="U996" s="425" t="str">
        <f t="shared" si="514"/>
        <v/>
      </c>
      <c r="V996" s="426"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3"/>
      <c r="BC996" s="3"/>
    </row>
    <row r="997" spans="1:55" s="12" customFormat="1" ht="13.5" customHeight="1" x14ac:dyDescent="0.2">
      <c r="A997" s="163">
        <v>982</v>
      </c>
      <c r="B997" s="7"/>
      <c r="C997" s="7"/>
      <c r="D997" s="120"/>
      <c r="E997" s="7"/>
      <c r="F997" s="7"/>
      <c r="G997" s="219"/>
      <c r="H997" s="7"/>
      <c r="I997" s="7"/>
      <c r="J997" s="9"/>
      <c r="K997" s="501"/>
      <c r="L997" s="498"/>
      <c r="M997" s="428"/>
      <c r="N997" s="429"/>
      <c r="O997" s="430"/>
      <c r="P997" s="422" t="str">
        <f t="shared" si="509"/>
        <v/>
      </c>
      <c r="Q997" s="422" t="str">
        <f t="shared" si="510"/>
        <v/>
      </c>
      <c r="R997" s="423" t="str">
        <f t="shared" si="511"/>
        <v/>
      </c>
      <c r="S997" s="424" t="str">
        <f t="shared" si="512"/>
        <v/>
      </c>
      <c r="T997" s="425" t="str">
        <f t="shared" si="513"/>
        <v/>
      </c>
      <c r="U997" s="425" t="str">
        <f t="shared" si="514"/>
        <v/>
      </c>
      <c r="V997" s="426"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3"/>
      <c r="BC997" s="3"/>
    </row>
    <row r="998" spans="1:55" s="12" customFormat="1" ht="13.5" customHeight="1" x14ac:dyDescent="0.2">
      <c r="A998" s="163">
        <v>983</v>
      </c>
      <c r="B998" s="7"/>
      <c r="C998" s="7"/>
      <c r="D998" s="120"/>
      <c r="E998" s="7"/>
      <c r="F998" s="7"/>
      <c r="G998" s="219"/>
      <c r="H998" s="7"/>
      <c r="I998" s="7"/>
      <c r="J998" s="9"/>
      <c r="K998" s="501"/>
      <c r="L998" s="498"/>
      <c r="M998" s="428"/>
      <c r="N998" s="429"/>
      <c r="O998" s="430"/>
      <c r="P998" s="422" t="str">
        <f t="shared" si="509"/>
        <v/>
      </c>
      <c r="Q998" s="422" t="str">
        <f t="shared" si="510"/>
        <v/>
      </c>
      <c r="R998" s="423" t="str">
        <f t="shared" si="511"/>
        <v/>
      </c>
      <c r="S998" s="424" t="str">
        <f t="shared" si="512"/>
        <v/>
      </c>
      <c r="T998" s="425" t="str">
        <f t="shared" si="513"/>
        <v/>
      </c>
      <c r="U998" s="425" t="str">
        <f t="shared" si="514"/>
        <v/>
      </c>
      <c r="V998" s="426"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3"/>
      <c r="BC998" s="3"/>
    </row>
    <row r="999" spans="1:55" s="12" customFormat="1" ht="13.5" customHeight="1" x14ac:dyDescent="0.2">
      <c r="A999" s="163">
        <v>984</v>
      </c>
      <c r="B999" s="7"/>
      <c r="C999" s="7"/>
      <c r="D999" s="120"/>
      <c r="E999" s="7"/>
      <c r="F999" s="7"/>
      <c r="G999" s="219"/>
      <c r="H999" s="7"/>
      <c r="I999" s="7"/>
      <c r="J999" s="9"/>
      <c r="K999" s="501"/>
      <c r="L999" s="498"/>
      <c r="M999" s="428"/>
      <c r="N999" s="429"/>
      <c r="O999" s="430"/>
      <c r="P999" s="422" t="str">
        <f t="shared" si="509"/>
        <v/>
      </c>
      <c r="Q999" s="422" t="str">
        <f t="shared" si="510"/>
        <v/>
      </c>
      <c r="R999" s="423" t="str">
        <f t="shared" si="511"/>
        <v/>
      </c>
      <c r="S999" s="424" t="str">
        <f t="shared" si="512"/>
        <v/>
      </c>
      <c r="T999" s="425" t="str">
        <f t="shared" si="513"/>
        <v/>
      </c>
      <c r="U999" s="425" t="str">
        <f t="shared" si="514"/>
        <v/>
      </c>
      <c r="V999" s="426"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3"/>
      <c r="BC999" s="3"/>
    </row>
    <row r="1000" spans="1:55" s="12" customFormat="1" ht="13.5" customHeight="1" x14ac:dyDescent="0.2">
      <c r="A1000" s="163">
        <v>985</v>
      </c>
      <c r="B1000" s="7"/>
      <c r="C1000" s="7"/>
      <c r="D1000" s="120"/>
      <c r="E1000" s="7"/>
      <c r="F1000" s="7"/>
      <c r="G1000" s="219"/>
      <c r="H1000" s="7"/>
      <c r="I1000" s="7"/>
      <c r="J1000" s="9"/>
      <c r="K1000" s="501"/>
      <c r="L1000" s="498"/>
      <c r="M1000" s="428"/>
      <c r="N1000" s="429"/>
      <c r="O1000" s="430"/>
      <c r="P1000" s="422" t="str">
        <f t="shared" si="509"/>
        <v/>
      </c>
      <c r="Q1000" s="422" t="str">
        <f t="shared" si="510"/>
        <v/>
      </c>
      <c r="R1000" s="423" t="str">
        <f t="shared" si="511"/>
        <v/>
      </c>
      <c r="S1000" s="424" t="str">
        <f t="shared" si="512"/>
        <v/>
      </c>
      <c r="T1000" s="425" t="str">
        <f t="shared" si="513"/>
        <v/>
      </c>
      <c r="U1000" s="425" t="str">
        <f t="shared" si="514"/>
        <v/>
      </c>
      <c r="V1000" s="426"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3"/>
      <c r="BC1000" s="3"/>
    </row>
    <row r="1001" spans="1:55" s="12" customFormat="1" ht="13.5" customHeight="1" x14ac:dyDescent="0.2">
      <c r="A1001" s="163">
        <v>986</v>
      </c>
      <c r="B1001" s="7"/>
      <c r="C1001" s="7"/>
      <c r="D1001" s="120"/>
      <c r="E1001" s="7"/>
      <c r="F1001" s="7"/>
      <c r="G1001" s="219"/>
      <c r="H1001" s="7"/>
      <c r="I1001" s="7"/>
      <c r="J1001" s="9"/>
      <c r="K1001" s="501"/>
      <c r="L1001" s="498"/>
      <c r="M1001" s="428"/>
      <c r="N1001" s="429"/>
      <c r="O1001" s="430"/>
      <c r="P1001" s="422" t="str">
        <f t="shared" si="509"/>
        <v/>
      </c>
      <c r="Q1001" s="422" t="str">
        <f t="shared" si="510"/>
        <v/>
      </c>
      <c r="R1001" s="423" t="str">
        <f t="shared" si="511"/>
        <v/>
      </c>
      <c r="S1001" s="424" t="str">
        <f t="shared" si="512"/>
        <v/>
      </c>
      <c r="T1001" s="425" t="str">
        <f t="shared" si="513"/>
        <v/>
      </c>
      <c r="U1001" s="425" t="str">
        <f t="shared" si="514"/>
        <v/>
      </c>
      <c r="V1001" s="426"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3"/>
      <c r="BC1001" s="3"/>
    </row>
    <row r="1002" spans="1:55" s="12" customFormat="1" ht="13.5" customHeight="1" x14ac:dyDescent="0.2">
      <c r="A1002" s="163">
        <v>987</v>
      </c>
      <c r="B1002" s="7"/>
      <c r="C1002" s="7"/>
      <c r="D1002" s="120"/>
      <c r="E1002" s="7"/>
      <c r="F1002" s="7"/>
      <c r="G1002" s="219"/>
      <c r="H1002" s="7"/>
      <c r="I1002" s="7"/>
      <c r="J1002" s="9"/>
      <c r="K1002" s="501"/>
      <c r="L1002" s="498"/>
      <c r="M1002" s="428"/>
      <c r="N1002" s="429"/>
      <c r="O1002" s="430"/>
      <c r="P1002" s="422" t="str">
        <f t="shared" si="509"/>
        <v/>
      </c>
      <c r="Q1002" s="422" t="str">
        <f t="shared" si="510"/>
        <v/>
      </c>
      <c r="R1002" s="423" t="str">
        <f t="shared" si="511"/>
        <v/>
      </c>
      <c r="S1002" s="424" t="str">
        <f t="shared" si="512"/>
        <v/>
      </c>
      <c r="T1002" s="425" t="str">
        <f t="shared" si="513"/>
        <v/>
      </c>
      <c r="U1002" s="425" t="str">
        <f t="shared" si="514"/>
        <v/>
      </c>
      <c r="V1002" s="426"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3"/>
      <c r="BC1002" s="3"/>
    </row>
    <row r="1003" spans="1:55" s="12" customFormat="1" ht="13.5" customHeight="1" x14ac:dyDescent="0.2">
      <c r="A1003" s="163">
        <v>988</v>
      </c>
      <c r="B1003" s="7"/>
      <c r="C1003" s="7"/>
      <c r="D1003" s="120"/>
      <c r="E1003" s="7"/>
      <c r="F1003" s="7"/>
      <c r="G1003" s="219"/>
      <c r="H1003" s="7"/>
      <c r="I1003" s="7"/>
      <c r="J1003" s="9"/>
      <c r="K1003" s="501"/>
      <c r="L1003" s="498"/>
      <c r="M1003" s="428"/>
      <c r="N1003" s="429"/>
      <c r="O1003" s="430"/>
      <c r="P1003" s="422" t="str">
        <f t="shared" si="509"/>
        <v/>
      </c>
      <c r="Q1003" s="422" t="str">
        <f t="shared" si="510"/>
        <v/>
      </c>
      <c r="R1003" s="423" t="str">
        <f t="shared" si="511"/>
        <v/>
      </c>
      <c r="S1003" s="424" t="str">
        <f t="shared" si="512"/>
        <v/>
      </c>
      <c r="T1003" s="425" t="str">
        <f t="shared" si="513"/>
        <v/>
      </c>
      <c r="U1003" s="425" t="str">
        <f t="shared" si="514"/>
        <v/>
      </c>
      <c r="V1003" s="426"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3"/>
      <c r="BC1003" s="3"/>
    </row>
    <row r="1004" spans="1:55" s="12" customFormat="1" ht="13.5" customHeight="1" x14ac:dyDescent="0.2">
      <c r="A1004" s="163">
        <v>989</v>
      </c>
      <c r="B1004" s="7"/>
      <c r="C1004" s="7"/>
      <c r="D1004" s="120"/>
      <c r="E1004" s="7"/>
      <c r="F1004" s="7"/>
      <c r="G1004" s="219"/>
      <c r="H1004" s="7"/>
      <c r="I1004" s="7"/>
      <c r="J1004" s="9"/>
      <c r="K1004" s="501"/>
      <c r="L1004" s="498"/>
      <c r="M1004" s="428"/>
      <c r="N1004" s="429"/>
      <c r="O1004" s="430"/>
      <c r="P1004" s="422" t="str">
        <f t="shared" si="509"/>
        <v/>
      </c>
      <c r="Q1004" s="422" t="str">
        <f t="shared" si="510"/>
        <v/>
      </c>
      <c r="R1004" s="423" t="str">
        <f t="shared" si="511"/>
        <v/>
      </c>
      <c r="S1004" s="424" t="str">
        <f t="shared" si="512"/>
        <v/>
      </c>
      <c r="T1004" s="425" t="str">
        <f t="shared" si="513"/>
        <v/>
      </c>
      <c r="U1004" s="425" t="str">
        <f t="shared" si="514"/>
        <v/>
      </c>
      <c r="V1004" s="426"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3"/>
      <c r="BC1004" s="3"/>
    </row>
    <row r="1005" spans="1:55" s="12" customFormat="1" ht="13.5" customHeight="1" x14ac:dyDescent="0.2">
      <c r="A1005" s="163">
        <v>990</v>
      </c>
      <c r="B1005" s="7"/>
      <c r="C1005" s="7"/>
      <c r="D1005" s="120"/>
      <c r="E1005" s="7"/>
      <c r="F1005" s="7"/>
      <c r="G1005" s="219"/>
      <c r="H1005" s="7"/>
      <c r="I1005" s="7"/>
      <c r="J1005" s="9"/>
      <c r="K1005" s="501"/>
      <c r="L1005" s="498"/>
      <c r="M1005" s="428"/>
      <c r="N1005" s="429"/>
      <c r="O1005" s="430"/>
      <c r="P1005" s="422" t="str">
        <f t="shared" si="509"/>
        <v/>
      </c>
      <c r="Q1005" s="422" t="str">
        <f t="shared" si="510"/>
        <v/>
      </c>
      <c r="R1005" s="423" t="str">
        <f t="shared" si="511"/>
        <v/>
      </c>
      <c r="S1005" s="424" t="str">
        <f t="shared" si="512"/>
        <v/>
      </c>
      <c r="T1005" s="425" t="str">
        <f t="shared" si="513"/>
        <v/>
      </c>
      <c r="U1005" s="425" t="str">
        <f t="shared" si="514"/>
        <v/>
      </c>
      <c r="V1005" s="426"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3"/>
      <c r="BC1005" s="3"/>
    </row>
    <row r="1006" spans="1:55" s="12" customFormat="1" ht="13.5" customHeight="1" x14ac:dyDescent="0.2">
      <c r="A1006" s="163">
        <v>991</v>
      </c>
      <c r="B1006" s="7"/>
      <c r="C1006" s="7"/>
      <c r="D1006" s="120"/>
      <c r="E1006" s="7"/>
      <c r="F1006" s="7"/>
      <c r="G1006" s="219"/>
      <c r="H1006" s="7"/>
      <c r="I1006" s="7"/>
      <c r="J1006" s="9"/>
      <c r="K1006" s="501"/>
      <c r="L1006" s="498"/>
      <c r="M1006" s="428"/>
      <c r="N1006" s="429"/>
      <c r="O1006" s="430"/>
      <c r="P1006" s="422" t="str">
        <f t="shared" si="509"/>
        <v/>
      </c>
      <c r="Q1006" s="422" t="str">
        <f t="shared" si="510"/>
        <v/>
      </c>
      <c r="R1006" s="423" t="str">
        <f t="shared" si="511"/>
        <v/>
      </c>
      <c r="S1006" s="424" t="str">
        <f t="shared" si="512"/>
        <v/>
      </c>
      <c r="T1006" s="425" t="str">
        <f t="shared" si="513"/>
        <v/>
      </c>
      <c r="U1006" s="425" t="str">
        <f t="shared" si="514"/>
        <v/>
      </c>
      <c r="V1006" s="426"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3"/>
      <c r="BC1006" s="3"/>
    </row>
    <row r="1007" spans="1:55" s="12" customFormat="1" ht="13.5" customHeight="1" x14ac:dyDescent="0.2">
      <c r="A1007" s="163">
        <v>992</v>
      </c>
      <c r="B1007" s="7"/>
      <c r="C1007" s="7"/>
      <c r="D1007" s="120"/>
      <c r="E1007" s="7"/>
      <c r="F1007" s="7"/>
      <c r="G1007" s="219"/>
      <c r="H1007" s="7"/>
      <c r="I1007" s="7"/>
      <c r="J1007" s="9"/>
      <c r="K1007" s="501"/>
      <c r="L1007" s="498"/>
      <c r="M1007" s="428"/>
      <c r="N1007" s="429"/>
      <c r="O1007" s="430"/>
      <c r="P1007" s="422" t="str">
        <f t="shared" si="509"/>
        <v/>
      </c>
      <c r="Q1007" s="422" t="str">
        <f t="shared" si="510"/>
        <v/>
      </c>
      <c r="R1007" s="423" t="str">
        <f t="shared" si="511"/>
        <v/>
      </c>
      <c r="S1007" s="424" t="str">
        <f t="shared" si="512"/>
        <v/>
      </c>
      <c r="T1007" s="425" t="str">
        <f t="shared" si="513"/>
        <v/>
      </c>
      <c r="U1007" s="425" t="str">
        <f t="shared" si="514"/>
        <v/>
      </c>
      <c r="V1007" s="426"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3"/>
      <c r="BC1007" s="3"/>
    </row>
    <row r="1008" spans="1:55" s="12" customFormat="1" ht="13.5" customHeight="1" x14ac:dyDescent="0.2">
      <c r="A1008" s="163">
        <v>993</v>
      </c>
      <c r="B1008" s="7"/>
      <c r="C1008" s="7"/>
      <c r="D1008" s="120"/>
      <c r="E1008" s="7"/>
      <c r="F1008" s="7"/>
      <c r="G1008" s="219"/>
      <c r="H1008" s="7"/>
      <c r="I1008" s="7"/>
      <c r="J1008" s="9"/>
      <c r="K1008" s="501"/>
      <c r="L1008" s="498"/>
      <c r="M1008" s="428"/>
      <c r="N1008" s="429"/>
      <c r="O1008" s="430"/>
      <c r="P1008" s="422" t="str">
        <f t="shared" si="509"/>
        <v/>
      </c>
      <c r="Q1008" s="422" t="str">
        <f t="shared" si="510"/>
        <v/>
      </c>
      <c r="R1008" s="423" t="str">
        <f t="shared" si="511"/>
        <v/>
      </c>
      <c r="S1008" s="424" t="str">
        <f t="shared" si="512"/>
        <v/>
      </c>
      <c r="T1008" s="425" t="str">
        <f t="shared" si="513"/>
        <v/>
      </c>
      <c r="U1008" s="425" t="str">
        <f t="shared" si="514"/>
        <v/>
      </c>
      <c r="V1008" s="426"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3"/>
      <c r="BC1008" s="3"/>
    </row>
    <row r="1009" spans="1:62" s="12" customFormat="1" ht="13.5" customHeight="1" x14ac:dyDescent="0.2">
      <c r="A1009" s="163">
        <v>994</v>
      </c>
      <c r="B1009" s="7"/>
      <c r="C1009" s="7"/>
      <c r="D1009" s="120"/>
      <c r="E1009" s="7"/>
      <c r="F1009" s="7"/>
      <c r="G1009" s="219"/>
      <c r="H1009" s="7"/>
      <c r="I1009" s="7"/>
      <c r="J1009" s="9"/>
      <c r="K1009" s="501"/>
      <c r="L1009" s="498"/>
      <c r="M1009" s="428"/>
      <c r="N1009" s="429"/>
      <c r="O1009" s="430"/>
      <c r="P1009" s="422" t="str">
        <f t="shared" si="509"/>
        <v/>
      </c>
      <c r="Q1009" s="422" t="str">
        <f t="shared" si="510"/>
        <v/>
      </c>
      <c r="R1009" s="423" t="str">
        <f t="shared" si="511"/>
        <v/>
      </c>
      <c r="S1009" s="424" t="str">
        <f t="shared" si="512"/>
        <v/>
      </c>
      <c r="T1009" s="425" t="str">
        <f t="shared" si="513"/>
        <v/>
      </c>
      <c r="U1009" s="425" t="str">
        <f t="shared" si="514"/>
        <v/>
      </c>
      <c r="V1009" s="426"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3"/>
      <c r="BC1009" s="3"/>
    </row>
    <row r="1010" spans="1:62" s="12" customFormat="1" ht="13.5" customHeight="1" x14ac:dyDescent="0.2">
      <c r="A1010" s="163">
        <v>995</v>
      </c>
      <c r="B1010" s="7"/>
      <c r="C1010" s="7"/>
      <c r="D1010" s="120"/>
      <c r="E1010" s="7"/>
      <c r="F1010" s="7"/>
      <c r="G1010" s="219"/>
      <c r="H1010" s="7"/>
      <c r="I1010" s="7"/>
      <c r="J1010" s="9"/>
      <c r="K1010" s="501"/>
      <c r="L1010" s="498"/>
      <c r="M1010" s="428"/>
      <c r="N1010" s="429"/>
      <c r="O1010" s="430"/>
      <c r="P1010" s="422" t="str">
        <f t="shared" si="509"/>
        <v/>
      </c>
      <c r="Q1010" s="422" t="str">
        <f t="shared" si="510"/>
        <v/>
      </c>
      <c r="R1010" s="423" t="str">
        <f t="shared" si="511"/>
        <v/>
      </c>
      <c r="S1010" s="424" t="str">
        <f t="shared" si="512"/>
        <v/>
      </c>
      <c r="T1010" s="425" t="str">
        <f t="shared" si="513"/>
        <v/>
      </c>
      <c r="U1010" s="425" t="str">
        <f t="shared" si="514"/>
        <v/>
      </c>
      <c r="V1010" s="426"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3"/>
      <c r="BC1010" s="3"/>
    </row>
    <row r="1011" spans="1:62" s="12" customFormat="1" ht="13.5" customHeight="1" x14ac:dyDescent="0.2">
      <c r="A1011" s="163">
        <v>996</v>
      </c>
      <c r="B1011" s="7"/>
      <c r="C1011" s="7"/>
      <c r="D1011" s="120"/>
      <c r="E1011" s="7"/>
      <c r="F1011" s="7"/>
      <c r="G1011" s="219"/>
      <c r="H1011" s="7"/>
      <c r="I1011" s="7"/>
      <c r="J1011" s="9"/>
      <c r="K1011" s="501"/>
      <c r="L1011" s="498"/>
      <c r="M1011" s="428"/>
      <c r="N1011" s="429"/>
      <c r="O1011" s="430"/>
      <c r="P1011" s="422" t="str">
        <f t="shared" si="509"/>
        <v/>
      </c>
      <c r="Q1011" s="422" t="str">
        <f t="shared" si="510"/>
        <v/>
      </c>
      <c r="R1011" s="423" t="str">
        <f t="shared" si="511"/>
        <v/>
      </c>
      <c r="S1011" s="424" t="str">
        <f t="shared" si="512"/>
        <v/>
      </c>
      <c r="T1011" s="425" t="str">
        <f t="shared" si="513"/>
        <v/>
      </c>
      <c r="U1011" s="425" t="str">
        <f t="shared" si="514"/>
        <v/>
      </c>
      <c r="V1011" s="426"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3"/>
      <c r="BC1011" s="3"/>
    </row>
    <row r="1012" spans="1:62" s="12" customFormat="1" ht="13.5" customHeight="1" x14ac:dyDescent="0.2">
      <c r="A1012" s="163">
        <v>997</v>
      </c>
      <c r="B1012" s="7"/>
      <c r="C1012" s="7"/>
      <c r="D1012" s="120"/>
      <c r="E1012" s="7"/>
      <c r="F1012" s="7"/>
      <c r="G1012" s="219"/>
      <c r="H1012" s="7"/>
      <c r="I1012" s="7"/>
      <c r="J1012" s="9"/>
      <c r="K1012" s="501"/>
      <c r="L1012" s="498"/>
      <c r="M1012" s="428"/>
      <c r="N1012" s="429"/>
      <c r="O1012" s="430"/>
      <c r="P1012" s="422" t="str">
        <f t="shared" si="509"/>
        <v/>
      </c>
      <c r="Q1012" s="422" t="str">
        <f t="shared" si="510"/>
        <v/>
      </c>
      <c r="R1012" s="423" t="str">
        <f t="shared" si="511"/>
        <v/>
      </c>
      <c r="S1012" s="424" t="str">
        <f t="shared" si="512"/>
        <v/>
      </c>
      <c r="T1012" s="425" t="str">
        <f t="shared" si="513"/>
        <v/>
      </c>
      <c r="U1012" s="425" t="str">
        <f t="shared" si="514"/>
        <v/>
      </c>
      <c r="V1012" s="426"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3"/>
      <c r="BC1012" s="3"/>
    </row>
    <row r="1013" spans="1:62" s="12" customFormat="1" ht="13.5" customHeight="1" x14ac:dyDescent="0.2">
      <c r="A1013" s="163">
        <v>998</v>
      </c>
      <c r="B1013" s="7"/>
      <c r="C1013" s="7"/>
      <c r="D1013" s="120"/>
      <c r="E1013" s="7"/>
      <c r="F1013" s="7"/>
      <c r="G1013" s="219"/>
      <c r="H1013" s="7"/>
      <c r="I1013" s="7"/>
      <c r="J1013" s="9"/>
      <c r="K1013" s="501"/>
      <c r="L1013" s="498"/>
      <c r="M1013" s="428"/>
      <c r="N1013" s="429"/>
      <c r="O1013" s="430"/>
      <c r="P1013" s="422" t="str">
        <f t="shared" si="509"/>
        <v/>
      </c>
      <c r="Q1013" s="422" t="str">
        <f t="shared" si="510"/>
        <v/>
      </c>
      <c r="R1013" s="423" t="str">
        <f t="shared" si="511"/>
        <v/>
      </c>
      <c r="S1013" s="424" t="str">
        <f t="shared" si="512"/>
        <v/>
      </c>
      <c r="T1013" s="425" t="str">
        <f t="shared" si="513"/>
        <v/>
      </c>
      <c r="U1013" s="425" t="str">
        <f t="shared" si="514"/>
        <v/>
      </c>
      <c r="V1013" s="426"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3"/>
      <c r="BC1013" s="3"/>
    </row>
    <row r="1014" spans="1:62" s="12" customFormat="1" ht="13.5" customHeight="1" x14ac:dyDescent="0.2">
      <c r="A1014" s="163">
        <v>999</v>
      </c>
      <c r="B1014" s="7"/>
      <c r="C1014" s="7"/>
      <c r="D1014" s="120"/>
      <c r="E1014" s="7"/>
      <c r="F1014" s="7"/>
      <c r="G1014" s="219"/>
      <c r="H1014" s="7"/>
      <c r="I1014" s="7"/>
      <c r="J1014" s="9"/>
      <c r="K1014" s="501"/>
      <c r="L1014" s="498"/>
      <c r="M1014" s="428"/>
      <c r="N1014" s="429"/>
      <c r="O1014" s="430"/>
      <c r="P1014" s="422" t="str">
        <f t="shared" si="509"/>
        <v/>
      </c>
      <c r="Q1014" s="422" t="str">
        <f t="shared" si="510"/>
        <v/>
      </c>
      <c r="R1014" s="423" t="str">
        <f t="shared" si="511"/>
        <v/>
      </c>
      <c r="S1014" s="424" t="str">
        <f t="shared" si="512"/>
        <v/>
      </c>
      <c r="T1014" s="425" t="str">
        <f t="shared" si="513"/>
        <v/>
      </c>
      <c r="U1014" s="425" t="str">
        <f t="shared" si="514"/>
        <v/>
      </c>
      <c r="V1014" s="426" t="str">
        <f t="shared" si="515"/>
        <v/>
      </c>
      <c r="W1014" s="38"/>
      <c r="X1014" s="29" t="str">
        <f t="shared" si="496"/>
        <v/>
      </c>
      <c r="Y1014" s="6" t="e">
        <f t="shared" si="497"/>
        <v>#N/A</v>
      </c>
      <c r="Z1014" s="6" t="e">
        <f t="shared" si="498"/>
        <v>#N/A</v>
      </c>
      <c r="AA1014" s="6" t="e">
        <f t="shared" si="499"/>
        <v>#N/A</v>
      </c>
      <c r="AB1014" s="6" t="str">
        <f t="shared" si="500"/>
        <v/>
      </c>
      <c r="AC1014" s="10">
        <f t="shared" si="501"/>
        <v>1</v>
      </c>
      <c r="AD1014" s="6" t="e">
        <f t="shared" si="516"/>
        <v>#N/A</v>
      </c>
      <c r="AE1014" s="6" t="e">
        <f t="shared" si="517"/>
        <v>#N/A</v>
      </c>
      <c r="AF1014" s="6" t="e">
        <f t="shared" si="502"/>
        <v>#N/A</v>
      </c>
      <c r="AG1014" s="6" t="e">
        <f t="shared" si="518"/>
        <v>#N/A</v>
      </c>
      <c r="AH1014" s="11" t="str">
        <f t="shared" si="503"/>
        <v xml:space="preserve"> </v>
      </c>
      <c r="AI1014" s="6" t="e">
        <f t="shared" si="519"/>
        <v>#N/A</v>
      </c>
      <c r="AJ1014" s="6" t="e">
        <f t="shared" si="504"/>
        <v>#N/A</v>
      </c>
      <c r="AK1014" s="6" t="e">
        <f t="shared" si="520"/>
        <v>#N/A</v>
      </c>
      <c r="AL1014" s="6" t="e">
        <f t="shared" si="491"/>
        <v>#N/A</v>
      </c>
      <c r="AM1014" s="6" t="e">
        <f t="shared" si="505"/>
        <v>#N/A</v>
      </c>
      <c r="AN1014" s="6" t="e">
        <f t="shared" si="521"/>
        <v>#N/A</v>
      </c>
      <c r="AO1014" s="6" t="e">
        <f t="shared" si="492"/>
        <v>#N/A</v>
      </c>
      <c r="AP1014" s="6" t="e">
        <f t="shared" si="493"/>
        <v>#N/A</v>
      </c>
      <c r="AQ1014" s="6" t="e">
        <f t="shared" si="494"/>
        <v>#N/A</v>
      </c>
      <c r="AR1014" s="6">
        <f t="shared" si="506"/>
        <v>0</v>
      </c>
      <c r="AS1014" s="6" t="e">
        <f t="shared" si="522"/>
        <v>#N/A</v>
      </c>
      <c r="AT1014" s="6" t="str">
        <f t="shared" si="507"/>
        <v/>
      </c>
      <c r="AU1014" s="6" t="str">
        <f t="shared" si="508"/>
        <v/>
      </c>
      <c r="AV1014" s="6" t="str">
        <f t="shared" si="495"/>
        <v/>
      </c>
      <c r="AW1014" s="103"/>
      <c r="BC1014" s="3"/>
    </row>
    <row r="1015" spans="1:62" s="12" customFormat="1" ht="13.5" customHeight="1" thickBot="1" x14ac:dyDescent="0.25">
      <c r="A1015" s="163">
        <v>1000</v>
      </c>
      <c r="B1015" s="7"/>
      <c r="C1015" s="7"/>
      <c r="D1015" s="120"/>
      <c r="E1015" s="7"/>
      <c r="F1015" s="7"/>
      <c r="G1015" s="219"/>
      <c r="H1015" s="7"/>
      <c r="I1015" s="7"/>
      <c r="J1015" s="9"/>
      <c r="K1015" s="501"/>
      <c r="L1015" s="499"/>
      <c r="M1015" s="432"/>
      <c r="N1015" s="433"/>
      <c r="O1015" s="434"/>
      <c r="P1015" s="435" t="str">
        <f t="shared" si="509"/>
        <v/>
      </c>
      <c r="Q1015" s="435" t="str">
        <f t="shared" si="510"/>
        <v/>
      </c>
      <c r="R1015" s="436" t="str">
        <f t="shared" si="511"/>
        <v/>
      </c>
      <c r="S1015" s="437" t="str">
        <f t="shared" si="512"/>
        <v/>
      </c>
      <c r="T1015" s="438" t="str">
        <f t="shared" si="513"/>
        <v/>
      </c>
      <c r="U1015" s="438" t="str">
        <f t="shared" si="514"/>
        <v/>
      </c>
      <c r="V1015" s="439" t="str">
        <f t="shared" si="515"/>
        <v/>
      </c>
      <c r="W1015" s="38"/>
      <c r="X1015" s="29" t="str">
        <f t="shared" si="496"/>
        <v/>
      </c>
      <c r="Y1015" s="6" t="e">
        <f t="shared" si="497"/>
        <v>#N/A</v>
      </c>
      <c r="Z1015" s="6" t="e">
        <f t="shared" si="498"/>
        <v>#N/A</v>
      </c>
      <c r="AA1015" s="6" t="e">
        <f t="shared" si="499"/>
        <v>#N/A</v>
      </c>
      <c r="AB1015" s="6" t="str">
        <f t="shared" si="500"/>
        <v/>
      </c>
      <c r="AC1015" s="10">
        <f t="shared" si="501"/>
        <v>1</v>
      </c>
      <c r="AD1015" s="6" t="e">
        <f t="shared" si="516"/>
        <v>#N/A</v>
      </c>
      <c r="AE1015" s="6" t="e">
        <f t="shared" si="517"/>
        <v>#N/A</v>
      </c>
      <c r="AF1015" s="6" t="e">
        <f t="shared" si="502"/>
        <v>#N/A</v>
      </c>
      <c r="AG1015" s="6" t="e">
        <f t="shared" si="518"/>
        <v>#N/A</v>
      </c>
      <c r="AH1015" s="11" t="str">
        <f t="shared" si="503"/>
        <v xml:space="preserve"> </v>
      </c>
      <c r="AI1015" s="6" t="e">
        <f t="shared" si="519"/>
        <v>#N/A</v>
      </c>
      <c r="AJ1015" s="6" t="e">
        <f t="shared" si="504"/>
        <v>#N/A</v>
      </c>
      <c r="AK1015" s="6" t="e">
        <f t="shared" si="520"/>
        <v>#N/A</v>
      </c>
      <c r="AL1015" s="6" t="e">
        <f t="shared" si="491"/>
        <v>#N/A</v>
      </c>
      <c r="AM1015" s="6" t="e">
        <f t="shared" si="505"/>
        <v>#N/A</v>
      </c>
      <c r="AN1015" s="6" t="e">
        <f t="shared" si="521"/>
        <v>#N/A</v>
      </c>
      <c r="AO1015" s="6" t="e">
        <f t="shared" si="492"/>
        <v>#N/A</v>
      </c>
      <c r="AP1015" s="6" t="e">
        <f t="shared" si="493"/>
        <v>#N/A</v>
      </c>
      <c r="AQ1015" s="6" t="e">
        <f t="shared" si="494"/>
        <v>#N/A</v>
      </c>
      <c r="AR1015" s="6">
        <f t="shared" si="506"/>
        <v>0</v>
      </c>
      <c r="AS1015" s="6" t="e">
        <f t="shared" si="522"/>
        <v>#N/A</v>
      </c>
      <c r="AT1015" s="6" t="str">
        <f t="shared" si="507"/>
        <v/>
      </c>
      <c r="AU1015" s="6" t="str">
        <f t="shared" si="508"/>
        <v/>
      </c>
      <c r="AV1015" s="6" t="str">
        <f t="shared" si="495"/>
        <v/>
      </c>
      <c r="AW1015" s="103"/>
      <c r="BC1015" s="3"/>
    </row>
    <row r="1016" spans="1:62" x14ac:dyDescent="0.2">
      <c r="A1016" s="163">
        <v>1001</v>
      </c>
      <c r="B1016" s="7"/>
      <c r="C1016" s="7"/>
      <c r="D1016" s="120"/>
      <c r="E1016" s="7"/>
      <c r="F1016" s="7"/>
      <c r="G1016" s="219"/>
      <c r="H1016" s="7"/>
      <c r="I1016" s="7"/>
      <c r="J1016" s="9"/>
      <c r="K1016" s="501"/>
      <c r="T1016" s="440"/>
      <c r="U1016" s="440"/>
      <c r="V1016" s="440"/>
      <c r="W1016" s="15"/>
      <c r="AW1016" s="102"/>
      <c r="AX1016" s="12"/>
      <c r="AY1016" s="12"/>
      <c r="AZ1016" s="12"/>
      <c r="BA1016" s="12"/>
      <c r="BB1016" s="12"/>
      <c r="BE1016" s="12"/>
      <c r="BF1016" s="12"/>
      <c r="BG1016" s="12"/>
      <c r="BH1016" s="12"/>
      <c r="BI1016" s="12"/>
      <c r="BJ1016" s="12"/>
    </row>
    <row r="1017" spans="1:62" x14ac:dyDescent="0.2">
      <c r="A1017" s="163">
        <v>1002</v>
      </c>
      <c r="B1017" s="7"/>
      <c r="C1017" s="7"/>
      <c r="D1017" s="120"/>
      <c r="E1017" s="7"/>
      <c r="F1017" s="7"/>
      <c r="G1017" s="219"/>
      <c r="H1017" s="7"/>
      <c r="I1017" s="7"/>
      <c r="J1017" s="9"/>
      <c r="K1017" s="501"/>
      <c r="M1017" s="441"/>
      <c r="N1017" s="441"/>
      <c r="O1017" s="441"/>
      <c r="AW1017" s="102"/>
      <c r="AX1017" s="12"/>
      <c r="AY1017" s="12"/>
      <c r="AZ1017" s="12"/>
      <c r="BA1017" s="12"/>
      <c r="BB1017" s="12"/>
      <c r="BE1017" s="12"/>
      <c r="BF1017" s="12"/>
      <c r="BG1017" s="12"/>
    </row>
    <row r="1018" spans="1:62" x14ac:dyDescent="0.2">
      <c r="A1018" s="163">
        <v>1003</v>
      </c>
      <c r="B1018" s="7"/>
      <c r="C1018" s="7"/>
      <c r="D1018" s="120"/>
      <c r="E1018" s="7"/>
      <c r="F1018" s="7"/>
      <c r="G1018" s="219"/>
      <c r="H1018" s="7"/>
      <c r="I1018" s="7"/>
      <c r="J1018" s="9"/>
      <c r="K1018" s="501"/>
      <c r="M1018" s="441"/>
      <c r="N1018" s="441"/>
      <c r="O1018" s="441"/>
      <c r="AW1018" s="102"/>
      <c r="AX1018" s="12"/>
      <c r="AY1018" s="12"/>
      <c r="AZ1018" s="12"/>
      <c r="BA1018" s="12"/>
      <c r="BB1018" s="12"/>
      <c r="BF1018" s="12"/>
      <c r="BG1018" s="12"/>
    </row>
    <row r="1019" spans="1:62" x14ac:dyDescent="0.2">
      <c r="A1019" s="163">
        <v>1004</v>
      </c>
      <c r="B1019" s="7"/>
      <c r="C1019" s="7"/>
      <c r="D1019" s="120"/>
      <c r="E1019" s="7"/>
      <c r="F1019" s="7"/>
      <c r="G1019" s="219"/>
      <c r="H1019" s="7"/>
      <c r="I1019" s="7"/>
      <c r="J1019" s="9"/>
      <c r="K1019" s="501"/>
      <c r="M1019" s="441"/>
      <c r="N1019" s="441"/>
      <c r="O1019" s="441"/>
      <c r="AW1019" s="102"/>
      <c r="AX1019" s="12"/>
      <c r="AY1019" s="12"/>
      <c r="AZ1019" s="12"/>
      <c r="BA1019" s="12"/>
      <c r="BB1019" s="12"/>
      <c r="BF1019" s="12"/>
      <c r="BG1019" s="12"/>
    </row>
    <row r="1020" spans="1:62" x14ac:dyDescent="0.2">
      <c r="A1020" s="163">
        <v>1005</v>
      </c>
      <c r="B1020" s="7"/>
      <c r="C1020" s="7"/>
      <c r="D1020" s="120"/>
      <c r="E1020" s="7"/>
      <c r="F1020" s="7"/>
      <c r="G1020" s="219"/>
      <c r="H1020" s="7"/>
      <c r="I1020" s="7"/>
      <c r="J1020" s="9"/>
      <c r="K1020" s="501"/>
      <c r="M1020" s="441"/>
      <c r="N1020" s="441"/>
      <c r="O1020" s="441"/>
      <c r="AW1020" s="102"/>
      <c r="AX1020" s="12"/>
      <c r="AY1020" s="12"/>
      <c r="AZ1020" s="12"/>
      <c r="BA1020" s="12"/>
      <c r="BB1020" s="12"/>
    </row>
    <row r="1021" spans="1:62" x14ac:dyDescent="0.2">
      <c r="A1021" s="163">
        <v>1006</v>
      </c>
      <c r="B1021" s="7"/>
      <c r="C1021" s="7"/>
      <c r="D1021" s="120"/>
      <c r="E1021" s="7"/>
      <c r="F1021" s="7"/>
      <c r="G1021" s="219"/>
      <c r="H1021" s="7"/>
      <c r="I1021" s="7"/>
      <c r="J1021" s="9"/>
      <c r="K1021" s="501"/>
      <c r="M1021" s="441"/>
      <c r="N1021" s="441"/>
      <c r="O1021" s="441"/>
      <c r="AW1021" s="102"/>
      <c r="AX1021" s="12"/>
      <c r="AY1021" s="12"/>
      <c r="AZ1021" s="12"/>
      <c r="BA1021" s="12"/>
      <c r="BB1021" s="12"/>
    </row>
    <row r="1022" spans="1:62" x14ac:dyDescent="0.2">
      <c r="A1022" s="163">
        <v>1007</v>
      </c>
      <c r="B1022" s="7"/>
      <c r="C1022" s="7"/>
      <c r="D1022" s="120"/>
      <c r="E1022" s="7"/>
      <c r="F1022" s="7"/>
      <c r="G1022" s="219"/>
      <c r="H1022" s="7"/>
      <c r="I1022" s="7"/>
      <c r="J1022" s="9"/>
      <c r="K1022" s="501"/>
      <c r="M1022" s="441"/>
      <c r="N1022" s="441"/>
      <c r="O1022" s="441"/>
      <c r="AW1022" s="102"/>
      <c r="AX1022" s="12"/>
      <c r="AY1022" s="12"/>
      <c r="AZ1022" s="12"/>
      <c r="BA1022" s="12"/>
      <c r="BB1022" s="12"/>
    </row>
    <row r="1023" spans="1:62" x14ac:dyDescent="0.2">
      <c r="A1023" s="163">
        <v>1008</v>
      </c>
      <c r="B1023" s="7"/>
      <c r="C1023" s="7"/>
      <c r="D1023" s="120"/>
      <c r="E1023" s="7"/>
      <c r="F1023" s="7"/>
      <c r="G1023" s="219"/>
      <c r="H1023" s="7"/>
      <c r="I1023" s="7"/>
      <c r="J1023" s="9"/>
      <c r="K1023" s="501"/>
      <c r="M1023" s="441"/>
      <c r="N1023" s="441"/>
      <c r="O1023" s="441"/>
      <c r="AX1023" s="12"/>
      <c r="AY1023" s="12"/>
      <c r="AZ1023" s="12"/>
      <c r="BA1023" s="12"/>
      <c r="BB1023" s="12"/>
    </row>
    <row r="1024" spans="1:62" x14ac:dyDescent="0.2">
      <c r="A1024" s="163">
        <v>1009</v>
      </c>
      <c r="B1024" s="7"/>
      <c r="C1024" s="7"/>
      <c r="D1024" s="120"/>
      <c r="E1024" s="7"/>
      <c r="F1024" s="7"/>
      <c r="G1024" s="219"/>
      <c r="H1024" s="7"/>
      <c r="I1024" s="7"/>
      <c r="J1024" s="9"/>
      <c r="K1024" s="501"/>
      <c r="M1024" s="441"/>
      <c r="N1024" s="441"/>
      <c r="O1024" s="441"/>
      <c r="AZ1024" s="12"/>
      <c r="BA1024" s="12"/>
      <c r="BB1024" s="12"/>
    </row>
    <row r="1025" spans="1:54" x14ac:dyDescent="0.2">
      <c r="A1025" s="163">
        <v>1010</v>
      </c>
      <c r="B1025" s="7"/>
      <c r="C1025" s="7"/>
      <c r="D1025" s="120"/>
      <c r="E1025" s="7"/>
      <c r="F1025" s="7"/>
      <c r="G1025" s="219"/>
      <c r="H1025" s="7"/>
      <c r="I1025" s="7"/>
      <c r="J1025" s="9"/>
      <c r="K1025" s="501"/>
      <c r="M1025" s="441"/>
      <c r="N1025" s="441"/>
      <c r="O1025" s="441"/>
      <c r="AZ1025" s="12"/>
      <c r="BA1025" s="12"/>
      <c r="BB1025" s="12"/>
    </row>
    <row r="1026" spans="1:54" x14ac:dyDescent="0.2">
      <c r="A1026" s="163">
        <v>1011</v>
      </c>
      <c r="B1026" s="7"/>
      <c r="C1026" s="7"/>
      <c r="D1026" s="120"/>
      <c r="E1026" s="7"/>
      <c r="F1026" s="7"/>
      <c r="G1026" s="219"/>
      <c r="H1026" s="7"/>
      <c r="I1026" s="7"/>
      <c r="J1026" s="9"/>
      <c r="K1026" s="501"/>
      <c r="M1026" s="441"/>
      <c r="N1026" s="441"/>
      <c r="O1026" s="441"/>
      <c r="AZ1026" s="12"/>
      <c r="BA1026" s="12"/>
      <c r="BB1026" s="12"/>
    </row>
    <row r="1027" spans="1:54" x14ac:dyDescent="0.2">
      <c r="A1027" s="163">
        <v>1012</v>
      </c>
      <c r="B1027" s="7"/>
      <c r="C1027" s="7"/>
      <c r="D1027" s="120"/>
      <c r="E1027" s="7"/>
      <c r="F1027" s="7"/>
      <c r="G1027" s="219"/>
      <c r="H1027" s="7"/>
      <c r="I1027" s="7"/>
      <c r="J1027" s="9"/>
      <c r="K1027" s="501"/>
      <c r="L1027" s="441"/>
      <c r="M1027" s="441"/>
      <c r="N1027" s="441"/>
      <c r="O1027" s="441"/>
      <c r="AZ1027" s="12"/>
      <c r="BA1027" s="12"/>
      <c r="BB1027" s="12"/>
    </row>
    <row r="1028" spans="1:54" x14ac:dyDescent="0.2">
      <c r="A1028" s="163">
        <v>1013</v>
      </c>
      <c r="B1028" s="7"/>
      <c r="C1028" s="7"/>
      <c r="D1028" s="120"/>
      <c r="E1028" s="7"/>
      <c r="F1028" s="7"/>
      <c r="G1028" s="219"/>
      <c r="H1028" s="7"/>
      <c r="I1028" s="7"/>
      <c r="J1028" s="9"/>
      <c r="K1028" s="501"/>
      <c r="L1028" s="441"/>
      <c r="M1028" s="441"/>
      <c r="N1028" s="441"/>
      <c r="O1028" s="441"/>
    </row>
    <row r="1029" spans="1:54" x14ac:dyDescent="0.2">
      <c r="A1029" s="163">
        <v>1014</v>
      </c>
      <c r="B1029" s="7"/>
      <c r="C1029" s="7"/>
      <c r="D1029" s="120"/>
      <c r="E1029" s="7"/>
      <c r="F1029" s="7"/>
      <c r="G1029" s="219"/>
      <c r="H1029" s="7"/>
      <c r="I1029" s="7"/>
      <c r="J1029" s="9"/>
      <c r="K1029" s="501"/>
      <c r="L1029" s="441"/>
      <c r="M1029" s="441"/>
      <c r="N1029" s="441"/>
      <c r="O1029" s="441"/>
    </row>
    <row r="1030" spans="1:54" x14ac:dyDescent="0.2">
      <c r="A1030" s="163">
        <v>1015</v>
      </c>
      <c r="B1030" s="7"/>
      <c r="C1030" s="7"/>
      <c r="D1030" s="120"/>
      <c r="E1030" s="7"/>
      <c r="F1030" s="7"/>
      <c r="G1030" s="219"/>
      <c r="H1030" s="7"/>
      <c r="I1030" s="7"/>
      <c r="J1030" s="9"/>
      <c r="K1030" s="501"/>
      <c r="L1030" s="441"/>
      <c r="M1030" s="441"/>
      <c r="N1030" s="441"/>
      <c r="O1030" s="441"/>
    </row>
    <row r="1031" spans="1:54" x14ac:dyDescent="0.2">
      <c r="A1031" s="163">
        <v>1016</v>
      </c>
      <c r="B1031" s="7"/>
      <c r="C1031" s="7"/>
      <c r="D1031" s="120"/>
      <c r="E1031" s="7"/>
      <c r="F1031" s="7"/>
      <c r="G1031" s="219"/>
      <c r="H1031" s="7"/>
      <c r="I1031" s="7"/>
      <c r="J1031" s="9"/>
      <c r="K1031" s="501"/>
      <c r="L1031" s="441"/>
      <c r="M1031" s="441"/>
      <c r="N1031" s="441"/>
      <c r="O1031" s="441"/>
    </row>
    <row r="1032" spans="1:54" x14ac:dyDescent="0.2">
      <c r="A1032" s="163">
        <v>1017</v>
      </c>
      <c r="B1032" s="7"/>
      <c r="C1032" s="7"/>
      <c r="D1032" s="120"/>
      <c r="E1032" s="7"/>
      <c r="F1032" s="7"/>
      <c r="G1032" s="219"/>
      <c r="H1032" s="7"/>
      <c r="I1032" s="7"/>
      <c r="J1032" s="9"/>
      <c r="K1032" s="501"/>
    </row>
    <row r="1033" spans="1:54" x14ac:dyDescent="0.2">
      <c r="A1033" s="163">
        <v>1018</v>
      </c>
      <c r="B1033" s="7"/>
      <c r="C1033" s="7"/>
      <c r="D1033" s="120"/>
      <c r="E1033" s="7"/>
      <c r="F1033" s="7"/>
      <c r="G1033" s="219"/>
      <c r="H1033" s="7"/>
      <c r="I1033" s="7"/>
      <c r="J1033" s="9"/>
      <c r="K1033" s="501"/>
    </row>
    <row r="1034" spans="1:54" x14ac:dyDescent="0.2">
      <c r="A1034" s="163">
        <v>1019</v>
      </c>
      <c r="B1034" s="7"/>
      <c r="C1034" s="7"/>
      <c r="D1034" s="120"/>
      <c r="E1034" s="7"/>
      <c r="F1034" s="7"/>
      <c r="G1034" s="219"/>
      <c r="H1034" s="7"/>
      <c r="I1034" s="7"/>
      <c r="J1034" s="9"/>
      <c r="K1034" s="501"/>
    </row>
    <row r="1035" spans="1:54" x14ac:dyDescent="0.2">
      <c r="A1035" s="163">
        <v>1020</v>
      </c>
      <c r="B1035" s="7"/>
      <c r="C1035" s="7"/>
      <c r="D1035" s="120"/>
      <c r="E1035" s="7"/>
      <c r="F1035" s="7"/>
      <c r="G1035" s="219"/>
      <c r="H1035" s="7"/>
      <c r="I1035" s="7"/>
      <c r="J1035" s="9"/>
      <c r="K1035" s="501"/>
    </row>
    <row r="1036" spans="1:54" x14ac:dyDescent="0.2">
      <c r="A1036" s="163">
        <v>1021</v>
      </c>
      <c r="B1036" s="7"/>
      <c r="C1036" s="7"/>
      <c r="D1036" s="120"/>
      <c r="E1036" s="7"/>
      <c r="F1036" s="7"/>
      <c r="G1036" s="219"/>
      <c r="H1036" s="7"/>
      <c r="I1036" s="7"/>
      <c r="J1036" s="9"/>
      <c r="K1036" s="501"/>
    </row>
    <row r="1037" spans="1:54" x14ac:dyDescent="0.2">
      <c r="A1037" s="163">
        <v>1022</v>
      </c>
      <c r="B1037" s="7"/>
      <c r="C1037" s="7"/>
      <c r="D1037" s="120"/>
      <c r="E1037" s="7"/>
      <c r="F1037" s="7"/>
      <c r="G1037" s="219"/>
      <c r="H1037" s="7"/>
      <c r="I1037" s="7"/>
      <c r="J1037" s="9"/>
      <c r="K1037" s="501"/>
    </row>
    <row r="1038" spans="1:54" x14ac:dyDescent="0.2">
      <c r="A1038" s="163">
        <v>1023</v>
      </c>
      <c r="B1038" s="7"/>
      <c r="C1038" s="7"/>
      <c r="D1038" s="120"/>
      <c r="E1038" s="7"/>
      <c r="F1038" s="7"/>
      <c r="G1038" s="219"/>
      <c r="H1038" s="7"/>
      <c r="I1038" s="7"/>
      <c r="J1038" s="9"/>
      <c r="K1038" s="501"/>
    </row>
    <row r="1039" spans="1:54" x14ac:dyDescent="0.2">
      <c r="A1039" s="163">
        <v>1024</v>
      </c>
      <c r="B1039" s="7"/>
      <c r="C1039" s="7"/>
      <c r="D1039" s="120"/>
      <c r="E1039" s="7"/>
      <c r="F1039" s="7"/>
      <c r="G1039" s="219"/>
      <c r="H1039" s="7"/>
      <c r="I1039" s="7"/>
      <c r="J1039" s="9"/>
      <c r="K1039" s="501"/>
    </row>
    <row r="1040" spans="1:54" x14ac:dyDescent="0.2">
      <c r="A1040" s="163">
        <v>1025</v>
      </c>
      <c r="B1040" s="7"/>
      <c r="C1040" s="7"/>
      <c r="D1040" s="120"/>
      <c r="E1040" s="7"/>
      <c r="F1040" s="7"/>
      <c r="G1040" s="219"/>
      <c r="H1040" s="7"/>
      <c r="I1040" s="7"/>
      <c r="J1040" s="9"/>
      <c r="K1040" s="501"/>
    </row>
    <row r="1041" spans="1:15" x14ac:dyDescent="0.2">
      <c r="A1041" s="163">
        <v>1026</v>
      </c>
      <c r="B1041" s="7"/>
      <c r="C1041" s="7"/>
      <c r="D1041" s="120"/>
      <c r="E1041" s="7"/>
      <c r="F1041" s="7"/>
      <c r="G1041" s="219"/>
      <c r="H1041" s="7"/>
      <c r="I1041" s="7"/>
      <c r="J1041" s="9"/>
      <c r="K1041" s="501"/>
    </row>
    <row r="1042" spans="1:15" x14ac:dyDescent="0.2">
      <c r="A1042" s="163">
        <v>1027</v>
      </c>
      <c r="B1042" s="7"/>
      <c r="C1042" s="7"/>
      <c r="D1042" s="120"/>
      <c r="E1042" s="7"/>
      <c r="F1042" s="7"/>
      <c r="G1042" s="219"/>
      <c r="H1042" s="7"/>
      <c r="I1042" s="7"/>
      <c r="J1042" s="9"/>
      <c r="K1042" s="501"/>
    </row>
    <row r="1043" spans="1:15" x14ac:dyDescent="0.2">
      <c r="A1043" s="163">
        <v>1028</v>
      </c>
      <c r="B1043" s="7"/>
      <c r="C1043" s="7"/>
      <c r="D1043" s="120"/>
      <c r="E1043" s="7"/>
      <c r="F1043" s="7"/>
      <c r="G1043" s="219"/>
      <c r="H1043" s="7"/>
      <c r="I1043" s="7"/>
      <c r="J1043" s="9"/>
      <c r="K1043" s="501"/>
    </row>
    <row r="1044" spans="1:15" x14ac:dyDescent="0.2">
      <c r="A1044" s="163">
        <v>1029</v>
      </c>
      <c r="B1044" s="7"/>
      <c r="C1044" s="7"/>
      <c r="D1044" s="120"/>
      <c r="E1044" s="7"/>
      <c r="F1044" s="7"/>
      <c r="G1044" s="219"/>
      <c r="H1044" s="7"/>
      <c r="I1044" s="7"/>
      <c r="J1044" s="9"/>
      <c r="K1044" s="501"/>
    </row>
    <row r="1045" spans="1:15" x14ac:dyDescent="0.2">
      <c r="A1045" s="163">
        <v>1030</v>
      </c>
      <c r="B1045" s="7"/>
      <c r="C1045" s="7"/>
      <c r="D1045" s="120"/>
      <c r="E1045" s="7"/>
      <c r="F1045" s="7"/>
      <c r="G1045" s="219"/>
      <c r="H1045" s="7"/>
      <c r="I1045" s="7"/>
      <c r="J1045" s="9"/>
      <c r="K1045" s="501"/>
    </row>
    <row r="1046" spans="1:15" x14ac:dyDescent="0.2">
      <c r="A1046" s="163">
        <v>1031</v>
      </c>
      <c r="B1046" s="7"/>
      <c r="C1046" s="7"/>
      <c r="D1046" s="120"/>
      <c r="E1046" s="7"/>
      <c r="F1046" s="7"/>
      <c r="G1046" s="219"/>
      <c r="H1046" s="7"/>
      <c r="I1046" s="7"/>
      <c r="J1046" s="9"/>
      <c r="K1046" s="501"/>
    </row>
    <row r="1047" spans="1:15" x14ac:dyDescent="0.2">
      <c r="A1047" s="163">
        <v>1032</v>
      </c>
      <c r="B1047" s="7"/>
      <c r="C1047" s="7"/>
      <c r="D1047" s="120"/>
      <c r="E1047" s="7"/>
      <c r="F1047" s="7"/>
      <c r="G1047" s="219"/>
      <c r="H1047" s="7"/>
      <c r="I1047" s="7"/>
      <c r="J1047" s="9"/>
      <c r="K1047" s="501"/>
    </row>
    <row r="1048" spans="1:15" x14ac:dyDescent="0.2">
      <c r="A1048" s="163">
        <v>1033</v>
      </c>
      <c r="B1048" s="7"/>
      <c r="C1048" s="7"/>
      <c r="D1048" s="120"/>
      <c r="E1048" s="7"/>
      <c r="F1048" s="7"/>
      <c r="G1048" s="219"/>
      <c r="H1048" s="7"/>
      <c r="I1048" s="7"/>
      <c r="J1048" s="9"/>
      <c r="K1048" s="501"/>
    </row>
    <row r="1049" spans="1:15" x14ac:dyDescent="0.2">
      <c r="A1049" s="163">
        <v>1034</v>
      </c>
      <c r="B1049" s="7"/>
      <c r="C1049" s="7"/>
      <c r="D1049" s="120"/>
      <c r="E1049" s="7"/>
      <c r="F1049" s="7"/>
      <c r="G1049" s="219"/>
      <c r="H1049" s="7"/>
      <c r="I1049" s="7"/>
      <c r="J1049" s="9"/>
      <c r="K1049" s="501"/>
    </row>
    <row r="1050" spans="1:15" x14ac:dyDescent="0.2">
      <c r="A1050" s="163">
        <v>1035</v>
      </c>
      <c r="B1050" s="7"/>
      <c r="C1050" s="7"/>
      <c r="D1050" s="120"/>
      <c r="E1050" s="7"/>
      <c r="F1050" s="7"/>
      <c r="G1050" s="219"/>
      <c r="H1050" s="7"/>
      <c r="I1050" s="7"/>
      <c r="J1050" s="9"/>
      <c r="K1050" s="501"/>
      <c r="L1050" s="441"/>
      <c r="M1050" s="441"/>
      <c r="N1050" s="441"/>
      <c r="O1050" s="441"/>
    </row>
    <row r="1051" spans="1:15" x14ac:dyDescent="0.2">
      <c r="A1051" s="163">
        <v>1036</v>
      </c>
      <c r="B1051" s="7"/>
      <c r="C1051" s="7"/>
      <c r="D1051" s="120"/>
      <c r="E1051" s="7"/>
      <c r="F1051" s="7"/>
      <c r="G1051" s="219"/>
      <c r="H1051" s="7"/>
      <c r="I1051" s="7"/>
      <c r="J1051" s="9"/>
      <c r="K1051" s="501"/>
      <c r="L1051" s="441"/>
      <c r="M1051" s="441"/>
      <c r="N1051" s="441"/>
      <c r="O1051" s="441"/>
    </row>
    <row r="1052" spans="1:15" x14ac:dyDescent="0.2">
      <c r="A1052" s="163">
        <v>1037</v>
      </c>
      <c r="B1052" s="7"/>
      <c r="C1052" s="7"/>
      <c r="D1052" s="120"/>
      <c r="E1052" s="7"/>
      <c r="F1052" s="7"/>
      <c r="G1052" s="219"/>
      <c r="H1052" s="7"/>
      <c r="I1052" s="7"/>
      <c r="J1052" s="9"/>
      <c r="K1052" s="501"/>
      <c r="L1052" s="441"/>
      <c r="M1052" s="441"/>
      <c r="N1052" s="441"/>
      <c r="O1052" s="441"/>
    </row>
    <row r="1053" spans="1:15" x14ac:dyDescent="0.2">
      <c r="A1053" s="163">
        <v>1038</v>
      </c>
      <c r="B1053" s="7"/>
      <c r="C1053" s="7"/>
      <c r="D1053" s="120"/>
      <c r="E1053" s="7"/>
      <c r="F1053" s="7"/>
      <c r="G1053" s="219"/>
      <c r="H1053" s="7"/>
      <c r="I1053" s="7"/>
      <c r="J1053" s="9"/>
      <c r="K1053" s="501"/>
      <c r="L1053" s="441"/>
      <c r="M1053" s="441"/>
      <c r="N1053" s="441"/>
      <c r="O1053" s="441"/>
    </row>
    <row r="1054" spans="1:15" x14ac:dyDescent="0.2">
      <c r="A1054" s="163">
        <v>1039</v>
      </c>
      <c r="B1054" s="7"/>
      <c r="C1054" s="7"/>
      <c r="D1054" s="120"/>
      <c r="E1054" s="7"/>
      <c r="F1054" s="7"/>
      <c r="G1054" s="219"/>
      <c r="H1054" s="7"/>
      <c r="I1054" s="7"/>
      <c r="J1054" s="9"/>
      <c r="K1054" s="501"/>
      <c r="L1054" s="441"/>
      <c r="M1054" s="441"/>
      <c r="N1054" s="441"/>
      <c r="O1054" s="441"/>
    </row>
    <row r="1055" spans="1:15" x14ac:dyDescent="0.2">
      <c r="A1055" s="163">
        <v>1040</v>
      </c>
      <c r="B1055" s="7"/>
      <c r="C1055" s="7"/>
      <c r="D1055" s="120"/>
      <c r="E1055" s="7"/>
      <c r="F1055" s="7"/>
      <c r="G1055" s="219"/>
      <c r="H1055" s="7"/>
      <c r="I1055" s="7"/>
      <c r="J1055" s="9"/>
      <c r="K1055" s="501"/>
      <c r="L1055" s="441"/>
      <c r="M1055" s="441"/>
      <c r="N1055" s="441"/>
      <c r="O1055" s="441"/>
    </row>
    <row r="1056" spans="1:15" x14ac:dyDescent="0.2">
      <c r="A1056" s="163">
        <v>1041</v>
      </c>
      <c r="B1056" s="7"/>
      <c r="C1056" s="7"/>
      <c r="D1056" s="120"/>
      <c r="E1056" s="7"/>
      <c r="F1056" s="7"/>
      <c r="G1056" s="219"/>
      <c r="H1056" s="7"/>
      <c r="I1056" s="7"/>
      <c r="J1056" s="9"/>
      <c r="K1056" s="501"/>
      <c r="L1056" s="441"/>
      <c r="M1056" s="441"/>
      <c r="N1056" s="441"/>
      <c r="O1056" s="441"/>
    </row>
    <row r="1057" spans="1:15" x14ac:dyDescent="0.2">
      <c r="A1057" s="163">
        <v>1042</v>
      </c>
      <c r="B1057" s="7"/>
      <c r="C1057" s="7"/>
      <c r="D1057" s="120"/>
      <c r="E1057" s="7"/>
      <c r="F1057" s="7"/>
      <c r="G1057" s="219"/>
      <c r="H1057" s="7"/>
      <c r="I1057" s="7"/>
      <c r="J1057" s="9"/>
      <c r="K1057" s="501"/>
      <c r="L1057" s="441"/>
      <c r="M1057" s="441"/>
      <c r="N1057" s="441"/>
      <c r="O1057" s="441"/>
    </row>
    <row r="1058" spans="1:15" x14ac:dyDescent="0.2">
      <c r="A1058" s="163">
        <v>1043</v>
      </c>
      <c r="B1058" s="7"/>
      <c r="C1058" s="7"/>
      <c r="D1058" s="120"/>
      <c r="E1058" s="7"/>
      <c r="F1058" s="7"/>
      <c r="G1058" s="219"/>
      <c r="H1058" s="7"/>
      <c r="I1058" s="7"/>
      <c r="J1058" s="9"/>
      <c r="K1058" s="501"/>
      <c r="L1058" s="441"/>
      <c r="M1058" s="441"/>
      <c r="N1058" s="441"/>
      <c r="O1058" s="441"/>
    </row>
    <row r="1059" spans="1:15" x14ac:dyDescent="0.2">
      <c r="A1059" s="163">
        <v>1044</v>
      </c>
      <c r="B1059" s="7"/>
      <c r="C1059" s="7"/>
      <c r="D1059" s="120"/>
      <c r="E1059" s="7"/>
      <c r="F1059" s="7"/>
      <c r="G1059" s="219"/>
      <c r="H1059" s="7"/>
      <c r="I1059" s="7"/>
      <c r="J1059" s="9"/>
      <c r="K1059" s="501"/>
      <c r="L1059" s="441"/>
      <c r="M1059" s="441"/>
      <c r="N1059" s="441"/>
      <c r="O1059" s="441"/>
    </row>
    <row r="1060" spans="1:15" x14ac:dyDescent="0.2">
      <c r="A1060" s="163">
        <v>1045</v>
      </c>
      <c r="B1060" s="7"/>
      <c r="C1060" s="7"/>
      <c r="D1060" s="120"/>
      <c r="E1060" s="7"/>
      <c r="F1060" s="7"/>
      <c r="G1060" s="219"/>
      <c r="H1060" s="7"/>
      <c r="I1060" s="7"/>
      <c r="J1060" s="9"/>
      <c r="K1060" s="501"/>
      <c r="L1060" s="441"/>
      <c r="M1060" s="441"/>
      <c r="N1060" s="441"/>
      <c r="O1060" s="441"/>
    </row>
    <row r="1061" spans="1:15" x14ac:dyDescent="0.2">
      <c r="A1061" s="163">
        <v>1046</v>
      </c>
      <c r="B1061" s="7"/>
      <c r="C1061" s="7"/>
      <c r="D1061" s="120"/>
      <c r="E1061" s="7"/>
      <c r="F1061" s="7"/>
      <c r="G1061" s="219"/>
      <c r="H1061" s="7"/>
      <c r="I1061" s="7"/>
      <c r="J1061" s="9"/>
      <c r="K1061" s="501"/>
      <c r="L1061" s="441"/>
      <c r="M1061" s="441"/>
      <c r="N1061" s="441"/>
      <c r="O1061" s="441"/>
    </row>
    <row r="1062" spans="1:15" x14ac:dyDescent="0.2">
      <c r="A1062" s="163">
        <v>1047</v>
      </c>
      <c r="B1062" s="7"/>
      <c r="C1062" s="7"/>
      <c r="D1062" s="120"/>
      <c r="E1062" s="7"/>
      <c r="F1062" s="7"/>
      <c r="G1062" s="219"/>
      <c r="H1062" s="7"/>
      <c r="I1062" s="7"/>
      <c r="J1062" s="9"/>
      <c r="K1062" s="501"/>
      <c r="L1062" s="441"/>
      <c r="M1062" s="441"/>
      <c r="N1062" s="441"/>
      <c r="O1062" s="441"/>
    </row>
    <row r="1063" spans="1:15" x14ac:dyDescent="0.2">
      <c r="A1063" s="163">
        <v>1048</v>
      </c>
      <c r="B1063" s="7"/>
      <c r="C1063" s="7"/>
      <c r="D1063" s="120"/>
      <c r="E1063" s="7"/>
      <c r="F1063" s="7"/>
      <c r="G1063" s="219"/>
      <c r="H1063" s="7"/>
      <c r="I1063" s="7"/>
      <c r="J1063" s="9"/>
      <c r="K1063" s="501"/>
      <c r="L1063" s="441"/>
      <c r="M1063" s="441"/>
      <c r="N1063" s="441"/>
      <c r="O1063" s="441"/>
    </row>
    <row r="1064" spans="1:15" x14ac:dyDescent="0.2">
      <c r="A1064" s="163">
        <v>1049</v>
      </c>
      <c r="B1064" s="7"/>
      <c r="C1064" s="7"/>
      <c r="D1064" s="120"/>
      <c r="E1064" s="7"/>
      <c r="F1064" s="7"/>
      <c r="G1064" s="219"/>
      <c r="H1064" s="7"/>
      <c r="I1064" s="7"/>
      <c r="J1064" s="9"/>
      <c r="K1064" s="501"/>
      <c r="L1064" s="441"/>
      <c r="M1064" s="441"/>
      <c r="N1064" s="441"/>
      <c r="O1064" s="441"/>
    </row>
    <row r="1065" spans="1:15" x14ac:dyDescent="0.2">
      <c r="A1065" s="163">
        <v>1050</v>
      </c>
      <c r="B1065" s="7"/>
      <c r="C1065" s="7"/>
      <c r="D1065" s="120"/>
      <c r="E1065" s="7"/>
      <c r="F1065" s="7"/>
      <c r="G1065" s="219"/>
      <c r="H1065" s="7"/>
      <c r="I1065" s="7"/>
      <c r="J1065" s="9"/>
      <c r="K1065" s="501"/>
      <c r="L1065" s="441"/>
      <c r="M1065" s="441"/>
      <c r="N1065" s="441"/>
      <c r="O1065" s="441"/>
    </row>
    <row r="1066" spans="1:15" x14ac:dyDescent="0.2">
      <c r="A1066" s="163">
        <v>1051</v>
      </c>
      <c r="B1066" s="7"/>
      <c r="C1066" s="7"/>
      <c r="D1066" s="120"/>
      <c r="E1066" s="7"/>
      <c r="F1066" s="7"/>
      <c r="G1066" s="219"/>
      <c r="H1066" s="7"/>
      <c r="I1066" s="7"/>
      <c r="J1066" s="9"/>
      <c r="K1066" s="501"/>
      <c r="L1066" s="441"/>
      <c r="M1066" s="441"/>
      <c r="N1066" s="441"/>
      <c r="O1066" s="441"/>
    </row>
    <row r="1067" spans="1:15" x14ac:dyDescent="0.2">
      <c r="A1067" s="163">
        <v>1052</v>
      </c>
      <c r="B1067" s="7"/>
      <c r="C1067" s="7"/>
      <c r="D1067" s="120"/>
      <c r="E1067" s="7"/>
      <c r="F1067" s="7"/>
      <c r="G1067" s="219"/>
      <c r="H1067" s="7"/>
      <c r="I1067" s="7"/>
      <c r="J1067" s="9"/>
      <c r="K1067" s="501"/>
      <c r="L1067" s="441"/>
      <c r="M1067" s="441"/>
      <c r="N1067" s="441"/>
      <c r="O1067" s="441"/>
    </row>
    <row r="1068" spans="1:15" x14ac:dyDescent="0.2">
      <c r="A1068" s="163">
        <v>1053</v>
      </c>
      <c r="B1068" s="7"/>
      <c r="C1068" s="7"/>
      <c r="D1068" s="120"/>
      <c r="E1068" s="7"/>
      <c r="F1068" s="7"/>
      <c r="G1068" s="219"/>
      <c r="H1068" s="7"/>
      <c r="I1068" s="7"/>
      <c r="J1068" s="9"/>
      <c r="K1068" s="501"/>
      <c r="L1068" s="441"/>
      <c r="M1068" s="441"/>
      <c r="N1068" s="441"/>
      <c r="O1068" s="441"/>
    </row>
    <row r="1069" spans="1:15" x14ac:dyDescent="0.2">
      <c r="A1069" s="163">
        <v>1054</v>
      </c>
      <c r="B1069" s="7"/>
      <c r="C1069" s="7"/>
      <c r="D1069" s="120"/>
      <c r="E1069" s="7"/>
      <c r="F1069" s="7"/>
      <c r="G1069" s="219"/>
      <c r="H1069" s="7"/>
      <c r="I1069" s="7"/>
      <c r="J1069" s="9"/>
      <c r="K1069" s="501"/>
      <c r="L1069" s="441"/>
      <c r="M1069" s="441"/>
      <c r="N1069" s="441"/>
      <c r="O1069" s="441"/>
    </row>
    <row r="1070" spans="1:15" x14ac:dyDescent="0.2">
      <c r="A1070" s="163">
        <v>1055</v>
      </c>
      <c r="B1070" s="7"/>
      <c r="C1070" s="7"/>
      <c r="D1070" s="120"/>
      <c r="E1070" s="7"/>
      <c r="F1070" s="7"/>
      <c r="G1070" s="219"/>
      <c r="H1070" s="7"/>
      <c r="I1070" s="7"/>
      <c r="J1070" s="9"/>
      <c r="K1070" s="501"/>
      <c r="L1070" s="441"/>
      <c r="M1070" s="441"/>
      <c r="N1070" s="441"/>
      <c r="O1070" s="441"/>
    </row>
    <row r="1071" spans="1:15" x14ac:dyDescent="0.2">
      <c r="A1071" s="163">
        <v>1056</v>
      </c>
      <c r="B1071" s="7"/>
      <c r="C1071" s="7"/>
      <c r="D1071" s="120"/>
      <c r="E1071" s="7"/>
      <c r="F1071" s="7"/>
      <c r="G1071" s="219"/>
      <c r="H1071" s="7"/>
      <c r="I1071" s="7"/>
      <c r="J1071" s="9"/>
      <c r="K1071" s="501"/>
      <c r="L1071" s="441"/>
      <c r="M1071" s="441"/>
      <c r="N1071" s="441"/>
      <c r="O1071" s="441"/>
    </row>
    <row r="1072" spans="1:15" x14ac:dyDescent="0.2">
      <c r="A1072" s="163">
        <v>1057</v>
      </c>
      <c r="B1072" s="7"/>
      <c r="C1072" s="7"/>
      <c r="D1072" s="120"/>
      <c r="E1072" s="7"/>
      <c r="F1072" s="7"/>
      <c r="G1072" s="219"/>
      <c r="H1072" s="7"/>
      <c r="I1072" s="7"/>
      <c r="J1072" s="9"/>
      <c r="K1072" s="501"/>
      <c r="L1072" s="441"/>
      <c r="M1072" s="441"/>
      <c r="N1072" s="441"/>
      <c r="O1072" s="441"/>
    </row>
    <row r="1073" spans="1:15" x14ac:dyDescent="0.2">
      <c r="A1073" s="163">
        <v>1058</v>
      </c>
      <c r="B1073" s="7"/>
      <c r="C1073" s="7"/>
      <c r="D1073" s="120"/>
      <c r="E1073" s="7"/>
      <c r="F1073" s="7"/>
      <c r="G1073" s="219"/>
      <c r="H1073" s="7"/>
      <c r="I1073" s="7"/>
      <c r="J1073" s="9"/>
      <c r="K1073" s="501"/>
      <c r="L1073" s="441"/>
      <c r="M1073" s="441"/>
      <c r="N1073" s="441"/>
      <c r="O1073" s="441"/>
    </row>
    <row r="1074" spans="1:15" x14ac:dyDescent="0.2">
      <c r="A1074" s="163">
        <v>1059</v>
      </c>
      <c r="B1074" s="7"/>
      <c r="C1074" s="7"/>
      <c r="D1074" s="120"/>
      <c r="E1074" s="7"/>
      <c r="F1074" s="7"/>
      <c r="G1074" s="219"/>
      <c r="H1074" s="7"/>
      <c r="I1074" s="7"/>
      <c r="J1074" s="9"/>
      <c r="K1074" s="501"/>
      <c r="L1074" s="441"/>
      <c r="M1074" s="441"/>
      <c r="N1074" s="441"/>
      <c r="O1074" s="441"/>
    </row>
    <row r="1075" spans="1:15" x14ac:dyDescent="0.2">
      <c r="A1075" s="163">
        <v>1060</v>
      </c>
      <c r="B1075" s="7"/>
      <c r="C1075" s="7"/>
      <c r="D1075" s="120"/>
      <c r="E1075" s="7"/>
      <c r="F1075" s="7"/>
      <c r="G1075" s="219"/>
      <c r="H1075" s="7"/>
      <c r="I1075" s="7"/>
      <c r="J1075" s="9"/>
      <c r="K1075" s="501"/>
      <c r="L1075" s="441"/>
      <c r="M1075" s="441"/>
      <c r="N1075" s="441"/>
      <c r="O1075" s="441"/>
    </row>
    <row r="1076" spans="1:15" x14ac:dyDescent="0.2">
      <c r="A1076" s="163">
        <v>1061</v>
      </c>
      <c r="B1076" s="7"/>
      <c r="C1076" s="7"/>
      <c r="D1076" s="120"/>
      <c r="E1076" s="7"/>
      <c r="F1076" s="7"/>
      <c r="G1076" s="219"/>
      <c r="H1076" s="7"/>
      <c r="I1076" s="7"/>
      <c r="J1076" s="9"/>
      <c r="K1076" s="501"/>
      <c r="L1076" s="441"/>
      <c r="M1076" s="441"/>
      <c r="N1076" s="441"/>
      <c r="O1076" s="441"/>
    </row>
    <row r="1077" spans="1:15" x14ac:dyDescent="0.2">
      <c r="A1077" s="163">
        <v>1062</v>
      </c>
      <c r="B1077" s="7"/>
      <c r="C1077" s="7"/>
      <c r="D1077" s="120"/>
      <c r="E1077" s="7"/>
      <c r="F1077" s="7"/>
      <c r="G1077" s="219"/>
      <c r="H1077" s="7"/>
      <c r="I1077" s="7"/>
      <c r="J1077" s="9"/>
      <c r="K1077" s="501"/>
      <c r="L1077" s="441"/>
      <c r="M1077" s="441"/>
      <c r="N1077" s="441"/>
      <c r="O1077" s="441"/>
    </row>
    <row r="1078" spans="1:15" x14ac:dyDescent="0.2">
      <c r="A1078" s="163">
        <v>1063</v>
      </c>
      <c r="B1078" s="7"/>
      <c r="C1078" s="7"/>
      <c r="D1078" s="120"/>
      <c r="E1078" s="7"/>
      <c r="F1078" s="7"/>
      <c r="G1078" s="219"/>
      <c r="H1078" s="7"/>
      <c r="I1078" s="7"/>
      <c r="J1078" s="9"/>
      <c r="K1078" s="501"/>
      <c r="L1078" s="441"/>
      <c r="M1078" s="441"/>
      <c r="N1078" s="441"/>
      <c r="O1078" s="441"/>
    </row>
    <row r="1079" spans="1:15" x14ac:dyDescent="0.2">
      <c r="A1079" s="163">
        <v>1064</v>
      </c>
      <c r="B1079" s="7"/>
      <c r="C1079" s="7"/>
      <c r="D1079" s="120"/>
      <c r="E1079" s="7"/>
      <c r="F1079" s="7"/>
      <c r="G1079" s="219"/>
      <c r="H1079" s="7"/>
      <c r="I1079" s="7"/>
      <c r="J1079" s="9"/>
      <c r="K1079" s="501"/>
      <c r="L1079" s="441"/>
      <c r="M1079" s="441"/>
      <c r="N1079" s="441"/>
      <c r="O1079" s="441"/>
    </row>
    <row r="1080" spans="1:15" x14ac:dyDescent="0.2">
      <c r="A1080" s="163">
        <v>1065</v>
      </c>
      <c r="B1080" s="7"/>
      <c r="C1080" s="7"/>
      <c r="D1080" s="120"/>
      <c r="E1080" s="7"/>
      <c r="F1080" s="7"/>
      <c r="G1080" s="219"/>
      <c r="H1080" s="7"/>
      <c r="I1080" s="7"/>
      <c r="J1080" s="9"/>
      <c r="K1080" s="501"/>
      <c r="L1080" s="441"/>
      <c r="M1080" s="441"/>
      <c r="N1080" s="441"/>
      <c r="O1080" s="441"/>
    </row>
    <row r="1081" spans="1:15" x14ac:dyDescent="0.2">
      <c r="A1081" s="163">
        <v>1066</v>
      </c>
      <c r="B1081" s="7"/>
      <c r="C1081" s="7"/>
      <c r="D1081" s="120"/>
      <c r="E1081" s="7"/>
      <c r="F1081" s="7"/>
      <c r="G1081" s="219"/>
      <c r="H1081" s="7"/>
      <c r="I1081" s="7"/>
      <c r="J1081" s="9"/>
      <c r="K1081" s="501"/>
      <c r="L1081" s="441"/>
      <c r="M1081" s="441"/>
      <c r="N1081" s="441"/>
      <c r="O1081" s="441"/>
    </row>
    <row r="1082" spans="1:15" x14ac:dyDescent="0.2">
      <c r="A1082" s="163">
        <v>1067</v>
      </c>
      <c r="B1082" s="7"/>
      <c r="C1082" s="7"/>
      <c r="D1082" s="120"/>
      <c r="E1082" s="7"/>
      <c r="F1082" s="7"/>
      <c r="G1082" s="219"/>
      <c r="H1082" s="7"/>
      <c r="I1082" s="7"/>
      <c r="J1082" s="9"/>
      <c r="K1082" s="501"/>
      <c r="L1082" s="441"/>
      <c r="M1082" s="441"/>
      <c r="N1082" s="441"/>
      <c r="O1082" s="441"/>
    </row>
    <row r="1083" spans="1:15" x14ac:dyDescent="0.2">
      <c r="A1083" s="163">
        <v>1068</v>
      </c>
      <c r="B1083" s="7"/>
      <c r="C1083" s="7"/>
      <c r="D1083" s="120"/>
      <c r="E1083" s="7"/>
      <c r="F1083" s="7"/>
      <c r="G1083" s="219"/>
      <c r="H1083" s="7"/>
      <c r="I1083" s="7"/>
      <c r="J1083" s="9"/>
      <c r="K1083" s="501"/>
      <c r="L1083" s="441"/>
      <c r="M1083" s="441"/>
      <c r="N1083" s="441"/>
      <c r="O1083" s="441"/>
    </row>
    <row r="1084" spans="1:15" x14ac:dyDescent="0.2">
      <c r="A1084" s="163">
        <v>1069</v>
      </c>
      <c r="B1084" s="7"/>
      <c r="C1084" s="7"/>
      <c r="D1084" s="120"/>
      <c r="E1084" s="7"/>
      <c r="F1084" s="7"/>
      <c r="G1084" s="219"/>
      <c r="H1084" s="7"/>
      <c r="I1084" s="7"/>
      <c r="J1084" s="9"/>
      <c r="K1084" s="501"/>
      <c r="L1084" s="441"/>
      <c r="M1084" s="441"/>
      <c r="N1084" s="441"/>
      <c r="O1084" s="441"/>
    </row>
    <row r="1085" spans="1:15" x14ac:dyDescent="0.2">
      <c r="A1085" s="163">
        <v>1070</v>
      </c>
      <c r="B1085" s="7"/>
      <c r="C1085" s="7"/>
      <c r="D1085" s="120"/>
      <c r="E1085" s="7"/>
      <c r="F1085" s="7"/>
      <c r="G1085" s="219"/>
      <c r="H1085" s="7"/>
      <c r="I1085" s="7"/>
      <c r="J1085" s="9"/>
      <c r="K1085" s="501"/>
      <c r="L1085" s="441"/>
      <c r="M1085" s="441"/>
      <c r="N1085" s="441"/>
      <c r="O1085" s="441"/>
    </row>
    <row r="1086" spans="1:15" x14ac:dyDescent="0.2">
      <c r="A1086" s="163">
        <v>1071</v>
      </c>
      <c r="B1086" s="7"/>
      <c r="C1086" s="7"/>
      <c r="D1086" s="120"/>
      <c r="E1086" s="7"/>
      <c r="F1086" s="7"/>
      <c r="G1086" s="219"/>
      <c r="H1086" s="7"/>
      <c r="I1086" s="7"/>
      <c r="J1086" s="9"/>
      <c r="K1086" s="501"/>
      <c r="L1086" s="441"/>
      <c r="M1086" s="441"/>
      <c r="N1086" s="441"/>
      <c r="O1086" s="441"/>
    </row>
    <row r="1087" spans="1:15" x14ac:dyDescent="0.2">
      <c r="A1087" s="163">
        <v>1072</v>
      </c>
      <c r="B1087" s="7"/>
      <c r="C1087" s="7"/>
      <c r="D1087" s="120"/>
      <c r="E1087" s="7"/>
      <c r="F1087" s="7"/>
      <c r="G1087" s="219"/>
      <c r="H1087" s="7"/>
      <c r="I1087" s="7"/>
      <c r="J1087" s="9"/>
      <c r="K1087" s="501"/>
      <c r="L1087" s="441"/>
      <c r="M1087" s="441"/>
      <c r="N1087" s="441"/>
      <c r="O1087" s="441"/>
    </row>
    <row r="1088" spans="1:15" x14ac:dyDescent="0.2">
      <c r="A1088" s="163">
        <v>1073</v>
      </c>
      <c r="B1088" s="7"/>
      <c r="C1088" s="7"/>
      <c r="D1088" s="120"/>
      <c r="E1088" s="7"/>
      <c r="F1088" s="7"/>
      <c r="G1088" s="219"/>
      <c r="H1088" s="7"/>
      <c r="I1088" s="7"/>
      <c r="J1088" s="9"/>
      <c r="K1088" s="501"/>
      <c r="L1088" s="441"/>
      <c r="M1088" s="441"/>
      <c r="N1088" s="441"/>
      <c r="O1088" s="441"/>
    </row>
    <row r="1089" spans="1:15" x14ac:dyDescent="0.2">
      <c r="A1089" s="163">
        <v>1074</v>
      </c>
      <c r="B1089" s="7"/>
      <c r="C1089" s="7"/>
      <c r="D1089" s="120"/>
      <c r="E1089" s="7"/>
      <c r="F1089" s="7"/>
      <c r="G1089" s="219"/>
      <c r="H1089" s="7"/>
      <c r="I1089" s="7"/>
      <c r="J1089" s="9"/>
      <c r="K1089" s="501"/>
      <c r="L1089" s="441"/>
      <c r="M1089" s="441"/>
      <c r="N1089" s="441"/>
      <c r="O1089" s="441"/>
    </row>
    <row r="1090" spans="1:15" x14ac:dyDescent="0.2">
      <c r="A1090" s="163">
        <v>1075</v>
      </c>
      <c r="B1090" s="7"/>
      <c r="C1090" s="7"/>
      <c r="D1090" s="120"/>
      <c r="E1090" s="7"/>
      <c r="F1090" s="7"/>
      <c r="G1090" s="219"/>
      <c r="H1090" s="7"/>
      <c r="I1090" s="7"/>
      <c r="J1090" s="9"/>
      <c r="K1090" s="501"/>
      <c r="L1090" s="441"/>
      <c r="M1090" s="441"/>
      <c r="N1090" s="441"/>
      <c r="O1090" s="441"/>
    </row>
    <row r="1091" spans="1:15" x14ac:dyDescent="0.2">
      <c r="A1091" s="163">
        <v>1076</v>
      </c>
      <c r="B1091" s="7"/>
      <c r="C1091" s="7"/>
      <c r="D1091" s="120"/>
      <c r="E1091" s="7"/>
      <c r="F1091" s="7"/>
      <c r="G1091" s="219"/>
      <c r="H1091" s="7"/>
      <c r="I1091" s="7"/>
      <c r="J1091" s="9"/>
      <c r="K1091" s="501"/>
      <c r="L1091" s="441"/>
      <c r="M1091" s="441"/>
      <c r="N1091" s="441"/>
      <c r="O1091" s="441"/>
    </row>
    <row r="1092" spans="1:15" x14ac:dyDescent="0.2">
      <c r="A1092" s="163">
        <v>1077</v>
      </c>
      <c r="B1092" s="7"/>
      <c r="C1092" s="7"/>
      <c r="D1092" s="120"/>
      <c r="E1092" s="7"/>
      <c r="F1092" s="7"/>
      <c r="G1092" s="219"/>
      <c r="H1092" s="7"/>
      <c r="I1092" s="7"/>
      <c r="J1092" s="9"/>
      <c r="K1092" s="501"/>
      <c r="L1092" s="441"/>
      <c r="M1092" s="441"/>
      <c r="N1092" s="441"/>
      <c r="O1092" s="441"/>
    </row>
    <row r="1093" spans="1:15" x14ac:dyDescent="0.2">
      <c r="A1093" s="163">
        <v>1078</v>
      </c>
      <c r="B1093" s="7"/>
      <c r="C1093" s="7"/>
      <c r="D1093" s="120"/>
      <c r="E1093" s="7"/>
      <c r="F1093" s="7"/>
      <c r="G1093" s="219"/>
      <c r="H1093" s="7"/>
      <c r="I1093" s="7"/>
      <c r="J1093" s="9"/>
      <c r="K1093" s="501"/>
      <c r="L1093" s="441"/>
      <c r="M1093" s="441"/>
      <c r="N1093" s="441"/>
      <c r="O1093" s="441"/>
    </row>
    <row r="1094" spans="1:15" x14ac:dyDescent="0.2">
      <c r="A1094" s="163">
        <v>1079</v>
      </c>
      <c r="B1094" s="7"/>
      <c r="C1094" s="7"/>
      <c r="D1094" s="120"/>
      <c r="E1094" s="7"/>
      <c r="F1094" s="7"/>
      <c r="G1094" s="219"/>
      <c r="H1094" s="7"/>
      <c r="I1094" s="7"/>
      <c r="J1094" s="9"/>
      <c r="K1094" s="501"/>
      <c r="L1094" s="441"/>
      <c r="M1094" s="441"/>
      <c r="N1094" s="441"/>
      <c r="O1094" s="441"/>
    </row>
    <row r="1095" spans="1:15" x14ac:dyDescent="0.2">
      <c r="A1095" s="163">
        <v>1080</v>
      </c>
      <c r="B1095" s="7"/>
      <c r="C1095" s="7"/>
      <c r="D1095" s="120"/>
      <c r="E1095" s="7"/>
      <c r="F1095" s="7"/>
      <c r="G1095" s="219"/>
      <c r="H1095" s="7"/>
      <c r="I1095" s="7"/>
      <c r="J1095" s="9"/>
      <c r="K1095" s="501"/>
      <c r="L1095" s="441"/>
      <c r="M1095" s="441"/>
      <c r="N1095" s="441"/>
      <c r="O1095" s="441"/>
    </row>
    <row r="1096" spans="1:15" x14ac:dyDescent="0.2">
      <c r="A1096" s="163">
        <v>1081</v>
      </c>
      <c r="B1096" s="7"/>
      <c r="C1096" s="7"/>
      <c r="D1096" s="120"/>
      <c r="E1096" s="7"/>
      <c r="F1096" s="7"/>
      <c r="G1096" s="219"/>
      <c r="H1096" s="7"/>
      <c r="I1096" s="7"/>
      <c r="J1096" s="9"/>
      <c r="K1096" s="501"/>
      <c r="L1096" s="441"/>
      <c r="M1096" s="441"/>
      <c r="N1096" s="441"/>
      <c r="O1096" s="441"/>
    </row>
    <row r="1097" spans="1:15" x14ac:dyDescent="0.2">
      <c r="A1097" s="163">
        <v>1082</v>
      </c>
      <c r="B1097" s="7"/>
      <c r="C1097" s="7"/>
      <c r="D1097" s="120"/>
      <c r="E1097" s="7"/>
      <c r="F1097" s="7"/>
      <c r="G1097" s="219"/>
      <c r="H1097" s="7"/>
      <c r="I1097" s="7"/>
      <c r="J1097" s="9"/>
      <c r="K1097" s="501"/>
      <c r="L1097" s="441"/>
      <c r="M1097" s="441"/>
      <c r="N1097" s="441"/>
      <c r="O1097" s="441"/>
    </row>
    <row r="1098" spans="1:15" x14ac:dyDescent="0.2">
      <c r="A1098" s="163">
        <v>1083</v>
      </c>
      <c r="B1098" s="7"/>
      <c r="C1098" s="7"/>
      <c r="D1098" s="120"/>
      <c r="E1098" s="7"/>
      <c r="F1098" s="7"/>
      <c r="G1098" s="219"/>
      <c r="H1098" s="7"/>
      <c r="I1098" s="7"/>
      <c r="J1098" s="9"/>
      <c r="K1098" s="501"/>
      <c r="L1098" s="441"/>
      <c r="M1098" s="441"/>
      <c r="N1098" s="441"/>
      <c r="O1098" s="441"/>
    </row>
    <row r="1099" spans="1:15" x14ac:dyDescent="0.2">
      <c r="A1099" s="163">
        <v>1084</v>
      </c>
      <c r="B1099" s="7"/>
      <c r="C1099" s="7"/>
      <c r="D1099" s="120"/>
      <c r="E1099" s="7"/>
      <c r="F1099" s="7"/>
      <c r="G1099" s="219"/>
      <c r="H1099" s="7"/>
      <c r="I1099" s="7"/>
      <c r="J1099" s="9"/>
      <c r="K1099" s="501"/>
      <c r="L1099" s="441"/>
      <c r="M1099" s="441"/>
      <c r="N1099" s="441"/>
      <c r="O1099" s="441"/>
    </row>
    <row r="1100" spans="1:15" x14ac:dyDescent="0.2">
      <c r="A1100" s="163">
        <v>1085</v>
      </c>
      <c r="B1100" s="7"/>
      <c r="C1100" s="7"/>
      <c r="D1100" s="120"/>
      <c r="E1100" s="7"/>
      <c r="F1100" s="7"/>
      <c r="G1100" s="219"/>
      <c r="H1100" s="7"/>
      <c r="I1100" s="7"/>
      <c r="J1100" s="9"/>
      <c r="K1100" s="501"/>
    </row>
    <row r="1101" spans="1:15" x14ac:dyDescent="0.2">
      <c r="A1101" s="163">
        <v>1086</v>
      </c>
      <c r="B1101" s="7"/>
      <c r="C1101" s="7"/>
      <c r="D1101" s="120"/>
      <c r="E1101" s="7"/>
      <c r="F1101" s="7"/>
      <c r="G1101" s="219"/>
      <c r="H1101" s="7"/>
      <c r="I1101" s="7"/>
      <c r="J1101" s="9"/>
      <c r="K1101" s="501"/>
    </row>
    <row r="1102" spans="1:15" x14ac:dyDescent="0.2">
      <c r="A1102" s="163">
        <v>1087</v>
      </c>
      <c r="B1102" s="7"/>
      <c r="C1102" s="7"/>
      <c r="D1102" s="120"/>
      <c r="E1102" s="7"/>
      <c r="F1102" s="7"/>
      <c r="G1102" s="219"/>
      <c r="H1102" s="7"/>
      <c r="I1102" s="7"/>
      <c r="J1102" s="9"/>
      <c r="K1102" s="501"/>
    </row>
    <row r="1103" spans="1:15" x14ac:dyDescent="0.2">
      <c r="A1103" s="163">
        <v>1088</v>
      </c>
      <c r="B1103" s="7"/>
      <c r="C1103" s="7"/>
      <c r="D1103" s="120"/>
      <c r="E1103" s="7"/>
      <c r="F1103" s="7"/>
      <c r="G1103" s="219"/>
      <c r="H1103" s="7"/>
      <c r="I1103" s="7"/>
      <c r="J1103" s="9"/>
      <c r="K1103" s="501"/>
    </row>
    <row r="1104" spans="1:15" x14ac:dyDescent="0.2">
      <c r="A1104" s="163">
        <v>1089</v>
      </c>
      <c r="B1104" s="7"/>
      <c r="C1104" s="7"/>
      <c r="D1104" s="120"/>
      <c r="E1104" s="7"/>
      <c r="F1104" s="7"/>
      <c r="G1104" s="219"/>
      <c r="H1104" s="7"/>
      <c r="I1104" s="7"/>
      <c r="J1104" s="9"/>
      <c r="K1104" s="501"/>
    </row>
    <row r="1105" spans="1:11" x14ac:dyDescent="0.2">
      <c r="A1105" s="163">
        <v>1090</v>
      </c>
      <c r="B1105" s="7"/>
      <c r="C1105" s="7"/>
      <c r="D1105" s="120"/>
      <c r="E1105" s="7"/>
      <c r="F1105" s="7"/>
      <c r="G1105" s="219"/>
      <c r="H1105" s="7"/>
      <c r="I1105" s="7"/>
      <c r="J1105" s="9"/>
      <c r="K1105" s="501"/>
    </row>
    <row r="1106" spans="1:11" x14ac:dyDescent="0.2">
      <c r="A1106" s="163">
        <v>1091</v>
      </c>
      <c r="B1106" s="7"/>
      <c r="C1106" s="7"/>
      <c r="D1106" s="120"/>
      <c r="E1106" s="7"/>
      <c r="F1106" s="7"/>
      <c r="G1106" s="219"/>
      <c r="H1106" s="7"/>
      <c r="I1106" s="7"/>
      <c r="J1106" s="9"/>
      <c r="K1106" s="501"/>
    </row>
    <row r="1107" spans="1:11" x14ac:dyDescent="0.2">
      <c r="A1107" s="163">
        <v>1092</v>
      </c>
      <c r="B1107" s="7"/>
      <c r="C1107" s="7"/>
      <c r="D1107" s="120"/>
      <c r="E1107" s="7"/>
      <c r="F1107" s="7"/>
      <c r="G1107" s="219"/>
      <c r="H1107" s="7"/>
      <c r="I1107" s="7"/>
      <c r="J1107" s="9"/>
      <c r="K1107" s="501"/>
    </row>
    <row r="1108" spans="1:11" x14ac:dyDescent="0.2">
      <c r="A1108" s="163">
        <v>1093</v>
      </c>
      <c r="B1108" s="7"/>
      <c r="C1108" s="7"/>
      <c r="D1108" s="120"/>
      <c r="E1108" s="7"/>
      <c r="F1108" s="7"/>
      <c r="G1108" s="219"/>
      <c r="H1108" s="7"/>
      <c r="I1108" s="7"/>
      <c r="J1108" s="9"/>
      <c r="K1108" s="501"/>
    </row>
    <row r="1109" spans="1:11" x14ac:dyDescent="0.2">
      <c r="A1109" s="163">
        <v>1094</v>
      </c>
      <c r="B1109" s="7"/>
      <c r="C1109" s="7"/>
      <c r="D1109" s="120"/>
      <c r="E1109" s="7"/>
      <c r="F1109" s="7"/>
      <c r="G1109" s="219"/>
      <c r="H1109" s="7"/>
      <c r="I1109" s="7"/>
      <c r="J1109" s="9"/>
      <c r="K1109" s="501"/>
    </row>
    <row r="1110" spans="1:11" x14ac:dyDescent="0.2">
      <c r="A1110" s="163">
        <v>1095</v>
      </c>
      <c r="B1110" s="7"/>
      <c r="C1110" s="7"/>
      <c r="D1110" s="120"/>
      <c r="E1110" s="7"/>
      <c r="F1110" s="7"/>
      <c r="G1110" s="219"/>
      <c r="H1110" s="7"/>
      <c r="I1110" s="7"/>
      <c r="J1110" s="9"/>
      <c r="K1110" s="501"/>
    </row>
    <row r="1111" spans="1:11" x14ac:dyDescent="0.2">
      <c r="A1111" s="163">
        <v>1096</v>
      </c>
      <c r="B1111" s="7"/>
      <c r="C1111" s="7"/>
      <c r="D1111" s="120"/>
      <c r="E1111" s="7"/>
      <c r="F1111" s="7"/>
      <c r="G1111" s="219"/>
      <c r="H1111" s="7"/>
      <c r="I1111" s="7"/>
      <c r="J1111" s="9"/>
      <c r="K1111" s="501"/>
    </row>
    <row r="1112" spans="1:11" x14ac:dyDescent="0.2">
      <c r="A1112" s="163">
        <v>1097</v>
      </c>
      <c r="B1112" s="7"/>
      <c r="C1112" s="7"/>
      <c r="D1112" s="120"/>
      <c r="E1112" s="7"/>
      <c r="F1112" s="7"/>
      <c r="G1112" s="219"/>
      <c r="H1112" s="7"/>
      <c r="I1112" s="7"/>
      <c r="J1112" s="9"/>
      <c r="K1112" s="501"/>
    </row>
    <row r="1113" spans="1:11" x14ac:dyDescent="0.2">
      <c r="A1113" s="163">
        <v>1098</v>
      </c>
      <c r="B1113" s="7"/>
      <c r="C1113" s="7"/>
      <c r="D1113" s="120"/>
      <c r="E1113" s="7"/>
      <c r="F1113" s="7"/>
      <c r="G1113" s="219"/>
      <c r="H1113" s="7"/>
      <c r="I1113" s="7"/>
      <c r="J1113" s="9"/>
      <c r="K1113" s="501"/>
    </row>
    <row r="1114" spans="1:11" x14ac:dyDescent="0.2">
      <c r="A1114" s="163">
        <v>1099</v>
      </c>
      <c r="B1114" s="7"/>
      <c r="C1114" s="7"/>
      <c r="D1114" s="120"/>
      <c r="E1114" s="7"/>
      <c r="F1114" s="7"/>
      <c r="G1114" s="219"/>
      <c r="H1114" s="7"/>
      <c r="I1114" s="7"/>
      <c r="J1114" s="9"/>
      <c r="K1114" s="501"/>
    </row>
    <row r="1115" spans="1:11" x14ac:dyDescent="0.2">
      <c r="A1115" s="163">
        <v>1100</v>
      </c>
      <c r="B1115" s="7"/>
      <c r="C1115" s="7"/>
      <c r="D1115" s="120"/>
      <c r="E1115" s="7"/>
      <c r="F1115" s="7"/>
      <c r="G1115" s="219"/>
      <c r="H1115" s="7"/>
      <c r="I1115" s="7"/>
      <c r="J1115" s="9"/>
      <c r="K1115" s="501"/>
    </row>
    <row r="1116" spans="1:11" x14ac:dyDescent="0.2">
      <c r="A1116" s="163">
        <v>1101</v>
      </c>
      <c r="B1116" s="7"/>
      <c r="C1116" s="7"/>
      <c r="D1116" s="120"/>
      <c r="E1116" s="7"/>
      <c r="F1116" s="7"/>
      <c r="G1116" s="219"/>
      <c r="H1116" s="7"/>
      <c r="I1116" s="7"/>
      <c r="J1116" s="9"/>
      <c r="K1116" s="501"/>
    </row>
    <row r="1117" spans="1:11" x14ac:dyDescent="0.2">
      <c r="A1117" s="163">
        <v>1102</v>
      </c>
      <c r="B1117" s="7"/>
      <c r="C1117" s="7"/>
      <c r="D1117" s="120"/>
      <c r="E1117" s="7"/>
      <c r="F1117" s="7"/>
      <c r="G1117" s="219"/>
      <c r="H1117" s="7"/>
      <c r="I1117" s="7"/>
      <c r="J1117" s="9"/>
      <c r="K1117" s="501"/>
    </row>
    <row r="1118" spans="1:11" x14ac:dyDescent="0.2">
      <c r="A1118" s="163">
        <v>1103</v>
      </c>
      <c r="B1118" s="7"/>
      <c r="C1118" s="7"/>
      <c r="D1118" s="120"/>
      <c r="E1118" s="7"/>
      <c r="F1118" s="7"/>
      <c r="G1118" s="219"/>
      <c r="H1118" s="7"/>
      <c r="I1118" s="7"/>
      <c r="J1118" s="9"/>
      <c r="K1118" s="501"/>
    </row>
    <row r="1119" spans="1:11" x14ac:dyDescent="0.2">
      <c r="A1119" s="163">
        <v>1104</v>
      </c>
      <c r="B1119" s="7"/>
      <c r="C1119" s="7"/>
      <c r="D1119" s="120"/>
      <c r="E1119" s="7"/>
      <c r="F1119" s="7"/>
      <c r="G1119" s="219"/>
      <c r="H1119" s="7"/>
      <c r="I1119" s="7"/>
      <c r="J1119" s="9"/>
      <c r="K1119" s="501"/>
    </row>
    <row r="1120" spans="1:11" x14ac:dyDescent="0.2">
      <c r="A1120" s="163">
        <v>1105</v>
      </c>
      <c r="B1120" s="7"/>
      <c r="C1120" s="7"/>
      <c r="D1120" s="120"/>
      <c r="E1120" s="7"/>
      <c r="F1120" s="7"/>
      <c r="G1120" s="219"/>
      <c r="H1120" s="7"/>
      <c r="I1120" s="7"/>
      <c r="J1120" s="9"/>
      <c r="K1120" s="501"/>
    </row>
    <row r="1121" spans="1:11" x14ac:dyDescent="0.2">
      <c r="A1121" s="163">
        <v>1106</v>
      </c>
      <c r="B1121" s="7"/>
      <c r="C1121" s="7"/>
      <c r="D1121" s="120"/>
      <c r="E1121" s="7"/>
      <c r="F1121" s="7"/>
      <c r="G1121" s="219"/>
      <c r="H1121" s="7"/>
      <c r="I1121" s="7"/>
      <c r="J1121" s="9"/>
      <c r="K1121" s="501"/>
    </row>
    <row r="1122" spans="1:11" x14ac:dyDescent="0.2">
      <c r="A1122" s="163">
        <v>1107</v>
      </c>
      <c r="B1122" s="7"/>
      <c r="C1122" s="7"/>
      <c r="D1122" s="120"/>
      <c r="E1122" s="7"/>
      <c r="F1122" s="7"/>
      <c r="G1122" s="219"/>
      <c r="H1122" s="7"/>
      <c r="I1122" s="7"/>
      <c r="J1122" s="9"/>
      <c r="K1122" s="501"/>
    </row>
    <row r="1123" spans="1:11" x14ac:dyDescent="0.2">
      <c r="A1123" s="163">
        <v>1108</v>
      </c>
      <c r="B1123" s="7"/>
      <c r="C1123" s="7"/>
      <c r="D1123" s="120"/>
      <c r="E1123" s="7"/>
      <c r="F1123" s="7"/>
      <c r="G1123" s="219"/>
      <c r="H1123" s="7"/>
      <c r="I1123" s="7"/>
      <c r="J1123" s="9"/>
      <c r="K1123" s="501"/>
    </row>
    <row r="1124" spans="1:11" x14ac:dyDescent="0.2">
      <c r="A1124" s="163">
        <v>1109</v>
      </c>
      <c r="B1124" s="7"/>
      <c r="C1124" s="7"/>
      <c r="D1124" s="120"/>
      <c r="E1124" s="7"/>
      <c r="F1124" s="7"/>
      <c r="G1124" s="219"/>
      <c r="H1124" s="7"/>
      <c r="I1124" s="7"/>
      <c r="J1124" s="9"/>
      <c r="K1124" s="501"/>
    </row>
    <row r="1125" spans="1:11" x14ac:dyDescent="0.2">
      <c r="A1125" s="163">
        <v>1110</v>
      </c>
      <c r="B1125" s="7"/>
      <c r="C1125" s="7"/>
      <c r="D1125" s="120"/>
      <c r="E1125" s="7"/>
      <c r="F1125" s="7"/>
      <c r="G1125" s="219"/>
      <c r="H1125" s="7"/>
      <c r="I1125" s="7"/>
      <c r="J1125" s="9"/>
      <c r="K1125" s="501"/>
    </row>
    <row r="1126" spans="1:11" x14ac:dyDescent="0.2">
      <c r="A1126" s="163">
        <v>1111</v>
      </c>
      <c r="B1126" s="7"/>
      <c r="C1126" s="7"/>
      <c r="D1126" s="120"/>
      <c r="E1126" s="7"/>
      <c r="F1126" s="7"/>
      <c r="G1126" s="219"/>
      <c r="H1126" s="7"/>
      <c r="I1126" s="7"/>
      <c r="J1126" s="9"/>
      <c r="K1126" s="501"/>
    </row>
    <row r="1127" spans="1:11" x14ac:dyDescent="0.2">
      <c r="A1127" s="163">
        <v>1112</v>
      </c>
      <c r="B1127" s="7"/>
      <c r="C1127" s="7"/>
      <c r="D1127" s="120"/>
      <c r="E1127" s="7"/>
      <c r="F1127" s="7"/>
      <c r="G1127" s="219"/>
      <c r="H1127" s="7"/>
      <c r="I1127" s="7"/>
      <c r="J1127" s="9"/>
      <c r="K1127" s="501"/>
    </row>
    <row r="1128" spans="1:11" x14ac:dyDescent="0.2">
      <c r="A1128" s="163">
        <v>1113</v>
      </c>
      <c r="B1128" s="7"/>
      <c r="C1128" s="7"/>
      <c r="D1128" s="120"/>
      <c r="E1128" s="7"/>
      <c r="F1128" s="7"/>
      <c r="G1128" s="219"/>
      <c r="H1128" s="7"/>
      <c r="I1128" s="7"/>
      <c r="J1128" s="9"/>
      <c r="K1128" s="501"/>
    </row>
    <row r="1129" spans="1:11" x14ac:dyDescent="0.2">
      <c r="A1129" s="163">
        <v>1114</v>
      </c>
      <c r="B1129" s="7"/>
      <c r="C1129" s="7"/>
      <c r="D1129" s="120"/>
      <c r="E1129" s="7"/>
      <c r="F1129" s="7"/>
      <c r="G1129" s="219"/>
      <c r="H1129" s="7"/>
      <c r="I1129" s="7"/>
      <c r="J1129" s="9"/>
      <c r="K1129" s="501"/>
    </row>
    <row r="1130" spans="1:11" x14ac:dyDescent="0.2">
      <c r="A1130" s="163">
        <v>1115</v>
      </c>
      <c r="B1130" s="7"/>
      <c r="C1130" s="7"/>
      <c r="D1130" s="120"/>
      <c r="E1130" s="7"/>
      <c r="F1130" s="7"/>
      <c r="G1130" s="219"/>
      <c r="H1130" s="7"/>
      <c r="I1130" s="7"/>
      <c r="J1130" s="9"/>
      <c r="K1130" s="501"/>
    </row>
    <row r="1131" spans="1:11" x14ac:dyDescent="0.2">
      <c r="A1131" s="163">
        <v>1116</v>
      </c>
      <c r="B1131" s="7"/>
      <c r="C1131" s="7"/>
      <c r="D1131" s="120"/>
      <c r="E1131" s="7"/>
      <c r="F1131" s="7"/>
      <c r="G1131" s="219"/>
      <c r="H1131" s="7"/>
      <c r="I1131" s="7"/>
      <c r="J1131" s="9"/>
      <c r="K1131" s="501"/>
    </row>
    <row r="1132" spans="1:11" x14ac:dyDescent="0.2">
      <c r="A1132" s="163">
        <v>1117</v>
      </c>
      <c r="B1132" s="7"/>
      <c r="C1132" s="7"/>
      <c r="D1132" s="120"/>
      <c r="E1132" s="7"/>
      <c r="F1132" s="7"/>
      <c r="G1132" s="219"/>
      <c r="H1132" s="7"/>
      <c r="I1132" s="7"/>
      <c r="J1132" s="9"/>
      <c r="K1132" s="501"/>
    </row>
    <row r="1133" spans="1:11" x14ac:dyDescent="0.2">
      <c r="A1133" s="163">
        <v>1118</v>
      </c>
      <c r="B1133" s="7"/>
      <c r="C1133" s="7"/>
      <c r="D1133" s="120"/>
      <c r="E1133" s="7"/>
      <c r="F1133" s="7"/>
      <c r="G1133" s="219"/>
      <c r="H1133" s="7"/>
      <c r="I1133" s="7"/>
      <c r="J1133" s="9"/>
      <c r="K1133" s="501"/>
    </row>
    <row r="1134" spans="1:11" x14ac:dyDescent="0.2">
      <c r="A1134" s="163">
        <v>1119</v>
      </c>
      <c r="B1134" s="7"/>
      <c r="C1134" s="7"/>
      <c r="D1134" s="120"/>
      <c r="E1134" s="7"/>
      <c r="F1134" s="7"/>
      <c r="G1134" s="219"/>
      <c r="H1134" s="7"/>
      <c r="I1134" s="7"/>
      <c r="J1134" s="9"/>
      <c r="K1134" s="501"/>
    </row>
    <row r="1135" spans="1:11" x14ac:dyDescent="0.2">
      <c r="A1135" s="163">
        <v>1120</v>
      </c>
      <c r="B1135" s="7"/>
      <c r="C1135" s="7"/>
      <c r="D1135" s="120"/>
      <c r="E1135" s="7"/>
      <c r="F1135" s="7"/>
      <c r="G1135" s="219"/>
      <c r="H1135" s="7"/>
      <c r="I1135" s="7"/>
      <c r="J1135" s="9"/>
      <c r="K1135" s="501"/>
    </row>
    <row r="1136" spans="1:11" x14ac:dyDescent="0.2">
      <c r="A1136" s="163">
        <v>1121</v>
      </c>
      <c r="B1136" s="7"/>
      <c r="C1136" s="7"/>
      <c r="D1136" s="120"/>
      <c r="E1136" s="7"/>
      <c r="F1136" s="7"/>
      <c r="G1136" s="219"/>
      <c r="H1136" s="7"/>
      <c r="I1136" s="7"/>
      <c r="J1136" s="9"/>
      <c r="K1136" s="501"/>
    </row>
    <row r="1137" spans="1:11" x14ac:dyDescent="0.2">
      <c r="A1137" s="163">
        <v>1122</v>
      </c>
      <c r="B1137" s="7"/>
      <c r="C1137" s="7"/>
      <c r="D1137" s="120"/>
      <c r="E1137" s="7"/>
      <c r="F1137" s="7"/>
      <c r="G1137" s="219"/>
      <c r="H1137" s="7"/>
      <c r="I1137" s="7"/>
      <c r="J1137" s="9"/>
      <c r="K1137" s="501"/>
    </row>
    <row r="1138" spans="1:11" x14ac:dyDescent="0.2">
      <c r="A1138" s="163">
        <v>1123</v>
      </c>
      <c r="B1138" s="7"/>
      <c r="C1138" s="7"/>
      <c r="D1138" s="120"/>
      <c r="E1138" s="7"/>
      <c r="F1138" s="7"/>
      <c r="G1138" s="219"/>
      <c r="H1138" s="7"/>
      <c r="I1138" s="7"/>
      <c r="J1138" s="9"/>
      <c r="K1138" s="501"/>
    </row>
    <row r="1139" spans="1:11" x14ac:dyDescent="0.2">
      <c r="A1139" s="163">
        <v>1124</v>
      </c>
      <c r="B1139" s="7"/>
      <c r="C1139" s="7"/>
      <c r="D1139" s="120"/>
      <c r="E1139" s="7"/>
      <c r="F1139" s="7"/>
      <c r="G1139" s="219"/>
      <c r="H1139" s="7"/>
      <c r="I1139" s="7"/>
      <c r="J1139" s="9"/>
      <c r="K1139" s="501"/>
    </row>
    <row r="1140" spans="1:11" x14ac:dyDescent="0.2">
      <c r="A1140" s="163">
        <v>1125</v>
      </c>
      <c r="B1140" s="7"/>
      <c r="C1140" s="7"/>
      <c r="D1140" s="120"/>
      <c r="E1140" s="7"/>
      <c r="F1140" s="7"/>
      <c r="G1140" s="219"/>
      <c r="H1140" s="7"/>
      <c r="I1140" s="7"/>
      <c r="J1140" s="9"/>
      <c r="K1140" s="501"/>
    </row>
    <row r="1141" spans="1:11" x14ac:dyDescent="0.2">
      <c r="A1141" s="163">
        <v>1126</v>
      </c>
      <c r="B1141" s="7"/>
      <c r="C1141" s="7"/>
      <c r="D1141" s="120"/>
      <c r="E1141" s="7"/>
      <c r="F1141" s="7"/>
      <c r="G1141" s="219"/>
      <c r="H1141" s="7"/>
      <c r="I1141" s="7"/>
      <c r="J1141" s="9"/>
      <c r="K1141" s="501"/>
    </row>
    <row r="1142" spans="1:11" x14ac:dyDescent="0.2">
      <c r="A1142" s="163">
        <v>1127</v>
      </c>
      <c r="B1142" s="7"/>
      <c r="C1142" s="7"/>
      <c r="D1142" s="120"/>
      <c r="E1142" s="7"/>
      <c r="F1142" s="7"/>
      <c r="G1142" s="219"/>
      <c r="H1142" s="7"/>
      <c r="I1142" s="7"/>
      <c r="J1142" s="9"/>
      <c r="K1142" s="501"/>
    </row>
    <row r="1143" spans="1:11" x14ac:dyDescent="0.2">
      <c r="A1143" s="163">
        <v>1128</v>
      </c>
      <c r="B1143" s="7"/>
      <c r="C1143" s="7"/>
      <c r="D1143" s="120"/>
      <c r="E1143" s="7"/>
      <c r="F1143" s="7"/>
      <c r="G1143" s="219"/>
      <c r="H1143" s="7"/>
      <c r="I1143" s="7"/>
      <c r="J1143" s="9"/>
      <c r="K1143" s="501"/>
    </row>
    <row r="1144" spans="1:11" x14ac:dyDescent="0.2">
      <c r="A1144" s="163">
        <v>1129</v>
      </c>
      <c r="B1144" s="7"/>
      <c r="C1144" s="7"/>
      <c r="D1144" s="120"/>
      <c r="E1144" s="7"/>
      <c r="F1144" s="7"/>
      <c r="G1144" s="219"/>
      <c r="H1144" s="7"/>
      <c r="I1144" s="7"/>
      <c r="J1144" s="9"/>
      <c r="K1144" s="501"/>
    </row>
    <row r="1145" spans="1:11" x14ac:dyDescent="0.2">
      <c r="A1145" s="163">
        <v>1130</v>
      </c>
      <c r="B1145" s="7"/>
      <c r="C1145" s="7"/>
      <c r="D1145" s="120"/>
      <c r="E1145" s="7"/>
      <c r="F1145" s="7"/>
      <c r="G1145" s="219"/>
      <c r="H1145" s="7"/>
      <c r="I1145" s="7"/>
      <c r="J1145" s="9"/>
      <c r="K1145" s="501"/>
    </row>
    <row r="1146" spans="1:11" x14ac:dyDescent="0.2">
      <c r="A1146" s="163">
        <v>1131</v>
      </c>
      <c r="B1146" s="7"/>
      <c r="C1146" s="7"/>
      <c r="D1146" s="120"/>
      <c r="E1146" s="7"/>
      <c r="F1146" s="7"/>
      <c r="G1146" s="219"/>
      <c r="H1146" s="7"/>
      <c r="I1146" s="7"/>
      <c r="J1146" s="9"/>
      <c r="K1146" s="501"/>
    </row>
    <row r="1147" spans="1:11" x14ac:dyDescent="0.2">
      <c r="A1147" s="163">
        <v>1132</v>
      </c>
      <c r="B1147" s="7"/>
      <c r="C1147" s="7"/>
      <c r="D1147" s="120"/>
      <c r="E1147" s="7"/>
      <c r="F1147" s="7"/>
      <c r="G1147" s="219"/>
      <c r="H1147" s="7"/>
      <c r="I1147" s="7"/>
      <c r="J1147" s="9"/>
      <c r="K1147" s="501"/>
    </row>
    <row r="1148" spans="1:11" x14ac:dyDescent="0.2">
      <c r="A1148" s="163">
        <v>1133</v>
      </c>
      <c r="B1148" s="7"/>
      <c r="C1148" s="7"/>
      <c r="D1148" s="120"/>
      <c r="E1148" s="7"/>
      <c r="F1148" s="7"/>
      <c r="G1148" s="219"/>
      <c r="H1148" s="7"/>
      <c r="I1148" s="7"/>
      <c r="J1148" s="9"/>
      <c r="K1148" s="501"/>
    </row>
    <row r="1149" spans="1:11" x14ac:dyDescent="0.2">
      <c r="A1149" s="163">
        <v>1134</v>
      </c>
      <c r="B1149" s="7"/>
      <c r="C1149" s="7"/>
      <c r="D1149" s="120"/>
      <c r="E1149" s="7"/>
      <c r="F1149" s="7"/>
      <c r="G1149" s="219"/>
      <c r="H1149" s="7"/>
      <c r="I1149" s="7"/>
      <c r="J1149" s="9"/>
      <c r="K1149" s="501"/>
    </row>
    <row r="1150" spans="1:11" x14ac:dyDescent="0.2">
      <c r="A1150" s="163">
        <v>1135</v>
      </c>
      <c r="B1150" s="7"/>
      <c r="C1150" s="7"/>
      <c r="D1150" s="120"/>
      <c r="E1150" s="7"/>
      <c r="F1150" s="7"/>
      <c r="G1150" s="219"/>
      <c r="H1150" s="7"/>
      <c r="I1150" s="7"/>
      <c r="J1150" s="9"/>
      <c r="K1150" s="501"/>
    </row>
    <row r="1151" spans="1:11" x14ac:dyDescent="0.2">
      <c r="A1151" s="163">
        <v>1136</v>
      </c>
      <c r="B1151" s="7"/>
      <c r="C1151" s="7"/>
      <c r="D1151" s="120"/>
      <c r="E1151" s="7"/>
      <c r="F1151" s="7"/>
      <c r="G1151" s="219"/>
      <c r="H1151" s="7"/>
      <c r="I1151" s="7"/>
      <c r="J1151" s="9"/>
      <c r="K1151" s="501"/>
    </row>
    <row r="1152" spans="1:11" x14ac:dyDescent="0.2">
      <c r="A1152" s="163">
        <v>1137</v>
      </c>
      <c r="B1152" s="7"/>
      <c r="C1152" s="7"/>
      <c r="D1152" s="120"/>
      <c r="E1152" s="7"/>
      <c r="F1152" s="7"/>
      <c r="G1152" s="219"/>
      <c r="H1152" s="7"/>
      <c r="I1152" s="7"/>
      <c r="J1152" s="9"/>
      <c r="K1152" s="501"/>
    </row>
    <row r="1153" spans="1:11" x14ac:dyDescent="0.2">
      <c r="A1153" s="163">
        <v>1138</v>
      </c>
      <c r="B1153" s="7"/>
      <c r="C1153" s="7"/>
      <c r="D1153" s="120"/>
      <c r="E1153" s="7"/>
      <c r="F1153" s="7"/>
      <c r="G1153" s="219"/>
      <c r="H1153" s="7"/>
      <c r="I1153" s="7"/>
      <c r="J1153" s="9"/>
      <c r="K1153" s="501"/>
    </row>
    <row r="1154" spans="1:11" x14ac:dyDescent="0.2">
      <c r="A1154" s="163">
        <v>1139</v>
      </c>
      <c r="B1154" s="7"/>
      <c r="C1154" s="7"/>
      <c r="D1154" s="120"/>
      <c r="E1154" s="7"/>
      <c r="F1154" s="7"/>
      <c r="G1154" s="219"/>
      <c r="H1154" s="7"/>
      <c r="I1154" s="7"/>
      <c r="J1154" s="9"/>
      <c r="K1154" s="501"/>
    </row>
    <row r="1155" spans="1:11" x14ac:dyDescent="0.2">
      <c r="A1155" s="163">
        <v>1140</v>
      </c>
      <c r="B1155" s="7"/>
      <c r="C1155" s="7"/>
      <c r="D1155" s="120"/>
      <c r="E1155" s="7"/>
      <c r="F1155" s="7"/>
      <c r="G1155" s="219"/>
      <c r="H1155" s="7"/>
      <c r="I1155" s="7"/>
      <c r="J1155" s="9"/>
      <c r="K1155" s="501"/>
    </row>
    <row r="1156" spans="1:11" x14ac:dyDescent="0.2">
      <c r="A1156" s="163">
        <v>1141</v>
      </c>
      <c r="B1156" s="7"/>
      <c r="C1156" s="7"/>
      <c r="D1156" s="120"/>
      <c r="E1156" s="7"/>
      <c r="F1156" s="7"/>
      <c r="G1156" s="219"/>
      <c r="H1156" s="7"/>
      <c r="I1156" s="7"/>
      <c r="J1156" s="9"/>
      <c r="K1156" s="501"/>
    </row>
    <row r="1157" spans="1:11" x14ac:dyDescent="0.2">
      <c r="A1157" s="163">
        <v>1142</v>
      </c>
      <c r="B1157" s="7"/>
      <c r="C1157" s="7"/>
      <c r="D1157" s="120"/>
      <c r="E1157" s="7"/>
      <c r="F1157" s="7"/>
      <c r="G1157" s="219"/>
      <c r="H1157" s="7"/>
      <c r="I1157" s="7"/>
      <c r="J1157" s="9"/>
      <c r="K1157" s="501"/>
    </row>
    <row r="1158" spans="1:11" x14ac:dyDescent="0.2">
      <c r="A1158" s="163">
        <v>1143</v>
      </c>
      <c r="B1158" s="7"/>
      <c r="C1158" s="7"/>
      <c r="D1158" s="120"/>
      <c r="E1158" s="7"/>
      <c r="F1158" s="7"/>
      <c r="G1158" s="219"/>
      <c r="H1158" s="7"/>
      <c r="I1158" s="7"/>
      <c r="J1158" s="9"/>
      <c r="K1158" s="501"/>
    </row>
    <row r="1159" spans="1:11" x14ac:dyDescent="0.2">
      <c r="A1159" s="163">
        <v>1144</v>
      </c>
      <c r="B1159" s="7"/>
      <c r="C1159" s="7"/>
      <c r="D1159" s="120"/>
      <c r="E1159" s="7"/>
      <c r="F1159" s="7"/>
      <c r="G1159" s="219"/>
      <c r="H1159" s="7"/>
      <c r="I1159" s="7"/>
      <c r="J1159" s="9"/>
      <c r="K1159" s="501"/>
    </row>
    <row r="1160" spans="1:11" x14ac:dyDescent="0.2">
      <c r="A1160" s="163">
        <v>1145</v>
      </c>
      <c r="B1160" s="7"/>
      <c r="C1160" s="7"/>
      <c r="D1160" s="120"/>
      <c r="E1160" s="7"/>
      <c r="F1160" s="7"/>
      <c r="G1160" s="219"/>
      <c r="H1160" s="7"/>
      <c r="I1160" s="7"/>
      <c r="J1160" s="9"/>
      <c r="K1160" s="501"/>
    </row>
    <row r="1161" spans="1:11" x14ac:dyDescent="0.2">
      <c r="A1161" s="163">
        <v>1146</v>
      </c>
      <c r="B1161" s="7"/>
      <c r="C1161" s="7"/>
      <c r="D1161" s="120"/>
      <c r="E1161" s="7"/>
      <c r="F1161" s="7"/>
      <c r="G1161" s="219"/>
      <c r="H1161" s="7"/>
      <c r="I1161" s="7"/>
      <c r="J1161" s="9"/>
      <c r="K1161" s="501"/>
    </row>
    <row r="1162" spans="1:11" x14ac:dyDescent="0.2">
      <c r="A1162" s="163">
        <v>1147</v>
      </c>
      <c r="B1162" s="7"/>
      <c r="C1162" s="7"/>
      <c r="D1162" s="120"/>
      <c r="E1162" s="7"/>
      <c r="F1162" s="7"/>
      <c r="G1162" s="219"/>
      <c r="H1162" s="7"/>
      <c r="I1162" s="7"/>
      <c r="J1162" s="9"/>
      <c r="K1162" s="501"/>
    </row>
    <row r="1163" spans="1:11" x14ac:dyDescent="0.2">
      <c r="A1163" s="163">
        <v>1148</v>
      </c>
      <c r="B1163" s="7"/>
      <c r="C1163" s="7"/>
      <c r="D1163" s="120"/>
      <c r="E1163" s="7"/>
      <c r="F1163" s="7"/>
      <c r="G1163" s="219"/>
      <c r="H1163" s="7"/>
      <c r="I1163" s="7"/>
      <c r="J1163" s="9"/>
      <c r="K1163" s="501"/>
    </row>
    <row r="1164" spans="1:11" x14ac:dyDescent="0.2">
      <c r="A1164" s="163">
        <v>1149</v>
      </c>
      <c r="B1164" s="7"/>
      <c r="C1164" s="7"/>
      <c r="D1164" s="120"/>
      <c r="E1164" s="7"/>
      <c r="F1164" s="7"/>
      <c r="G1164" s="219"/>
      <c r="H1164" s="7"/>
      <c r="I1164" s="7"/>
      <c r="J1164" s="9"/>
      <c r="K1164" s="501"/>
    </row>
    <row r="1165" spans="1:11" x14ac:dyDescent="0.2">
      <c r="A1165" s="163">
        <v>1150</v>
      </c>
      <c r="B1165" s="7"/>
      <c r="C1165" s="7"/>
      <c r="D1165" s="120"/>
      <c r="E1165" s="7"/>
      <c r="F1165" s="7"/>
      <c r="G1165" s="219"/>
      <c r="H1165" s="7"/>
      <c r="I1165" s="7"/>
      <c r="J1165" s="9"/>
      <c r="K1165" s="501"/>
    </row>
    <row r="1166" spans="1:11" x14ac:dyDescent="0.2">
      <c r="A1166" s="163">
        <v>1151</v>
      </c>
      <c r="B1166" s="7"/>
      <c r="C1166" s="7"/>
      <c r="D1166" s="120"/>
      <c r="E1166" s="7"/>
      <c r="F1166" s="7"/>
      <c r="G1166" s="219"/>
      <c r="H1166" s="7"/>
      <c r="I1166" s="7"/>
      <c r="J1166" s="9"/>
      <c r="K1166" s="501"/>
    </row>
    <row r="1167" spans="1:11" x14ac:dyDescent="0.2">
      <c r="A1167" s="163">
        <v>1152</v>
      </c>
      <c r="B1167" s="7"/>
      <c r="C1167" s="7"/>
      <c r="D1167" s="120"/>
      <c r="E1167" s="7"/>
      <c r="F1167" s="7"/>
      <c r="G1167" s="219"/>
      <c r="H1167" s="7"/>
      <c r="I1167" s="7"/>
      <c r="J1167" s="9"/>
      <c r="K1167" s="501"/>
    </row>
    <row r="1168" spans="1:11" x14ac:dyDescent="0.2">
      <c r="A1168" s="163">
        <v>1153</v>
      </c>
      <c r="B1168" s="7"/>
      <c r="C1168" s="7"/>
      <c r="D1168" s="120"/>
      <c r="E1168" s="7"/>
      <c r="F1168" s="7"/>
      <c r="G1168" s="219"/>
      <c r="H1168" s="7"/>
      <c r="I1168" s="7"/>
      <c r="J1168" s="9"/>
      <c r="K1168" s="501"/>
    </row>
    <row r="1169" spans="1:11" x14ac:dyDescent="0.2">
      <c r="A1169" s="163">
        <v>1154</v>
      </c>
      <c r="B1169" s="7"/>
      <c r="C1169" s="7"/>
      <c r="D1169" s="120"/>
      <c r="E1169" s="7"/>
      <c r="F1169" s="7"/>
      <c r="G1169" s="219"/>
      <c r="H1169" s="7"/>
      <c r="I1169" s="7"/>
      <c r="J1169" s="9"/>
      <c r="K1169" s="501"/>
    </row>
    <row r="1170" spans="1:11" x14ac:dyDescent="0.2">
      <c r="A1170" s="163">
        <v>1155</v>
      </c>
      <c r="B1170" s="7"/>
      <c r="C1170" s="7"/>
      <c r="D1170" s="120"/>
      <c r="E1170" s="7"/>
      <c r="F1170" s="7"/>
      <c r="G1170" s="219"/>
      <c r="H1170" s="7"/>
      <c r="I1170" s="7"/>
      <c r="J1170" s="9"/>
      <c r="K1170" s="501"/>
    </row>
    <row r="1171" spans="1:11" x14ac:dyDescent="0.2">
      <c r="A1171" s="163">
        <v>1156</v>
      </c>
      <c r="B1171" s="7"/>
      <c r="C1171" s="7"/>
      <c r="D1171" s="120"/>
      <c r="E1171" s="7"/>
      <c r="F1171" s="7"/>
      <c r="G1171" s="219"/>
      <c r="H1171" s="7"/>
      <c r="I1171" s="7"/>
      <c r="J1171" s="9"/>
      <c r="K1171" s="501"/>
    </row>
    <row r="1172" spans="1:11" x14ac:dyDescent="0.2">
      <c r="A1172" s="163">
        <v>1157</v>
      </c>
      <c r="B1172" s="7"/>
      <c r="C1172" s="7"/>
      <c r="D1172" s="120"/>
      <c r="E1172" s="7"/>
      <c r="F1172" s="7"/>
      <c r="G1172" s="219"/>
      <c r="H1172" s="7"/>
      <c r="I1172" s="7"/>
      <c r="J1172" s="9"/>
      <c r="K1172" s="501"/>
    </row>
    <row r="1173" spans="1:11" x14ac:dyDescent="0.2">
      <c r="A1173" s="163">
        <v>1158</v>
      </c>
      <c r="B1173" s="7"/>
      <c r="C1173" s="7"/>
      <c r="D1173" s="120"/>
      <c r="E1173" s="7"/>
      <c r="F1173" s="7"/>
      <c r="G1173" s="219"/>
      <c r="H1173" s="7"/>
      <c r="I1173" s="7"/>
      <c r="J1173" s="9"/>
      <c r="K1173" s="501"/>
    </row>
    <row r="1174" spans="1:11" x14ac:dyDescent="0.2">
      <c r="A1174" s="163">
        <v>1159</v>
      </c>
      <c r="B1174" s="7"/>
      <c r="C1174" s="7"/>
      <c r="D1174" s="120"/>
      <c r="E1174" s="7"/>
      <c r="F1174" s="7"/>
      <c r="G1174" s="219"/>
      <c r="H1174" s="7"/>
      <c r="I1174" s="7"/>
      <c r="J1174" s="9"/>
      <c r="K1174" s="501"/>
    </row>
    <row r="1175" spans="1:11" x14ac:dyDescent="0.2">
      <c r="A1175" s="163">
        <v>1160</v>
      </c>
      <c r="B1175" s="7"/>
      <c r="C1175" s="7"/>
      <c r="D1175" s="120"/>
      <c r="E1175" s="7"/>
      <c r="F1175" s="7"/>
      <c r="G1175" s="219"/>
      <c r="H1175" s="7"/>
      <c r="I1175" s="7"/>
      <c r="J1175" s="9"/>
      <c r="K1175" s="501"/>
    </row>
    <row r="1176" spans="1:11" x14ac:dyDescent="0.2">
      <c r="A1176" s="163">
        <v>1161</v>
      </c>
      <c r="B1176" s="7"/>
      <c r="C1176" s="7"/>
      <c r="D1176" s="120"/>
      <c r="E1176" s="7"/>
      <c r="F1176" s="7"/>
      <c r="G1176" s="219"/>
      <c r="H1176" s="7"/>
      <c r="I1176" s="7"/>
      <c r="J1176" s="9"/>
      <c r="K1176" s="501"/>
    </row>
    <row r="1177" spans="1:11" x14ac:dyDescent="0.2">
      <c r="A1177" s="163">
        <v>1162</v>
      </c>
      <c r="B1177" s="7"/>
      <c r="C1177" s="7"/>
      <c r="D1177" s="120"/>
      <c r="E1177" s="7"/>
      <c r="F1177" s="7"/>
      <c r="G1177" s="219"/>
      <c r="H1177" s="7"/>
      <c r="I1177" s="7"/>
      <c r="J1177" s="9"/>
      <c r="K1177" s="501"/>
    </row>
    <row r="1178" spans="1:11" x14ac:dyDescent="0.2">
      <c r="A1178" s="163">
        <v>1163</v>
      </c>
      <c r="B1178" s="7"/>
      <c r="C1178" s="7"/>
      <c r="D1178" s="120"/>
      <c r="E1178" s="7"/>
      <c r="F1178" s="7"/>
      <c r="G1178" s="219"/>
      <c r="H1178" s="7"/>
      <c r="I1178" s="7"/>
      <c r="J1178" s="9"/>
      <c r="K1178" s="501"/>
    </row>
    <row r="1179" spans="1:11" x14ac:dyDescent="0.2">
      <c r="A1179" s="163">
        <v>1164</v>
      </c>
      <c r="B1179" s="7"/>
      <c r="C1179" s="7"/>
      <c r="D1179" s="120"/>
      <c r="E1179" s="7"/>
      <c r="F1179" s="7"/>
      <c r="G1179" s="219"/>
      <c r="H1179" s="7"/>
      <c r="I1179" s="7"/>
      <c r="J1179" s="9"/>
      <c r="K1179" s="501"/>
    </row>
    <row r="1180" spans="1:11" x14ac:dyDescent="0.2">
      <c r="A1180" s="163">
        <v>1165</v>
      </c>
      <c r="B1180" s="7"/>
      <c r="C1180" s="7"/>
      <c r="D1180" s="120"/>
      <c r="E1180" s="7"/>
      <c r="F1180" s="7"/>
      <c r="G1180" s="219"/>
      <c r="H1180" s="7"/>
      <c r="I1180" s="7"/>
      <c r="J1180" s="9"/>
      <c r="K1180" s="501"/>
    </row>
    <row r="1181" spans="1:11" x14ac:dyDescent="0.2">
      <c r="A1181" s="163">
        <v>1166</v>
      </c>
      <c r="B1181" s="7"/>
      <c r="C1181" s="7"/>
      <c r="D1181" s="120"/>
      <c r="E1181" s="7"/>
      <c r="F1181" s="7"/>
      <c r="G1181" s="219"/>
      <c r="H1181" s="7"/>
      <c r="I1181" s="7"/>
      <c r="J1181" s="9"/>
      <c r="K1181" s="501"/>
    </row>
    <row r="1182" spans="1:11" x14ac:dyDescent="0.2">
      <c r="A1182" s="163">
        <v>1167</v>
      </c>
      <c r="B1182" s="7"/>
      <c r="C1182" s="7"/>
      <c r="D1182" s="120"/>
      <c r="E1182" s="7"/>
      <c r="F1182" s="7"/>
      <c r="G1182" s="219"/>
      <c r="H1182" s="7"/>
      <c r="I1182" s="7"/>
      <c r="J1182" s="9"/>
      <c r="K1182" s="501"/>
    </row>
    <row r="1183" spans="1:11" x14ac:dyDescent="0.2">
      <c r="A1183" s="163">
        <v>1168</v>
      </c>
      <c r="B1183" s="7"/>
      <c r="C1183" s="7"/>
      <c r="D1183" s="120"/>
      <c r="E1183" s="7"/>
      <c r="F1183" s="7"/>
      <c r="G1183" s="219"/>
      <c r="H1183" s="7"/>
      <c r="I1183" s="7"/>
      <c r="J1183" s="9"/>
      <c r="K1183" s="501"/>
    </row>
    <row r="1184" spans="1:11" x14ac:dyDescent="0.2">
      <c r="A1184" s="163">
        <v>1169</v>
      </c>
      <c r="B1184" s="7"/>
      <c r="C1184" s="7"/>
      <c r="D1184" s="120"/>
      <c r="E1184" s="7"/>
      <c r="F1184" s="7"/>
      <c r="G1184" s="219"/>
      <c r="H1184" s="7"/>
      <c r="I1184" s="7"/>
      <c r="J1184" s="9"/>
      <c r="K1184" s="501"/>
    </row>
    <row r="1185" spans="1:11" x14ac:dyDescent="0.2">
      <c r="A1185" s="163">
        <v>1170</v>
      </c>
      <c r="B1185" s="7"/>
      <c r="C1185" s="7"/>
      <c r="D1185" s="120"/>
      <c r="E1185" s="7"/>
      <c r="F1185" s="7"/>
      <c r="G1185" s="219"/>
      <c r="H1185" s="7"/>
      <c r="I1185" s="7"/>
      <c r="J1185" s="9"/>
      <c r="K1185" s="501"/>
    </row>
    <row r="1186" spans="1:11" x14ac:dyDescent="0.2">
      <c r="A1186" s="163">
        <v>1171</v>
      </c>
      <c r="B1186" s="7"/>
      <c r="C1186" s="7"/>
      <c r="D1186" s="120"/>
      <c r="E1186" s="7"/>
      <c r="F1186" s="7"/>
      <c r="G1186" s="219"/>
      <c r="H1186" s="7"/>
      <c r="I1186" s="7"/>
      <c r="J1186" s="9"/>
      <c r="K1186" s="501"/>
    </row>
    <row r="1187" spans="1:11" x14ac:dyDescent="0.2">
      <c r="A1187" s="163">
        <v>1172</v>
      </c>
      <c r="B1187" s="7"/>
      <c r="C1187" s="7"/>
      <c r="D1187" s="120"/>
      <c r="E1187" s="7"/>
      <c r="F1187" s="7"/>
      <c r="G1187" s="219"/>
      <c r="H1187" s="7"/>
      <c r="I1187" s="7"/>
      <c r="J1187" s="9"/>
      <c r="K1187" s="501"/>
    </row>
    <row r="1188" spans="1:11" x14ac:dyDescent="0.2">
      <c r="A1188" s="163">
        <v>1173</v>
      </c>
      <c r="B1188" s="7"/>
      <c r="C1188" s="7"/>
      <c r="D1188" s="120"/>
      <c r="E1188" s="7"/>
      <c r="F1188" s="7"/>
      <c r="G1188" s="219"/>
      <c r="H1188" s="7"/>
      <c r="I1188" s="7"/>
      <c r="J1188" s="9"/>
      <c r="K1188" s="501"/>
    </row>
    <row r="1189" spans="1:11" x14ac:dyDescent="0.2">
      <c r="A1189" s="163">
        <v>1174</v>
      </c>
      <c r="B1189" s="7"/>
      <c r="C1189" s="7"/>
      <c r="D1189" s="120"/>
      <c r="E1189" s="7"/>
      <c r="F1189" s="7"/>
      <c r="G1189" s="219"/>
      <c r="H1189" s="7"/>
      <c r="I1189" s="7"/>
      <c r="J1189" s="9"/>
      <c r="K1189" s="501"/>
    </row>
    <row r="1190" spans="1:11" x14ac:dyDescent="0.2">
      <c r="A1190" s="163">
        <v>1175</v>
      </c>
      <c r="B1190" s="7"/>
      <c r="C1190" s="7"/>
      <c r="D1190" s="120"/>
      <c r="E1190" s="7"/>
      <c r="F1190" s="7"/>
      <c r="G1190" s="219"/>
      <c r="H1190" s="7"/>
      <c r="I1190" s="7"/>
      <c r="J1190" s="9"/>
      <c r="K1190" s="501"/>
    </row>
    <row r="1191" spans="1:11" x14ac:dyDescent="0.2">
      <c r="A1191" s="163">
        <v>1176</v>
      </c>
      <c r="B1191" s="7"/>
      <c r="C1191" s="7"/>
      <c r="D1191" s="120"/>
      <c r="E1191" s="7"/>
      <c r="F1191" s="7"/>
      <c r="G1191" s="219"/>
      <c r="H1191" s="7"/>
      <c r="I1191" s="7"/>
      <c r="J1191" s="9"/>
      <c r="K1191" s="501"/>
    </row>
    <row r="1192" spans="1:11" x14ac:dyDescent="0.2">
      <c r="A1192" s="163">
        <v>1177</v>
      </c>
      <c r="B1192" s="7"/>
      <c r="C1192" s="7"/>
      <c r="D1192" s="120"/>
      <c r="E1192" s="7"/>
      <c r="F1192" s="7"/>
      <c r="G1192" s="219"/>
      <c r="H1192" s="7"/>
      <c r="I1192" s="7"/>
      <c r="J1192" s="9"/>
      <c r="K1192" s="501"/>
    </row>
    <row r="1193" spans="1:11" x14ac:dyDescent="0.2">
      <c r="A1193" s="163">
        <v>1178</v>
      </c>
      <c r="B1193" s="7"/>
      <c r="C1193" s="7"/>
      <c r="D1193" s="120"/>
      <c r="E1193" s="7"/>
      <c r="F1193" s="7"/>
      <c r="G1193" s="219"/>
      <c r="H1193" s="7"/>
      <c r="I1193" s="7"/>
      <c r="J1193" s="9"/>
      <c r="K1193" s="501"/>
    </row>
    <row r="1194" spans="1:11" x14ac:dyDescent="0.2">
      <c r="A1194" s="163">
        <v>1179</v>
      </c>
      <c r="B1194" s="7"/>
      <c r="C1194" s="7"/>
      <c r="D1194" s="120"/>
      <c r="E1194" s="7"/>
      <c r="F1194" s="7"/>
      <c r="G1194" s="219"/>
      <c r="H1194" s="7"/>
      <c r="I1194" s="7"/>
      <c r="J1194" s="9"/>
      <c r="K1194" s="501"/>
    </row>
    <row r="1195" spans="1:11" x14ac:dyDescent="0.2">
      <c r="A1195" s="163">
        <v>1180</v>
      </c>
      <c r="B1195" s="7"/>
      <c r="C1195" s="7"/>
      <c r="D1195" s="120"/>
      <c r="E1195" s="7"/>
      <c r="F1195" s="7"/>
      <c r="G1195" s="219"/>
      <c r="H1195" s="7"/>
      <c r="I1195" s="7"/>
      <c r="J1195" s="9"/>
      <c r="K1195" s="501"/>
    </row>
    <row r="1196" spans="1:11" x14ac:dyDescent="0.2">
      <c r="A1196" s="163">
        <v>1181</v>
      </c>
      <c r="B1196" s="7"/>
      <c r="C1196" s="7"/>
      <c r="D1196" s="120"/>
      <c r="E1196" s="7"/>
      <c r="F1196" s="7"/>
      <c r="G1196" s="219"/>
      <c r="H1196" s="7"/>
      <c r="I1196" s="7"/>
      <c r="J1196" s="9"/>
      <c r="K1196" s="501"/>
    </row>
    <row r="1197" spans="1:11" x14ac:dyDescent="0.2">
      <c r="A1197" s="163">
        <v>1182</v>
      </c>
      <c r="B1197" s="7"/>
      <c r="C1197" s="7"/>
      <c r="D1197" s="120"/>
      <c r="E1197" s="7"/>
      <c r="F1197" s="7"/>
      <c r="G1197" s="219"/>
      <c r="H1197" s="7"/>
      <c r="I1197" s="7"/>
      <c r="J1197" s="9"/>
      <c r="K1197" s="501"/>
    </row>
    <row r="1198" spans="1:11" x14ac:dyDescent="0.2">
      <c r="A1198" s="163">
        <v>1183</v>
      </c>
      <c r="B1198" s="7"/>
      <c r="C1198" s="7"/>
      <c r="D1198" s="120"/>
      <c r="E1198" s="7"/>
      <c r="F1198" s="7"/>
      <c r="G1198" s="219"/>
      <c r="H1198" s="7"/>
      <c r="I1198" s="7"/>
      <c r="J1198" s="9"/>
      <c r="K1198" s="501"/>
    </row>
    <row r="1199" spans="1:11" x14ac:dyDescent="0.2">
      <c r="A1199" s="163">
        <v>1184</v>
      </c>
      <c r="B1199" s="7"/>
      <c r="C1199" s="7"/>
      <c r="D1199" s="120"/>
      <c r="E1199" s="7"/>
      <c r="F1199" s="7"/>
      <c r="G1199" s="219"/>
      <c r="H1199" s="7"/>
      <c r="I1199" s="7"/>
      <c r="J1199" s="9"/>
      <c r="K1199" s="501"/>
    </row>
    <row r="1200" spans="1:11" x14ac:dyDescent="0.2">
      <c r="A1200" s="163">
        <v>1185</v>
      </c>
      <c r="B1200" s="7"/>
      <c r="C1200" s="7"/>
      <c r="D1200" s="120"/>
      <c r="E1200" s="7"/>
      <c r="F1200" s="7"/>
      <c r="G1200" s="219"/>
      <c r="H1200" s="7"/>
      <c r="I1200" s="7"/>
      <c r="J1200" s="9"/>
      <c r="K1200" s="501"/>
    </row>
    <row r="1201" spans="1:11" x14ac:dyDescent="0.2">
      <c r="A1201" s="163">
        <v>1186</v>
      </c>
      <c r="B1201" s="7"/>
      <c r="C1201" s="7"/>
      <c r="D1201" s="120"/>
      <c r="E1201" s="7"/>
      <c r="F1201" s="7"/>
      <c r="G1201" s="219"/>
      <c r="H1201" s="7"/>
      <c r="I1201" s="7"/>
      <c r="J1201" s="9"/>
      <c r="K1201" s="501"/>
    </row>
    <row r="1202" spans="1:11" x14ac:dyDescent="0.2">
      <c r="A1202" s="163">
        <v>1187</v>
      </c>
      <c r="B1202" s="7"/>
      <c r="C1202" s="7"/>
      <c r="D1202" s="120"/>
      <c r="E1202" s="7"/>
      <c r="F1202" s="7"/>
      <c r="G1202" s="219"/>
      <c r="H1202" s="7"/>
      <c r="I1202" s="7"/>
      <c r="J1202" s="9"/>
      <c r="K1202" s="501"/>
    </row>
    <row r="1203" spans="1:11" x14ac:dyDescent="0.2">
      <c r="A1203" s="163">
        <v>1188</v>
      </c>
      <c r="B1203" s="7"/>
      <c r="C1203" s="7"/>
      <c r="D1203" s="120"/>
      <c r="E1203" s="7"/>
      <c r="F1203" s="7"/>
      <c r="G1203" s="219"/>
      <c r="H1203" s="7"/>
      <c r="I1203" s="7"/>
      <c r="J1203" s="9"/>
      <c r="K1203" s="501"/>
    </row>
    <row r="1204" spans="1:11" x14ac:dyDescent="0.2">
      <c r="A1204" s="163">
        <v>1189</v>
      </c>
      <c r="B1204" s="7"/>
      <c r="C1204" s="7"/>
      <c r="D1204" s="120"/>
      <c r="E1204" s="7"/>
      <c r="F1204" s="7"/>
      <c r="G1204" s="219"/>
      <c r="H1204" s="7"/>
      <c r="I1204" s="7"/>
      <c r="J1204" s="9"/>
      <c r="K1204" s="501"/>
    </row>
    <row r="1205" spans="1:11" x14ac:dyDescent="0.2">
      <c r="A1205" s="163">
        <v>1190</v>
      </c>
      <c r="B1205" s="7"/>
      <c r="C1205" s="7"/>
      <c r="D1205" s="120"/>
      <c r="E1205" s="7"/>
      <c r="F1205" s="7"/>
      <c r="G1205" s="219"/>
      <c r="H1205" s="7"/>
      <c r="I1205" s="7"/>
      <c r="J1205" s="9"/>
      <c r="K1205" s="501"/>
    </row>
    <row r="1206" spans="1:11" x14ac:dyDescent="0.2">
      <c r="A1206" s="163">
        <v>1191</v>
      </c>
      <c r="B1206" s="7"/>
      <c r="C1206" s="7"/>
      <c r="D1206" s="120"/>
      <c r="E1206" s="7"/>
      <c r="F1206" s="7"/>
      <c r="G1206" s="219"/>
      <c r="H1206" s="7"/>
      <c r="I1206" s="7"/>
      <c r="J1206" s="9"/>
      <c r="K1206" s="501"/>
    </row>
    <row r="1207" spans="1:11" x14ac:dyDescent="0.2">
      <c r="A1207" s="163">
        <v>1192</v>
      </c>
      <c r="B1207" s="7"/>
      <c r="C1207" s="7"/>
      <c r="D1207" s="120"/>
      <c r="E1207" s="7"/>
      <c r="F1207" s="7"/>
      <c r="G1207" s="219"/>
      <c r="H1207" s="7"/>
      <c r="I1207" s="7"/>
      <c r="J1207" s="9"/>
      <c r="K1207" s="501"/>
    </row>
    <row r="1208" spans="1:11" x14ac:dyDescent="0.2">
      <c r="A1208" s="163">
        <v>1193</v>
      </c>
      <c r="B1208" s="7"/>
      <c r="C1208" s="7"/>
      <c r="D1208" s="120"/>
      <c r="E1208" s="7"/>
      <c r="F1208" s="7"/>
      <c r="G1208" s="219"/>
      <c r="H1208" s="7"/>
      <c r="I1208" s="7"/>
      <c r="J1208" s="9"/>
      <c r="K1208" s="501"/>
    </row>
    <row r="1209" spans="1:11" x14ac:dyDescent="0.2">
      <c r="A1209" s="163">
        <v>1194</v>
      </c>
      <c r="B1209" s="7"/>
      <c r="C1209" s="7"/>
      <c r="D1209" s="120"/>
      <c r="E1209" s="7"/>
      <c r="F1209" s="7"/>
      <c r="G1209" s="219"/>
      <c r="H1209" s="7"/>
      <c r="I1209" s="7"/>
      <c r="J1209" s="9"/>
      <c r="K1209" s="501"/>
    </row>
    <row r="1210" spans="1:11" x14ac:dyDescent="0.2">
      <c r="A1210" s="163">
        <v>1195</v>
      </c>
      <c r="B1210" s="7"/>
      <c r="C1210" s="7"/>
      <c r="D1210" s="120"/>
      <c r="E1210" s="7"/>
      <c r="F1210" s="7"/>
      <c r="G1210" s="219"/>
      <c r="H1210" s="7"/>
      <c r="I1210" s="7"/>
      <c r="J1210" s="9"/>
      <c r="K1210" s="501"/>
    </row>
    <row r="1211" spans="1:11" x14ac:dyDescent="0.2">
      <c r="A1211" s="163">
        <v>1196</v>
      </c>
      <c r="B1211" s="7"/>
      <c r="C1211" s="7"/>
      <c r="D1211" s="120"/>
      <c r="E1211" s="7"/>
      <c r="F1211" s="7"/>
      <c r="G1211" s="219"/>
      <c r="H1211" s="7"/>
      <c r="I1211" s="7"/>
      <c r="J1211" s="9"/>
      <c r="K1211" s="501"/>
    </row>
    <row r="1212" spans="1:11" x14ac:dyDescent="0.2">
      <c r="A1212" s="163">
        <v>1197</v>
      </c>
      <c r="B1212" s="7"/>
      <c r="C1212" s="7"/>
      <c r="D1212" s="120"/>
      <c r="E1212" s="7"/>
      <c r="F1212" s="7"/>
      <c r="G1212" s="219"/>
      <c r="H1212" s="7"/>
      <c r="I1212" s="7"/>
      <c r="J1212" s="9"/>
      <c r="K1212" s="501"/>
    </row>
    <row r="1213" spans="1:11" x14ac:dyDescent="0.2">
      <c r="A1213" s="163">
        <v>1198</v>
      </c>
      <c r="B1213" s="7"/>
      <c r="C1213" s="7"/>
      <c r="D1213" s="120"/>
      <c r="E1213" s="7"/>
      <c r="F1213" s="7"/>
      <c r="G1213" s="219"/>
      <c r="H1213" s="7"/>
      <c r="I1213" s="7"/>
      <c r="J1213" s="9"/>
      <c r="K1213" s="501"/>
    </row>
    <row r="1214" spans="1:11" x14ac:dyDescent="0.2">
      <c r="A1214" s="163">
        <v>1199</v>
      </c>
      <c r="B1214" s="7"/>
      <c r="C1214" s="7"/>
      <c r="D1214" s="120"/>
      <c r="E1214" s="7"/>
      <c r="F1214" s="7"/>
      <c r="G1214" s="219"/>
      <c r="H1214" s="7"/>
      <c r="I1214" s="7"/>
      <c r="J1214" s="9"/>
      <c r="K1214" s="501"/>
    </row>
    <row r="1215" spans="1:11" x14ac:dyDescent="0.2">
      <c r="A1215" s="163">
        <v>1200</v>
      </c>
      <c r="B1215" s="7"/>
      <c r="C1215" s="7"/>
      <c r="D1215" s="120"/>
      <c r="E1215" s="7"/>
      <c r="F1215" s="7"/>
      <c r="G1215" s="219"/>
      <c r="H1215" s="7"/>
      <c r="I1215" s="7"/>
      <c r="J1215" s="9"/>
      <c r="K1215" s="501"/>
    </row>
    <row r="1216" spans="1:11" x14ac:dyDescent="0.2">
      <c r="A1216" s="163">
        <v>1201</v>
      </c>
      <c r="B1216" s="7"/>
      <c r="C1216" s="7"/>
      <c r="D1216" s="120"/>
      <c r="E1216" s="7"/>
      <c r="F1216" s="7"/>
      <c r="G1216" s="219"/>
      <c r="H1216" s="7"/>
      <c r="I1216" s="7"/>
      <c r="J1216" s="9"/>
      <c r="K1216" s="501"/>
    </row>
    <row r="1217" spans="1:11" x14ac:dyDescent="0.2">
      <c r="A1217" s="163">
        <v>1202</v>
      </c>
      <c r="B1217" s="7"/>
      <c r="C1217" s="7"/>
      <c r="D1217" s="120"/>
      <c r="E1217" s="7"/>
      <c r="F1217" s="7"/>
      <c r="G1217" s="219"/>
      <c r="H1217" s="7"/>
      <c r="I1217" s="7"/>
      <c r="J1217" s="9"/>
      <c r="K1217" s="501"/>
    </row>
    <row r="1218" spans="1:11" x14ac:dyDescent="0.2">
      <c r="A1218" s="163">
        <v>1203</v>
      </c>
      <c r="B1218" s="7"/>
      <c r="C1218" s="7"/>
      <c r="D1218" s="120"/>
      <c r="E1218" s="7"/>
      <c r="F1218" s="7"/>
      <c r="G1218" s="219"/>
      <c r="H1218" s="7"/>
      <c r="I1218" s="7"/>
      <c r="J1218" s="9"/>
      <c r="K1218" s="501"/>
    </row>
    <row r="1219" spans="1:11" x14ac:dyDescent="0.2">
      <c r="A1219" s="163">
        <v>1204</v>
      </c>
      <c r="B1219" s="7"/>
      <c r="C1219" s="7"/>
      <c r="D1219" s="120"/>
      <c r="E1219" s="7"/>
      <c r="F1219" s="7"/>
      <c r="G1219" s="219"/>
      <c r="H1219" s="7"/>
      <c r="I1219" s="7"/>
      <c r="J1219" s="9"/>
      <c r="K1219" s="501"/>
    </row>
    <row r="1220" spans="1:11" x14ac:dyDescent="0.2">
      <c r="A1220" s="163">
        <v>1205</v>
      </c>
      <c r="B1220" s="7"/>
      <c r="C1220" s="7"/>
      <c r="D1220" s="120"/>
      <c r="E1220" s="7"/>
      <c r="F1220" s="7"/>
      <c r="G1220" s="219"/>
      <c r="H1220" s="7"/>
      <c r="I1220" s="7"/>
      <c r="J1220" s="9"/>
      <c r="K1220" s="501"/>
    </row>
    <row r="1221" spans="1:11" x14ac:dyDescent="0.2">
      <c r="A1221" s="163">
        <v>1206</v>
      </c>
      <c r="B1221" s="7"/>
      <c r="C1221" s="7"/>
      <c r="D1221" s="120"/>
      <c r="E1221" s="7"/>
      <c r="F1221" s="7"/>
      <c r="G1221" s="219"/>
      <c r="H1221" s="7"/>
      <c r="I1221" s="7"/>
      <c r="J1221" s="9"/>
      <c r="K1221" s="501"/>
    </row>
    <row r="1222" spans="1:11" x14ac:dyDescent="0.2">
      <c r="A1222" s="163">
        <v>1207</v>
      </c>
      <c r="B1222" s="7"/>
      <c r="C1222" s="7"/>
      <c r="D1222" s="120"/>
      <c r="E1222" s="7"/>
      <c r="F1222" s="7"/>
      <c r="G1222" s="219"/>
      <c r="H1222" s="7"/>
      <c r="I1222" s="7"/>
      <c r="J1222" s="9"/>
      <c r="K1222" s="501"/>
    </row>
    <row r="1223" spans="1:11" x14ac:dyDescent="0.2">
      <c r="A1223" s="163">
        <v>1208</v>
      </c>
      <c r="B1223" s="7"/>
      <c r="C1223" s="7"/>
      <c r="D1223" s="120"/>
      <c r="E1223" s="7"/>
      <c r="F1223" s="7"/>
      <c r="G1223" s="219"/>
      <c r="H1223" s="7"/>
      <c r="I1223" s="7"/>
      <c r="J1223" s="9"/>
      <c r="K1223" s="501"/>
    </row>
    <row r="1224" spans="1:11" x14ac:dyDescent="0.2">
      <c r="A1224" s="163">
        <v>1209</v>
      </c>
      <c r="B1224" s="7"/>
      <c r="C1224" s="7"/>
      <c r="D1224" s="120"/>
      <c r="E1224" s="7"/>
      <c r="F1224" s="7"/>
      <c r="G1224" s="219"/>
      <c r="H1224" s="7"/>
      <c r="I1224" s="7"/>
      <c r="J1224" s="9"/>
      <c r="K1224" s="501"/>
    </row>
    <row r="1225" spans="1:11" x14ac:dyDescent="0.2">
      <c r="A1225" s="163">
        <v>1210</v>
      </c>
      <c r="B1225" s="7"/>
      <c r="C1225" s="7"/>
      <c r="D1225" s="120"/>
      <c r="E1225" s="7"/>
      <c r="F1225" s="7"/>
      <c r="G1225" s="219"/>
      <c r="H1225" s="7"/>
      <c r="I1225" s="7"/>
      <c r="J1225" s="9"/>
      <c r="K1225" s="501"/>
    </row>
    <row r="1226" spans="1:11" x14ac:dyDescent="0.2">
      <c r="A1226" s="163">
        <v>1211</v>
      </c>
      <c r="B1226" s="7"/>
      <c r="C1226" s="7"/>
      <c r="D1226" s="120"/>
      <c r="E1226" s="7"/>
      <c r="F1226" s="7"/>
      <c r="G1226" s="219"/>
      <c r="H1226" s="7"/>
      <c r="I1226" s="7"/>
      <c r="J1226" s="9"/>
      <c r="K1226" s="501"/>
    </row>
    <row r="1227" spans="1:11" x14ac:dyDescent="0.2">
      <c r="A1227" s="163">
        <v>1212</v>
      </c>
      <c r="B1227" s="7"/>
      <c r="C1227" s="7"/>
      <c r="D1227" s="120"/>
      <c r="E1227" s="7"/>
      <c r="F1227" s="7"/>
      <c r="G1227" s="219"/>
      <c r="H1227" s="7"/>
      <c r="I1227" s="7"/>
      <c r="J1227" s="9"/>
      <c r="K1227" s="501"/>
    </row>
    <row r="1228" spans="1:11" x14ac:dyDescent="0.2">
      <c r="A1228" s="163">
        <v>1213</v>
      </c>
      <c r="B1228" s="7"/>
      <c r="C1228" s="7"/>
      <c r="D1228" s="120"/>
      <c r="E1228" s="7"/>
      <c r="F1228" s="7"/>
      <c r="G1228" s="219"/>
      <c r="H1228" s="7"/>
      <c r="I1228" s="7"/>
      <c r="J1228" s="9"/>
      <c r="K1228" s="501"/>
    </row>
    <row r="1229" spans="1:11" x14ac:dyDescent="0.2">
      <c r="A1229" s="163">
        <v>1214</v>
      </c>
      <c r="B1229" s="7"/>
      <c r="C1229" s="7"/>
      <c r="D1229" s="120"/>
      <c r="E1229" s="7"/>
      <c r="F1229" s="7"/>
      <c r="G1229" s="219"/>
      <c r="H1229" s="7"/>
      <c r="I1229" s="7"/>
      <c r="J1229" s="9"/>
      <c r="K1229" s="501"/>
    </row>
    <row r="1230" spans="1:11" x14ac:dyDescent="0.2">
      <c r="A1230" s="163">
        <v>1215</v>
      </c>
      <c r="B1230" s="7"/>
      <c r="C1230" s="7"/>
      <c r="D1230" s="120"/>
      <c r="E1230" s="7"/>
      <c r="F1230" s="7"/>
      <c r="G1230" s="219"/>
      <c r="H1230" s="7"/>
      <c r="I1230" s="7"/>
      <c r="J1230" s="9"/>
      <c r="K1230" s="501"/>
    </row>
    <row r="1231" spans="1:11" x14ac:dyDescent="0.2">
      <c r="A1231" s="163">
        <v>1216</v>
      </c>
      <c r="B1231" s="7"/>
      <c r="C1231" s="7"/>
      <c r="D1231" s="120"/>
      <c r="E1231" s="7"/>
      <c r="F1231" s="7"/>
      <c r="G1231" s="219"/>
      <c r="H1231" s="7"/>
      <c r="I1231" s="7"/>
      <c r="J1231" s="9"/>
      <c r="K1231" s="501"/>
    </row>
    <row r="1232" spans="1:11" x14ac:dyDescent="0.2">
      <c r="A1232" s="163">
        <v>1217</v>
      </c>
      <c r="B1232" s="7"/>
      <c r="C1232" s="7"/>
      <c r="D1232" s="120"/>
      <c r="E1232" s="7"/>
      <c r="F1232" s="7"/>
      <c r="G1232" s="219"/>
      <c r="H1232" s="7"/>
      <c r="I1232" s="7"/>
      <c r="J1232" s="9"/>
      <c r="K1232" s="501"/>
    </row>
    <row r="1233" spans="1:11" x14ac:dyDescent="0.2">
      <c r="A1233" s="163">
        <v>1218</v>
      </c>
      <c r="B1233" s="7"/>
      <c r="C1233" s="7"/>
      <c r="D1233" s="120"/>
      <c r="E1233" s="7"/>
      <c r="F1233" s="7"/>
      <c r="G1233" s="219"/>
      <c r="H1233" s="7"/>
      <c r="I1233" s="7"/>
      <c r="J1233" s="9"/>
      <c r="K1233" s="501"/>
    </row>
    <row r="1234" spans="1:11" x14ac:dyDescent="0.2">
      <c r="A1234" s="163">
        <v>1219</v>
      </c>
      <c r="B1234" s="7"/>
      <c r="C1234" s="7"/>
      <c r="D1234" s="120"/>
      <c r="E1234" s="7"/>
      <c r="F1234" s="7"/>
      <c r="G1234" s="219"/>
      <c r="H1234" s="7"/>
      <c r="I1234" s="7"/>
      <c r="J1234" s="9"/>
      <c r="K1234" s="501"/>
    </row>
    <row r="1235" spans="1:11" x14ac:dyDescent="0.2">
      <c r="A1235" s="163">
        <v>1220</v>
      </c>
      <c r="B1235" s="7"/>
      <c r="C1235" s="7"/>
      <c r="D1235" s="120"/>
      <c r="E1235" s="7"/>
      <c r="F1235" s="7"/>
      <c r="G1235" s="219"/>
      <c r="H1235" s="7"/>
      <c r="I1235" s="7"/>
      <c r="J1235" s="9"/>
      <c r="K1235" s="501"/>
    </row>
    <row r="1236" spans="1:11" x14ac:dyDescent="0.2">
      <c r="A1236" s="163">
        <v>1221</v>
      </c>
      <c r="B1236" s="7"/>
      <c r="C1236" s="7"/>
      <c r="D1236" s="120"/>
      <c r="E1236" s="7"/>
      <c r="F1236" s="7"/>
      <c r="G1236" s="219"/>
      <c r="H1236" s="7"/>
      <c r="I1236" s="7"/>
      <c r="J1236" s="9"/>
      <c r="K1236" s="501"/>
    </row>
    <row r="1237" spans="1:11" x14ac:dyDescent="0.2">
      <c r="A1237" s="163">
        <v>1222</v>
      </c>
      <c r="B1237" s="7"/>
      <c r="C1237" s="7"/>
      <c r="D1237" s="120"/>
      <c r="E1237" s="7"/>
      <c r="F1237" s="7"/>
      <c r="G1237" s="219"/>
      <c r="H1237" s="7"/>
      <c r="I1237" s="7"/>
      <c r="J1237" s="9"/>
      <c r="K1237" s="501"/>
    </row>
    <row r="1238" spans="1:11" x14ac:dyDescent="0.2">
      <c r="A1238" s="163">
        <v>1223</v>
      </c>
      <c r="B1238" s="7"/>
      <c r="C1238" s="7"/>
      <c r="D1238" s="120"/>
      <c r="E1238" s="7"/>
      <c r="F1238" s="7"/>
      <c r="G1238" s="219"/>
      <c r="H1238" s="7"/>
      <c r="I1238" s="7"/>
      <c r="J1238" s="9"/>
      <c r="K1238" s="501"/>
    </row>
    <row r="1239" spans="1:11" x14ac:dyDescent="0.2">
      <c r="A1239" s="163">
        <v>1224</v>
      </c>
      <c r="B1239" s="7"/>
      <c r="C1239" s="7"/>
      <c r="D1239" s="120"/>
      <c r="E1239" s="7"/>
      <c r="F1239" s="7"/>
      <c r="G1239" s="219"/>
      <c r="H1239" s="7"/>
      <c r="I1239" s="7"/>
      <c r="J1239" s="9"/>
      <c r="K1239" s="501"/>
    </row>
    <row r="1240" spans="1:11" x14ac:dyDescent="0.2">
      <c r="A1240" s="163">
        <v>1225</v>
      </c>
      <c r="B1240" s="7"/>
      <c r="C1240" s="7"/>
      <c r="D1240" s="120"/>
      <c r="E1240" s="7"/>
      <c r="F1240" s="7"/>
      <c r="G1240" s="219"/>
      <c r="H1240" s="7"/>
      <c r="I1240" s="7"/>
      <c r="J1240" s="9"/>
      <c r="K1240" s="501"/>
    </row>
    <row r="1241" spans="1:11" x14ac:dyDescent="0.2">
      <c r="A1241" s="163">
        <v>1226</v>
      </c>
      <c r="B1241" s="7"/>
      <c r="C1241" s="7"/>
      <c r="D1241" s="120"/>
      <c r="E1241" s="7"/>
      <c r="F1241" s="7"/>
      <c r="G1241" s="219"/>
      <c r="H1241" s="7"/>
      <c r="I1241" s="7"/>
      <c r="J1241" s="9"/>
      <c r="K1241" s="501"/>
    </row>
    <row r="1242" spans="1:11" x14ac:dyDescent="0.2">
      <c r="A1242" s="163">
        <v>1227</v>
      </c>
      <c r="B1242" s="7"/>
      <c r="C1242" s="7"/>
      <c r="D1242" s="120"/>
      <c r="E1242" s="7"/>
      <c r="F1242" s="7"/>
      <c r="G1242" s="219"/>
      <c r="H1242" s="7"/>
      <c r="I1242" s="7"/>
      <c r="J1242" s="9"/>
      <c r="K1242" s="501"/>
    </row>
    <row r="1243" spans="1:11" x14ac:dyDescent="0.2">
      <c r="A1243" s="163">
        <v>1228</v>
      </c>
      <c r="B1243" s="7"/>
      <c r="C1243" s="7"/>
      <c r="D1243" s="120"/>
      <c r="E1243" s="7"/>
      <c r="F1243" s="7"/>
      <c r="G1243" s="219"/>
      <c r="H1243" s="7"/>
      <c r="I1243" s="7"/>
      <c r="J1243" s="9"/>
      <c r="K1243" s="501"/>
    </row>
    <row r="1244" spans="1:11" x14ac:dyDescent="0.2">
      <c r="A1244" s="163">
        <v>1229</v>
      </c>
      <c r="B1244" s="7"/>
      <c r="C1244" s="7"/>
      <c r="D1244" s="120"/>
      <c r="E1244" s="7"/>
      <c r="F1244" s="7"/>
      <c r="G1244" s="219"/>
      <c r="H1244" s="7"/>
      <c r="I1244" s="7"/>
      <c r="J1244" s="9"/>
      <c r="K1244" s="501"/>
    </row>
    <row r="1245" spans="1:11" x14ac:dyDescent="0.2">
      <c r="A1245" s="163">
        <v>1230</v>
      </c>
      <c r="B1245" s="7"/>
      <c r="C1245" s="7"/>
      <c r="D1245" s="120"/>
      <c r="E1245" s="7"/>
      <c r="F1245" s="7"/>
      <c r="G1245" s="219"/>
      <c r="H1245" s="7"/>
      <c r="I1245" s="7"/>
      <c r="J1245" s="9"/>
      <c r="K1245" s="501"/>
    </row>
    <row r="1246" spans="1:11" x14ac:dyDescent="0.2">
      <c r="A1246" s="163">
        <v>1231</v>
      </c>
      <c r="B1246" s="7"/>
      <c r="C1246" s="7"/>
      <c r="D1246" s="120"/>
      <c r="E1246" s="7"/>
      <c r="F1246" s="7"/>
      <c r="G1246" s="219"/>
      <c r="H1246" s="7"/>
      <c r="I1246" s="7"/>
      <c r="J1246" s="9"/>
      <c r="K1246" s="501"/>
    </row>
    <row r="1247" spans="1:11" x14ac:dyDescent="0.2">
      <c r="A1247" s="163">
        <v>1232</v>
      </c>
      <c r="B1247" s="7"/>
      <c r="C1247" s="7"/>
      <c r="D1247" s="120"/>
      <c r="E1247" s="7"/>
      <c r="F1247" s="7"/>
      <c r="G1247" s="219"/>
      <c r="H1247" s="7"/>
      <c r="I1247" s="7"/>
      <c r="J1247" s="9"/>
      <c r="K1247" s="501"/>
    </row>
    <row r="1248" spans="1:11" x14ac:dyDescent="0.2">
      <c r="A1248" s="163">
        <v>1233</v>
      </c>
      <c r="B1248" s="7"/>
      <c r="C1248" s="7"/>
      <c r="D1248" s="120"/>
      <c r="E1248" s="7"/>
      <c r="F1248" s="7"/>
      <c r="G1248" s="219"/>
      <c r="H1248" s="7"/>
      <c r="I1248" s="7"/>
      <c r="J1248" s="9"/>
      <c r="K1248" s="501"/>
    </row>
    <row r="1249" spans="1:11" x14ac:dyDescent="0.2">
      <c r="A1249" s="163">
        <v>1234</v>
      </c>
      <c r="B1249" s="7"/>
      <c r="C1249" s="7"/>
      <c r="D1249" s="120"/>
      <c r="E1249" s="7"/>
      <c r="F1249" s="7"/>
      <c r="G1249" s="219"/>
      <c r="H1249" s="7"/>
      <c r="I1249" s="7"/>
      <c r="J1249" s="9"/>
      <c r="K1249" s="501"/>
    </row>
    <row r="1250" spans="1:11" x14ac:dyDescent="0.2">
      <c r="A1250" s="163">
        <v>1235</v>
      </c>
      <c r="B1250" s="7"/>
      <c r="C1250" s="7"/>
      <c r="D1250" s="120"/>
      <c r="E1250" s="7"/>
      <c r="F1250" s="7"/>
      <c r="G1250" s="219"/>
      <c r="H1250" s="7"/>
      <c r="I1250" s="7"/>
      <c r="J1250" s="9"/>
      <c r="K1250" s="501"/>
    </row>
    <row r="1251" spans="1:11" x14ac:dyDescent="0.2">
      <c r="A1251" s="163">
        <v>1236</v>
      </c>
      <c r="B1251" s="7"/>
      <c r="C1251" s="7"/>
      <c r="D1251" s="120"/>
      <c r="E1251" s="7"/>
      <c r="F1251" s="7"/>
      <c r="G1251" s="219"/>
      <c r="H1251" s="7"/>
      <c r="I1251" s="7"/>
      <c r="J1251" s="9"/>
      <c r="K1251" s="501"/>
    </row>
    <row r="1252" spans="1:11" x14ac:dyDescent="0.2">
      <c r="A1252" s="163">
        <v>1237</v>
      </c>
      <c r="B1252" s="7"/>
      <c r="C1252" s="7"/>
      <c r="D1252" s="120"/>
      <c r="E1252" s="7"/>
      <c r="F1252" s="7"/>
      <c r="G1252" s="219"/>
      <c r="H1252" s="7"/>
      <c r="I1252" s="7"/>
      <c r="J1252" s="9"/>
      <c r="K1252" s="501"/>
    </row>
    <row r="1253" spans="1:11" x14ac:dyDescent="0.2">
      <c r="A1253" s="163">
        <v>1238</v>
      </c>
      <c r="B1253" s="7"/>
      <c r="C1253" s="7"/>
      <c r="D1253" s="120"/>
      <c r="E1253" s="7"/>
      <c r="F1253" s="7"/>
      <c r="G1253" s="219"/>
      <c r="H1253" s="7"/>
      <c r="I1253" s="7"/>
      <c r="J1253" s="9"/>
      <c r="K1253" s="501"/>
    </row>
    <row r="1254" spans="1:11" x14ac:dyDescent="0.2">
      <c r="A1254" s="163">
        <v>1239</v>
      </c>
      <c r="B1254" s="7"/>
      <c r="C1254" s="7"/>
      <c r="D1254" s="120"/>
      <c r="E1254" s="7"/>
      <c r="F1254" s="7"/>
      <c r="G1254" s="219"/>
      <c r="H1254" s="7"/>
      <c r="I1254" s="7"/>
      <c r="J1254" s="9"/>
      <c r="K1254" s="501"/>
    </row>
    <row r="1255" spans="1:11" x14ac:dyDescent="0.2">
      <c r="A1255" s="163">
        <v>1240</v>
      </c>
      <c r="B1255" s="7"/>
      <c r="C1255" s="7"/>
      <c r="D1255" s="120"/>
      <c r="E1255" s="7"/>
      <c r="F1255" s="7"/>
      <c r="G1255" s="219"/>
      <c r="H1255" s="7"/>
      <c r="I1255" s="7"/>
      <c r="J1255" s="9"/>
      <c r="K1255" s="501"/>
    </row>
    <row r="1256" spans="1:11" x14ac:dyDescent="0.2">
      <c r="A1256" s="163">
        <v>1241</v>
      </c>
      <c r="B1256" s="7"/>
      <c r="C1256" s="7"/>
      <c r="D1256" s="120"/>
      <c r="E1256" s="7"/>
      <c r="F1256" s="7"/>
      <c r="G1256" s="219"/>
      <c r="H1256" s="7"/>
      <c r="I1256" s="7"/>
      <c r="J1256" s="9"/>
      <c r="K1256" s="501"/>
    </row>
    <row r="1257" spans="1:11" x14ac:dyDescent="0.2">
      <c r="A1257" s="163">
        <v>1242</v>
      </c>
      <c r="B1257" s="7"/>
      <c r="C1257" s="7"/>
      <c r="D1257" s="120"/>
      <c r="E1257" s="7"/>
      <c r="F1257" s="7"/>
      <c r="G1257" s="219"/>
      <c r="H1257" s="7"/>
      <c r="I1257" s="7"/>
      <c r="J1257" s="9"/>
      <c r="K1257" s="501"/>
    </row>
    <row r="1258" spans="1:11" x14ac:dyDescent="0.2">
      <c r="A1258" s="163">
        <v>1243</v>
      </c>
      <c r="B1258" s="7"/>
      <c r="C1258" s="7"/>
      <c r="D1258" s="120"/>
      <c r="E1258" s="7"/>
      <c r="F1258" s="7"/>
      <c r="G1258" s="219"/>
      <c r="H1258" s="7"/>
      <c r="I1258" s="7"/>
      <c r="J1258" s="9"/>
      <c r="K1258" s="501"/>
    </row>
    <row r="1259" spans="1:11" x14ac:dyDescent="0.2">
      <c r="A1259" s="163">
        <v>1244</v>
      </c>
      <c r="B1259" s="7"/>
      <c r="C1259" s="7"/>
      <c r="D1259" s="120"/>
      <c r="E1259" s="7"/>
      <c r="F1259" s="7"/>
      <c r="G1259" s="219"/>
      <c r="H1259" s="7"/>
      <c r="I1259" s="7"/>
      <c r="J1259" s="9"/>
      <c r="K1259" s="501"/>
    </row>
    <row r="1260" spans="1:11" x14ac:dyDescent="0.2">
      <c r="A1260" s="163">
        <v>1245</v>
      </c>
      <c r="B1260" s="7"/>
      <c r="C1260" s="7"/>
      <c r="D1260" s="120"/>
      <c r="E1260" s="7"/>
      <c r="F1260" s="7"/>
      <c r="G1260" s="219"/>
      <c r="H1260" s="7"/>
      <c r="I1260" s="7"/>
      <c r="J1260" s="9"/>
      <c r="K1260" s="501"/>
    </row>
    <row r="1261" spans="1:11" x14ac:dyDescent="0.2">
      <c r="A1261" s="163">
        <v>1246</v>
      </c>
      <c r="B1261" s="7"/>
      <c r="C1261" s="7"/>
      <c r="D1261" s="120"/>
      <c r="E1261" s="7"/>
      <c r="F1261" s="7"/>
      <c r="G1261" s="219"/>
      <c r="H1261" s="7"/>
      <c r="I1261" s="7"/>
      <c r="J1261" s="9"/>
      <c r="K1261" s="501"/>
    </row>
    <row r="1262" spans="1:11" x14ac:dyDescent="0.2">
      <c r="A1262" s="163">
        <v>1247</v>
      </c>
      <c r="B1262" s="7"/>
      <c r="C1262" s="7"/>
      <c r="D1262" s="120"/>
      <c r="E1262" s="7"/>
      <c r="F1262" s="7"/>
      <c r="G1262" s="219"/>
      <c r="H1262" s="7"/>
      <c r="I1262" s="7"/>
      <c r="J1262" s="9"/>
      <c r="K1262" s="501"/>
    </row>
    <row r="1263" spans="1:11" x14ac:dyDescent="0.2">
      <c r="A1263" s="163">
        <v>1248</v>
      </c>
      <c r="B1263" s="7"/>
      <c r="C1263" s="7"/>
      <c r="D1263" s="120"/>
      <c r="E1263" s="7"/>
      <c r="F1263" s="7"/>
      <c r="G1263" s="219"/>
      <c r="H1263" s="7"/>
      <c r="I1263" s="7"/>
      <c r="J1263" s="9"/>
      <c r="K1263" s="501"/>
    </row>
    <row r="1264" spans="1:11" x14ac:dyDescent="0.2">
      <c r="A1264" s="163">
        <v>1249</v>
      </c>
      <c r="B1264" s="7"/>
      <c r="C1264" s="7"/>
      <c r="D1264" s="120"/>
      <c r="E1264" s="7"/>
      <c r="F1264" s="7"/>
      <c r="G1264" s="219"/>
      <c r="H1264" s="7"/>
      <c r="I1264" s="7"/>
      <c r="J1264" s="9"/>
      <c r="K1264" s="501"/>
    </row>
    <row r="1265" spans="1:11" x14ac:dyDescent="0.2">
      <c r="A1265" s="163">
        <v>1250</v>
      </c>
      <c r="B1265" s="7"/>
      <c r="C1265" s="7"/>
      <c r="D1265" s="120"/>
      <c r="E1265" s="7"/>
      <c r="F1265" s="7"/>
      <c r="G1265" s="219"/>
      <c r="H1265" s="7"/>
      <c r="I1265" s="7"/>
      <c r="J1265" s="9"/>
      <c r="K1265" s="501"/>
    </row>
    <row r="1266" spans="1:11" x14ac:dyDescent="0.2">
      <c r="A1266" s="163">
        <v>1251</v>
      </c>
      <c r="B1266" s="7"/>
      <c r="C1266" s="7"/>
      <c r="D1266" s="120"/>
      <c r="E1266" s="7"/>
      <c r="F1266" s="7"/>
      <c r="G1266" s="219"/>
      <c r="H1266" s="7"/>
      <c r="I1266" s="7"/>
      <c r="J1266" s="9"/>
      <c r="K1266" s="501"/>
    </row>
    <row r="1267" spans="1:11" x14ac:dyDescent="0.2">
      <c r="A1267" s="163">
        <v>1252</v>
      </c>
      <c r="B1267" s="7"/>
      <c r="C1267" s="7"/>
      <c r="D1267" s="120"/>
      <c r="E1267" s="7"/>
      <c r="F1267" s="7"/>
      <c r="G1267" s="219"/>
      <c r="H1267" s="7"/>
      <c r="I1267" s="7"/>
      <c r="J1267" s="9"/>
      <c r="K1267" s="501"/>
    </row>
    <row r="1268" spans="1:11" x14ac:dyDescent="0.2">
      <c r="A1268" s="163">
        <v>1253</v>
      </c>
      <c r="B1268" s="7"/>
      <c r="C1268" s="7"/>
      <c r="D1268" s="120"/>
      <c r="E1268" s="7"/>
      <c r="F1268" s="7"/>
      <c r="G1268" s="219"/>
      <c r="H1268" s="7"/>
      <c r="I1268" s="7"/>
      <c r="J1268" s="9"/>
      <c r="K1268" s="501"/>
    </row>
    <row r="1269" spans="1:11" x14ac:dyDescent="0.2">
      <c r="A1269" s="163">
        <v>1254</v>
      </c>
      <c r="B1269" s="7"/>
      <c r="C1269" s="7"/>
      <c r="D1269" s="120"/>
      <c r="E1269" s="7"/>
      <c r="F1269" s="7"/>
      <c r="G1269" s="219"/>
      <c r="H1269" s="7"/>
      <c r="I1269" s="7"/>
      <c r="J1269" s="9"/>
      <c r="K1269" s="501"/>
    </row>
    <row r="1270" spans="1:11" x14ac:dyDescent="0.2">
      <c r="A1270" s="163">
        <v>1255</v>
      </c>
      <c r="B1270" s="7"/>
      <c r="C1270" s="7"/>
      <c r="D1270" s="120"/>
      <c r="E1270" s="7"/>
      <c r="F1270" s="7"/>
      <c r="G1270" s="219"/>
      <c r="H1270" s="7"/>
      <c r="I1270" s="7"/>
      <c r="J1270" s="9"/>
      <c r="K1270" s="501"/>
    </row>
    <row r="1271" spans="1:11" x14ac:dyDescent="0.2">
      <c r="A1271" s="163">
        <v>1256</v>
      </c>
      <c r="B1271" s="7"/>
      <c r="C1271" s="7"/>
      <c r="D1271" s="120"/>
      <c r="E1271" s="7"/>
      <c r="F1271" s="7"/>
      <c r="G1271" s="219"/>
      <c r="H1271" s="7"/>
      <c r="I1271" s="7"/>
      <c r="J1271" s="9"/>
      <c r="K1271" s="501"/>
    </row>
    <row r="1272" spans="1:11" x14ac:dyDescent="0.2">
      <c r="A1272" s="163">
        <v>1257</v>
      </c>
      <c r="B1272" s="7"/>
      <c r="C1272" s="7"/>
      <c r="D1272" s="120"/>
      <c r="E1272" s="7"/>
      <c r="F1272" s="7"/>
      <c r="G1272" s="219"/>
      <c r="H1272" s="7"/>
      <c r="I1272" s="7"/>
      <c r="J1272" s="9"/>
      <c r="K1272" s="501"/>
    </row>
    <row r="1273" spans="1:11" x14ac:dyDescent="0.2">
      <c r="A1273" s="163">
        <v>1258</v>
      </c>
      <c r="B1273" s="7"/>
      <c r="C1273" s="7"/>
      <c r="D1273" s="120"/>
      <c r="E1273" s="7"/>
      <c r="F1273" s="7"/>
      <c r="G1273" s="219"/>
      <c r="H1273" s="7"/>
      <c r="I1273" s="7"/>
      <c r="J1273" s="9"/>
      <c r="K1273" s="501"/>
    </row>
    <row r="1274" spans="1:11" x14ac:dyDescent="0.2">
      <c r="A1274" s="163">
        <v>1259</v>
      </c>
      <c r="B1274" s="7"/>
      <c r="C1274" s="7"/>
      <c r="D1274" s="120"/>
      <c r="E1274" s="7"/>
      <c r="F1274" s="7"/>
      <c r="G1274" s="219"/>
      <c r="H1274" s="7"/>
      <c r="I1274" s="7"/>
      <c r="J1274" s="9"/>
      <c r="K1274" s="501"/>
    </row>
    <row r="1275" spans="1:11" x14ac:dyDescent="0.2">
      <c r="A1275" s="163">
        <v>1260</v>
      </c>
      <c r="B1275" s="7"/>
      <c r="C1275" s="7"/>
      <c r="D1275" s="120"/>
      <c r="E1275" s="7"/>
      <c r="F1275" s="7"/>
      <c r="G1275" s="219"/>
      <c r="H1275" s="7"/>
      <c r="I1275" s="7"/>
      <c r="J1275" s="9"/>
      <c r="K1275" s="501"/>
    </row>
    <row r="1276" spans="1:11" x14ac:dyDescent="0.2">
      <c r="A1276" s="163">
        <v>1261</v>
      </c>
      <c r="B1276" s="7"/>
      <c r="C1276" s="7"/>
      <c r="D1276" s="120"/>
      <c r="E1276" s="7"/>
      <c r="F1276" s="7"/>
      <c r="G1276" s="219"/>
      <c r="H1276" s="7"/>
      <c r="I1276" s="7"/>
      <c r="J1276" s="9"/>
      <c r="K1276" s="501"/>
    </row>
    <row r="1277" spans="1:11" x14ac:dyDescent="0.2">
      <c r="A1277" s="163">
        <v>1262</v>
      </c>
      <c r="B1277" s="7"/>
      <c r="C1277" s="7"/>
      <c r="D1277" s="120"/>
      <c r="E1277" s="7"/>
      <c r="F1277" s="7"/>
      <c r="G1277" s="219"/>
      <c r="H1277" s="7"/>
      <c r="I1277" s="7"/>
      <c r="J1277" s="9"/>
      <c r="K1277" s="501"/>
    </row>
    <row r="1278" spans="1:11" x14ac:dyDescent="0.2">
      <c r="A1278" s="163">
        <v>1263</v>
      </c>
      <c r="B1278" s="7"/>
      <c r="C1278" s="7"/>
      <c r="D1278" s="120"/>
      <c r="E1278" s="7"/>
      <c r="F1278" s="7"/>
      <c r="G1278" s="219"/>
      <c r="H1278" s="7"/>
      <c r="I1278" s="7"/>
      <c r="J1278" s="9"/>
      <c r="K1278" s="501"/>
    </row>
    <row r="1279" spans="1:11" x14ac:dyDescent="0.2">
      <c r="A1279" s="163">
        <v>1264</v>
      </c>
      <c r="B1279" s="7"/>
      <c r="C1279" s="7"/>
      <c r="D1279" s="120"/>
      <c r="E1279" s="7"/>
      <c r="F1279" s="7"/>
      <c r="G1279" s="219"/>
      <c r="H1279" s="7"/>
      <c r="I1279" s="7"/>
      <c r="J1279" s="9"/>
      <c r="K1279" s="501"/>
    </row>
    <row r="1280" spans="1:11" x14ac:dyDescent="0.2">
      <c r="A1280" s="163">
        <v>1265</v>
      </c>
      <c r="B1280" s="7"/>
      <c r="C1280" s="7"/>
      <c r="D1280" s="120"/>
      <c r="E1280" s="7"/>
      <c r="F1280" s="7"/>
      <c r="G1280" s="219"/>
      <c r="H1280" s="7"/>
      <c r="I1280" s="7"/>
      <c r="J1280" s="9"/>
      <c r="K1280" s="501"/>
    </row>
    <row r="1281" spans="1:11" x14ac:dyDescent="0.2">
      <c r="A1281" s="163">
        <v>1266</v>
      </c>
      <c r="B1281" s="7"/>
      <c r="C1281" s="7"/>
      <c r="D1281" s="120"/>
      <c r="E1281" s="7"/>
      <c r="F1281" s="7"/>
      <c r="G1281" s="219"/>
      <c r="H1281" s="7"/>
      <c r="I1281" s="7"/>
      <c r="J1281" s="9"/>
      <c r="K1281" s="501"/>
    </row>
    <row r="1282" spans="1:11" x14ac:dyDescent="0.2">
      <c r="A1282" s="163">
        <v>1267</v>
      </c>
      <c r="B1282" s="7"/>
      <c r="C1282" s="7"/>
      <c r="D1282" s="120"/>
      <c r="E1282" s="7"/>
      <c r="F1282" s="7"/>
      <c r="G1282" s="219"/>
      <c r="H1282" s="7"/>
      <c r="I1282" s="7"/>
      <c r="J1282" s="9"/>
      <c r="K1282" s="501"/>
    </row>
    <row r="1283" spans="1:11" x14ac:dyDescent="0.2">
      <c r="A1283" s="163">
        <v>1268</v>
      </c>
      <c r="B1283" s="7"/>
      <c r="C1283" s="7"/>
      <c r="D1283" s="120"/>
      <c r="E1283" s="7"/>
      <c r="F1283" s="7"/>
      <c r="G1283" s="219"/>
      <c r="H1283" s="7"/>
      <c r="I1283" s="7"/>
      <c r="J1283" s="9"/>
      <c r="K1283" s="501"/>
    </row>
    <row r="1284" spans="1:11" x14ac:dyDescent="0.2">
      <c r="A1284" s="163">
        <v>1269</v>
      </c>
      <c r="B1284" s="7"/>
      <c r="C1284" s="7"/>
      <c r="D1284" s="120"/>
      <c r="E1284" s="7"/>
      <c r="F1284" s="7"/>
      <c r="G1284" s="219"/>
      <c r="H1284" s="7"/>
      <c r="I1284" s="7"/>
      <c r="J1284" s="9"/>
      <c r="K1284" s="501"/>
    </row>
    <row r="1285" spans="1:11" x14ac:dyDescent="0.2">
      <c r="A1285" s="163">
        <v>1270</v>
      </c>
      <c r="B1285" s="7"/>
      <c r="C1285" s="7"/>
      <c r="D1285" s="120"/>
      <c r="E1285" s="7"/>
      <c r="F1285" s="7"/>
      <c r="G1285" s="219"/>
      <c r="H1285" s="7"/>
      <c r="I1285" s="7"/>
      <c r="J1285" s="9"/>
      <c r="K1285" s="501"/>
    </row>
    <row r="1286" spans="1:11" x14ac:dyDescent="0.2">
      <c r="A1286" s="163">
        <v>1271</v>
      </c>
      <c r="B1286" s="7"/>
      <c r="C1286" s="7"/>
      <c r="D1286" s="120"/>
      <c r="E1286" s="7"/>
      <c r="F1286" s="7"/>
      <c r="G1286" s="219"/>
      <c r="H1286" s="7"/>
      <c r="I1286" s="7"/>
      <c r="J1286" s="9"/>
      <c r="K1286" s="501"/>
    </row>
    <row r="1287" spans="1:11" x14ac:dyDescent="0.2">
      <c r="A1287" s="163">
        <v>1272</v>
      </c>
      <c r="B1287" s="7"/>
      <c r="C1287" s="7"/>
      <c r="D1287" s="120"/>
      <c r="E1287" s="7"/>
      <c r="F1287" s="7"/>
      <c r="G1287" s="219"/>
      <c r="H1287" s="7"/>
      <c r="I1287" s="7"/>
      <c r="J1287" s="9"/>
      <c r="K1287" s="501"/>
    </row>
    <row r="1288" spans="1:11" x14ac:dyDescent="0.2">
      <c r="A1288" s="163">
        <v>1273</v>
      </c>
      <c r="B1288" s="7"/>
      <c r="C1288" s="7"/>
      <c r="D1288" s="120"/>
      <c r="E1288" s="7"/>
      <c r="F1288" s="7"/>
      <c r="G1288" s="219"/>
      <c r="H1288" s="7"/>
      <c r="I1288" s="7"/>
      <c r="J1288" s="9"/>
      <c r="K1288" s="501"/>
    </row>
    <row r="1289" spans="1:11" x14ac:dyDescent="0.2">
      <c r="A1289" s="163">
        <v>1274</v>
      </c>
      <c r="B1289" s="7"/>
      <c r="C1289" s="7"/>
      <c r="D1289" s="120"/>
      <c r="E1289" s="7"/>
      <c r="F1289" s="7"/>
      <c r="G1289" s="219"/>
      <c r="H1289" s="7"/>
      <c r="I1289" s="7"/>
      <c r="J1289" s="9"/>
      <c r="K1289" s="501"/>
    </row>
    <row r="1290" spans="1:11" x14ac:dyDescent="0.2">
      <c r="A1290" s="163">
        <v>1275</v>
      </c>
      <c r="B1290" s="7"/>
      <c r="C1290" s="7"/>
      <c r="D1290" s="120"/>
      <c r="E1290" s="7"/>
      <c r="F1290" s="7"/>
      <c r="G1290" s="219"/>
      <c r="H1290" s="7"/>
      <c r="I1290" s="7"/>
      <c r="J1290" s="9"/>
      <c r="K1290" s="501"/>
    </row>
    <row r="1291" spans="1:11" x14ac:dyDescent="0.2">
      <c r="A1291" s="163">
        <v>1276</v>
      </c>
      <c r="B1291" s="7"/>
      <c r="C1291" s="7"/>
      <c r="D1291" s="120"/>
      <c r="E1291" s="7"/>
      <c r="F1291" s="7"/>
      <c r="G1291" s="219"/>
      <c r="H1291" s="7"/>
      <c r="I1291" s="7"/>
      <c r="J1291" s="9"/>
      <c r="K1291" s="501"/>
    </row>
    <row r="1292" spans="1:11" x14ac:dyDescent="0.2">
      <c r="A1292" s="163">
        <v>1277</v>
      </c>
      <c r="B1292" s="7"/>
      <c r="C1292" s="7"/>
      <c r="D1292" s="120"/>
      <c r="E1292" s="7"/>
      <c r="F1292" s="7"/>
      <c r="G1292" s="219"/>
      <c r="H1292" s="7"/>
      <c r="I1292" s="7"/>
      <c r="J1292" s="9"/>
      <c r="K1292" s="501"/>
    </row>
    <row r="1293" spans="1:11" x14ac:dyDescent="0.2">
      <c r="A1293" s="163">
        <v>1278</v>
      </c>
      <c r="B1293" s="7"/>
      <c r="C1293" s="7"/>
      <c r="D1293" s="120"/>
      <c r="E1293" s="7"/>
      <c r="F1293" s="7"/>
      <c r="G1293" s="219"/>
      <c r="H1293" s="7"/>
      <c r="I1293" s="7"/>
      <c r="J1293" s="9"/>
      <c r="K1293" s="501"/>
    </row>
    <row r="1294" spans="1:11" x14ac:dyDescent="0.2">
      <c r="A1294" s="163">
        <v>1279</v>
      </c>
      <c r="B1294" s="7"/>
      <c r="C1294" s="7"/>
      <c r="D1294" s="120"/>
      <c r="E1294" s="7"/>
      <c r="F1294" s="7"/>
      <c r="G1294" s="219"/>
      <c r="H1294" s="7"/>
      <c r="I1294" s="7"/>
      <c r="J1294" s="9"/>
      <c r="K1294" s="501"/>
    </row>
    <row r="1295" spans="1:11" x14ac:dyDescent="0.2">
      <c r="A1295" s="163">
        <v>1280</v>
      </c>
      <c r="B1295" s="7"/>
      <c r="C1295" s="7"/>
      <c r="D1295" s="120"/>
      <c r="E1295" s="7"/>
      <c r="F1295" s="7"/>
      <c r="G1295" s="219"/>
      <c r="H1295" s="7"/>
      <c r="I1295" s="7"/>
      <c r="J1295" s="9"/>
      <c r="K1295" s="501"/>
    </row>
    <row r="1296" spans="1:11" x14ac:dyDescent="0.2">
      <c r="A1296" s="163">
        <v>1281</v>
      </c>
      <c r="B1296" s="7"/>
      <c r="C1296" s="7"/>
      <c r="D1296" s="120"/>
      <c r="E1296" s="7"/>
      <c r="F1296" s="7"/>
      <c r="G1296" s="219"/>
      <c r="H1296" s="7"/>
      <c r="I1296" s="7"/>
      <c r="J1296" s="9"/>
      <c r="K1296" s="501"/>
    </row>
    <row r="1297" spans="1:11" x14ac:dyDescent="0.2">
      <c r="A1297" s="163">
        <v>1282</v>
      </c>
      <c r="B1297" s="7"/>
      <c r="C1297" s="7"/>
      <c r="D1297" s="120"/>
      <c r="E1297" s="7"/>
      <c r="F1297" s="7"/>
      <c r="G1297" s="219"/>
      <c r="H1297" s="7"/>
      <c r="I1297" s="7"/>
      <c r="J1297" s="9"/>
      <c r="K1297" s="501"/>
    </row>
    <row r="1298" spans="1:11" x14ac:dyDescent="0.2">
      <c r="A1298" s="163">
        <v>1283</v>
      </c>
      <c r="B1298" s="7"/>
      <c r="C1298" s="7"/>
      <c r="D1298" s="120"/>
      <c r="E1298" s="7"/>
      <c r="F1298" s="7"/>
      <c r="G1298" s="219"/>
      <c r="H1298" s="7"/>
      <c r="I1298" s="7"/>
      <c r="J1298" s="9"/>
      <c r="K1298" s="501"/>
    </row>
    <row r="1299" spans="1:11" x14ac:dyDescent="0.2">
      <c r="A1299" s="163">
        <v>1284</v>
      </c>
      <c r="B1299" s="7"/>
      <c r="C1299" s="7"/>
      <c r="D1299" s="120"/>
      <c r="E1299" s="7"/>
      <c r="F1299" s="7"/>
      <c r="G1299" s="219"/>
      <c r="H1299" s="7"/>
      <c r="I1299" s="7"/>
      <c r="J1299" s="9"/>
      <c r="K1299" s="501"/>
    </row>
    <row r="1300" spans="1:11" x14ac:dyDescent="0.2">
      <c r="A1300" s="163">
        <v>1285</v>
      </c>
      <c r="B1300" s="7"/>
      <c r="C1300" s="7"/>
      <c r="D1300" s="120"/>
      <c r="E1300" s="7"/>
      <c r="F1300" s="7"/>
      <c r="G1300" s="219"/>
      <c r="H1300" s="7"/>
      <c r="I1300" s="7"/>
      <c r="J1300" s="9"/>
      <c r="K1300" s="501"/>
    </row>
    <row r="1301" spans="1:11" x14ac:dyDescent="0.2">
      <c r="A1301" s="163">
        <v>1286</v>
      </c>
      <c r="B1301" s="7"/>
      <c r="C1301" s="7"/>
      <c r="D1301" s="120"/>
      <c r="E1301" s="7"/>
      <c r="F1301" s="7"/>
      <c r="G1301" s="219"/>
      <c r="H1301" s="7"/>
      <c r="I1301" s="7"/>
      <c r="J1301" s="9"/>
      <c r="K1301" s="501"/>
    </row>
    <row r="1302" spans="1:11" x14ac:dyDescent="0.2">
      <c r="A1302" s="163">
        <v>1287</v>
      </c>
      <c r="B1302" s="7"/>
      <c r="C1302" s="7"/>
      <c r="D1302" s="120"/>
      <c r="E1302" s="7"/>
      <c r="F1302" s="7"/>
      <c r="G1302" s="219"/>
      <c r="H1302" s="7"/>
      <c r="I1302" s="7"/>
      <c r="J1302" s="9"/>
      <c r="K1302" s="501"/>
    </row>
    <row r="1303" spans="1:11" x14ac:dyDescent="0.2">
      <c r="A1303" s="163">
        <v>1288</v>
      </c>
      <c r="B1303" s="7"/>
      <c r="C1303" s="7"/>
      <c r="D1303" s="120"/>
      <c r="E1303" s="7"/>
      <c r="F1303" s="7"/>
      <c r="G1303" s="219"/>
      <c r="H1303" s="7"/>
      <c r="I1303" s="7"/>
      <c r="J1303" s="9"/>
      <c r="K1303" s="501"/>
    </row>
    <row r="1304" spans="1:11" x14ac:dyDescent="0.2">
      <c r="A1304" s="163">
        <v>1289</v>
      </c>
      <c r="B1304" s="7"/>
      <c r="C1304" s="7"/>
      <c r="D1304" s="120"/>
      <c r="E1304" s="7"/>
      <c r="F1304" s="7"/>
      <c r="G1304" s="219"/>
      <c r="H1304" s="7"/>
      <c r="I1304" s="7"/>
      <c r="J1304" s="9"/>
      <c r="K1304" s="501"/>
    </row>
    <row r="1305" spans="1:11" x14ac:dyDescent="0.2">
      <c r="A1305" s="163">
        <v>1290</v>
      </c>
      <c r="B1305" s="7"/>
      <c r="C1305" s="7"/>
      <c r="D1305" s="120"/>
      <c r="E1305" s="7"/>
      <c r="F1305" s="7"/>
      <c r="G1305" s="219"/>
      <c r="H1305" s="7"/>
      <c r="I1305" s="7"/>
      <c r="J1305" s="9"/>
      <c r="K1305" s="501"/>
    </row>
    <row r="1306" spans="1:11" x14ac:dyDescent="0.2">
      <c r="A1306" s="163">
        <v>1291</v>
      </c>
      <c r="B1306" s="7"/>
      <c r="C1306" s="7"/>
      <c r="D1306" s="120"/>
      <c r="E1306" s="7"/>
      <c r="F1306" s="7"/>
      <c r="G1306" s="219"/>
      <c r="H1306" s="7"/>
      <c r="I1306" s="7"/>
      <c r="J1306" s="9"/>
      <c r="K1306" s="501"/>
    </row>
    <row r="1307" spans="1:11" x14ac:dyDescent="0.2">
      <c r="A1307" s="163">
        <v>1292</v>
      </c>
      <c r="B1307" s="7"/>
      <c r="C1307" s="7"/>
      <c r="D1307" s="120"/>
      <c r="E1307" s="7"/>
      <c r="F1307" s="7"/>
      <c r="G1307" s="219"/>
      <c r="H1307" s="7"/>
      <c r="I1307" s="7"/>
      <c r="J1307" s="9"/>
      <c r="K1307" s="501"/>
    </row>
    <row r="1308" spans="1:11" x14ac:dyDescent="0.2">
      <c r="A1308" s="163">
        <v>1293</v>
      </c>
      <c r="B1308" s="7"/>
      <c r="C1308" s="7"/>
      <c r="D1308" s="120"/>
      <c r="E1308" s="7"/>
      <c r="F1308" s="7"/>
      <c r="G1308" s="219"/>
      <c r="H1308" s="7"/>
      <c r="I1308" s="7"/>
      <c r="J1308" s="9"/>
      <c r="K1308" s="501"/>
    </row>
    <row r="1309" spans="1:11" x14ac:dyDescent="0.2">
      <c r="A1309" s="163">
        <v>1294</v>
      </c>
      <c r="B1309" s="7"/>
      <c r="C1309" s="7"/>
      <c r="D1309" s="120"/>
      <c r="E1309" s="7"/>
      <c r="F1309" s="7"/>
      <c r="G1309" s="219"/>
      <c r="H1309" s="7"/>
      <c r="I1309" s="7"/>
      <c r="J1309" s="9"/>
      <c r="K1309" s="501"/>
    </row>
    <row r="1310" spans="1:11" x14ac:dyDescent="0.2">
      <c r="A1310" s="163">
        <v>1295</v>
      </c>
      <c r="B1310" s="7"/>
      <c r="C1310" s="7"/>
      <c r="D1310" s="120"/>
      <c r="E1310" s="7"/>
      <c r="F1310" s="7"/>
      <c r="G1310" s="219"/>
      <c r="H1310" s="7"/>
      <c r="I1310" s="7"/>
      <c r="J1310" s="9"/>
      <c r="K1310" s="501"/>
    </row>
    <row r="1311" spans="1:11" x14ac:dyDescent="0.2">
      <c r="A1311" s="163">
        <v>1296</v>
      </c>
      <c r="B1311" s="7"/>
      <c r="C1311" s="7"/>
      <c r="D1311" s="120"/>
      <c r="E1311" s="7"/>
      <c r="F1311" s="7"/>
      <c r="G1311" s="219"/>
      <c r="H1311" s="7"/>
      <c r="I1311" s="7"/>
      <c r="J1311" s="9"/>
      <c r="K1311" s="501"/>
    </row>
    <row r="1312" spans="1:11" x14ac:dyDescent="0.2">
      <c r="A1312" s="163">
        <v>1297</v>
      </c>
      <c r="B1312" s="7"/>
      <c r="C1312" s="7"/>
      <c r="D1312" s="120"/>
      <c r="E1312" s="7"/>
      <c r="F1312" s="7"/>
      <c r="G1312" s="219"/>
      <c r="H1312" s="7"/>
      <c r="I1312" s="7"/>
      <c r="J1312" s="9"/>
      <c r="K1312" s="501"/>
    </row>
    <row r="1313" spans="1:11" x14ac:dyDescent="0.2">
      <c r="A1313" s="163">
        <v>1298</v>
      </c>
      <c r="B1313" s="7"/>
      <c r="C1313" s="7"/>
      <c r="D1313" s="120"/>
      <c r="E1313" s="7"/>
      <c r="F1313" s="7"/>
      <c r="G1313" s="219"/>
      <c r="H1313" s="7"/>
      <c r="I1313" s="7"/>
      <c r="J1313" s="9"/>
      <c r="K1313" s="501"/>
    </row>
    <row r="1314" spans="1:11" x14ac:dyDescent="0.2">
      <c r="A1314" s="163">
        <v>1299</v>
      </c>
      <c r="B1314" s="7"/>
      <c r="C1314" s="7"/>
      <c r="D1314" s="120"/>
      <c r="E1314" s="7"/>
      <c r="F1314" s="7"/>
      <c r="G1314" s="219"/>
      <c r="H1314" s="7"/>
      <c r="I1314" s="7"/>
      <c r="J1314" s="9"/>
      <c r="K1314" s="501"/>
    </row>
    <row r="1315" spans="1:11" x14ac:dyDescent="0.2">
      <c r="A1315" s="163">
        <v>1300</v>
      </c>
      <c r="B1315" s="7"/>
      <c r="C1315" s="7"/>
      <c r="D1315" s="120"/>
      <c r="E1315" s="7"/>
      <c r="F1315" s="7"/>
      <c r="G1315" s="219"/>
      <c r="H1315" s="7"/>
      <c r="I1315" s="7"/>
      <c r="J1315" s="9"/>
      <c r="K1315" s="501"/>
    </row>
    <row r="1316" spans="1:11" x14ac:dyDescent="0.2">
      <c r="A1316" s="163">
        <v>1301</v>
      </c>
      <c r="B1316" s="7"/>
      <c r="C1316" s="7"/>
      <c r="D1316" s="120"/>
      <c r="E1316" s="7"/>
      <c r="F1316" s="7"/>
      <c r="G1316" s="219"/>
      <c r="H1316" s="7"/>
      <c r="I1316" s="7"/>
      <c r="J1316" s="9"/>
      <c r="K1316" s="501"/>
    </row>
    <row r="1317" spans="1:11" x14ac:dyDescent="0.2">
      <c r="A1317" s="163">
        <v>1302</v>
      </c>
      <c r="B1317" s="7"/>
      <c r="C1317" s="7"/>
      <c r="D1317" s="120"/>
      <c r="E1317" s="7"/>
      <c r="F1317" s="7"/>
      <c r="G1317" s="219"/>
      <c r="H1317" s="7"/>
      <c r="I1317" s="7"/>
      <c r="J1317" s="9"/>
      <c r="K1317" s="501"/>
    </row>
    <row r="1318" spans="1:11" x14ac:dyDescent="0.2">
      <c r="A1318" s="163">
        <v>1303</v>
      </c>
      <c r="B1318" s="7"/>
      <c r="C1318" s="7"/>
      <c r="D1318" s="120"/>
      <c r="E1318" s="7"/>
      <c r="F1318" s="7"/>
      <c r="G1318" s="219"/>
      <c r="H1318" s="7"/>
      <c r="I1318" s="7"/>
      <c r="J1318" s="9"/>
      <c r="K1318" s="501"/>
    </row>
    <row r="1319" spans="1:11" x14ac:dyDescent="0.2">
      <c r="A1319" s="163">
        <v>1304</v>
      </c>
      <c r="B1319" s="7"/>
      <c r="C1319" s="7"/>
      <c r="D1319" s="120"/>
      <c r="E1319" s="7"/>
      <c r="F1319" s="7"/>
      <c r="G1319" s="219"/>
      <c r="H1319" s="7"/>
      <c r="I1319" s="7"/>
      <c r="J1319" s="9"/>
      <c r="K1319" s="501"/>
    </row>
    <row r="1320" spans="1:11" x14ac:dyDescent="0.2">
      <c r="A1320" s="163">
        <v>1305</v>
      </c>
      <c r="B1320" s="7"/>
      <c r="C1320" s="7"/>
      <c r="D1320" s="120"/>
      <c r="E1320" s="7"/>
      <c r="F1320" s="7"/>
      <c r="G1320" s="219"/>
      <c r="H1320" s="7"/>
      <c r="I1320" s="7"/>
      <c r="J1320" s="9"/>
      <c r="K1320" s="501"/>
    </row>
    <row r="1321" spans="1:11" x14ac:dyDescent="0.2">
      <c r="A1321" s="163">
        <v>1306</v>
      </c>
      <c r="B1321" s="7"/>
      <c r="C1321" s="7"/>
      <c r="D1321" s="120"/>
      <c r="E1321" s="7"/>
      <c r="F1321" s="7"/>
      <c r="G1321" s="219"/>
      <c r="H1321" s="7"/>
      <c r="I1321" s="7"/>
      <c r="J1321" s="9"/>
      <c r="K1321" s="501"/>
    </row>
    <row r="1322" spans="1:11" x14ac:dyDescent="0.2">
      <c r="A1322" s="163">
        <v>1307</v>
      </c>
      <c r="B1322" s="7"/>
      <c r="C1322" s="7"/>
      <c r="D1322" s="120"/>
      <c r="E1322" s="7"/>
      <c r="F1322" s="7"/>
      <c r="G1322" s="219"/>
      <c r="H1322" s="7"/>
      <c r="I1322" s="7"/>
      <c r="J1322" s="9"/>
      <c r="K1322" s="501"/>
    </row>
    <row r="1323" spans="1:11" x14ac:dyDescent="0.2">
      <c r="A1323" s="163">
        <v>1308</v>
      </c>
      <c r="B1323" s="7"/>
      <c r="C1323" s="7"/>
      <c r="D1323" s="120"/>
      <c r="E1323" s="7"/>
      <c r="F1323" s="7"/>
      <c r="G1323" s="219"/>
      <c r="H1323" s="7"/>
      <c r="I1323" s="7"/>
      <c r="J1323" s="9"/>
      <c r="K1323" s="501"/>
    </row>
    <row r="1324" spans="1:11" x14ac:dyDescent="0.2">
      <c r="A1324" s="163">
        <v>1309</v>
      </c>
      <c r="B1324" s="7"/>
      <c r="C1324" s="7"/>
      <c r="D1324" s="120"/>
      <c r="E1324" s="7"/>
      <c r="F1324" s="7"/>
      <c r="G1324" s="219"/>
      <c r="H1324" s="7"/>
      <c r="I1324" s="7"/>
      <c r="J1324" s="9"/>
      <c r="K1324" s="501"/>
    </row>
    <row r="1325" spans="1:11" x14ac:dyDescent="0.2">
      <c r="A1325" s="163">
        <v>1310</v>
      </c>
      <c r="B1325" s="7"/>
      <c r="C1325" s="7"/>
      <c r="D1325" s="120"/>
      <c r="E1325" s="7"/>
      <c r="F1325" s="7"/>
      <c r="G1325" s="219"/>
      <c r="H1325" s="7"/>
      <c r="I1325" s="7"/>
      <c r="J1325" s="9"/>
      <c r="K1325" s="501"/>
    </row>
    <row r="1326" spans="1:11" x14ac:dyDescent="0.2">
      <c r="A1326" s="163">
        <v>1311</v>
      </c>
      <c r="B1326" s="7"/>
      <c r="C1326" s="7"/>
      <c r="D1326" s="120"/>
      <c r="E1326" s="7"/>
      <c r="F1326" s="7"/>
      <c r="G1326" s="219"/>
      <c r="H1326" s="7"/>
      <c r="I1326" s="7"/>
      <c r="J1326" s="9"/>
      <c r="K1326" s="501"/>
    </row>
    <row r="1327" spans="1:11" x14ac:dyDescent="0.2">
      <c r="A1327" s="163">
        <v>1312</v>
      </c>
      <c r="B1327" s="7"/>
      <c r="C1327" s="7"/>
      <c r="D1327" s="120"/>
      <c r="E1327" s="7"/>
      <c r="F1327" s="7"/>
      <c r="G1327" s="219"/>
      <c r="H1327" s="7"/>
      <c r="I1327" s="7"/>
      <c r="J1327" s="9"/>
      <c r="K1327" s="501"/>
    </row>
    <row r="1328" spans="1:11" x14ac:dyDescent="0.2">
      <c r="A1328" s="163">
        <v>1313</v>
      </c>
      <c r="B1328" s="7"/>
      <c r="C1328" s="7"/>
      <c r="D1328" s="120"/>
      <c r="E1328" s="7"/>
      <c r="F1328" s="7"/>
      <c r="G1328" s="219"/>
      <c r="H1328" s="7"/>
      <c r="I1328" s="7"/>
      <c r="J1328" s="9"/>
      <c r="K1328" s="501"/>
    </row>
    <row r="1329" spans="1:11" x14ac:dyDescent="0.2">
      <c r="A1329" s="163">
        <v>1314</v>
      </c>
      <c r="B1329" s="7"/>
      <c r="C1329" s="7"/>
      <c r="D1329" s="120"/>
      <c r="E1329" s="7"/>
      <c r="F1329" s="7"/>
      <c r="G1329" s="219"/>
      <c r="H1329" s="7"/>
      <c r="I1329" s="7"/>
      <c r="J1329" s="9"/>
      <c r="K1329" s="501"/>
    </row>
    <row r="1330" spans="1:11" x14ac:dyDescent="0.2">
      <c r="A1330" s="163">
        <v>1315</v>
      </c>
      <c r="B1330" s="7"/>
      <c r="C1330" s="7"/>
      <c r="D1330" s="120"/>
      <c r="E1330" s="7"/>
      <c r="F1330" s="7"/>
      <c r="G1330" s="219"/>
      <c r="H1330" s="7"/>
      <c r="I1330" s="7"/>
      <c r="J1330" s="9"/>
      <c r="K1330" s="501"/>
    </row>
    <row r="1331" spans="1:11" x14ac:dyDescent="0.2">
      <c r="A1331" s="163">
        <v>1316</v>
      </c>
      <c r="B1331" s="7"/>
      <c r="C1331" s="7"/>
      <c r="D1331" s="120"/>
      <c r="E1331" s="7"/>
      <c r="F1331" s="7"/>
      <c r="G1331" s="219"/>
      <c r="H1331" s="7"/>
      <c r="I1331" s="7"/>
      <c r="J1331" s="9"/>
      <c r="K1331" s="501"/>
    </row>
    <row r="1332" spans="1:11" x14ac:dyDescent="0.2">
      <c r="A1332" s="163">
        <v>1317</v>
      </c>
      <c r="B1332" s="7"/>
      <c r="C1332" s="7"/>
      <c r="D1332" s="120"/>
      <c r="E1332" s="7"/>
      <c r="F1332" s="7"/>
      <c r="G1332" s="219"/>
      <c r="H1332" s="7"/>
      <c r="I1332" s="7"/>
      <c r="J1332" s="9"/>
      <c r="K1332" s="501"/>
    </row>
    <row r="1333" spans="1:11" x14ac:dyDescent="0.2">
      <c r="A1333" s="163">
        <v>1318</v>
      </c>
      <c r="B1333" s="7"/>
      <c r="C1333" s="7"/>
      <c r="D1333" s="120"/>
      <c r="E1333" s="7"/>
      <c r="F1333" s="7"/>
      <c r="G1333" s="219"/>
      <c r="H1333" s="7"/>
      <c r="I1333" s="7"/>
      <c r="J1333" s="9"/>
      <c r="K1333" s="501"/>
    </row>
    <row r="1334" spans="1:11" x14ac:dyDescent="0.2">
      <c r="A1334" s="163">
        <v>1319</v>
      </c>
      <c r="B1334" s="7"/>
      <c r="C1334" s="7"/>
      <c r="D1334" s="120"/>
      <c r="E1334" s="7"/>
      <c r="F1334" s="7"/>
      <c r="G1334" s="219"/>
      <c r="H1334" s="7"/>
      <c r="I1334" s="7"/>
      <c r="J1334" s="9"/>
      <c r="K1334" s="501"/>
    </row>
    <row r="1335" spans="1:11" x14ac:dyDescent="0.2">
      <c r="A1335" s="163">
        <v>1320</v>
      </c>
      <c r="B1335" s="7"/>
      <c r="C1335" s="7"/>
      <c r="D1335" s="120"/>
      <c r="E1335" s="7"/>
      <c r="F1335" s="7"/>
      <c r="G1335" s="219"/>
      <c r="H1335" s="7"/>
      <c r="I1335" s="7"/>
      <c r="J1335" s="9"/>
      <c r="K1335" s="501"/>
    </row>
    <row r="1336" spans="1:11" x14ac:dyDescent="0.2">
      <c r="A1336" s="163">
        <v>1321</v>
      </c>
      <c r="B1336" s="7"/>
      <c r="C1336" s="7"/>
      <c r="D1336" s="120"/>
      <c r="E1336" s="7"/>
      <c r="F1336" s="7"/>
      <c r="G1336" s="219"/>
      <c r="H1336" s="7"/>
      <c r="I1336" s="7"/>
      <c r="J1336" s="9"/>
      <c r="K1336" s="501"/>
    </row>
    <row r="1337" spans="1:11" x14ac:dyDescent="0.2">
      <c r="A1337" s="163">
        <v>1322</v>
      </c>
      <c r="B1337" s="7"/>
      <c r="C1337" s="7"/>
      <c r="D1337" s="120"/>
      <c r="E1337" s="7"/>
      <c r="F1337" s="7"/>
      <c r="G1337" s="219"/>
      <c r="H1337" s="7"/>
      <c r="I1337" s="7"/>
      <c r="J1337" s="9"/>
      <c r="K1337" s="501"/>
    </row>
    <row r="1338" spans="1:11" x14ac:dyDescent="0.2">
      <c r="A1338" s="163">
        <v>1323</v>
      </c>
      <c r="B1338" s="7"/>
      <c r="C1338" s="7"/>
      <c r="D1338" s="120"/>
      <c r="E1338" s="7"/>
      <c r="F1338" s="7"/>
      <c r="G1338" s="219"/>
      <c r="H1338" s="7"/>
      <c r="I1338" s="7"/>
      <c r="J1338" s="9"/>
      <c r="K1338" s="501"/>
    </row>
    <row r="1339" spans="1:11" x14ac:dyDescent="0.2">
      <c r="A1339" s="163">
        <v>1324</v>
      </c>
      <c r="B1339" s="7"/>
      <c r="C1339" s="7"/>
      <c r="D1339" s="120"/>
      <c r="E1339" s="7"/>
      <c r="F1339" s="7"/>
      <c r="G1339" s="219"/>
      <c r="H1339" s="7"/>
      <c r="I1339" s="7"/>
      <c r="J1339" s="9"/>
      <c r="K1339" s="501"/>
    </row>
    <row r="1340" spans="1:11" x14ac:dyDescent="0.2">
      <c r="A1340" s="163">
        <v>1325</v>
      </c>
      <c r="B1340" s="7"/>
      <c r="C1340" s="7"/>
      <c r="D1340" s="120"/>
      <c r="E1340" s="7"/>
      <c r="F1340" s="7"/>
      <c r="G1340" s="219"/>
      <c r="H1340" s="7"/>
      <c r="I1340" s="7"/>
      <c r="J1340" s="9"/>
      <c r="K1340" s="501"/>
    </row>
    <row r="1341" spans="1:11" x14ac:dyDescent="0.2">
      <c r="A1341" s="163">
        <v>1326</v>
      </c>
      <c r="B1341" s="7"/>
      <c r="C1341" s="7"/>
      <c r="D1341" s="120"/>
      <c r="E1341" s="7"/>
      <c r="F1341" s="7"/>
      <c r="G1341" s="219"/>
      <c r="H1341" s="7"/>
      <c r="I1341" s="7"/>
      <c r="J1341" s="9"/>
      <c r="K1341" s="501"/>
    </row>
    <row r="1342" spans="1:11" x14ac:dyDescent="0.2">
      <c r="A1342" s="163">
        <v>1327</v>
      </c>
      <c r="B1342" s="7"/>
      <c r="C1342" s="7"/>
      <c r="D1342" s="120"/>
      <c r="E1342" s="7"/>
      <c r="F1342" s="7"/>
      <c r="G1342" s="219"/>
      <c r="H1342" s="7"/>
      <c r="I1342" s="7"/>
      <c r="J1342" s="9"/>
      <c r="K1342" s="501"/>
    </row>
    <row r="1343" spans="1:11" x14ac:dyDescent="0.2">
      <c r="A1343" s="163">
        <v>1328</v>
      </c>
      <c r="B1343" s="7"/>
      <c r="C1343" s="7"/>
      <c r="D1343" s="120"/>
      <c r="E1343" s="7"/>
      <c r="F1343" s="7"/>
      <c r="G1343" s="219"/>
      <c r="H1343" s="7"/>
      <c r="I1343" s="7"/>
      <c r="J1343" s="9"/>
      <c r="K1343" s="501"/>
    </row>
    <row r="1344" spans="1:11" x14ac:dyDescent="0.2">
      <c r="A1344" s="163">
        <v>1329</v>
      </c>
      <c r="B1344" s="7"/>
      <c r="C1344" s="7"/>
      <c r="D1344" s="120"/>
      <c r="E1344" s="7"/>
      <c r="F1344" s="7"/>
      <c r="G1344" s="219"/>
      <c r="H1344" s="7"/>
      <c r="I1344" s="7"/>
      <c r="J1344" s="9"/>
      <c r="K1344" s="501"/>
    </row>
    <row r="1345" spans="1:11" x14ac:dyDescent="0.2">
      <c r="A1345" s="163">
        <v>1330</v>
      </c>
      <c r="B1345" s="7"/>
      <c r="C1345" s="7"/>
      <c r="D1345" s="120"/>
      <c r="E1345" s="7"/>
      <c r="F1345" s="7"/>
      <c r="G1345" s="219"/>
      <c r="H1345" s="7"/>
      <c r="I1345" s="7"/>
      <c r="J1345" s="9"/>
      <c r="K1345" s="501"/>
    </row>
    <row r="1346" spans="1:11" x14ac:dyDescent="0.2">
      <c r="A1346" s="163">
        <v>1331</v>
      </c>
      <c r="B1346" s="7"/>
      <c r="C1346" s="7"/>
      <c r="D1346" s="120"/>
      <c r="E1346" s="7"/>
      <c r="F1346" s="7"/>
      <c r="G1346" s="219"/>
      <c r="H1346" s="7"/>
      <c r="I1346" s="7"/>
      <c r="J1346" s="9"/>
      <c r="K1346" s="501"/>
    </row>
    <row r="1347" spans="1:11" x14ac:dyDescent="0.2">
      <c r="A1347" s="163">
        <v>1332</v>
      </c>
      <c r="B1347" s="7"/>
      <c r="C1347" s="7"/>
      <c r="D1347" s="120"/>
      <c r="E1347" s="7"/>
      <c r="F1347" s="7"/>
      <c r="G1347" s="219"/>
      <c r="H1347" s="7"/>
      <c r="I1347" s="7"/>
      <c r="J1347" s="9"/>
      <c r="K1347" s="501"/>
    </row>
    <row r="1348" spans="1:11" x14ac:dyDescent="0.2">
      <c r="A1348" s="163">
        <v>1333</v>
      </c>
      <c r="B1348" s="7"/>
      <c r="C1348" s="7"/>
      <c r="D1348" s="120"/>
      <c r="E1348" s="7"/>
      <c r="F1348" s="7"/>
      <c r="G1348" s="219"/>
      <c r="H1348" s="7"/>
      <c r="I1348" s="7"/>
      <c r="J1348" s="9"/>
      <c r="K1348" s="501"/>
    </row>
    <row r="1349" spans="1:11" x14ac:dyDescent="0.2">
      <c r="A1349" s="163">
        <v>1334</v>
      </c>
      <c r="B1349" s="7"/>
      <c r="C1349" s="7"/>
      <c r="D1349" s="120"/>
      <c r="E1349" s="7"/>
      <c r="F1349" s="7"/>
      <c r="G1349" s="219"/>
      <c r="H1349" s="7"/>
      <c r="I1349" s="7"/>
      <c r="J1349" s="9"/>
      <c r="K1349" s="501"/>
    </row>
    <row r="1350" spans="1:11" x14ac:dyDescent="0.2">
      <c r="A1350" s="163">
        <v>1335</v>
      </c>
      <c r="B1350" s="7"/>
      <c r="C1350" s="7"/>
      <c r="D1350" s="120"/>
      <c r="E1350" s="7"/>
      <c r="F1350" s="7"/>
      <c r="G1350" s="219"/>
      <c r="H1350" s="7"/>
      <c r="I1350" s="7"/>
      <c r="J1350" s="9"/>
      <c r="K1350" s="501"/>
    </row>
    <row r="1351" spans="1:11" x14ac:dyDescent="0.2">
      <c r="A1351" s="163">
        <v>1336</v>
      </c>
      <c r="B1351" s="7"/>
      <c r="C1351" s="7"/>
      <c r="D1351" s="120"/>
      <c r="E1351" s="7"/>
      <c r="F1351" s="7"/>
      <c r="G1351" s="219"/>
      <c r="H1351" s="7"/>
      <c r="I1351" s="7"/>
      <c r="J1351" s="9"/>
      <c r="K1351" s="501"/>
    </row>
    <row r="1352" spans="1:11" x14ac:dyDescent="0.2">
      <c r="A1352" s="163">
        <v>1337</v>
      </c>
      <c r="B1352" s="7"/>
      <c r="C1352" s="7"/>
      <c r="D1352" s="120"/>
      <c r="E1352" s="7"/>
      <c r="F1352" s="7"/>
      <c r="G1352" s="219"/>
      <c r="H1352" s="7"/>
      <c r="I1352" s="7"/>
      <c r="J1352" s="9"/>
      <c r="K1352" s="501"/>
    </row>
    <row r="1353" spans="1:11" x14ac:dyDescent="0.2">
      <c r="A1353" s="163">
        <v>1338</v>
      </c>
      <c r="B1353" s="7"/>
      <c r="C1353" s="7"/>
      <c r="D1353" s="120"/>
      <c r="E1353" s="7"/>
      <c r="F1353" s="7"/>
      <c r="G1353" s="219"/>
      <c r="H1353" s="7"/>
      <c r="I1353" s="7"/>
      <c r="J1353" s="9"/>
      <c r="K1353" s="501"/>
    </row>
    <row r="1354" spans="1:11" x14ac:dyDescent="0.2">
      <c r="A1354" s="163">
        <v>1339</v>
      </c>
      <c r="B1354" s="7"/>
      <c r="C1354" s="7"/>
      <c r="D1354" s="120"/>
      <c r="E1354" s="7"/>
      <c r="F1354" s="7"/>
      <c r="G1354" s="219"/>
      <c r="H1354" s="7"/>
      <c r="I1354" s="7"/>
      <c r="J1354" s="9"/>
      <c r="K1354" s="501"/>
    </row>
    <row r="1355" spans="1:11" x14ac:dyDescent="0.2">
      <c r="A1355" s="163">
        <v>1340</v>
      </c>
      <c r="B1355" s="7"/>
      <c r="C1355" s="7"/>
      <c r="D1355" s="120"/>
      <c r="E1355" s="7"/>
      <c r="F1355" s="7"/>
      <c r="G1355" s="219"/>
      <c r="H1355" s="7"/>
      <c r="I1355" s="7"/>
      <c r="J1355" s="9"/>
      <c r="K1355" s="501"/>
    </row>
    <row r="1356" spans="1:11" x14ac:dyDescent="0.2">
      <c r="A1356" s="163">
        <v>1341</v>
      </c>
      <c r="B1356" s="7"/>
      <c r="C1356" s="7"/>
      <c r="D1356" s="120"/>
      <c r="E1356" s="7"/>
      <c r="F1356" s="7"/>
      <c r="G1356" s="219"/>
      <c r="H1356" s="7"/>
      <c r="I1356" s="7"/>
      <c r="J1356" s="9"/>
      <c r="K1356" s="501"/>
    </row>
    <row r="1357" spans="1:11" x14ac:dyDescent="0.2">
      <c r="A1357" s="163">
        <v>1342</v>
      </c>
      <c r="B1357" s="7"/>
      <c r="C1357" s="7"/>
      <c r="D1357" s="120"/>
      <c r="E1357" s="7"/>
      <c r="F1357" s="7"/>
      <c r="G1357" s="219"/>
      <c r="H1357" s="7"/>
      <c r="I1357" s="7"/>
      <c r="J1357" s="9"/>
      <c r="K1357" s="501"/>
    </row>
    <row r="1358" spans="1:11" x14ac:dyDescent="0.2">
      <c r="A1358" s="163">
        <v>1343</v>
      </c>
      <c r="B1358" s="7"/>
      <c r="C1358" s="7"/>
      <c r="D1358" s="120"/>
      <c r="E1358" s="7"/>
      <c r="F1358" s="7"/>
      <c r="G1358" s="219"/>
      <c r="H1358" s="7"/>
      <c r="I1358" s="7"/>
      <c r="J1358" s="9"/>
      <c r="K1358" s="501"/>
    </row>
    <row r="1359" spans="1:11" x14ac:dyDescent="0.2">
      <c r="A1359" s="163">
        <v>1344</v>
      </c>
      <c r="B1359" s="7"/>
      <c r="C1359" s="7"/>
      <c r="D1359" s="120"/>
      <c r="E1359" s="7"/>
      <c r="F1359" s="7"/>
      <c r="G1359" s="219"/>
      <c r="H1359" s="7"/>
      <c r="I1359" s="7"/>
      <c r="J1359" s="9"/>
      <c r="K1359" s="501"/>
    </row>
    <row r="1360" spans="1:11" x14ac:dyDescent="0.2">
      <c r="A1360" s="163">
        <v>1345</v>
      </c>
      <c r="B1360" s="7"/>
      <c r="C1360" s="7"/>
      <c r="D1360" s="120"/>
      <c r="E1360" s="7"/>
      <c r="F1360" s="7"/>
      <c r="G1360" s="219"/>
      <c r="H1360" s="7"/>
      <c r="I1360" s="7"/>
      <c r="J1360" s="9"/>
      <c r="K1360" s="501"/>
    </row>
    <row r="1361" spans="1:11" x14ac:dyDescent="0.2">
      <c r="A1361" s="163">
        <v>1346</v>
      </c>
      <c r="B1361" s="7"/>
      <c r="C1361" s="7"/>
      <c r="D1361" s="120"/>
      <c r="E1361" s="7"/>
      <c r="F1361" s="7"/>
      <c r="G1361" s="219"/>
      <c r="H1361" s="7"/>
      <c r="I1361" s="7"/>
      <c r="J1361" s="9"/>
      <c r="K1361" s="501"/>
    </row>
    <row r="1362" spans="1:11" x14ac:dyDescent="0.2">
      <c r="A1362" s="163">
        <v>1347</v>
      </c>
      <c r="B1362" s="7"/>
      <c r="C1362" s="7"/>
      <c r="D1362" s="120"/>
      <c r="E1362" s="7"/>
      <c r="F1362" s="7"/>
      <c r="G1362" s="219"/>
      <c r="H1362" s="7"/>
      <c r="I1362" s="7"/>
      <c r="J1362" s="9"/>
      <c r="K1362" s="501"/>
    </row>
    <row r="1363" spans="1:11" x14ac:dyDescent="0.2">
      <c r="A1363" s="163">
        <v>1348</v>
      </c>
      <c r="B1363" s="7"/>
      <c r="C1363" s="7"/>
      <c r="D1363" s="120"/>
      <c r="E1363" s="7"/>
      <c r="F1363" s="7"/>
      <c r="G1363" s="219"/>
      <c r="H1363" s="7"/>
      <c r="I1363" s="7"/>
      <c r="J1363" s="9"/>
      <c r="K1363" s="501"/>
    </row>
    <row r="1364" spans="1:11" x14ac:dyDescent="0.2">
      <c r="A1364" s="163">
        <v>1349</v>
      </c>
      <c r="B1364" s="7"/>
      <c r="C1364" s="7"/>
      <c r="D1364" s="120"/>
      <c r="E1364" s="7"/>
      <c r="F1364" s="7"/>
      <c r="G1364" s="219"/>
      <c r="H1364" s="7"/>
      <c r="I1364" s="7"/>
      <c r="J1364" s="9"/>
      <c r="K1364" s="501"/>
    </row>
    <row r="1365" spans="1:11" x14ac:dyDescent="0.2">
      <c r="A1365" s="163">
        <v>1350</v>
      </c>
      <c r="B1365" s="7"/>
      <c r="C1365" s="7"/>
      <c r="D1365" s="120"/>
      <c r="E1365" s="7"/>
      <c r="F1365" s="7"/>
      <c r="G1365" s="219"/>
      <c r="H1365" s="7"/>
      <c r="I1365" s="7"/>
      <c r="J1365" s="9"/>
      <c r="K1365" s="501"/>
    </row>
    <row r="1366" spans="1:11" x14ac:dyDescent="0.2">
      <c r="A1366" s="163">
        <v>1351</v>
      </c>
      <c r="B1366" s="7"/>
      <c r="C1366" s="7"/>
      <c r="D1366" s="120"/>
      <c r="E1366" s="7"/>
      <c r="F1366" s="7"/>
      <c r="G1366" s="219"/>
      <c r="H1366" s="7"/>
      <c r="I1366" s="7"/>
      <c r="J1366" s="9"/>
      <c r="K1366" s="501"/>
    </row>
    <row r="1367" spans="1:11" x14ac:dyDescent="0.2">
      <c r="A1367" s="163">
        <v>1352</v>
      </c>
      <c r="B1367" s="7"/>
      <c r="C1367" s="7"/>
      <c r="D1367" s="120"/>
      <c r="E1367" s="7"/>
      <c r="F1367" s="7"/>
      <c r="G1367" s="219"/>
      <c r="H1367" s="7"/>
      <c r="I1367" s="7"/>
      <c r="J1367" s="9"/>
      <c r="K1367" s="501"/>
    </row>
    <row r="1368" spans="1:11" x14ac:dyDescent="0.2">
      <c r="A1368" s="163">
        <v>1353</v>
      </c>
      <c r="B1368" s="7"/>
      <c r="C1368" s="7"/>
      <c r="D1368" s="120"/>
      <c r="E1368" s="7"/>
      <c r="F1368" s="7"/>
      <c r="G1368" s="219"/>
      <c r="H1368" s="7"/>
      <c r="I1368" s="7"/>
      <c r="J1368" s="9"/>
      <c r="K1368" s="501"/>
    </row>
    <row r="1369" spans="1:11" x14ac:dyDescent="0.2">
      <c r="A1369" s="163">
        <v>1354</v>
      </c>
      <c r="B1369" s="7"/>
      <c r="C1369" s="7"/>
      <c r="D1369" s="120"/>
      <c r="E1369" s="7"/>
      <c r="F1369" s="7"/>
      <c r="G1369" s="219"/>
      <c r="H1369" s="7"/>
      <c r="I1369" s="7"/>
      <c r="J1369" s="9"/>
      <c r="K1369" s="501"/>
    </row>
    <row r="1370" spans="1:11" x14ac:dyDescent="0.2">
      <c r="A1370" s="163">
        <v>1355</v>
      </c>
      <c r="B1370" s="7"/>
      <c r="C1370" s="7"/>
      <c r="D1370" s="120"/>
      <c r="E1370" s="7"/>
      <c r="F1370" s="7"/>
      <c r="G1370" s="219"/>
      <c r="H1370" s="7"/>
      <c r="I1370" s="7"/>
      <c r="J1370" s="9"/>
      <c r="K1370" s="501"/>
    </row>
    <row r="1371" spans="1:11" x14ac:dyDescent="0.2">
      <c r="A1371" s="163">
        <v>1356</v>
      </c>
      <c r="B1371" s="7"/>
      <c r="C1371" s="7"/>
      <c r="D1371" s="120"/>
      <c r="E1371" s="7"/>
      <c r="F1371" s="7"/>
      <c r="G1371" s="219"/>
      <c r="H1371" s="7"/>
      <c r="I1371" s="7"/>
      <c r="J1371" s="9"/>
      <c r="K1371" s="501"/>
    </row>
    <row r="1372" spans="1:11" x14ac:dyDescent="0.2">
      <c r="A1372" s="163">
        <v>1357</v>
      </c>
      <c r="B1372" s="7"/>
      <c r="C1372" s="7"/>
      <c r="D1372" s="120"/>
      <c r="E1372" s="7"/>
      <c r="F1372" s="7"/>
      <c r="G1372" s="219"/>
      <c r="H1372" s="7"/>
      <c r="I1372" s="7"/>
      <c r="J1372" s="9"/>
      <c r="K1372" s="501"/>
    </row>
    <row r="1373" spans="1:11" x14ac:dyDescent="0.2">
      <c r="A1373" s="163">
        <v>1358</v>
      </c>
      <c r="B1373" s="7"/>
      <c r="C1373" s="7"/>
      <c r="D1373" s="120"/>
      <c r="E1373" s="7"/>
      <c r="F1373" s="7"/>
      <c r="G1373" s="219"/>
      <c r="H1373" s="7"/>
      <c r="I1373" s="7"/>
      <c r="J1373" s="9"/>
      <c r="K1373" s="501"/>
    </row>
    <row r="1374" spans="1:11" x14ac:dyDescent="0.2">
      <c r="A1374" s="163">
        <v>1359</v>
      </c>
      <c r="B1374" s="7"/>
      <c r="C1374" s="7"/>
      <c r="D1374" s="120"/>
      <c r="E1374" s="7"/>
      <c r="F1374" s="7"/>
      <c r="G1374" s="219"/>
      <c r="H1374" s="7"/>
      <c r="I1374" s="7"/>
      <c r="J1374" s="9"/>
      <c r="K1374" s="501"/>
    </row>
    <row r="1375" spans="1:11" x14ac:dyDescent="0.2">
      <c r="A1375" s="163">
        <v>1360</v>
      </c>
      <c r="B1375" s="7"/>
      <c r="C1375" s="7"/>
      <c r="D1375" s="120"/>
      <c r="E1375" s="7"/>
      <c r="F1375" s="7"/>
      <c r="G1375" s="219"/>
      <c r="H1375" s="7"/>
      <c r="I1375" s="7"/>
      <c r="J1375" s="9"/>
      <c r="K1375" s="501"/>
    </row>
    <row r="1376" spans="1:11" x14ac:dyDescent="0.2">
      <c r="A1376" s="163">
        <v>1361</v>
      </c>
      <c r="B1376" s="7"/>
      <c r="C1376" s="7"/>
      <c r="D1376" s="120"/>
      <c r="E1376" s="7"/>
      <c r="F1376" s="7"/>
      <c r="G1376" s="219"/>
      <c r="H1376" s="7"/>
      <c r="I1376" s="7"/>
      <c r="J1376" s="9"/>
      <c r="K1376" s="501"/>
    </row>
    <row r="1377" spans="1:11" x14ac:dyDescent="0.2">
      <c r="A1377" s="163">
        <v>1362</v>
      </c>
      <c r="B1377" s="7"/>
      <c r="C1377" s="7"/>
      <c r="D1377" s="120"/>
      <c r="E1377" s="7"/>
      <c r="F1377" s="7"/>
      <c r="G1377" s="219"/>
      <c r="H1377" s="7"/>
      <c r="I1377" s="7"/>
      <c r="J1377" s="9"/>
      <c r="K1377" s="501"/>
    </row>
    <row r="1378" spans="1:11" x14ac:dyDescent="0.2">
      <c r="A1378" s="163">
        <v>1363</v>
      </c>
      <c r="B1378" s="7"/>
      <c r="C1378" s="7"/>
      <c r="D1378" s="120"/>
      <c r="E1378" s="7"/>
      <c r="F1378" s="7"/>
      <c r="G1378" s="219"/>
      <c r="H1378" s="7"/>
      <c r="I1378" s="7"/>
      <c r="J1378" s="9"/>
      <c r="K1378" s="501"/>
    </row>
    <row r="1379" spans="1:11" x14ac:dyDescent="0.2">
      <c r="A1379" s="163">
        <v>1364</v>
      </c>
      <c r="B1379" s="7"/>
      <c r="C1379" s="7"/>
      <c r="D1379" s="120"/>
      <c r="E1379" s="7"/>
      <c r="F1379" s="7"/>
      <c r="G1379" s="219"/>
      <c r="H1379" s="7"/>
      <c r="I1379" s="7"/>
      <c r="J1379" s="9"/>
      <c r="K1379" s="501"/>
    </row>
    <row r="1380" spans="1:11" x14ac:dyDescent="0.2">
      <c r="A1380" s="163">
        <v>1365</v>
      </c>
      <c r="B1380" s="7"/>
      <c r="C1380" s="7"/>
      <c r="D1380" s="120"/>
      <c r="E1380" s="7"/>
      <c r="F1380" s="7"/>
      <c r="G1380" s="219"/>
      <c r="H1380" s="7"/>
      <c r="I1380" s="7"/>
      <c r="J1380" s="9"/>
      <c r="K1380" s="501"/>
    </row>
    <row r="1381" spans="1:11" x14ac:dyDescent="0.2">
      <c r="A1381" s="163">
        <v>1366</v>
      </c>
      <c r="B1381" s="7"/>
      <c r="C1381" s="7"/>
      <c r="D1381" s="120"/>
      <c r="E1381" s="7"/>
      <c r="F1381" s="7"/>
      <c r="G1381" s="219"/>
      <c r="H1381" s="7"/>
      <c r="I1381" s="7"/>
      <c r="J1381" s="9"/>
      <c r="K1381" s="501"/>
    </row>
    <row r="1382" spans="1:11" x14ac:dyDescent="0.2">
      <c r="A1382" s="163">
        <v>1367</v>
      </c>
      <c r="B1382" s="7"/>
      <c r="C1382" s="7"/>
      <c r="D1382" s="120"/>
      <c r="E1382" s="7"/>
      <c r="F1382" s="7"/>
      <c r="G1382" s="219"/>
      <c r="H1382" s="7"/>
      <c r="I1382" s="7"/>
      <c r="J1382" s="9"/>
      <c r="K1382" s="501"/>
    </row>
    <row r="1383" spans="1:11" x14ac:dyDescent="0.2">
      <c r="A1383" s="163">
        <v>1368</v>
      </c>
      <c r="B1383" s="7"/>
      <c r="C1383" s="7"/>
      <c r="D1383" s="120"/>
      <c r="E1383" s="7"/>
      <c r="F1383" s="7"/>
      <c r="G1383" s="219"/>
      <c r="H1383" s="7"/>
      <c r="I1383" s="7"/>
      <c r="J1383" s="9"/>
      <c r="K1383" s="501"/>
    </row>
    <row r="1384" spans="1:11" x14ac:dyDescent="0.2">
      <c r="A1384" s="163">
        <v>1369</v>
      </c>
      <c r="B1384" s="7"/>
      <c r="C1384" s="7"/>
      <c r="D1384" s="120"/>
      <c r="E1384" s="7"/>
      <c r="F1384" s="7"/>
      <c r="G1384" s="219"/>
      <c r="H1384" s="7"/>
      <c r="I1384" s="7"/>
      <c r="J1384" s="9"/>
      <c r="K1384" s="501"/>
    </row>
    <row r="1385" spans="1:11" x14ac:dyDescent="0.2">
      <c r="A1385" s="163">
        <v>1370</v>
      </c>
      <c r="B1385" s="7"/>
      <c r="C1385" s="7"/>
      <c r="D1385" s="120"/>
      <c r="E1385" s="7"/>
      <c r="F1385" s="7"/>
      <c r="G1385" s="219"/>
      <c r="H1385" s="7"/>
      <c r="I1385" s="7"/>
      <c r="J1385" s="9"/>
      <c r="K1385" s="501"/>
    </row>
    <row r="1386" spans="1:11" x14ac:dyDescent="0.2">
      <c r="A1386" s="163">
        <v>1371</v>
      </c>
      <c r="B1386" s="7"/>
      <c r="C1386" s="7"/>
      <c r="D1386" s="120"/>
      <c r="E1386" s="7"/>
      <c r="F1386" s="7"/>
      <c r="G1386" s="219"/>
      <c r="H1386" s="7"/>
      <c r="I1386" s="7"/>
      <c r="J1386" s="9"/>
      <c r="K1386" s="501"/>
    </row>
    <row r="1387" spans="1:11" x14ac:dyDescent="0.2">
      <c r="A1387" s="163">
        <v>1372</v>
      </c>
      <c r="B1387" s="7"/>
      <c r="C1387" s="7"/>
      <c r="D1387" s="120"/>
      <c r="E1387" s="7"/>
      <c r="F1387" s="7"/>
      <c r="G1387" s="219"/>
      <c r="H1387" s="7"/>
      <c r="I1387" s="7"/>
      <c r="J1387" s="9"/>
      <c r="K1387" s="501"/>
    </row>
    <row r="1388" spans="1:11" x14ac:dyDescent="0.2">
      <c r="A1388" s="163">
        <v>1373</v>
      </c>
      <c r="B1388" s="7"/>
      <c r="C1388" s="7"/>
      <c r="D1388" s="120"/>
      <c r="E1388" s="7"/>
      <c r="F1388" s="7"/>
      <c r="G1388" s="219"/>
      <c r="H1388" s="7"/>
      <c r="I1388" s="7"/>
      <c r="J1388" s="9"/>
      <c r="K1388" s="501"/>
    </row>
    <row r="1389" spans="1:11" x14ac:dyDescent="0.2">
      <c r="A1389" s="163">
        <v>1374</v>
      </c>
      <c r="B1389" s="7"/>
      <c r="C1389" s="7"/>
      <c r="D1389" s="120"/>
      <c r="E1389" s="7"/>
      <c r="F1389" s="7"/>
      <c r="G1389" s="219"/>
      <c r="H1389" s="7"/>
      <c r="I1389" s="7"/>
      <c r="J1389" s="9"/>
      <c r="K1389" s="501"/>
    </row>
    <row r="1390" spans="1:11" x14ac:dyDescent="0.2">
      <c r="A1390" s="163">
        <v>1375</v>
      </c>
      <c r="B1390" s="7"/>
      <c r="C1390" s="7"/>
      <c r="D1390" s="120"/>
      <c r="E1390" s="7"/>
      <c r="F1390" s="7"/>
      <c r="G1390" s="219"/>
      <c r="H1390" s="7"/>
      <c r="I1390" s="7"/>
      <c r="J1390" s="9"/>
      <c r="K1390" s="501"/>
    </row>
    <row r="1391" spans="1:11" x14ac:dyDescent="0.2">
      <c r="A1391" s="163">
        <v>1376</v>
      </c>
      <c r="B1391" s="7"/>
      <c r="C1391" s="7"/>
      <c r="D1391" s="120"/>
      <c r="E1391" s="7"/>
      <c r="F1391" s="7"/>
      <c r="G1391" s="219"/>
      <c r="H1391" s="7"/>
      <c r="I1391" s="7"/>
      <c r="J1391" s="9"/>
      <c r="K1391" s="501"/>
    </row>
    <row r="1392" spans="1:11" x14ac:dyDescent="0.2">
      <c r="A1392" s="163">
        <v>1377</v>
      </c>
      <c r="B1392" s="7"/>
      <c r="C1392" s="7"/>
      <c r="D1392" s="120"/>
      <c r="E1392" s="7"/>
      <c r="F1392" s="7"/>
      <c r="G1392" s="219"/>
      <c r="H1392" s="7"/>
      <c r="I1392" s="7"/>
      <c r="J1392" s="9"/>
      <c r="K1392" s="501"/>
    </row>
    <row r="1393" spans="1:11" x14ac:dyDescent="0.2">
      <c r="A1393" s="163">
        <v>1378</v>
      </c>
      <c r="B1393" s="7"/>
      <c r="C1393" s="7"/>
      <c r="D1393" s="120"/>
      <c r="E1393" s="7"/>
      <c r="F1393" s="7"/>
      <c r="G1393" s="219"/>
      <c r="H1393" s="7"/>
      <c r="I1393" s="7"/>
      <c r="J1393" s="9"/>
      <c r="K1393" s="501"/>
    </row>
    <row r="1394" spans="1:11" x14ac:dyDescent="0.2">
      <c r="A1394" s="163">
        <v>1379</v>
      </c>
      <c r="B1394" s="7"/>
      <c r="C1394" s="7"/>
      <c r="D1394" s="120"/>
      <c r="E1394" s="7"/>
      <c r="F1394" s="7"/>
      <c r="G1394" s="219"/>
      <c r="H1394" s="7"/>
      <c r="I1394" s="7"/>
      <c r="J1394" s="9"/>
      <c r="K1394" s="501"/>
    </row>
    <row r="1395" spans="1:11" x14ac:dyDescent="0.2">
      <c r="A1395" s="163">
        <v>1380</v>
      </c>
      <c r="B1395" s="7"/>
      <c r="C1395" s="7"/>
      <c r="D1395" s="120"/>
      <c r="E1395" s="7"/>
      <c r="F1395" s="7"/>
      <c r="G1395" s="219"/>
      <c r="H1395" s="7"/>
      <c r="I1395" s="7"/>
      <c r="J1395" s="9"/>
      <c r="K1395" s="501"/>
    </row>
    <row r="1396" spans="1:11" x14ac:dyDescent="0.2">
      <c r="A1396" s="163">
        <v>1381</v>
      </c>
      <c r="B1396" s="7"/>
      <c r="C1396" s="7"/>
      <c r="D1396" s="120"/>
      <c r="E1396" s="7"/>
      <c r="F1396" s="7"/>
      <c r="G1396" s="219"/>
      <c r="H1396" s="7"/>
      <c r="I1396" s="7"/>
      <c r="J1396" s="9"/>
      <c r="K1396" s="501"/>
    </row>
    <row r="1397" spans="1:11" x14ac:dyDescent="0.2">
      <c r="A1397" s="163">
        <v>1382</v>
      </c>
      <c r="B1397" s="7"/>
      <c r="C1397" s="7"/>
      <c r="D1397" s="120"/>
      <c r="E1397" s="7"/>
      <c r="F1397" s="7"/>
      <c r="G1397" s="219"/>
      <c r="H1397" s="7"/>
      <c r="I1397" s="7"/>
      <c r="J1397" s="9"/>
      <c r="K1397" s="501"/>
    </row>
    <row r="1398" spans="1:11" x14ac:dyDescent="0.2">
      <c r="A1398" s="163">
        <v>1383</v>
      </c>
      <c r="B1398" s="7"/>
      <c r="C1398" s="7"/>
      <c r="D1398" s="120"/>
      <c r="E1398" s="7"/>
      <c r="F1398" s="7"/>
      <c r="G1398" s="219"/>
      <c r="H1398" s="7"/>
      <c r="I1398" s="7"/>
      <c r="J1398" s="9"/>
      <c r="K1398" s="501"/>
    </row>
    <row r="1399" spans="1:11" x14ac:dyDescent="0.2">
      <c r="A1399" s="163">
        <v>1384</v>
      </c>
      <c r="B1399" s="7"/>
      <c r="C1399" s="7"/>
      <c r="D1399" s="120"/>
      <c r="E1399" s="7"/>
      <c r="F1399" s="7"/>
      <c r="G1399" s="219"/>
      <c r="H1399" s="7"/>
      <c r="I1399" s="7"/>
      <c r="J1399" s="9"/>
      <c r="K1399" s="501"/>
    </row>
    <row r="1400" spans="1:11" x14ac:dyDescent="0.2">
      <c r="A1400" s="163">
        <v>1385</v>
      </c>
      <c r="B1400" s="7"/>
      <c r="C1400" s="7"/>
      <c r="D1400" s="120"/>
      <c r="E1400" s="7"/>
      <c r="F1400" s="7"/>
      <c r="G1400" s="219"/>
      <c r="H1400" s="7"/>
      <c r="I1400" s="7"/>
      <c r="J1400" s="9"/>
      <c r="K1400" s="501"/>
    </row>
    <row r="1401" spans="1:11" x14ac:dyDescent="0.2">
      <c r="A1401" s="163">
        <v>1386</v>
      </c>
      <c r="B1401" s="7"/>
      <c r="C1401" s="7"/>
      <c r="D1401" s="120"/>
      <c r="E1401" s="7"/>
      <c r="F1401" s="7"/>
      <c r="G1401" s="219"/>
      <c r="H1401" s="7"/>
      <c r="I1401" s="7"/>
      <c r="J1401" s="9"/>
      <c r="K1401" s="501"/>
    </row>
    <row r="1402" spans="1:11" x14ac:dyDescent="0.2">
      <c r="A1402" s="163">
        <v>1387</v>
      </c>
      <c r="B1402" s="7"/>
      <c r="C1402" s="7"/>
      <c r="D1402" s="120"/>
      <c r="E1402" s="7"/>
      <c r="F1402" s="7"/>
      <c r="G1402" s="219"/>
      <c r="H1402" s="7"/>
      <c r="I1402" s="7"/>
      <c r="J1402" s="9"/>
      <c r="K1402" s="501"/>
    </row>
    <row r="1403" spans="1:11" x14ac:dyDescent="0.2">
      <c r="A1403" s="163">
        <v>1388</v>
      </c>
      <c r="B1403" s="7"/>
      <c r="C1403" s="7"/>
      <c r="D1403" s="120"/>
      <c r="E1403" s="7"/>
      <c r="F1403" s="7"/>
      <c r="G1403" s="219"/>
      <c r="H1403" s="7"/>
      <c r="I1403" s="7"/>
      <c r="J1403" s="9"/>
      <c r="K1403" s="501"/>
    </row>
    <row r="1404" spans="1:11" x14ac:dyDescent="0.2">
      <c r="A1404" s="163">
        <v>1389</v>
      </c>
      <c r="B1404" s="7"/>
      <c r="C1404" s="7"/>
      <c r="D1404" s="120"/>
      <c r="E1404" s="7"/>
      <c r="F1404" s="7"/>
      <c r="G1404" s="219"/>
      <c r="H1404" s="7"/>
      <c r="I1404" s="7"/>
      <c r="J1404" s="9"/>
      <c r="K1404" s="501"/>
    </row>
    <row r="1405" spans="1:11" x14ac:dyDescent="0.2">
      <c r="A1405" s="163">
        <v>1390</v>
      </c>
      <c r="B1405" s="7"/>
      <c r="C1405" s="7"/>
      <c r="D1405" s="120"/>
      <c r="E1405" s="7"/>
      <c r="F1405" s="7"/>
      <c r="G1405" s="219"/>
      <c r="H1405" s="7"/>
      <c r="I1405" s="7"/>
      <c r="J1405" s="9"/>
      <c r="K1405" s="501"/>
    </row>
    <row r="1406" spans="1:11" x14ac:dyDescent="0.2">
      <c r="A1406" s="163">
        <v>1391</v>
      </c>
      <c r="B1406" s="7"/>
      <c r="C1406" s="7"/>
      <c r="D1406" s="120"/>
      <c r="E1406" s="7"/>
      <c r="F1406" s="7"/>
      <c r="G1406" s="219"/>
      <c r="H1406" s="7"/>
      <c r="I1406" s="7"/>
      <c r="J1406" s="9"/>
      <c r="K1406" s="501"/>
    </row>
    <row r="1407" spans="1:11" x14ac:dyDescent="0.2">
      <c r="A1407" s="163">
        <v>1392</v>
      </c>
      <c r="B1407" s="7"/>
      <c r="C1407" s="7"/>
      <c r="D1407" s="120"/>
      <c r="E1407" s="7"/>
      <c r="F1407" s="7"/>
      <c r="G1407" s="219"/>
      <c r="H1407" s="7"/>
      <c r="I1407" s="7"/>
      <c r="J1407" s="9"/>
      <c r="K1407" s="501"/>
    </row>
    <row r="1408" spans="1:11" x14ac:dyDescent="0.2">
      <c r="A1408" s="163">
        <v>1393</v>
      </c>
      <c r="B1408" s="7"/>
      <c r="C1408" s="7"/>
      <c r="D1408" s="120"/>
      <c r="E1408" s="7"/>
      <c r="F1408" s="7"/>
      <c r="G1408" s="219"/>
      <c r="H1408" s="7"/>
      <c r="I1408" s="7"/>
      <c r="J1408" s="9"/>
      <c r="K1408" s="501"/>
    </row>
    <row r="1409" spans="1:11" x14ac:dyDescent="0.2">
      <c r="A1409" s="163">
        <v>1394</v>
      </c>
      <c r="B1409" s="7"/>
      <c r="C1409" s="7"/>
      <c r="D1409" s="120"/>
      <c r="E1409" s="7"/>
      <c r="F1409" s="7"/>
      <c r="G1409" s="219"/>
      <c r="H1409" s="7"/>
      <c r="I1409" s="7"/>
      <c r="J1409" s="9"/>
      <c r="K1409" s="501"/>
    </row>
    <row r="1410" spans="1:11" x14ac:dyDescent="0.2">
      <c r="A1410" s="163">
        <v>1395</v>
      </c>
      <c r="B1410" s="7"/>
      <c r="C1410" s="7"/>
      <c r="D1410" s="120"/>
      <c r="E1410" s="7"/>
      <c r="F1410" s="7"/>
      <c r="G1410" s="219"/>
      <c r="H1410" s="7"/>
      <c r="I1410" s="7"/>
      <c r="J1410" s="9"/>
      <c r="K1410" s="501"/>
    </row>
    <row r="1411" spans="1:11" x14ac:dyDescent="0.2">
      <c r="A1411" s="163">
        <v>1396</v>
      </c>
      <c r="B1411" s="7"/>
      <c r="C1411" s="7"/>
      <c r="D1411" s="120"/>
      <c r="E1411" s="7"/>
      <c r="F1411" s="7"/>
      <c r="G1411" s="219"/>
      <c r="H1411" s="7"/>
      <c r="I1411" s="7"/>
      <c r="J1411" s="9"/>
      <c r="K1411" s="501"/>
    </row>
    <row r="1412" spans="1:11" x14ac:dyDescent="0.2">
      <c r="A1412" s="163">
        <v>1397</v>
      </c>
      <c r="B1412" s="7"/>
      <c r="C1412" s="7"/>
      <c r="D1412" s="120"/>
      <c r="E1412" s="7"/>
      <c r="F1412" s="7"/>
      <c r="G1412" s="219"/>
      <c r="H1412" s="7"/>
      <c r="I1412" s="7"/>
      <c r="J1412" s="9"/>
      <c r="K1412" s="501"/>
    </row>
    <row r="1413" spans="1:11" x14ac:dyDescent="0.2">
      <c r="A1413" s="163">
        <v>1398</v>
      </c>
      <c r="B1413" s="7"/>
      <c r="C1413" s="7"/>
      <c r="D1413" s="120"/>
      <c r="E1413" s="7"/>
      <c r="F1413" s="7"/>
      <c r="G1413" s="219"/>
      <c r="H1413" s="7"/>
      <c r="I1413" s="7"/>
      <c r="J1413" s="9"/>
      <c r="K1413" s="501"/>
    </row>
    <row r="1414" spans="1:11" x14ac:dyDescent="0.2">
      <c r="A1414" s="163">
        <v>1399</v>
      </c>
      <c r="B1414" s="7"/>
      <c r="C1414" s="7"/>
      <c r="D1414" s="120"/>
      <c r="E1414" s="7"/>
      <c r="F1414" s="7"/>
      <c r="G1414" s="219"/>
      <c r="H1414" s="7"/>
      <c r="I1414" s="7"/>
      <c r="J1414" s="9"/>
      <c r="K1414" s="501"/>
    </row>
    <row r="1415" spans="1:11" x14ac:dyDescent="0.2">
      <c r="A1415" s="163">
        <v>1400</v>
      </c>
      <c r="B1415" s="7"/>
      <c r="C1415" s="7"/>
      <c r="D1415" s="120"/>
      <c r="E1415" s="7"/>
      <c r="F1415" s="7"/>
      <c r="G1415" s="219"/>
      <c r="H1415" s="7"/>
      <c r="I1415" s="7"/>
      <c r="J1415" s="9"/>
      <c r="K1415" s="501"/>
    </row>
    <row r="1416" spans="1:11" x14ac:dyDescent="0.2">
      <c r="A1416" s="163">
        <v>1401</v>
      </c>
      <c r="B1416" s="7"/>
      <c r="C1416" s="7"/>
      <c r="D1416" s="120"/>
      <c r="E1416" s="7"/>
      <c r="F1416" s="7"/>
      <c r="G1416" s="219"/>
      <c r="H1416" s="7"/>
      <c r="I1416" s="7"/>
      <c r="J1416" s="9"/>
      <c r="K1416" s="501"/>
    </row>
    <row r="1417" spans="1:11" x14ac:dyDescent="0.2">
      <c r="A1417" s="163">
        <v>1402</v>
      </c>
      <c r="B1417" s="7"/>
      <c r="C1417" s="7"/>
      <c r="D1417" s="120"/>
      <c r="E1417" s="7"/>
      <c r="F1417" s="7"/>
      <c r="G1417" s="219"/>
      <c r="H1417" s="7"/>
      <c r="I1417" s="7"/>
      <c r="J1417" s="9"/>
      <c r="K1417" s="501"/>
    </row>
    <row r="1418" spans="1:11" x14ac:dyDescent="0.2">
      <c r="A1418" s="163">
        <v>1403</v>
      </c>
      <c r="B1418" s="7"/>
      <c r="C1418" s="7"/>
      <c r="D1418" s="120"/>
      <c r="E1418" s="7"/>
      <c r="F1418" s="7"/>
      <c r="G1418" s="219"/>
      <c r="H1418" s="7"/>
      <c r="I1418" s="7"/>
      <c r="J1418" s="9"/>
      <c r="K1418" s="501"/>
    </row>
    <row r="1419" spans="1:11" x14ac:dyDescent="0.2">
      <c r="A1419" s="163">
        <v>1404</v>
      </c>
      <c r="B1419" s="7"/>
      <c r="C1419" s="7"/>
      <c r="D1419" s="120"/>
      <c r="E1419" s="7"/>
      <c r="F1419" s="7"/>
      <c r="G1419" s="219"/>
      <c r="H1419" s="7"/>
      <c r="I1419" s="7"/>
      <c r="J1419" s="9"/>
      <c r="K1419" s="501"/>
    </row>
    <row r="1420" spans="1:11" x14ac:dyDescent="0.2">
      <c r="A1420" s="163">
        <v>1405</v>
      </c>
      <c r="B1420" s="7"/>
      <c r="C1420" s="7"/>
      <c r="D1420" s="120"/>
      <c r="E1420" s="7"/>
      <c r="F1420" s="7"/>
      <c r="G1420" s="219"/>
      <c r="H1420" s="7"/>
      <c r="I1420" s="7"/>
      <c r="J1420" s="9"/>
      <c r="K1420" s="501"/>
    </row>
    <row r="1421" spans="1:11" x14ac:dyDescent="0.2">
      <c r="A1421" s="163">
        <v>1406</v>
      </c>
      <c r="B1421" s="7"/>
      <c r="C1421" s="7"/>
      <c r="D1421" s="120"/>
      <c r="E1421" s="7"/>
      <c r="F1421" s="7"/>
      <c r="G1421" s="219"/>
      <c r="H1421" s="7"/>
      <c r="I1421" s="7"/>
      <c r="J1421" s="9"/>
      <c r="K1421" s="501"/>
    </row>
    <row r="1422" spans="1:11" x14ac:dyDescent="0.2">
      <c r="A1422" s="163">
        <v>1407</v>
      </c>
      <c r="B1422" s="7"/>
      <c r="C1422" s="7"/>
      <c r="D1422" s="120"/>
      <c r="E1422" s="7"/>
      <c r="F1422" s="7"/>
      <c r="G1422" s="219"/>
      <c r="H1422" s="7"/>
      <c r="I1422" s="7"/>
      <c r="J1422" s="9"/>
      <c r="K1422" s="501"/>
    </row>
    <row r="1423" spans="1:11" x14ac:dyDescent="0.2">
      <c r="A1423" s="163">
        <v>1408</v>
      </c>
      <c r="B1423" s="7"/>
      <c r="C1423" s="7"/>
      <c r="D1423" s="120"/>
      <c r="E1423" s="7"/>
      <c r="F1423" s="7"/>
      <c r="G1423" s="219"/>
      <c r="H1423" s="7"/>
      <c r="I1423" s="7"/>
      <c r="J1423" s="9"/>
      <c r="K1423" s="501"/>
    </row>
    <row r="1424" spans="1:11" x14ac:dyDescent="0.2">
      <c r="A1424" s="163">
        <v>1409</v>
      </c>
      <c r="B1424" s="7"/>
      <c r="C1424" s="7"/>
      <c r="D1424" s="120"/>
      <c r="E1424" s="7"/>
      <c r="F1424" s="7"/>
      <c r="G1424" s="219"/>
      <c r="H1424" s="7"/>
      <c r="I1424" s="7"/>
      <c r="J1424" s="9"/>
      <c r="K1424" s="501"/>
    </row>
    <row r="1425" spans="1:11" x14ac:dyDescent="0.2">
      <c r="A1425" s="163">
        <v>1410</v>
      </c>
      <c r="B1425" s="7"/>
      <c r="C1425" s="7"/>
      <c r="D1425" s="120"/>
      <c r="E1425" s="7"/>
      <c r="F1425" s="7"/>
      <c r="G1425" s="219"/>
      <c r="H1425" s="7"/>
      <c r="I1425" s="7"/>
      <c r="J1425" s="9"/>
      <c r="K1425" s="501"/>
    </row>
    <row r="1426" spans="1:11" x14ac:dyDescent="0.2">
      <c r="A1426" s="163">
        <v>1411</v>
      </c>
      <c r="B1426" s="7"/>
      <c r="C1426" s="7"/>
      <c r="D1426" s="120"/>
      <c r="E1426" s="7"/>
      <c r="F1426" s="7"/>
      <c r="G1426" s="219"/>
      <c r="H1426" s="7"/>
      <c r="I1426" s="7"/>
      <c r="J1426" s="9"/>
      <c r="K1426" s="501"/>
    </row>
    <row r="1427" spans="1:11" x14ac:dyDescent="0.2">
      <c r="A1427" s="163">
        <v>1412</v>
      </c>
      <c r="B1427" s="7"/>
      <c r="C1427" s="7"/>
      <c r="D1427" s="120"/>
      <c r="E1427" s="7"/>
      <c r="F1427" s="7"/>
      <c r="G1427" s="219"/>
      <c r="H1427" s="7"/>
      <c r="I1427" s="7"/>
      <c r="J1427" s="9"/>
      <c r="K1427" s="501"/>
    </row>
    <row r="1428" spans="1:11" x14ac:dyDescent="0.2">
      <c r="A1428" s="163">
        <v>1413</v>
      </c>
      <c r="B1428" s="7"/>
      <c r="C1428" s="7"/>
      <c r="D1428" s="120"/>
      <c r="E1428" s="7"/>
      <c r="F1428" s="7"/>
      <c r="G1428" s="219"/>
      <c r="H1428" s="7"/>
      <c r="I1428" s="7"/>
      <c r="J1428" s="9"/>
      <c r="K1428" s="501"/>
    </row>
    <row r="1429" spans="1:11" x14ac:dyDescent="0.2">
      <c r="A1429" s="163">
        <v>1414</v>
      </c>
      <c r="B1429" s="7"/>
      <c r="C1429" s="7"/>
      <c r="D1429" s="120"/>
      <c r="E1429" s="7"/>
      <c r="F1429" s="7"/>
      <c r="G1429" s="219"/>
      <c r="H1429" s="7"/>
      <c r="I1429" s="7"/>
      <c r="J1429" s="9"/>
      <c r="K1429" s="501"/>
    </row>
    <row r="1430" spans="1:11" x14ac:dyDescent="0.2">
      <c r="A1430" s="163">
        <v>1415</v>
      </c>
      <c r="B1430" s="7"/>
      <c r="C1430" s="7"/>
      <c r="D1430" s="120"/>
      <c r="E1430" s="7"/>
      <c r="F1430" s="7"/>
      <c r="G1430" s="219"/>
      <c r="H1430" s="7"/>
      <c r="I1430" s="7"/>
      <c r="J1430" s="9"/>
      <c r="K1430" s="501"/>
    </row>
    <row r="1431" spans="1:11" x14ac:dyDescent="0.2">
      <c r="A1431" s="163">
        <v>1416</v>
      </c>
      <c r="B1431" s="7"/>
      <c r="C1431" s="7"/>
      <c r="D1431" s="120"/>
      <c r="E1431" s="7"/>
      <c r="F1431" s="7"/>
      <c r="G1431" s="219"/>
      <c r="H1431" s="7"/>
      <c r="I1431" s="7"/>
      <c r="J1431" s="9"/>
      <c r="K1431" s="501"/>
    </row>
    <row r="1432" spans="1:11" x14ac:dyDescent="0.2">
      <c r="A1432" s="163">
        <v>1417</v>
      </c>
      <c r="B1432" s="7"/>
      <c r="C1432" s="7"/>
      <c r="D1432" s="120"/>
      <c r="E1432" s="7"/>
      <c r="F1432" s="7"/>
      <c r="G1432" s="219"/>
      <c r="H1432" s="7"/>
      <c r="I1432" s="7"/>
      <c r="J1432" s="9"/>
      <c r="K1432" s="501"/>
    </row>
    <row r="1433" spans="1:11" x14ac:dyDescent="0.2">
      <c r="A1433" s="163">
        <v>1418</v>
      </c>
      <c r="B1433" s="7"/>
      <c r="C1433" s="7"/>
      <c r="D1433" s="120"/>
      <c r="E1433" s="7"/>
      <c r="F1433" s="7"/>
      <c r="G1433" s="219"/>
      <c r="H1433" s="7"/>
      <c r="I1433" s="7"/>
      <c r="J1433" s="9"/>
      <c r="K1433" s="501"/>
    </row>
    <row r="1434" spans="1:11" x14ac:dyDescent="0.2">
      <c r="A1434" s="163">
        <v>1419</v>
      </c>
      <c r="B1434" s="7"/>
      <c r="C1434" s="7"/>
      <c r="D1434" s="120"/>
      <c r="E1434" s="7"/>
      <c r="F1434" s="7"/>
      <c r="G1434" s="219"/>
      <c r="H1434" s="7"/>
      <c r="I1434" s="7"/>
      <c r="J1434" s="9"/>
      <c r="K1434" s="501"/>
    </row>
    <row r="1435" spans="1:11" x14ac:dyDescent="0.2">
      <c r="A1435" s="163">
        <v>1420</v>
      </c>
      <c r="B1435" s="7"/>
      <c r="C1435" s="7"/>
      <c r="D1435" s="120"/>
      <c r="E1435" s="7"/>
      <c r="F1435" s="7"/>
      <c r="G1435" s="219"/>
      <c r="H1435" s="7"/>
      <c r="I1435" s="7"/>
      <c r="J1435" s="9"/>
      <c r="K1435" s="501"/>
    </row>
    <row r="1436" spans="1:11" x14ac:dyDescent="0.2">
      <c r="A1436" s="163">
        <v>1421</v>
      </c>
      <c r="B1436" s="7"/>
      <c r="C1436" s="7"/>
      <c r="D1436" s="120"/>
      <c r="E1436" s="7"/>
      <c r="F1436" s="7"/>
      <c r="G1436" s="219"/>
      <c r="H1436" s="7"/>
      <c r="I1436" s="7"/>
      <c r="J1436" s="9"/>
      <c r="K1436" s="501"/>
    </row>
    <row r="1437" spans="1:11" x14ac:dyDescent="0.2">
      <c r="A1437" s="163">
        <v>1422</v>
      </c>
      <c r="B1437" s="7"/>
      <c r="C1437" s="7"/>
      <c r="D1437" s="120"/>
      <c r="E1437" s="7"/>
      <c r="F1437" s="7"/>
      <c r="G1437" s="219"/>
      <c r="H1437" s="7"/>
      <c r="I1437" s="7"/>
      <c r="J1437" s="9"/>
      <c r="K1437" s="501"/>
    </row>
    <row r="1438" spans="1:11" x14ac:dyDescent="0.2">
      <c r="A1438" s="163">
        <v>1423</v>
      </c>
      <c r="B1438" s="7"/>
      <c r="C1438" s="7"/>
      <c r="D1438" s="120"/>
      <c r="E1438" s="7"/>
      <c r="F1438" s="7"/>
      <c r="G1438" s="219"/>
      <c r="H1438" s="7"/>
      <c r="I1438" s="7"/>
      <c r="J1438" s="9"/>
      <c r="K1438" s="501"/>
    </row>
    <row r="1439" spans="1:11" x14ac:dyDescent="0.2">
      <c r="A1439" s="163">
        <v>1424</v>
      </c>
      <c r="B1439" s="7"/>
      <c r="C1439" s="7"/>
      <c r="D1439" s="120"/>
      <c r="E1439" s="7"/>
      <c r="F1439" s="7"/>
      <c r="G1439" s="219"/>
      <c r="H1439" s="7"/>
      <c r="I1439" s="7"/>
      <c r="J1439" s="9"/>
      <c r="K1439" s="501"/>
    </row>
    <row r="1440" spans="1:11" x14ac:dyDescent="0.2">
      <c r="A1440" s="163">
        <v>1425</v>
      </c>
      <c r="B1440" s="7"/>
      <c r="C1440" s="7"/>
      <c r="D1440" s="120"/>
      <c r="E1440" s="7"/>
      <c r="F1440" s="7"/>
      <c r="G1440" s="219"/>
      <c r="H1440" s="7"/>
      <c r="I1440" s="7"/>
      <c r="J1440" s="9"/>
      <c r="K1440" s="501"/>
    </row>
    <row r="1441" spans="1:11" x14ac:dyDescent="0.2">
      <c r="A1441" s="163">
        <v>1426</v>
      </c>
      <c r="B1441" s="7"/>
      <c r="C1441" s="7"/>
      <c r="D1441" s="120"/>
      <c r="E1441" s="7"/>
      <c r="F1441" s="7"/>
      <c r="G1441" s="219"/>
      <c r="H1441" s="7"/>
      <c r="I1441" s="7"/>
      <c r="J1441" s="9"/>
      <c r="K1441" s="501"/>
    </row>
    <row r="1442" spans="1:11" x14ac:dyDescent="0.2">
      <c r="A1442" s="163">
        <v>1427</v>
      </c>
      <c r="B1442" s="7"/>
      <c r="C1442" s="7"/>
      <c r="D1442" s="120"/>
      <c r="E1442" s="7"/>
      <c r="F1442" s="7"/>
      <c r="G1442" s="219"/>
      <c r="H1442" s="7"/>
      <c r="I1442" s="7"/>
      <c r="J1442" s="9"/>
      <c r="K1442" s="501"/>
    </row>
    <row r="1443" spans="1:11" x14ac:dyDescent="0.2">
      <c r="A1443" s="163">
        <v>1428</v>
      </c>
      <c r="B1443" s="7"/>
      <c r="C1443" s="7"/>
      <c r="D1443" s="120"/>
      <c r="E1443" s="7"/>
      <c r="F1443" s="7"/>
      <c r="G1443" s="219"/>
      <c r="H1443" s="7"/>
      <c r="I1443" s="7"/>
      <c r="J1443" s="9"/>
      <c r="K1443" s="501"/>
    </row>
    <row r="1444" spans="1:11" x14ac:dyDescent="0.2">
      <c r="A1444" s="163">
        <v>1429</v>
      </c>
      <c r="B1444" s="7"/>
      <c r="C1444" s="7"/>
      <c r="D1444" s="120"/>
      <c r="E1444" s="7"/>
      <c r="F1444" s="7"/>
      <c r="G1444" s="219"/>
      <c r="H1444" s="7"/>
      <c r="I1444" s="7"/>
      <c r="J1444" s="9"/>
      <c r="K1444" s="501"/>
    </row>
    <row r="1445" spans="1:11" x14ac:dyDescent="0.2">
      <c r="A1445" s="163">
        <v>1430</v>
      </c>
      <c r="B1445" s="7"/>
      <c r="C1445" s="7"/>
      <c r="D1445" s="120"/>
      <c r="E1445" s="7"/>
      <c r="F1445" s="7"/>
      <c r="G1445" s="219"/>
      <c r="H1445" s="7"/>
      <c r="I1445" s="7"/>
      <c r="J1445" s="9"/>
      <c r="K1445" s="501"/>
    </row>
    <row r="1446" spans="1:11" x14ac:dyDescent="0.2">
      <c r="A1446" s="163">
        <v>1431</v>
      </c>
      <c r="B1446" s="7"/>
      <c r="C1446" s="7"/>
      <c r="D1446" s="120"/>
      <c r="E1446" s="7"/>
      <c r="F1446" s="7"/>
      <c r="G1446" s="219"/>
      <c r="H1446" s="7"/>
      <c r="I1446" s="7"/>
      <c r="J1446" s="9"/>
      <c r="K1446" s="501"/>
    </row>
    <row r="1447" spans="1:11" x14ac:dyDescent="0.2">
      <c r="A1447" s="163">
        <v>1432</v>
      </c>
      <c r="B1447" s="7"/>
      <c r="C1447" s="7"/>
      <c r="D1447" s="120"/>
      <c r="E1447" s="7"/>
      <c r="F1447" s="7"/>
      <c r="G1447" s="219"/>
      <c r="H1447" s="7"/>
      <c r="I1447" s="7"/>
      <c r="J1447" s="9"/>
      <c r="K1447" s="501"/>
    </row>
    <row r="1448" spans="1:11" x14ac:dyDescent="0.2">
      <c r="A1448" s="163">
        <v>1433</v>
      </c>
      <c r="B1448" s="7"/>
      <c r="C1448" s="7"/>
      <c r="D1448" s="120"/>
      <c r="E1448" s="7"/>
      <c r="F1448" s="7"/>
      <c r="G1448" s="219"/>
      <c r="H1448" s="7"/>
      <c r="I1448" s="7"/>
      <c r="J1448" s="9"/>
      <c r="K1448" s="501"/>
    </row>
    <row r="1449" spans="1:11" x14ac:dyDescent="0.2">
      <c r="A1449" s="163">
        <v>1434</v>
      </c>
      <c r="B1449" s="7"/>
      <c r="C1449" s="7"/>
      <c r="D1449" s="120"/>
      <c r="E1449" s="7"/>
      <c r="F1449" s="7"/>
      <c r="G1449" s="219"/>
      <c r="H1449" s="7"/>
      <c r="I1449" s="7"/>
      <c r="J1449" s="9"/>
      <c r="K1449" s="501"/>
    </row>
    <row r="1450" spans="1:11" x14ac:dyDescent="0.2">
      <c r="A1450" s="163">
        <v>1435</v>
      </c>
      <c r="B1450" s="7"/>
      <c r="C1450" s="7"/>
      <c r="D1450" s="120"/>
      <c r="E1450" s="7"/>
      <c r="F1450" s="7"/>
      <c r="G1450" s="219"/>
      <c r="H1450" s="7"/>
      <c r="I1450" s="7"/>
      <c r="J1450" s="9"/>
      <c r="K1450" s="501"/>
    </row>
    <row r="1451" spans="1:11" x14ac:dyDescent="0.2">
      <c r="A1451" s="163">
        <v>1436</v>
      </c>
      <c r="B1451" s="7"/>
      <c r="C1451" s="7"/>
      <c r="D1451" s="120"/>
      <c r="E1451" s="7"/>
      <c r="F1451" s="7"/>
      <c r="G1451" s="219"/>
      <c r="H1451" s="7"/>
      <c r="I1451" s="7"/>
      <c r="J1451" s="9"/>
      <c r="K1451" s="501"/>
    </row>
    <row r="1452" spans="1:11" x14ac:dyDescent="0.2">
      <c r="A1452" s="163">
        <v>1437</v>
      </c>
      <c r="B1452" s="7"/>
      <c r="C1452" s="7"/>
      <c r="D1452" s="120"/>
      <c r="E1452" s="7"/>
      <c r="F1452" s="7"/>
      <c r="G1452" s="219"/>
      <c r="H1452" s="7"/>
      <c r="I1452" s="7"/>
      <c r="J1452" s="9"/>
      <c r="K1452" s="501"/>
    </row>
    <row r="1453" spans="1:11" x14ac:dyDescent="0.2">
      <c r="A1453" s="163">
        <v>1438</v>
      </c>
      <c r="B1453" s="7"/>
      <c r="C1453" s="7"/>
      <c r="D1453" s="120"/>
      <c r="E1453" s="7"/>
      <c r="F1453" s="7"/>
      <c r="G1453" s="219"/>
      <c r="H1453" s="7"/>
      <c r="I1453" s="7"/>
      <c r="J1453" s="9"/>
      <c r="K1453" s="501"/>
    </row>
    <row r="1454" spans="1:11" x14ac:dyDescent="0.2">
      <c r="A1454" s="163">
        <v>1439</v>
      </c>
      <c r="B1454" s="7"/>
      <c r="C1454" s="7"/>
      <c r="D1454" s="120"/>
      <c r="E1454" s="7"/>
      <c r="F1454" s="7"/>
      <c r="G1454" s="219"/>
      <c r="H1454" s="7"/>
      <c r="I1454" s="7"/>
      <c r="J1454" s="9"/>
      <c r="K1454" s="501"/>
    </row>
    <row r="1455" spans="1:11" x14ac:dyDescent="0.2">
      <c r="A1455" s="163">
        <v>1440</v>
      </c>
      <c r="B1455" s="7"/>
      <c r="C1455" s="7"/>
      <c r="D1455" s="120"/>
      <c r="E1455" s="7"/>
      <c r="F1455" s="7"/>
      <c r="G1455" s="219"/>
      <c r="H1455" s="7"/>
      <c r="I1455" s="7"/>
      <c r="J1455" s="9"/>
      <c r="K1455" s="501"/>
    </row>
    <row r="1456" spans="1:11" x14ac:dyDescent="0.2">
      <c r="A1456" s="163">
        <v>1441</v>
      </c>
      <c r="B1456" s="7"/>
      <c r="C1456" s="7"/>
      <c r="D1456" s="120"/>
      <c r="E1456" s="7"/>
      <c r="F1456" s="7"/>
      <c r="G1456" s="219"/>
      <c r="H1456" s="7"/>
      <c r="I1456" s="7"/>
      <c r="J1456" s="9"/>
      <c r="K1456" s="501"/>
    </row>
    <row r="1457" spans="1:11" x14ac:dyDescent="0.2">
      <c r="A1457" s="163">
        <v>1442</v>
      </c>
      <c r="B1457" s="7"/>
      <c r="C1457" s="7"/>
      <c r="D1457" s="120"/>
      <c r="E1457" s="7"/>
      <c r="F1457" s="7"/>
      <c r="G1457" s="219"/>
      <c r="H1457" s="7"/>
      <c r="I1457" s="7"/>
      <c r="J1457" s="9"/>
      <c r="K1457" s="501"/>
    </row>
    <row r="1458" spans="1:11" x14ac:dyDescent="0.2">
      <c r="A1458" s="163">
        <v>1443</v>
      </c>
      <c r="B1458" s="7"/>
      <c r="C1458" s="7"/>
      <c r="D1458" s="120"/>
      <c r="E1458" s="7"/>
      <c r="F1458" s="7"/>
      <c r="G1458" s="219"/>
      <c r="H1458" s="7"/>
      <c r="I1458" s="7"/>
      <c r="J1458" s="9"/>
      <c r="K1458" s="501"/>
    </row>
    <row r="1459" spans="1:11" x14ac:dyDescent="0.2">
      <c r="A1459" s="163">
        <v>1444</v>
      </c>
      <c r="B1459" s="7"/>
      <c r="C1459" s="7"/>
      <c r="D1459" s="120"/>
      <c r="E1459" s="7"/>
      <c r="F1459" s="7"/>
      <c r="G1459" s="219"/>
      <c r="H1459" s="7"/>
      <c r="I1459" s="7"/>
      <c r="J1459" s="9"/>
      <c r="K1459" s="501"/>
    </row>
    <row r="1460" spans="1:11" x14ac:dyDescent="0.2">
      <c r="A1460" s="163">
        <v>1445</v>
      </c>
      <c r="B1460" s="7"/>
      <c r="C1460" s="7"/>
      <c r="D1460" s="120"/>
      <c r="E1460" s="7"/>
      <c r="F1460" s="7"/>
      <c r="G1460" s="219"/>
      <c r="H1460" s="7"/>
      <c r="I1460" s="7"/>
      <c r="J1460" s="9"/>
      <c r="K1460" s="501"/>
    </row>
    <row r="1461" spans="1:11" x14ac:dyDescent="0.2">
      <c r="A1461" s="163">
        <v>1446</v>
      </c>
      <c r="B1461" s="7"/>
      <c r="C1461" s="7"/>
      <c r="D1461" s="120"/>
      <c r="E1461" s="7"/>
      <c r="F1461" s="7"/>
      <c r="G1461" s="219"/>
      <c r="H1461" s="7"/>
      <c r="I1461" s="7"/>
      <c r="J1461" s="9"/>
      <c r="K1461" s="501"/>
    </row>
    <row r="1462" spans="1:11" x14ac:dyDescent="0.2">
      <c r="A1462" s="163">
        <v>1447</v>
      </c>
      <c r="B1462" s="7"/>
      <c r="C1462" s="7"/>
      <c r="D1462" s="120"/>
      <c r="E1462" s="7"/>
      <c r="F1462" s="7"/>
      <c r="G1462" s="219"/>
      <c r="H1462" s="7"/>
      <c r="I1462" s="7"/>
      <c r="J1462" s="9"/>
      <c r="K1462" s="501"/>
    </row>
    <row r="1463" spans="1:11" x14ac:dyDescent="0.2">
      <c r="A1463" s="163">
        <v>1448</v>
      </c>
      <c r="B1463" s="7"/>
      <c r="C1463" s="7"/>
      <c r="D1463" s="120"/>
      <c r="E1463" s="7"/>
      <c r="F1463" s="7"/>
      <c r="G1463" s="219"/>
      <c r="H1463" s="7"/>
      <c r="I1463" s="7"/>
      <c r="J1463" s="9"/>
      <c r="K1463" s="501"/>
    </row>
    <row r="1464" spans="1:11" x14ac:dyDescent="0.2">
      <c r="A1464" s="163">
        <v>1449</v>
      </c>
      <c r="B1464" s="7"/>
      <c r="C1464" s="7"/>
      <c r="D1464" s="120"/>
      <c r="E1464" s="7"/>
      <c r="F1464" s="7"/>
      <c r="G1464" s="219"/>
      <c r="H1464" s="7"/>
      <c r="I1464" s="7"/>
      <c r="J1464" s="9"/>
      <c r="K1464" s="501"/>
    </row>
    <row r="1465" spans="1:11" x14ac:dyDescent="0.2">
      <c r="A1465" s="163">
        <v>1450</v>
      </c>
      <c r="B1465" s="7"/>
      <c r="C1465" s="7"/>
      <c r="D1465" s="120"/>
      <c r="E1465" s="7"/>
      <c r="F1465" s="7"/>
      <c r="G1465" s="219"/>
      <c r="H1465" s="7"/>
      <c r="I1465" s="7"/>
      <c r="J1465" s="9"/>
      <c r="K1465" s="501"/>
    </row>
    <row r="1466" spans="1:11" x14ac:dyDescent="0.2">
      <c r="A1466" s="163">
        <v>1451</v>
      </c>
      <c r="B1466" s="7"/>
      <c r="C1466" s="7"/>
      <c r="D1466" s="120"/>
      <c r="E1466" s="7"/>
      <c r="F1466" s="7"/>
      <c r="G1466" s="219"/>
      <c r="H1466" s="7"/>
      <c r="I1466" s="7"/>
      <c r="J1466" s="9"/>
      <c r="K1466" s="501"/>
    </row>
    <row r="1467" spans="1:11" x14ac:dyDescent="0.2">
      <c r="A1467" s="163">
        <v>1452</v>
      </c>
      <c r="B1467" s="7"/>
      <c r="C1467" s="7"/>
      <c r="D1467" s="120"/>
      <c r="E1467" s="7"/>
      <c r="F1467" s="7"/>
      <c r="G1467" s="219"/>
      <c r="H1467" s="7"/>
      <c r="I1467" s="7"/>
      <c r="J1467" s="9"/>
      <c r="K1467" s="501"/>
    </row>
    <row r="1468" spans="1:11" x14ac:dyDescent="0.2">
      <c r="A1468" s="163">
        <v>1453</v>
      </c>
      <c r="B1468" s="7"/>
      <c r="C1468" s="7"/>
      <c r="D1468" s="120"/>
      <c r="E1468" s="7"/>
      <c r="F1468" s="7"/>
      <c r="G1468" s="219"/>
      <c r="H1468" s="7"/>
      <c r="I1468" s="7"/>
      <c r="J1468" s="9"/>
      <c r="K1468" s="501"/>
    </row>
    <row r="1469" spans="1:11" x14ac:dyDescent="0.2">
      <c r="A1469" s="163">
        <v>1454</v>
      </c>
      <c r="B1469" s="7"/>
      <c r="C1469" s="7"/>
      <c r="D1469" s="120"/>
      <c r="E1469" s="7"/>
      <c r="F1469" s="7"/>
      <c r="G1469" s="219"/>
      <c r="H1469" s="7"/>
      <c r="I1469" s="7"/>
      <c r="J1469" s="9"/>
      <c r="K1469" s="501"/>
    </row>
    <row r="1470" spans="1:11" x14ac:dyDescent="0.2">
      <c r="A1470" s="163">
        <v>1455</v>
      </c>
      <c r="B1470" s="7"/>
      <c r="C1470" s="7"/>
      <c r="D1470" s="120"/>
      <c r="E1470" s="7"/>
      <c r="F1470" s="7"/>
      <c r="G1470" s="219"/>
      <c r="H1470" s="7"/>
      <c r="I1470" s="7"/>
      <c r="J1470" s="9"/>
      <c r="K1470" s="501"/>
    </row>
    <row r="1471" spans="1:11" x14ac:dyDescent="0.2">
      <c r="A1471" s="163">
        <v>1456</v>
      </c>
      <c r="B1471" s="7"/>
      <c r="C1471" s="7"/>
      <c r="D1471" s="120"/>
      <c r="E1471" s="7"/>
      <c r="F1471" s="7"/>
      <c r="G1471" s="219"/>
      <c r="H1471" s="7"/>
      <c r="I1471" s="7"/>
      <c r="J1471" s="9"/>
      <c r="K1471" s="501"/>
    </row>
    <row r="1472" spans="1:11" x14ac:dyDescent="0.2">
      <c r="A1472" s="163">
        <v>1457</v>
      </c>
      <c r="B1472" s="7"/>
      <c r="C1472" s="7"/>
      <c r="D1472" s="120"/>
      <c r="E1472" s="7"/>
      <c r="F1472" s="7"/>
      <c r="G1472" s="219"/>
      <c r="H1472" s="7"/>
      <c r="I1472" s="7"/>
      <c r="J1472" s="9"/>
      <c r="K1472" s="501"/>
    </row>
    <row r="1473" spans="1:11" x14ac:dyDescent="0.2">
      <c r="A1473" s="163">
        <v>1458</v>
      </c>
      <c r="B1473" s="7"/>
      <c r="C1473" s="7"/>
      <c r="D1473" s="120"/>
      <c r="E1473" s="7"/>
      <c r="F1473" s="7"/>
      <c r="G1473" s="219"/>
      <c r="H1473" s="7"/>
      <c r="I1473" s="7"/>
      <c r="J1473" s="9"/>
      <c r="K1473" s="501"/>
    </row>
    <row r="1474" spans="1:11" x14ac:dyDescent="0.2">
      <c r="A1474" s="163">
        <v>1459</v>
      </c>
      <c r="B1474" s="7"/>
      <c r="C1474" s="7"/>
      <c r="D1474" s="120"/>
      <c r="E1474" s="7"/>
      <c r="F1474" s="7"/>
      <c r="G1474" s="219"/>
      <c r="H1474" s="7"/>
      <c r="I1474" s="7"/>
      <c r="J1474" s="9"/>
      <c r="K1474" s="501"/>
    </row>
    <row r="1475" spans="1:11" x14ac:dyDescent="0.2">
      <c r="A1475" s="163">
        <v>1460</v>
      </c>
      <c r="B1475" s="7"/>
      <c r="C1475" s="7"/>
      <c r="D1475" s="120"/>
      <c r="E1475" s="7"/>
      <c r="F1475" s="7"/>
      <c r="G1475" s="219"/>
      <c r="H1475" s="7"/>
      <c r="I1475" s="7"/>
      <c r="J1475" s="9"/>
      <c r="K1475" s="501"/>
    </row>
    <row r="1476" spans="1:11" x14ac:dyDescent="0.2">
      <c r="A1476" s="163">
        <v>1461</v>
      </c>
      <c r="B1476" s="7"/>
      <c r="C1476" s="7"/>
      <c r="D1476" s="120"/>
      <c r="E1476" s="7"/>
      <c r="F1476" s="7"/>
      <c r="G1476" s="219"/>
      <c r="H1476" s="7"/>
      <c r="I1476" s="7"/>
      <c r="J1476" s="9"/>
      <c r="K1476" s="501"/>
    </row>
    <row r="1477" spans="1:11" x14ac:dyDescent="0.2">
      <c r="A1477" s="163">
        <v>1462</v>
      </c>
      <c r="B1477" s="7"/>
      <c r="C1477" s="7"/>
      <c r="D1477" s="120"/>
      <c r="E1477" s="7"/>
      <c r="F1477" s="7"/>
      <c r="G1477" s="219"/>
      <c r="H1477" s="7"/>
      <c r="I1477" s="7"/>
      <c r="J1477" s="9"/>
      <c r="K1477" s="501"/>
    </row>
    <row r="1478" spans="1:11" x14ac:dyDescent="0.2">
      <c r="A1478" s="163">
        <v>1463</v>
      </c>
      <c r="B1478" s="7"/>
      <c r="C1478" s="7"/>
      <c r="D1478" s="120"/>
      <c r="E1478" s="7"/>
      <c r="F1478" s="7"/>
      <c r="G1478" s="219"/>
      <c r="H1478" s="7"/>
      <c r="I1478" s="7"/>
      <c r="J1478" s="9"/>
      <c r="K1478" s="501"/>
    </row>
    <row r="1479" spans="1:11" x14ac:dyDescent="0.2">
      <c r="A1479" s="163">
        <v>1464</v>
      </c>
      <c r="B1479" s="7"/>
      <c r="C1479" s="7"/>
      <c r="D1479" s="120"/>
      <c r="E1479" s="7"/>
      <c r="F1479" s="7"/>
      <c r="G1479" s="219"/>
      <c r="H1479" s="7"/>
      <c r="I1479" s="7"/>
      <c r="J1479" s="9"/>
      <c r="K1479" s="501"/>
    </row>
    <row r="1480" spans="1:11" x14ac:dyDescent="0.2">
      <c r="A1480" s="163">
        <v>1465</v>
      </c>
      <c r="B1480" s="7"/>
      <c r="C1480" s="7"/>
      <c r="D1480" s="120"/>
      <c r="E1480" s="7"/>
      <c r="F1480" s="7"/>
      <c r="G1480" s="219"/>
      <c r="H1480" s="7"/>
      <c r="I1480" s="7"/>
      <c r="J1480" s="9"/>
      <c r="K1480" s="501"/>
    </row>
    <row r="1481" spans="1:11" x14ac:dyDescent="0.2">
      <c r="A1481" s="163">
        <v>1466</v>
      </c>
      <c r="B1481" s="7"/>
      <c r="C1481" s="7"/>
      <c r="D1481" s="120"/>
      <c r="E1481" s="7"/>
      <c r="F1481" s="7"/>
      <c r="G1481" s="219"/>
      <c r="H1481" s="7"/>
      <c r="I1481" s="7"/>
      <c r="J1481" s="9"/>
      <c r="K1481" s="501"/>
    </row>
    <row r="1482" spans="1:11" x14ac:dyDescent="0.2">
      <c r="A1482" s="163">
        <v>1467</v>
      </c>
      <c r="B1482" s="7"/>
      <c r="C1482" s="7"/>
      <c r="D1482" s="120"/>
      <c r="E1482" s="7"/>
      <c r="F1482" s="7"/>
      <c r="G1482" s="219"/>
      <c r="H1482" s="7"/>
      <c r="I1482" s="7"/>
      <c r="J1482" s="9"/>
      <c r="K1482" s="501"/>
    </row>
    <row r="1483" spans="1:11" x14ac:dyDescent="0.2">
      <c r="A1483" s="163">
        <v>1468</v>
      </c>
      <c r="B1483" s="7"/>
      <c r="C1483" s="7"/>
      <c r="D1483" s="120"/>
      <c r="E1483" s="7"/>
      <c r="F1483" s="7"/>
      <c r="G1483" s="219"/>
      <c r="H1483" s="7"/>
      <c r="I1483" s="7"/>
      <c r="J1483" s="9"/>
      <c r="K1483" s="501"/>
    </row>
    <row r="1484" spans="1:11" x14ac:dyDescent="0.2">
      <c r="A1484" s="163">
        <v>1469</v>
      </c>
      <c r="B1484" s="7"/>
      <c r="C1484" s="7"/>
      <c r="D1484" s="120"/>
      <c r="E1484" s="7"/>
      <c r="F1484" s="7"/>
      <c r="G1484" s="219"/>
      <c r="H1484" s="7"/>
      <c r="I1484" s="7"/>
      <c r="J1484" s="9"/>
      <c r="K1484" s="501"/>
    </row>
    <row r="1485" spans="1:11" x14ac:dyDescent="0.2">
      <c r="A1485" s="163">
        <v>1470</v>
      </c>
      <c r="B1485" s="7"/>
      <c r="C1485" s="7"/>
      <c r="D1485" s="120"/>
      <c r="E1485" s="7"/>
      <c r="F1485" s="7"/>
      <c r="G1485" s="219"/>
      <c r="H1485" s="7"/>
      <c r="I1485" s="7"/>
      <c r="J1485" s="9"/>
      <c r="K1485" s="501"/>
    </row>
    <row r="1486" spans="1:11" x14ac:dyDescent="0.2">
      <c r="A1486" s="163">
        <v>1471</v>
      </c>
      <c r="B1486" s="7"/>
      <c r="C1486" s="7"/>
      <c r="D1486" s="120"/>
      <c r="E1486" s="7"/>
      <c r="F1486" s="7"/>
      <c r="G1486" s="219"/>
      <c r="H1486" s="7"/>
      <c r="I1486" s="7"/>
      <c r="J1486" s="9"/>
      <c r="K1486" s="501"/>
    </row>
    <row r="1487" spans="1:11" x14ac:dyDescent="0.2">
      <c r="A1487" s="163">
        <v>1472</v>
      </c>
      <c r="B1487" s="7"/>
      <c r="C1487" s="7"/>
      <c r="D1487" s="120"/>
      <c r="E1487" s="7"/>
      <c r="F1487" s="7"/>
      <c r="G1487" s="219"/>
      <c r="H1487" s="7"/>
      <c r="I1487" s="7"/>
      <c r="J1487" s="9"/>
      <c r="K1487" s="501"/>
    </row>
    <row r="1488" spans="1:11" x14ac:dyDescent="0.2">
      <c r="A1488" s="163">
        <v>1473</v>
      </c>
      <c r="B1488" s="7"/>
      <c r="C1488" s="7"/>
      <c r="D1488" s="120"/>
      <c r="E1488" s="7"/>
      <c r="F1488" s="7"/>
      <c r="G1488" s="219"/>
      <c r="H1488" s="7"/>
      <c r="I1488" s="7"/>
      <c r="J1488" s="9"/>
      <c r="K1488" s="501"/>
    </row>
    <row r="1489" spans="1:11" x14ac:dyDescent="0.2">
      <c r="A1489" s="163">
        <v>1474</v>
      </c>
      <c r="B1489" s="7"/>
      <c r="C1489" s="7"/>
      <c r="D1489" s="120"/>
      <c r="E1489" s="7"/>
      <c r="F1489" s="7"/>
      <c r="G1489" s="219"/>
      <c r="H1489" s="7"/>
      <c r="I1489" s="7"/>
      <c r="J1489" s="9"/>
      <c r="K1489" s="501"/>
    </row>
    <row r="1490" spans="1:11" x14ac:dyDescent="0.2">
      <c r="A1490" s="163">
        <v>1475</v>
      </c>
      <c r="B1490" s="7"/>
      <c r="C1490" s="7"/>
      <c r="D1490" s="120"/>
      <c r="E1490" s="7"/>
      <c r="F1490" s="7"/>
      <c r="G1490" s="219"/>
      <c r="H1490" s="7"/>
      <c r="I1490" s="7"/>
      <c r="J1490" s="9"/>
      <c r="K1490" s="501"/>
    </row>
    <row r="1491" spans="1:11" x14ac:dyDescent="0.2">
      <c r="A1491" s="163">
        <v>1476</v>
      </c>
      <c r="B1491" s="7"/>
      <c r="C1491" s="7"/>
      <c r="D1491" s="120"/>
      <c r="E1491" s="7"/>
      <c r="F1491" s="7"/>
      <c r="G1491" s="219"/>
      <c r="H1491" s="7"/>
      <c r="I1491" s="7"/>
      <c r="J1491" s="9"/>
      <c r="K1491" s="501"/>
    </row>
    <row r="1492" spans="1:11" x14ac:dyDescent="0.2">
      <c r="A1492" s="163">
        <v>1477</v>
      </c>
      <c r="B1492" s="7"/>
      <c r="C1492" s="7"/>
      <c r="D1492" s="120"/>
      <c r="E1492" s="7"/>
      <c r="F1492" s="7"/>
      <c r="G1492" s="219"/>
      <c r="H1492" s="7"/>
      <c r="I1492" s="7"/>
      <c r="J1492" s="9"/>
      <c r="K1492" s="501"/>
    </row>
    <row r="1493" spans="1:11" x14ac:dyDescent="0.2">
      <c r="A1493" s="163">
        <v>1478</v>
      </c>
      <c r="B1493" s="7"/>
      <c r="C1493" s="7"/>
      <c r="D1493" s="120"/>
      <c r="E1493" s="7"/>
      <c r="F1493" s="7"/>
      <c r="G1493" s="219"/>
      <c r="H1493" s="7"/>
      <c r="I1493" s="7"/>
      <c r="J1493" s="9"/>
      <c r="K1493" s="501"/>
    </row>
    <row r="1494" spans="1:11" x14ac:dyDescent="0.2">
      <c r="A1494" s="163">
        <v>1479</v>
      </c>
      <c r="B1494" s="7"/>
      <c r="C1494" s="7"/>
      <c r="D1494" s="120"/>
      <c r="E1494" s="7"/>
      <c r="F1494" s="7"/>
      <c r="G1494" s="219"/>
      <c r="H1494" s="7"/>
      <c r="I1494" s="7"/>
      <c r="J1494" s="9"/>
      <c r="K1494" s="501"/>
    </row>
    <row r="1495" spans="1:11" x14ac:dyDescent="0.2">
      <c r="A1495" s="163">
        <v>1480</v>
      </c>
      <c r="B1495" s="7"/>
      <c r="C1495" s="7"/>
      <c r="D1495" s="120"/>
      <c r="E1495" s="7"/>
      <c r="F1495" s="7"/>
      <c r="G1495" s="219"/>
      <c r="H1495" s="7"/>
      <c r="I1495" s="7"/>
      <c r="J1495" s="9"/>
      <c r="K1495" s="501"/>
    </row>
    <row r="1496" spans="1:11" x14ac:dyDescent="0.2">
      <c r="A1496" s="163">
        <v>1481</v>
      </c>
      <c r="B1496" s="7"/>
      <c r="C1496" s="7"/>
      <c r="D1496" s="120"/>
      <c r="E1496" s="7"/>
      <c r="F1496" s="7"/>
      <c r="G1496" s="219"/>
      <c r="H1496" s="7"/>
      <c r="I1496" s="7"/>
      <c r="J1496" s="9"/>
      <c r="K1496" s="501"/>
    </row>
    <row r="1497" spans="1:11" x14ac:dyDescent="0.2">
      <c r="A1497" s="163">
        <v>1482</v>
      </c>
      <c r="B1497" s="7"/>
      <c r="C1497" s="7"/>
      <c r="D1497" s="120"/>
      <c r="E1497" s="7"/>
      <c r="F1497" s="7"/>
      <c r="G1497" s="219"/>
      <c r="H1497" s="7"/>
      <c r="I1497" s="7"/>
      <c r="J1497" s="9"/>
      <c r="K1497" s="501"/>
    </row>
    <row r="1498" spans="1:11" x14ac:dyDescent="0.2">
      <c r="A1498" s="163">
        <v>1483</v>
      </c>
      <c r="B1498" s="7"/>
      <c r="C1498" s="7"/>
      <c r="D1498" s="120"/>
      <c r="E1498" s="7"/>
      <c r="F1498" s="7"/>
      <c r="G1498" s="219"/>
      <c r="H1498" s="7"/>
      <c r="I1498" s="7"/>
      <c r="J1498" s="9"/>
      <c r="K1498" s="501"/>
    </row>
    <row r="1499" spans="1:11" x14ac:dyDescent="0.2">
      <c r="A1499" s="163">
        <v>1484</v>
      </c>
      <c r="B1499" s="7"/>
      <c r="C1499" s="7"/>
      <c r="D1499" s="120"/>
      <c r="E1499" s="7"/>
      <c r="F1499" s="7"/>
      <c r="G1499" s="219"/>
      <c r="H1499" s="7"/>
      <c r="I1499" s="7"/>
      <c r="J1499" s="9"/>
      <c r="K1499" s="501"/>
    </row>
    <row r="1500" spans="1:11" x14ac:dyDescent="0.2">
      <c r="A1500" s="163">
        <v>1485</v>
      </c>
      <c r="B1500" s="7"/>
      <c r="C1500" s="7"/>
      <c r="D1500" s="120"/>
      <c r="E1500" s="7"/>
      <c r="F1500" s="7"/>
      <c r="G1500" s="219"/>
      <c r="H1500" s="7"/>
      <c r="I1500" s="7"/>
      <c r="J1500" s="9"/>
      <c r="K1500" s="501"/>
    </row>
    <row r="1501" spans="1:11" x14ac:dyDescent="0.2">
      <c r="A1501" s="163">
        <v>1486</v>
      </c>
      <c r="B1501" s="7"/>
      <c r="C1501" s="7"/>
      <c r="D1501" s="120"/>
      <c r="E1501" s="7"/>
      <c r="F1501" s="7"/>
      <c r="G1501" s="219"/>
      <c r="H1501" s="7"/>
      <c r="I1501" s="7"/>
      <c r="J1501" s="9"/>
      <c r="K1501" s="501"/>
    </row>
    <row r="1502" spans="1:11" x14ac:dyDescent="0.2">
      <c r="A1502" s="163">
        <v>1487</v>
      </c>
      <c r="B1502" s="7"/>
      <c r="C1502" s="7"/>
      <c r="D1502" s="120"/>
      <c r="E1502" s="7"/>
      <c r="F1502" s="7"/>
      <c r="G1502" s="219"/>
      <c r="H1502" s="7"/>
      <c r="I1502" s="7"/>
      <c r="J1502" s="9"/>
      <c r="K1502" s="501"/>
    </row>
    <row r="1503" spans="1:11" x14ac:dyDescent="0.2">
      <c r="A1503" s="163">
        <v>1488</v>
      </c>
      <c r="B1503" s="7"/>
      <c r="C1503" s="7"/>
      <c r="D1503" s="120"/>
      <c r="E1503" s="7"/>
      <c r="F1503" s="7"/>
      <c r="G1503" s="219"/>
      <c r="H1503" s="7"/>
      <c r="I1503" s="7"/>
      <c r="J1503" s="9"/>
      <c r="K1503" s="501"/>
    </row>
    <row r="1504" spans="1:11" x14ac:dyDescent="0.2">
      <c r="A1504" s="163">
        <v>1489</v>
      </c>
      <c r="B1504" s="7"/>
      <c r="C1504" s="7"/>
      <c r="D1504" s="120"/>
      <c r="E1504" s="7"/>
      <c r="F1504" s="7"/>
      <c r="G1504" s="219"/>
      <c r="H1504" s="7"/>
      <c r="I1504" s="7"/>
      <c r="J1504" s="9"/>
      <c r="K1504" s="501"/>
    </row>
    <row r="1505" spans="1:11" x14ac:dyDescent="0.2">
      <c r="A1505" s="163">
        <v>1490</v>
      </c>
      <c r="B1505" s="7"/>
      <c r="C1505" s="7"/>
      <c r="D1505" s="120"/>
      <c r="E1505" s="7"/>
      <c r="F1505" s="7"/>
      <c r="G1505" s="219"/>
      <c r="H1505" s="7"/>
      <c r="I1505" s="7"/>
      <c r="J1505" s="9"/>
      <c r="K1505" s="501"/>
    </row>
    <row r="1506" spans="1:11" x14ac:dyDescent="0.2">
      <c r="A1506" s="163">
        <v>1491</v>
      </c>
      <c r="B1506" s="7"/>
      <c r="C1506" s="7"/>
      <c r="D1506" s="120"/>
      <c r="E1506" s="7"/>
      <c r="F1506" s="7"/>
      <c r="G1506" s="219"/>
      <c r="H1506" s="7"/>
      <c r="I1506" s="7"/>
      <c r="J1506" s="9"/>
      <c r="K1506" s="501"/>
    </row>
    <row r="1507" spans="1:11" x14ac:dyDescent="0.2">
      <c r="A1507" s="163">
        <v>1492</v>
      </c>
      <c r="B1507" s="7"/>
      <c r="C1507" s="7"/>
      <c r="D1507" s="120"/>
      <c r="E1507" s="7"/>
      <c r="F1507" s="7"/>
      <c r="G1507" s="219"/>
      <c r="H1507" s="7"/>
      <c r="I1507" s="7"/>
      <c r="J1507" s="9"/>
      <c r="K1507" s="501"/>
    </row>
    <row r="1508" spans="1:11" x14ac:dyDescent="0.2">
      <c r="A1508" s="163">
        <v>1493</v>
      </c>
      <c r="B1508" s="7"/>
      <c r="C1508" s="7"/>
      <c r="D1508" s="120"/>
      <c r="E1508" s="7"/>
      <c r="F1508" s="7"/>
      <c r="G1508" s="219"/>
      <c r="H1508" s="7"/>
      <c r="I1508" s="7"/>
      <c r="J1508" s="9"/>
      <c r="K1508" s="501"/>
    </row>
    <row r="1509" spans="1:11" x14ac:dyDescent="0.2">
      <c r="A1509" s="163">
        <v>1494</v>
      </c>
      <c r="B1509" s="7"/>
      <c r="C1509" s="7"/>
      <c r="D1509" s="120"/>
      <c r="E1509" s="7"/>
      <c r="F1509" s="7"/>
      <c r="G1509" s="219"/>
      <c r="H1509" s="7"/>
      <c r="I1509" s="7"/>
      <c r="J1509" s="9"/>
      <c r="K1509" s="501"/>
    </row>
    <row r="1510" spans="1:11" x14ac:dyDescent="0.2">
      <c r="A1510" s="163">
        <v>1495</v>
      </c>
      <c r="B1510" s="7"/>
      <c r="C1510" s="7"/>
      <c r="D1510" s="120"/>
      <c r="E1510" s="7"/>
      <c r="F1510" s="7"/>
      <c r="G1510" s="219"/>
      <c r="H1510" s="7"/>
      <c r="I1510" s="7"/>
      <c r="J1510" s="9"/>
      <c r="K1510" s="501"/>
    </row>
    <row r="1511" spans="1:11" x14ac:dyDescent="0.2">
      <c r="A1511" s="163">
        <v>1496</v>
      </c>
      <c r="B1511" s="7"/>
      <c r="C1511" s="7"/>
      <c r="D1511" s="120"/>
      <c r="E1511" s="7"/>
      <c r="F1511" s="7"/>
      <c r="G1511" s="219"/>
      <c r="H1511" s="7"/>
      <c r="I1511" s="7"/>
      <c r="J1511" s="9"/>
      <c r="K1511" s="501"/>
    </row>
    <row r="1512" spans="1:11" x14ac:dyDescent="0.2">
      <c r="A1512" s="163">
        <v>1497</v>
      </c>
      <c r="B1512" s="7"/>
      <c r="C1512" s="7"/>
      <c r="D1512" s="120"/>
      <c r="E1512" s="7"/>
      <c r="F1512" s="7"/>
      <c r="G1512" s="219"/>
      <c r="H1512" s="7"/>
      <c r="I1512" s="7"/>
      <c r="J1512" s="9"/>
      <c r="K1512" s="501"/>
    </row>
    <row r="1513" spans="1:11" x14ac:dyDescent="0.2">
      <c r="A1513" s="163">
        <v>1498</v>
      </c>
      <c r="B1513" s="7"/>
      <c r="C1513" s="7"/>
      <c r="D1513" s="120"/>
      <c r="E1513" s="7"/>
      <c r="F1513" s="7"/>
      <c r="G1513" s="219"/>
      <c r="H1513" s="7"/>
      <c r="I1513" s="7"/>
      <c r="J1513" s="9"/>
      <c r="K1513" s="501"/>
    </row>
    <row r="1514" spans="1:11" x14ac:dyDescent="0.2">
      <c r="A1514" s="163">
        <v>1499</v>
      </c>
      <c r="B1514" s="7"/>
      <c r="C1514" s="7"/>
      <c r="D1514" s="120"/>
      <c r="E1514" s="7"/>
      <c r="F1514" s="7"/>
      <c r="G1514" s="219"/>
      <c r="H1514" s="7"/>
      <c r="I1514" s="7"/>
      <c r="J1514" s="9"/>
      <c r="K1514" s="501"/>
    </row>
    <row r="1515" spans="1:11" x14ac:dyDescent="0.2">
      <c r="A1515" s="163">
        <v>1500</v>
      </c>
      <c r="B1515" s="7"/>
      <c r="C1515" s="7"/>
      <c r="D1515" s="120"/>
      <c r="E1515" s="7"/>
      <c r="F1515" s="7"/>
      <c r="G1515" s="219"/>
      <c r="H1515" s="7"/>
      <c r="I1515" s="7"/>
      <c r="J1515" s="9"/>
      <c r="K1515" s="501"/>
    </row>
    <row r="1516" spans="1:11" x14ac:dyDescent="0.2">
      <c r="A1516" s="163">
        <v>1501</v>
      </c>
      <c r="B1516" s="7"/>
      <c r="C1516" s="7"/>
      <c r="D1516" s="120"/>
      <c r="E1516" s="7"/>
      <c r="F1516" s="7"/>
      <c r="G1516" s="219"/>
      <c r="H1516" s="7"/>
      <c r="I1516" s="7"/>
      <c r="J1516" s="9"/>
      <c r="K1516" s="501"/>
    </row>
    <row r="1517" spans="1:11" x14ac:dyDescent="0.2">
      <c r="A1517" s="163">
        <v>1502</v>
      </c>
      <c r="B1517" s="7"/>
      <c r="C1517" s="7"/>
      <c r="D1517" s="120"/>
      <c r="E1517" s="7"/>
      <c r="F1517" s="7"/>
      <c r="G1517" s="219"/>
      <c r="H1517" s="7"/>
      <c r="I1517" s="7"/>
      <c r="J1517" s="9"/>
      <c r="K1517" s="501"/>
    </row>
    <row r="1518" spans="1:11" x14ac:dyDescent="0.2">
      <c r="A1518" s="163">
        <v>1503</v>
      </c>
      <c r="B1518" s="7"/>
      <c r="C1518" s="7"/>
      <c r="D1518" s="120"/>
      <c r="E1518" s="7"/>
      <c r="F1518" s="7"/>
      <c r="G1518" s="219"/>
      <c r="H1518" s="7"/>
      <c r="I1518" s="7"/>
      <c r="J1518" s="9"/>
      <c r="K1518" s="501"/>
    </row>
    <row r="1519" spans="1:11" x14ac:dyDescent="0.2">
      <c r="A1519" s="163">
        <v>1504</v>
      </c>
      <c r="B1519" s="7"/>
      <c r="C1519" s="7"/>
      <c r="D1519" s="120"/>
      <c r="E1519" s="7"/>
      <c r="F1519" s="7"/>
      <c r="G1519" s="219"/>
      <c r="H1519" s="7"/>
      <c r="I1519" s="7"/>
      <c r="J1519" s="9"/>
      <c r="K1519" s="501"/>
    </row>
    <row r="1520" spans="1:11" x14ac:dyDescent="0.2">
      <c r="A1520" s="163">
        <v>1505</v>
      </c>
      <c r="B1520" s="7"/>
      <c r="C1520" s="7"/>
      <c r="D1520" s="120"/>
      <c r="E1520" s="7"/>
      <c r="F1520" s="7"/>
      <c r="G1520" s="219"/>
      <c r="H1520" s="7"/>
      <c r="I1520" s="7"/>
      <c r="J1520" s="9"/>
      <c r="K1520" s="501"/>
    </row>
    <row r="1521" spans="1:11" x14ac:dyDescent="0.2">
      <c r="A1521" s="163">
        <v>1506</v>
      </c>
      <c r="B1521" s="7"/>
      <c r="C1521" s="7"/>
      <c r="D1521" s="120"/>
      <c r="E1521" s="7"/>
      <c r="F1521" s="7"/>
      <c r="G1521" s="219"/>
      <c r="H1521" s="7"/>
      <c r="I1521" s="7"/>
      <c r="J1521" s="9"/>
      <c r="K1521" s="501"/>
    </row>
    <row r="1522" spans="1:11" x14ac:dyDescent="0.2">
      <c r="A1522" s="163">
        <v>1507</v>
      </c>
      <c r="B1522" s="7"/>
      <c r="C1522" s="7"/>
      <c r="D1522" s="120"/>
      <c r="E1522" s="7"/>
      <c r="F1522" s="7"/>
      <c r="G1522" s="219"/>
      <c r="H1522" s="7"/>
      <c r="I1522" s="7"/>
      <c r="J1522" s="9"/>
      <c r="K1522" s="501"/>
    </row>
    <row r="1523" spans="1:11" x14ac:dyDescent="0.2">
      <c r="A1523" s="163">
        <v>1508</v>
      </c>
      <c r="B1523" s="7"/>
      <c r="C1523" s="7"/>
      <c r="D1523" s="120"/>
      <c r="E1523" s="7"/>
      <c r="F1523" s="7"/>
      <c r="G1523" s="219"/>
      <c r="H1523" s="7"/>
      <c r="I1523" s="7"/>
      <c r="J1523" s="9"/>
      <c r="K1523" s="501"/>
    </row>
    <row r="1524" spans="1:11" x14ac:dyDescent="0.2">
      <c r="A1524" s="163">
        <v>1509</v>
      </c>
      <c r="B1524" s="7"/>
      <c r="C1524" s="7"/>
      <c r="D1524" s="120"/>
      <c r="E1524" s="7"/>
      <c r="F1524" s="7"/>
      <c r="G1524" s="219"/>
      <c r="H1524" s="7"/>
      <c r="I1524" s="7"/>
      <c r="J1524" s="9"/>
      <c r="K1524" s="501"/>
    </row>
    <row r="1525" spans="1:11" x14ac:dyDescent="0.2">
      <c r="A1525" s="163">
        <v>1510</v>
      </c>
      <c r="B1525" s="7"/>
      <c r="C1525" s="7"/>
      <c r="D1525" s="120"/>
      <c r="E1525" s="7"/>
      <c r="F1525" s="7"/>
      <c r="G1525" s="219"/>
      <c r="H1525" s="7"/>
      <c r="I1525" s="7"/>
      <c r="J1525" s="9"/>
      <c r="K1525" s="501"/>
    </row>
    <row r="1526" spans="1:11" x14ac:dyDescent="0.2">
      <c r="A1526" s="163">
        <v>1511</v>
      </c>
      <c r="B1526" s="7"/>
      <c r="C1526" s="7"/>
      <c r="D1526" s="120"/>
      <c r="E1526" s="7"/>
      <c r="F1526" s="7"/>
      <c r="G1526" s="219"/>
      <c r="H1526" s="7"/>
      <c r="I1526" s="7"/>
      <c r="J1526" s="9"/>
      <c r="K1526" s="501"/>
    </row>
    <row r="1527" spans="1:11" x14ac:dyDescent="0.2">
      <c r="A1527" s="163">
        <v>1512</v>
      </c>
      <c r="B1527" s="7"/>
      <c r="C1527" s="7"/>
      <c r="D1527" s="120"/>
      <c r="E1527" s="7"/>
      <c r="F1527" s="7"/>
      <c r="G1527" s="219"/>
      <c r="H1527" s="7"/>
      <c r="I1527" s="7"/>
      <c r="J1527" s="9"/>
      <c r="K1527" s="501"/>
    </row>
    <row r="1528" spans="1:11" x14ac:dyDescent="0.2">
      <c r="A1528" s="163">
        <v>1513</v>
      </c>
      <c r="B1528" s="7"/>
      <c r="C1528" s="7"/>
      <c r="D1528" s="120"/>
      <c r="E1528" s="7"/>
      <c r="F1528" s="7"/>
      <c r="G1528" s="219"/>
      <c r="H1528" s="7"/>
      <c r="I1528" s="7"/>
      <c r="J1528" s="9"/>
      <c r="K1528" s="501"/>
    </row>
    <row r="1529" spans="1:11" x14ac:dyDescent="0.2">
      <c r="A1529" s="163">
        <v>1514</v>
      </c>
      <c r="B1529" s="7"/>
      <c r="C1529" s="7"/>
      <c r="D1529" s="120"/>
      <c r="E1529" s="7"/>
      <c r="F1529" s="7"/>
      <c r="G1529" s="219"/>
      <c r="H1529" s="7"/>
      <c r="I1529" s="7"/>
      <c r="J1529" s="9"/>
      <c r="K1529" s="501"/>
    </row>
    <row r="1530" spans="1:11" x14ac:dyDescent="0.2">
      <c r="A1530" s="163">
        <v>1515</v>
      </c>
      <c r="B1530" s="7"/>
      <c r="C1530" s="7"/>
      <c r="D1530" s="120"/>
      <c r="E1530" s="7"/>
      <c r="F1530" s="7"/>
      <c r="G1530" s="219"/>
      <c r="H1530" s="7"/>
      <c r="I1530" s="7"/>
      <c r="J1530" s="9"/>
      <c r="K1530" s="501"/>
    </row>
    <row r="1531" spans="1:11" x14ac:dyDescent="0.2">
      <c r="A1531" s="163">
        <v>1516</v>
      </c>
      <c r="B1531" s="7"/>
      <c r="C1531" s="7"/>
      <c r="D1531" s="120"/>
      <c r="E1531" s="7"/>
      <c r="F1531" s="7"/>
      <c r="G1531" s="219"/>
      <c r="H1531" s="7"/>
      <c r="I1531" s="7"/>
      <c r="J1531" s="9"/>
      <c r="K1531" s="501"/>
    </row>
    <row r="1532" spans="1:11" x14ac:dyDescent="0.2">
      <c r="A1532" s="163">
        <v>1517</v>
      </c>
      <c r="B1532" s="7"/>
      <c r="C1532" s="7"/>
      <c r="D1532" s="120"/>
      <c r="E1532" s="7"/>
      <c r="F1532" s="7"/>
      <c r="G1532" s="219"/>
      <c r="H1532" s="7"/>
      <c r="I1532" s="7"/>
      <c r="J1532" s="9"/>
      <c r="K1532" s="501"/>
    </row>
    <row r="1533" spans="1:11" x14ac:dyDescent="0.2">
      <c r="A1533" s="163">
        <v>1518</v>
      </c>
      <c r="B1533" s="7"/>
      <c r="C1533" s="7"/>
      <c r="D1533" s="120"/>
      <c r="E1533" s="7"/>
      <c r="F1533" s="7"/>
      <c r="G1533" s="219"/>
      <c r="H1533" s="7"/>
      <c r="I1533" s="7"/>
      <c r="J1533" s="9"/>
      <c r="K1533" s="501"/>
    </row>
    <row r="1534" spans="1:11" x14ac:dyDescent="0.2">
      <c r="A1534" s="163">
        <v>1519</v>
      </c>
      <c r="B1534" s="7"/>
      <c r="C1534" s="7"/>
      <c r="D1534" s="120"/>
      <c r="E1534" s="7"/>
      <c r="F1534" s="7"/>
      <c r="G1534" s="219"/>
      <c r="H1534" s="7"/>
      <c r="I1534" s="7"/>
      <c r="J1534" s="9"/>
      <c r="K1534" s="501"/>
    </row>
    <row r="1535" spans="1:11" x14ac:dyDescent="0.2">
      <c r="A1535" s="163">
        <v>1520</v>
      </c>
      <c r="B1535" s="7"/>
      <c r="C1535" s="7"/>
      <c r="D1535" s="120"/>
      <c r="E1535" s="7"/>
      <c r="F1535" s="7"/>
      <c r="G1535" s="219"/>
      <c r="H1535" s="7"/>
      <c r="I1535" s="7"/>
      <c r="J1535" s="9"/>
      <c r="K1535" s="501"/>
    </row>
    <row r="1536" spans="1:11" x14ac:dyDescent="0.2">
      <c r="A1536" s="163">
        <v>1521</v>
      </c>
      <c r="B1536" s="7"/>
      <c r="C1536" s="7"/>
      <c r="D1536" s="120"/>
      <c r="E1536" s="7"/>
      <c r="F1536" s="7"/>
      <c r="G1536" s="219"/>
      <c r="H1536" s="7"/>
      <c r="I1536" s="7"/>
      <c r="J1536" s="9"/>
      <c r="K1536" s="501"/>
    </row>
    <row r="1537" spans="1:11" x14ac:dyDescent="0.2">
      <c r="A1537" s="163">
        <v>1522</v>
      </c>
      <c r="B1537" s="7"/>
      <c r="C1537" s="7"/>
      <c r="D1537" s="120"/>
      <c r="E1537" s="7"/>
      <c r="F1537" s="7"/>
      <c r="G1537" s="219"/>
      <c r="H1537" s="7"/>
      <c r="I1537" s="7"/>
      <c r="J1537" s="9"/>
      <c r="K1537" s="501"/>
    </row>
    <row r="1538" spans="1:11" x14ac:dyDescent="0.2">
      <c r="A1538" s="163">
        <v>1523</v>
      </c>
      <c r="B1538" s="7"/>
      <c r="C1538" s="7"/>
      <c r="D1538" s="120"/>
      <c r="E1538" s="7"/>
      <c r="F1538" s="7"/>
      <c r="G1538" s="219"/>
      <c r="H1538" s="7"/>
      <c r="I1538" s="7"/>
      <c r="J1538" s="9"/>
      <c r="K1538" s="501"/>
    </row>
    <row r="1539" spans="1:11" x14ac:dyDescent="0.2">
      <c r="A1539" s="163">
        <v>1524</v>
      </c>
      <c r="B1539" s="7"/>
      <c r="C1539" s="7"/>
      <c r="D1539" s="120"/>
      <c r="E1539" s="7"/>
      <c r="F1539" s="7"/>
      <c r="G1539" s="219"/>
      <c r="H1539" s="7"/>
      <c r="I1539" s="7"/>
      <c r="J1539" s="9"/>
      <c r="K1539" s="501"/>
    </row>
    <row r="1540" spans="1:11" x14ac:dyDescent="0.2">
      <c r="A1540" s="163">
        <v>1525</v>
      </c>
      <c r="B1540" s="7"/>
      <c r="C1540" s="7"/>
      <c r="D1540" s="120"/>
      <c r="E1540" s="7"/>
      <c r="F1540" s="7"/>
      <c r="G1540" s="219"/>
      <c r="H1540" s="7"/>
      <c r="I1540" s="7"/>
      <c r="J1540" s="9"/>
      <c r="K1540" s="501"/>
    </row>
    <row r="1541" spans="1:11" x14ac:dyDescent="0.2">
      <c r="A1541" s="163">
        <v>1526</v>
      </c>
      <c r="B1541" s="7"/>
      <c r="C1541" s="7"/>
      <c r="D1541" s="120"/>
      <c r="E1541" s="7"/>
      <c r="F1541" s="7"/>
      <c r="G1541" s="219"/>
      <c r="H1541" s="7"/>
      <c r="I1541" s="7"/>
      <c r="J1541" s="9"/>
      <c r="K1541" s="501"/>
    </row>
    <row r="1542" spans="1:11" x14ac:dyDescent="0.2">
      <c r="A1542" s="163">
        <v>1527</v>
      </c>
      <c r="B1542" s="7"/>
      <c r="C1542" s="7"/>
      <c r="D1542" s="120"/>
      <c r="E1542" s="7"/>
      <c r="F1542" s="7"/>
      <c r="G1542" s="219"/>
      <c r="H1542" s="7"/>
      <c r="I1542" s="7"/>
      <c r="J1542" s="9"/>
      <c r="K1542" s="501"/>
    </row>
    <row r="1543" spans="1:11" x14ac:dyDescent="0.2">
      <c r="A1543" s="163">
        <v>1528</v>
      </c>
      <c r="B1543" s="7"/>
      <c r="C1543" s="7"/>
      <c r="D1543" s="120"/>
      <c r="E1543" s="7"/>
      <c r="F1543" s="7"/>
      <c r="G1543" s="219"/>
      <c r="H1543" s="7"/>
      <c r="I1543" s="7"/>
      <c r="J1543" s="9"/>
      <c r="K1543" s="501"/>
    </row>
    <row r="1544" spans="1:11" x14ac:dyDescent="0.2">
      <c r="A1544" s="163">
        <v>1529</v>
      </c>
      <c r="B1544" s="7"/>
      <c r="C1544" s="7"/>
      <c r="D1544" s="120"/>
      <c r="E1544" s="7"/>
      <c r="F1544" s="7"/>
      <c r="G1544" s="219"/>
      <c r="H1544" s="7"/>
      <c r="I1544" s="7"/>
      <c r="J1544" s="9"/>
      <c r="K1544" s="501"/>
    </row>
    <row r="1545" spans="1:11" x14ac:dyDescent="0.2">
      <c r="A1545" s="163">
        <v>1530</v>
      </c>
      <c r="B1545" s="7"/>
      <c r="C1545" s="7"/>
      <c r="D1545" s="120"/>
      <c r="E1545" s="7"/>
      <c r="F1545" s="7"/>
      <c r="G1545" s="219"/>
      <c r="H1545" s="7"/>
      <c r="I1545" s="7"/>
      <c r="J1545" s="9"/>
      <c r="K1545" s="501"/>
    </row>
    <row r="1546" spans="1:11" x14ac:dyDescent="0.2">
      <c r="A1546" s="163">
        <v>1531</v>
      </c>
      <c r="B1546" s="7"/>
      <c r="C1546" s="7"/>
      <c r="D1546" s="120"/>
      <c r="E1546" s="7"/>
      <c r="F1546" s="7"/>
      <c r="G1546" s="219"/>
      <c r="H1546" s="7"/>
      <c r="I1546" s="7"/>
      <c r="J1546" s="9"/>
      <c r="K1546" s="501"/>
    </row>
    <row r="1547" spans="1:11" x14ac:dyDescent="0.2">
      <c r="A1547" s="163">
        <v>1532</v>
      </c>
      <c r="B1547" s="7"/>
      <c r="C1547" s="7"/>
      <c r="D1547" s="120"/>
      <c r="E1547" s="7"/>
      <c r="F1547" s="7"/>
      <c r="G1547" s="219"/>
      <c r="H1547" s="7"/>
      <c r="I1547" s="7"/>
      <c r="J1547" s="9"/>
      <c r="K1547" s="501"/>
    </row>
    <row r="1548" spans="1:11" x14ac:dyDescent="0.2">
      <c r="A1548" s="163">
        <v>1533</v>
      </c>
      <c r="B1548" s="7"/>
      <c r="C1548" s="7"/>
      <c r="D1548" s="120"/>
      <c r="E1548" s="7"/>
      <c r="F1548" s="7"/>
      <c r="G1548" s="219"/>
      <c r="H1548" s="7"/>
      <c r="I1548" s="7"/>
      <c r="J1548" s="9"/>
      <c r="K1548" s="501"/>
    </row>
    <row r="1549" spans="1:11" x14ac:dyDescent="0.2">
      <c r="A1549" s="163">
        <v>1534</v>
      </c>
      <c r="B1549" s="7"/>
      <c r="C1549" s="7"/>
      <c r="D1549" s="120"/>
      <c r="E1549" s="7"/>
      <c r="F1549" s="7"/>
      <c r="G1549" s="219"/>
      <c r="H1549" s="7"/>
      <c r="I1549" s="7"/>
      <c r="J1549" s="9"/>
      <c r="K1549" s="501"/>
    </row>
    <row r="1550" spans="1:11" x14ac:dyDescent="0.2">
      <c r="A1550" s="163">
        <v>1535</v>
      </c>
      <c r="B1550" s="7"/>
      <c r="C1550" s="7"/>
      <c r="D1550" s="120"/>
      <c r="E1550" s="7"/>
      <c r="F1550" s="7"/>
      <c r="G1550" s="219"/>
      <c r="H1550" s="7"/>
      <c r="I1550" s="7"/>
      <c r="J1550" s="9"/>
      <c r="K1550" s="501"/>
    </row>
    <row r="1551" spans="1:11" x14ac:dyDescent="0.2">
      <c r="A1551" s="163">
        <v>1536</v>
      </c>
      <c r="B1551" s="7"/>
      <c r="C1551" s="7"/>
      <c r="D1551" s="120"/>
      <c r="E1551" s="7"/>
      <c r="F1551" s="7"/>
      <c r="G1551" s="219"/>
      <c r="H1551" s="7"/>
      <c r="I1551" s="7"/>
      <c r="J1551" s="9"/>
      <c r="K1551" s="501"/>
    </row>
    <row r="1552" spans="1:11" x14ac:dyDescent="0.2">
      <c r="A1552" s="163">
        <v>1537</v>
      </c>
      <c r="B1552" s="7"/>
      <c r="C1552" s="7"/>
      <c r="D1552" s="120"/>
      <c r="E1552" s="7"/>
      <c r="F1552" s="7"/>
      <c r="G1552" s="219"/>
      <c r="H1552" s="7"/>
      <c r="I1552" s="7"/>
      <c r="J1552" s="9"/>
      <c r="K1552" s="501"/>
    </row>
    <row r="1553" spans="1:11" x14ac:dyDescent="0.2">
      <c r="A1553" s="163">
        <v>1538</v>
      </c>
      <c r="B1553" s="7"/>
      <c r="C1553" s="7"/>
      <c r="D1553" s="120"/>
      <c r="E1553" s="7"/>
      <c r="F1553" s="7"/>
      <c r="G1553" s="219"/>
      <c r="H1553" s="7"/>
      <c r="I1553" s="7"/>
      <c r="J1553" s="9"/>
      <c r="K1553" s="501"/>
    </row>
    <row r="1554" spans="1:11" x14ac:dyDescent="0.2">
      <c r="A1554" s="163">
        <v>1539</v>
      </c>
      <c r="B1554" s="7"/>
      <c r="C1554" s="7"/>
      <c r="D1554" s="120"/>
      <c r="E1554" s="7"/>
      <c r="F1554" s="7"/>
      <c r="G1554" s="219"/>
      <c r="H1554" s="7"/>
      <c r="I1554" s="7"/>
      <c r="J1554" s="9"/>
      <c r="K1554" s="501"/>
    </row>
    <row r="1555" spans="1:11" x14ac:dyDescent="0.2">
      <c r="A1555" s="163">
        <v>1540</v>
      </c>
      <c r="B1555" s="7"/>
      <c r="C1555" s="7"/>
      <c r="D1555" s="120"/>
      <c r="E1555" s="7"/>
      <c r="F1555" s="7"/>
      <c r="G1555" s="219"/>
      <c r="H1555" s="7"/>
      <c r="I1555" s="7"/>
      <c r="J1555" s="9"/>
      <c r="K1555" s="501"/>
    </row>
    <row r="1556" spans="1:11" x14ac:dyDescent="0.2">
      <c r="A1556" s="163">
        <v>1541</v>
      </c>
      <c r="B1556" s="7"/>
      <c r="C1556" s="7"/>
      <c r="D1556" s="120"/>
      <c r="E1556" s="7"/>
      <c r="F1556" s="7"/>
      <c r="G1556" s="219"/>
      <c r="H1556" s="7"/>
      <c r="I1556" s="7"/>
      <c r="J1556" s="9"/>
      <c r="K1556" s="501"/>
    </row>
    <row r="1557" spans="1:11" x14ac:dyDescent="0.2">
      <c r="A1557" s="163">
        <v>1542</v>
      </c>
      <c r="B1557" s="7"/>
      <c r="C1557" s="7"/>
      <c r="D1557" s="120"/>
      <c r="E1557" s="7"/>
      <c r="F1557" s="7"/>
      <c r="G1557" s="219"/>
      <c r="H1557" s="7"/>
      <c r="I1557" s="7"/>
      <c r="J1557" s="9"/>
      <c r="K1557" s="501"/>
    </row>
    <row r="1558" spans="1:11" x14ac:dyDescent="0.2">
      <c r="A1558" s="163">
        <v>1543</v>
      </c>
      <c r="B1558" s="7"/>
      <c r="C1558" s="7"/>
      <c r="D1558" s="120"/>
      <c r="E1558" s="7"/>
      <c r="F1558" s="7"/>
      <c r="G1558" s="219"/>
      <c r="H1558" s="7"/>
      <c r="I1558" s="7"/>
      <c r="J1558" s="9"/>
      <c r="K1558" s="501"/>
    </row>
    <row r="1559" spans="1:11" x14ac:dyDescent="0.2">
      <c r="A1559" s="163">
        <v>1544</v>
      </c>
      <c r="B1559" s="7"/>
      <c r="C1559" s="7"/>
      <c r="D1559" s="120"/>
      <c r="E1559" s="7"/>
      <c r="F1559" s="7"/>
      <c r="G1559" s="219"/>
      <c r="H1559" s="7"/>
      <c r="I1559" s="7"/>
      <c r="J1559" s="9"/>
      <c r="K1559" s="501"/>
    </row>
    <row r="1560" spans="1:11" x14ac:dyDescent="0.2">
      <c r="A1560" s="163">
        <v>1545</v>
      </c>
      <c r="B1560" s="7"/>
      <c r="C1560" s="7"/>
      <c r="D1560" s="120"/>
      <c r="E1560" s="7"/>
      <c r="F1560" s="7"/>
      <c r="G1560" s="219"/>
      <c r="H1560" s="7"/>
      <c r="I1560" s="7"/>
      <c r="J1560" s="9"/>
      <c r="K1560" s="501"/>
    </row>
    <row r="1561" spans="1:11" x14ac:dyDescent="0.2">
      <c r="A1561" s="163">
        <v>1546</v>
      </c>
      <c r="B1561" s="7"/>
      <c r="C1561" s="7"/>
      <c r="D1561" s="120"/>
      <c r="E1561" s="7"/>
      <c r="F1561" s="7"/>
      <c r="G1561" s="219"/>
      <c r="H1561" s="7"/>
      <c r="I1561" s="7"/>
      <c r="J1561" s="9"/>
      <c r="K1561" s="501"/>
    </row>
    <row r="1562" spans="1:11" x14ac:dyDescent="0.2">
      <c r="A1562" s="163">
        <v>1547</v>
      </c>
      <c r="B1562" s="7"/>
      <c r="C1562" s="7"/>
      <c r="D1562" s="120"/>
      <c r="E1562" s="7"/>
      <c r="F1562" s="7"/>
      <c r="G1562" s="219"/>
      <c r="H1562" s="7"/>
      <c r="I1562" s="7"/>
      <c r="J1562" s="9"/>
      <c r="K1562" s="501"/>
    </row>
    <row r="1563" spans="1:11" x14ac:dyDescent="0.2">
      <c r="A1563" s="163">
        <v>1548</v>
      </c>
      <c r="B1563" s="7"/>
      <c r="C1563" s="7"/>
      <c r="D1563" s="120"/>
      <c r="E1563" s="7"/>
      <c r="F1563" s="7"/>
      <c r="G1563" s="219"/>
      <c r="H1563" s="7"/>
      <c r="I1563" s="7"/>
      <c r="J1563" s="9"/>
      <c r="K1563" s="501"/>
    </row>
    <row r="1564" spans="1:11" x14ac:dyDescent="0.2">
      <c r="A1564" s="163">
        <v>1549</v>
      </c>
      <c r="B1564" s="7"/>
      <c r="C1564" s="7"/>
      <c r="D1564" s="120"/>
      <c r="E1564" s="7"/>
      <c r="F1564" s="7"/>
      <c r="G1564" s="219"/>
      <c r="H1564" s="7"/>
      <c r="I1564" s="7"/>
      <c r="J1564" s="9"/>
      <c r="K1564" s="501"/>
    </row>
    <row r="1565" spans="1:11" x14ac:dyDescent="0.2">
      <c r="A1565" s="163">
        <v>1550</v>
      </c>
      <c r="B1565" s="7"/>
      <c r="C1565" s="7"/>
      <c r="D1565" s="120"/>
      <c r="E1565" s="7"/>
      <c r="F1565" s="7"/>
      <c r="G1565" s="219"/>
      <c r="H1565" s="7"/>
      <c r="I1565" s="7"/>
      <c r="J1565" s="9"/>
      <c r="K1565" s="501"/>
    </row>
    <row r="1566" spans="1:11" x14ac:dyDescent="0.2">
      <c r="A1566" s="163">
        <v>1551</v>
      </c>
      <c r="B1566" s="7"/>
      <c r="C1566" s="7"/>
      <c r="D1566" s="120"/>
      <c r="E1566" s="7"/>
      <c r="F1566" s="7"/>
      <c r="G1566" s="219"/>
      <c r="H1566" s="7"/>
      <c r="I1566" s="7"/>
      <c r="J1566" s="9"/>
      <c r="K1566" s="501"/>
    </row>
    <row r="1567" spans="1:11" x14ac:dyDescent="0.2">
      <c r="A1567" s="163">
        <v>1552</v>
      </c>
      <c r="B1567" s="7"/>
      <c r="C1567" s="7"/>
      <c r="D1567" s="120"/>
      <c r="E1567" s="7"/>
      <c r="F1567" s="7"/>
      <c r="G1567" s="219"/>
      <c r="H1567" s="7"/>
      <c r="I1567" s="7"/>
      <c r="J1567" s="9"/>
      <c r="K1567" s="501"/>
    </row>
    <row r="1568" spans="1:11" x14ac:dyDescent="0.2">
      <c r="A1568" s="163">
        <v>1553</v>
      </c>
      <c r="B1568" s="7"/>
      <c r="C1568" s="7"/>
      <c r="D1568" s="120"/>
      <c r="E1568" s="7"/>
      <c r="F1568" s="7"/>
      <c r="G1568" s="219"/>
      <c r="H1568" s="7"/>
      <c r="I1568" s="7"/>
      <c r="J1568" s="9"/>
      <c r="K1568" s="501"/>
    </row>
    <row r="1569" spans="1:11" x14ac:dyDescent="0.2">
      <c r="A1569" s="163">
        <v>1554</v>
      </c>
      <c r="B1569" s="7"/>
      <c r="C1569" s="7"/>
      <c r="D1569" s="120"/>
      <c r="E1569" s="7"/>
      <c r="F1569" s="7"/>
      <c r="G1569" s="219"/>
      <c r="H1569" s="7"/>
      <c r="I1569" s="7"/>
      <c r="J1569" s="9"/>
      <c r="K1569" s="501"/>
    </row>
    <row r="1570" spans="1:11" x14ac:dyDescent="0.2">
      <c r="A1570" s="163">
        <v>1555</v>
      </c>
      <c r="B1570" s="7"/>
      <c r="C1570" s="7"/>
      <c r="D1570" s="120"/>
      <c r="E1570" s="7"/>
      <c r="F1570" s="7"/>
      <c r="G1570" s="219"/>
      <c r="H1570" s="7"/>
      <c r="I1570" s="7"/>
      <c r="J1570" s="9"/>
      <c r="K1570" s="501"/>
    </row>
    <row r="1571" spans="1:11" x14ac:dyDescent="0.2">
      <c r="A1571" s="163">
        <v>1556</v>
      </c>
      <c r="B1571" s="7"/>
      <c r="C1571" s="7"/>
      <c r="D1571" s="120"/>
      <c r="E1571" s="7"/>
      <c r="F1571" s="7"/>
      <c r="G1571" s="219"/>
      <c r="H1571" s="7"/>
      <c r="I1571" s="7"/>
      <c r="J1571" s="9"/>
      <c r="K1571" s="501"/>
    </row>
    <row r="1572" spans="1:11" x14ac:dyDescent="0.2">
      <c r="A1572" s="163">
        <v>1557</v>
      </c>
      <c r="B1572" s="7"/>
      <c r="C1572" s="7"/>
      <c r="D1572" s="120"/>
      <c r="E1572" s="7"/>
      <c r="F1572" s="7"/>
      <c r="G1572" s="219"/>
      <c r="H1572" s="7"/>
      <c r="I1572" s="7"/>
      <c r="J1572" s="9"/>
      <c r="K1572" s="501"/>
    </row>
    <row r="1573" spans="1:11" x14ac:dyDescent="0.2">
      <c r="A1573" s="163">
        <v>1558</v>
      </c>
      <c r="B1573" s="7"/>
      <c r="C1573" s="7"/>
      <c r="D1573" s="120"/>
      <c r="E1573" s="7"/>
      <c r="F1573" s="7"/>
      <c r="G1573" s="219"/>
      <c r="H1573" s="7"/>
      <c r="I1573" s="7"/>
      <c r="J1573" s="9"/>
      <c r="K1573" s="501"/>
    </row>
    <row r="1574" spans="1:11" x14ac:dyDescent="0.2">
      <c r="A1574" s="163">
        <v>1559</v>
      </c>
      <c r="B1574" s="7"/>
      <c r="C1574" s="7"/>
      <c r="D1574" s="120"/>
      <c r="E1574" s="7"/>
      <c r="F1574" s="7"/>
      <c r="G1574" s="219"/>
      <c r="H1574" s="7"/>
      <c r="I1574" s="7"/>
      <c r="J1574" s="9"/>
      <c r="K1574" s="501"/>
    </row>
    <row r="1575" spans="1:11" x14ac:dyDescent="0.2">
      <c r="A1575" s="163">
        <v>1560</v>
      </c>
      <c r="B1575" s="7"/>
      <c r="C1575" s="7"/>
      <c r="D1575" s="120"/>
      <c r="E1575" s="7"/>
      <c r="F1575" s="7"/>
      <c r="G1575" s="219"/>
      <c r="H1575" s="7"/>
      <c r="I1575" s="7"/>
      <c r="J1575" s="9"/>
      <c r="K1575" s="501"/>
    </row>
    <row r="1576" spans="1:11" x14ac:dyDescent="0.2">
      <c r="A1576" s="163">
        <v>1561</v>
      </c>
      <c r="B1576" s="7"/>
      <c r="C1576" s="7"/>
      <c r="D1576" s="120"/>
      <c r="E1576" s="7"/>
      <c r="F1576" s="7"/>
      <c r="G1576" s="219"/>
      <c r="H1576" s="7"/>
      <c r="I1576" s="7"/>
      <c r="J1576" s="9"/>
      <c r="K1576" s="501"/>
    </row>
    <row r="1577" spans="1:11" x14ac:dyDescent="0.2">
      <c r="A1577" s="163">
        <v>1562</v>
      </c>
      <c r="B1577" s="7"/>
      <c r="C1577" s="7"/>
      <c r="D1577" s="120"/>
      <c r="E1577" s="7"/>
      <c r="F1577" s="7"/>
      <c r="G1577" s="219"/>
      <c r="H1577" s="7"/>
      <c r="I1577" s="7"/>
      <c r="J1577" s="9"/>
      <c r="K1577" s="501"/>
    </row>
    <row r="1578" spans="1:11" x14ac:dyDescent="0.2">
      <c r="A1578" s="163">
        <v>1563</v>
      </c>
      <c r="B1578" s="7"/>
      <c r="C1578" s="7"/>
      <c r="D1578" s="120"/>
      <c r="E1578" s="7"/>
      <c r="F1578" s="7"/>
      <c r="G1578" s="219"/>
      <c r="H1578" s="7"/>
      <c r="I1578" s="7"/>
      <c r="J1578" s="9"/>
      <c r="K1578" s="501"/>
    </row>
    <row r="1579" spans="1:11" x14ac:dyDescent="0.2">
      <c r="A1579" s="163">
        <v>1564</v>
      </c>
      <c r="B1579" s="7"/>
      <c r="C1579" s="7"/>
      <c r="D1579" s="120"/>
      <c r="E1579" s="7"/>
      <c r="F1579" s="7"/>
      <c r="G1579" s="219"/>
      <c r="H1579" s="7"/>
      <c r="I1579" s="7"/>
      <c r="J1579" s="9"/>
      <c r="K1579" s="501"/>
    </row>
    <row r="1580" spans="1:11" x14ac:dyDescent="0.2">
      <c r="A1580" s="163">
        <v>1565</v>
      </c>
      <c r="B1580" s="7"/>
      <c r="C1580" s="7"/>
      <c r="D1580" s="120"/>
      <c r="E1580" s="7"/>
      <c r="F1580" s="7"/>
      <c r="G1580" s="219"/>
      <c r="H1580" s="7"/>
      <c r="I1580" s="7"/>
      <c r="J1580" s="9"/>
      <c r="K1580" s="501"/>
    </row>
    <row r="1581" spans="1:11" x14ac:dyDescent="0.2">
      <c r="A1581" s="163">
        <v>1566</v>
      </c>
      <c r="B1581" s="7"/>
      <c r="C1581" s="7"/>
      <c r="D1581" s="120"/>
      <c r="E1581" s="7"/>
      <c r="F1581" s="7"/>
      <c r="G1581" s="219"/>
      <c r="H1581" s="7"/>
      <c r="I1581" s="7"/>
      <c r="J1581" s="9"/>
      <c r="K1581" s="501"/>
    </row>
    <row r="1582" spans="1:11" x14ac:dyDescent="0.2">
      <c r="A1582" s="163">
        <v>1567</v>
      </c>
      <c r="B1582" s="7"/>
      <c r="C1582" s="7"/>
      <c r="D1582" s="120"/>
      <c r="E1582" s="7"/>
      <c r="F1582" s="7"/>
      <c r="G1582" s="219"/>
      <c r="H1582" s="7"/>
      <c r="I1582" s="7"/>
      <c r="J1582" s="9"/>
      <c r="K1582" s="501"/>
    </row>
    <row r="1583" spans="1:11" x14ac:dyDescent="0.2">
      <c r="A1583" s="163">
        <v>1568</v>
      </c>
      <c r="B1583" s="7"/>
      <c r="C1583" s="7"/>
      <c r="D1583" s="120"/>
      <c r="E1583" s="7"/>
      <c r="F1583" s="7"/>
      <c r="G1583" s="219"/>
      <c r="H1583" s="7"/>
      <c r="I1583" s="7"/>
      <c r="J1583" s="9"/>
      <c r="K1583" s="501"/>
    </row>
    <row r="1584" spans="1:11" x14ac:dyDescent="0.2">
      <c r="A1584" s="163">
        <v>1569</v>
      </c>
      <c r="B1584" s="7"/>
      <c r="C1584" s="7"/>
      <c r="D1584" s="120"/>
      <c r="E1584" s="7"/>
      <c r="F1584" s="7"/>
      <c r="G1584" s="219"/>
      <c r="H1584" s="7"/>
      <c r="I1584" s="7"/>
      <c r="J1584" s="9"/>
      <c r="K1584" s="501"/>
    </row>
    <row r="1585" spans="1:11" x14ac:dyDescent="0.2">
      <c r="A1585" s="163">
        <v>1570</v>
      </c>
      <c r="B1585" s="7"/>
      <c r="C1585" s="7"/>
      <c r="D1585" s="120"/>
      <c r="E1585" s="7"/>
      <c r="F1585" s="7"/>
      <c r="G1585" s="219"/>
      <c r="H1585" s="7"/>
      <c r="I1585" s="7"/>
      <c r="J1585" s="9"/>
      <c r="K1585" s="501"/>
    </row>
    <row r="1586" spans="1:11" x14ac:dyDescent="0.2">
      <c r="A1586" s="163">
        <v>1571</v>
      </c>
      <c r="B1586" s="7"/>
      <c r="C1586" s="7"/>
      <c r="D1586" s="120"/>
      <c r="E1586" s="7"/>
      <c r="F1586" s="7"/>
      <c r="G1586" s="219"/>
      <c r="H1586" s="7"/>
      <c r="I1586" s="7"/>
      <c r="J1586" s="9"/>
      <c r="K1586" s="501"/>
    </row>
    <row r="1587" spans="1:11" x14ac:dyDescent="0.2">
      <c r="A1587" s="163">
        <v>1572</v>
      </c>
      <c r="B1587" s="7"/>
      <c r="C1587" s="7"/>
      <c r="D1587" s="120"/>
      <c r="E1587" s="7"/>
      <c r="F1587" s="7"/>
      <c r="G1587" s="219"/>
      <c r="H1587" s="7"/>
      <c r="I1587" s="7"/>
      <c r="J1587" s="9"/>
      <c r="K1587" s="501"/>
    </row>
    <row r="1588" spans="1:11" x14ac:dyDescent="0.2">
      <c r="A1588" s="163">
        <v>1573</v>
      </c>
      <c r="B1588" s="7"/>
      <c r="C1588" s="7"/>
      <c r="D1588" s="120"/>
      <c r="E1588" s="7"/>
      <c r="F1588" s="7"/>
      <c r="G1588" s="219"/>
      <c r="H1588" s="7"/>
      <c r="I1588" s="7"/>
      <c r="J1588" s="9"/>
      <c r="K1588" s="501"/>
    </row>
    <row r="1589" spans="1:11" x14ac:dyDescent="0.2">
      <c r="A1589" s="163">
        <v>1574</v>
      </c>
      <c r="B1589" s="7"/>
      <c r="C1589" s="7"/>
      <c r="D1589" s="120"/>
      <c r="E1589" s="7"/>
      <c r="F1589" s="7"/>
      <c r="G1589" s="219"/>
      <c r="H1589" s="7"/>
      <c r="I1589" s="7"/>
      <c r="J1589" s="9"/>
      <c r="K1589" s="501"/>
    </row>
    <row r="1590" spans="1:11" x14ac:dyDescent="0.2">
      <c r="A1590" s="163">
        <v>1575</v>
      </c>
      <c r="B1590" s="7"/>
      <c r="C1590" s="7"/>
      <c r="D1590" s="120"/>
      <c r="E1590" s="7"/>
      <c r="F1590" s="7"/>
      <c r="G1590" s="219"/>
      <c r="H1590" s="7"/>
      <c r="I1590" s="7"/>
      <c r="J1590" s="9"/>
      <c r="K1590" s="501"/>
    </row>
    <row r="1591" spans="1:11" x14ac:dyDescent="0.2">
      <c r="A1591" s="163">
        <v>1576</v>
      </c>
      <c r="B1591" s="7"/>
      <c r="C1591" s="7"/>
      <c r="D1591" s="120"/>
      <c r="E1591" s="7"/>
      <c r="F1591" s="7"/>
      <c r="G1591" s="219"/>
      <c r="H1591" s="7"/>
      <c r="I1591" s="7"/>
      <c r="J1591" s="9"/>
      <c r="K1591" s="501"/>
    </row>
    <row r="1592" spans="1:11" x14ac:dyDescent="0.2">
      <c r="A1592" s="163">
        <v>1577</v>
      </c>
      <c r="B1592" s="7"/>
      <c r="C1592" s="7"/>
      <c r="D1592" s="120"/>
      <c r="E1592" s="7"/>
      <c r="F1592" s="7"/>
      <c r="G1592" s="219"/>
      <c r="H1592" s="7"/>
      <c r="I1592" s="7"/>
      <c r="J1592" s="9"/>
      <c r="K1592" s="501"/>
    </row>
    <row r="1593" spans="1:11" x14ac:dyDescent="0.2">
      <c r="A1593" s="163">
        <v>1578</v>
      </c>
      <c r="B1593" s="7"/>
      <c r="C1593" s="7"/>
      <c r="D1593" s="120"/>
      <c r="E1593" s="7"/>
      <c r="F1593" s="7"/>
      <c r="G1593" s="219"/>
      <c r="H1593" s="7"/>
      <c r="I1593" s="7"/>
      <c r="J1593" s="9"/>
      <c r="K1593" s="501"/>
    </row>
    <row r="1594" spans="1:11" x14ac:dyDescent="0.2">
      <c r="A1594" s="163">
        <v>1579</v>
      </c>
      <c r="B1594" s="7"/>
      <c r="C1594" s="7"/>
      <c r="D1594" s="120"/>
      <c r="E1594" s="7"/>
      <c r="F1594" s="7"/>
      <c r="G1594" s="219"/>
      <c r="H1594" s="7"/>
      <c r="I1594" s="7"/>
      <c r="J1594" s="9"/>
      <c r="K1594" s="501"/>
    </row>
    <row r="1595" spans="1:11" x14ac:dyDescent="0.2">
      <c r="A1595" s="163">
        <v>1580</v>
      </c>
      <c r="B1595" s="7"/>
      <c r="C1595" s="7"/>
      <c r="D1595" s="120"/>
      <c r="E1595" s="7"/>
      <c r="F1595" s="7"/>
      <c r="G1595" s="219"/>
      <c r="H1595" s="7"/>
      <c r="I1595" s="7"/>
      <c r="J1595" s="9"/>
      <c r="K1595" s="501"/>
    </row>
    <row r="1596" spans="1:11" x14ac:dyDescent="0.2">
      <c r="A1596" s="163">
        <v>1581</v>
      </c>
      <c r="B1596" s="7"/>
      <c r="C1596" s="7"/>
      <c r="D1596" s="120"/>
      <c r="E1596" s="7"/>
      <c r="F1596" s="7"/>
      <c r="G1596" s="219"/>
      <c r="H1596" s="7"/>
      <c r="I1596" s="7"/>
      <c r="J1596" s="9"/>
      <c r="K1596" s="501"/>
    </row>
    <row r="1597" spans="1:11" x14ac:dyDescent="0.2">
      <c r="A1597" s="163">
        <v>1582</v>
      </c>
      <c r="B1597" s="7"/>
      <c r="C1597" s="7"/>
      <c r="D1597" s="120"/>
      <c r="E1597" s="7"/>
      <c r="F1597" s="7"/>
      <c r="G1597" s="219"/>
      <c r="H1597" s="7"/>
      <c r="I1597" s="7"/>
      <c r="J1597" s="9"/>
      <c r="K1597" s="501"/>
    </row>
    <row r="1598" spans="1:11" x14ac:dyDescent="0.2">
      <c r="A1598" s="163">
        <v>1583</v>
      </c>
      <c r="B1598" s="7"/>
      <c r="C1598" s="7"/>
      <c r="D1598" s="120"/>
      <c r="E1598" s="7"/>
      <c r="F1598" s="7"/>
      <c r="G1598" s="219"/>
      <c r="H1598" s="7"/>
      <c r="I1598" s="7"/>
      <c r="J1598" s="9"/>
      <c r="K1598" s="501"/>
    </row>
    <row r="1599" spans="1:11" x14ac:dyDescent="0.2">
      <c r="A1599" s="163">
        <v>1584</v>
      </c>
      <c r="B1599" s="7"/>
      <c r="C1599" s="7"/>
      <c r="D1599" s="120"/>
      <c r="E1599" s="7"/>
      <c r="F1599" s="7"/>
      <c r="G1599" s="219"/>
      <c r="H1599" s="7"/>
      <c r="I1599" s="7"/>
      <c r="J1599" s="9"/>
      <c r="K1599" s="501"/>
    </row>
    <row r="1600" spans="1:11" x14ac:dyDescent="0.2">
      <c r="A1600" s="163">
        <v>1585</v>
      </c>
      <c r="B1600" s="7"/>
      <c r="C1600" s="7"/>
      <c r="D1600" s="120"/>
      <c r="E1600" s="7"/>
      <c r="F1600" s="7"/>
      <c r="G1600" s="219"/>
      <c r="H1600" s="7"/>
      <c r="I1600" s="7"/>
      <c r="J1600" s="9"/>
      <c r="K1600" s="501"/>
    </row>
    <row r="1601" spans="1:11" x14ac:dyDescent="0.2">
      <c r="A1601" s="163">
        <v>1586</v>
      </c>
      <c r="B1601" s="7"/>
      <c r="C1601" s="7"/>
      <c r="D1601" s="120"/>
      <c r="E1601" s="7"/>
      <c r="F1601" s="7"/>
      <c r="G1601" s="219"/>
      <c r="H1601" s="7"/>
      <c r="I1601" s="7"/>
      <c r="J1601" s="9"/>
      <c r="K1601" s="501"/>
    </row>
    <row r="1602" spans="1:11" x14ac:dyDescent="0.2">
      <c r="A1602" s="163">
        <v>1587</v>
      </c>
      <c r="B1602" s="7"/>
      <c r="C1602" s="7"/>
      <c r="D1602" s="120"/>
      <c r="E1602" s="7"/>
      <c r="F1602" s="7"/>
      <c r="G1602" s="219"/>
      <c r="H1602" s="7"/>
      <c r="I1602" s="7"/>
      <c r="J1602" s="9"/>
      <c r="K1602" s="501"/>
    </row>
    <row r="1603" spans="1:11" x14ac:dyDescent="0.2">
      <c r="A1603" s="163">
        <v>1588</v>
      </c>
      <c r="B1603" s="7"/>
      <c r="C1603" s="7"/>
      <c r="D1603" s="120"/>
      <c r="E1603" s="7"/>
      <c r="F1603" s="7"/>
      <c r="G1603" s="219"/>
      <c r="H1603" s="7"/>
      <c r="I1603" s="7"/>
      <c r="J1603" s="9"/>
      <c r="K1603" s="501"/>
    </row>
    <row r="1604" spans="1:11" x14ac:dyDescent="0.2">
      <c r="A1604" s="163">
        <v>1589</v>
      </c>
      <c r="B1604" s="7"/>
      <c r="C1604" s="7"/>
      <c r="D1604" s="120"/>
      <c r="E1604" s="7"/>
      <c r="F1604" s="7"/>
      <c r="G1604" s="219"/>
      <c r="H1604" s="7"/>
      <c r="I1604" s="7"/>
      <c r="J1604" s="9"/>
      <c r="K1604" s="501"/>
    </row>
    <row r="1605" spans="1:11" x14ac:dyDescent="0.2">
      <c r="A1605" s="163">
        <v>1590</v>
      </c>
      <c r="B1605" s="7"/>
      <c r="C1605" s="7"/>
      <c r="D1605" s="120"/>
      <c r="E1605" s="7"/>
      <c r="F1605" s="7"/>
      <c r="G1605" s="219"/>
      <c r="H1605" s="7"/>
      <c r="I1605" s="7"/>
      <c r="J1605" s="9"/>
      <c r="K1605" s="501"/>
    </row>
    <row r="1606" spans="1:11" x14ac:dyDescent="0.2">
      <c r="A1606" s="163">
        <v>1591</v>
      </c>
      <c r="B1606" s="7"/>
      <c r="C1606" s="7"/>
      <c r="D1606" s="120"/>
      <c r="E1606" s="7"/>
      <c r="F1606" s="7"/>
      <c r="G1606" s="219"/>
      <c r="H1606" s="7"/>
      <c r="I1606" s="7"/>
      <c r="J1606" s="9"/>
      <c r="K1606" s="501"/>
    </row>
    <row r="1607" spans="1:11" x14ac:dyDescent="0.2">
      <c r="A1607" s="163">
        <v>1592</v>
      </c>
      <c r="B1607" s="7"/>
      <c r="C1607" s="7"/>
      <c r="D1607" s="120"/>
      <c r="E1607" s="7"/>
      <c r="F1607" s="7"/>
      <c r="G1607" s="219"/>
      <c r="H1607" s="7"/>
      <c r="I1607" s="7"/>
      <c r="J1607" s="9"/>
      <c r="K1607" s="501"/>
    </row>
    <row r="1608" spans="1:11" x14ac:dyDescent="0.2">
      <c r="A1608" s="163">
        <v>1593</v>
      </c>
      <c r="B1608" s="7"/>
      <c r="C1608" s="7"/>
      <c r="D1608" s="120"/>
      <c r="E1608" s="7"/>
      <c r="F1608" s="7"/>
      <c r="G1608" s="219"/>
      <c r="H1608" s="7"/>
      <c r="I1608" s="7"/>
      <c r="J1608" s="9"/>
      <c r="K1608" s="501"/>
    </row>
    <row r="1609" spans="1:11" x14ac:dyDescent="0.2">
      <c r="A1609" s="163">
        <v>1594</v>
      </c>
      <c r="B1609" s="7"/>
      <c r="C1609" s="7"/>
      <c r="D1609" s="120"/>
      <c r="E1609" s="7"/>
      <c r="F1609" s="7"/>
      <c r="G1609" s="219"/>
      <c r="H1609" s="7"/>
      <c r="I1609" s="7"/>
      <c r="J1609" s="9"/>
      <c r="K1609" s="501"/>
    </row>
    <row r="1610" spans="1:11" x14ac:dyDescent="0.2">
      <c r="A1610" s="163">
        <v>1595</v>
      </c>
      <c r="B1610" s="7"/>
      <c r="C1610" s="7"/>
      <c r="D1610" s="120"/>
      <c r="E1610" s="7"/>
      <c r="F1610" s="7"/>
      <c r="G1610" s="219"/>
      <c r="H1610" s="7"/>
      <c r="I1610" s="7"/>
      <c r="J1610" s="9"/>
      <c r="K1610" s="501"/>
    </row>
    <row r="1611" spans="1:11" x14ac:dyDescent="0.2">
      <c r="A1611" s="163">
        <v>1596</v>
      </c>
      <c r="B1611" s="7"/>
      <c r="C1611" s="7"/>
      <c r="D1611" s="120"/>
      <c r="E1611" s="7"/>
      <c r="F1611" s="7"/>
      <c r="G1611" s="219"/>
      <c r="H1611" s="7"/>
      <c r="I1611" s="7"/>
      <c r="J1611" s="9"/>
      <c r="K1611" s="501"/>
    </row>
    <row r="1612" spans="1:11" x14ac:dyDescent="0.2">
      <c r="A1612" s="163">
        <v>1597</v>
      </c>
      <c r="B1612" s="7"/>
      <c r="C1612" s="7"/>
      <c r="D1612" s="120"/>
      <c r="E1612" s="7"/>
      <c r="F1612" s="7"/>
      <c r="G1612" s="219"/>
      <c r="H1612" s="7"/>
      <c r="I1612" s="7"/>
      <c r="J1612" s="9"/>
      <c r="K1612" s="501"/>
    </row>
    <row r="1613" spans="1:11" x14ac:dyDescent="0.2">
      <c r="A1613" s="163">
        <v>1598</v>
      </c>
      <c r="B1613" s="7"/>
      <c r="C1613" s="7"/>
      <c r="D1613" s="120"/>
      <c r="E1613" s="7"/>
      <c r="F1613" s="7"/>
      <c r="G1613" s="219"/>
      <c r="H1613" s="7"/>
      <c r="I1613" s="7"/>
      <c r="J1613" s="9"/>
      <c r="K1613" s="501"/>
    </row>
    <row r="1614" spans="1:11" x14ac:dyDescent="0.2">
      <c r="A1614" s="163">
        <v>1599</v>
      </c>
      <c r="B1614" s="7"/>
      <c r="C1614" s="7"/>
      <c r="D1614" s="120"/>
      <c r="E1614" s="7"/>
      <c r="F1614" s="7"/>
      <c r="G1614" s="219"/>
      <c r="H1614" s="7"/>
      <c r="I1614" s="7"/>
      <c r="J1614" s="9"/>
      <c r="K1614" s="501"/>
    </row>
    <row r="1615" spans="1:11" x14ac:dyDescent="0.2">
      <c r="A1615" s="163">
        <v>1600</v>
      </c>
      <c r="B1615" s="7"/>
      <c r="C1615" s="7"/>
      <c r="D1615" s="120"/>
      <c r="E1615" s="7"/>
      <c r="F1615" s="7"/>
      <c r="G1615" s="219"/>
      <c r="H1615" s="7"/>
      <c r="I1615" s="7"/>
      <c r="J1615" s="9"/>
      <c r="K1615" s="501"/>
    </row>
    <row r="1616" spans="1:11" x14ac:dyDescent="0.2">
      <c r="A1616" s="163">
        <v>1601</v>
      </c>
      <c r="B1616" s="7"/>
      <c r="C1616" s="7"/>
      <c r="D1616" s="120"/>
      <c r="E1616" s="7"/>
      <c r="F1616" s="7"/>
      <c r="G1616" s="219"/>
      <c r="H1616" s="7"/>
      <c r="I1616" s="7"/>
      <c r="J1616" s="9"/>
      <c r="K1616" s="501"/>
    </row>
    <row r="1617" spans="1:11" x14ac:dyDescent="0.2">
      <c r="A1617" s="163">
        <v>1602</v>
      </c>
      <c r="B1617" s="7"/>
      <c r="C1617" s="7"/>
      <c r="D1617" s="120"/>
      <c r="E1617" s="7"/>
      <c r="F1617" s="7"/>
      <c r="G1617" s="219"/>
      <c r="H1617" s="7"/>
      <c r="I1617" s="7"/>
      <c r="J1617" s="9"/>
      <c r="K1617" s="501"/>
    </row>
    <row r="1618" spans="1:11" x14ac:dyDescent="0.2">
      <c r="A1618" s="163">
        <v>1603</v>
      </c>
      <c r="B1618" s="7"/>
      <c r="C1618" s="7"/>
      <c r="D1618" s="120"/>
      <c r="E1618" s="7"/>
      <c r="F1618" s="7"/>
      <c r="G1618" s="219"/>
      <c r="H1618" s="7"/>
      <c r="I1618" s="7"/>
      <c r="J1618" s="9"/>
      <c r="K1618" s="501"/>
    </row>
    <row r="1619" spans="1:11" x14ac:dyDescent="0.2">
      <c r="A1619" s="163">
        <v>1604</v>
      </c>
      <c r="B1619" s="7"/>
      <c r="C1619" s="7"/>
      <c r="D1619" s="120"/>
      <c r="E1619" s="7"/>
      <c r="F1619" s="7"/>
      <c r="G1619" s="219"/>
      <c r="H1619" s="7"/>
      <c r="I1619" s="7"/>
      <c r="J1619" s="9"/>
      <c r="K1619" s="501"/>
    </row>
    <row r="1620" spans="1:11" x14ac:dyDescent="0.2">
      <c r="A1620" s="163">
        <v>1605</v>
      </c>
      <c r="B1620" s="7"/>
      <c r="C1620" s="7"/>
      <c r="D1620" s="120"/>
      <c r="E1620" s="7"/>
      <c r="F1620" s="7"/>
      <c r="G1620" s="219"/>
      <c r="H1620" s="7"/>
      <c r="I1620" s="7"/>
      <c r="J1620" s="9"/>
      <c r="K1620" s="501"/>
    </row>
    <row r="1621" spans="1:11" x14ac:dyDescent="0.2">
      <c r="A1621" s="163">
        <v>1606</v>
      </c>
      <c r="B1621" s="7"/>
      <c r="C1621" s="7"/>
      <c r="D1621" s="120"/>
      <c r="E1621" s="7"/>
      <c r="F1621" s="7"/>
      <c r="G1621" s="219"/>
      <c r="H1621" s="7"/>
      <c r="I1621" s="7"/>
      <c r="J1621" s="9"/>
      <c r="K1621" s="501"/>
    </row>
    <row r="1622" spans="1:11" x14ac:dyDescent="0.2">
      <c r="A1622" s="163">
        <v>1607</v>
      </c>
      <c r="B1622" s="7"/>
      <c r="C1622" s="7"/>
      <c r="D1622" s="120"/>
      <c r="E1622" s="7"/>
      <c r="F1622" s="7"/>
      <c r="G1622" s="219"/>
      <c r="H1622" s="7"/>
      <c r="I1622" s="7"/>
      <c r="J1622" s="9"/>
      <c r="K1622" s="501"/>
    </row>
    <row r="1623" spans="1:11" x14ac:dyDescent="0.2">
      <c r="A1623" s="163">
        <v>1608</v>
      </c>
      <c r="B1623" s="7"/>
      <c r="C1623" s="7"/>
      <c r="D1623" s="120"/>
      <c r="E1623" s="7"/>
      <c r="F1623" s="7"/>
      <c r="G1623" s="219"/>
      <c r="H1623" s="7"/>
      <c r="I1623" s="7"/>
      <c r="J1623" s="9"/>
      <c r="K1623" s="501"/>
    </row>
    <row r="1624" spans="1:11" x14ac:dyDescent="0.2">
      <c r="A1624" s="163">
        <v>1609</v>
      </c>
      <c r="B1624" s="7"/>
      <c r="C1624" s="7"/>
      <c r="D1624" s="120"/>
      <c r="E1624" s="7"/>
      <c r="F1624" s="7"/>
      <c r="G1624" s="219"/>
      <c r="H1624" s="7"/>
      <c r="I1624" s="7"/>
      <c r="J1624" s="9"/>
      <c r="K1624" s="501"/>
    </row>
    <row r="1625" spans="1:11" x14ac:dyDescent="0.2">
      <c r="A1625" s="163">
        <v>1610</v>
      </c>
      <c r="B1625" s="7"/>
      <c r="C1625" s="7"/>
      <c r="D1625" s="120"/>
      <c r="E1625" s="7"/>
      <c r="F1625" s="7"/>
      <c r="G1625" s="219"/>
      <c r="H1625" s="7"/>
      <c r="I1625" s="7"/>
      <c r="J1625" s="9"/>
      <c r="K1625" s="501"/>
    </row>
    <row r="1626" spans="1:11" x14ac:dyDescent="0.2">
      <c r="A1626" s="163">
        <v>1611</v>
      </c>
      <c r="B1626" s="7"/>
      <c r="C1626" s="7"/>
      <c r="D1626" s="120"/>
      <c r="E1626" s="7"/>
      <c r="F1626" s="7"/>
      <c r="G1626" s="219"/>
      <c r="H1626" s="7"/>
      <c r="I1626" s="7"/>
      <c r="J1626" s="9"/>
      <c r="K1626" s="501"/>
    </row>
    <row r="1627" spans="1:11" x14ac:dyDescent="0.2">
      <c r="A1627" s="163">
        <v>1612</v>
      </c>
      <c r="B1627" s="7"/>
      <c r="C1627" s="7"/>
      <c r="D1627" s="120"/>
      <c r="E1627" s="7"/>
      <c r="F1627" s="7"/>
      <c r="G1627" s="219"/>
      <c r="H1627" s="7"/>
      <c r="I1627" s="7"/>
      <c r="J1627" s="9"/>
      <c r="K1627" s="501"/>
    </row>
    <row r="1628" spans="1:11" x14ac:dyDescent="0.2">
      <c r="A1628" s="163">
        <v>1613</v>
      </c>
      <c r="B1628" s="7"/>
      <c r="C1628" s="7"/>
      <c r="D1628" s="120"/>
      <c r="E1628" s="7"/>
      <c r="F1628" s="7"/>
      <c r="G1628" s="219"/>
      <c r="H1628" s="7"/>
      <c r="I1628" s="7"/>
      <c r="J1628" s="9"/>
      <c r="K1628" s="501"/>
    </row>
    <row r="1629" spans="1:11" x14ac:dyDescent="0.2">
      <c r="A1629" s="163">
        <v>1614</v>
      </c>
      <c r="B1629" s="7"/>
      <c r="C1629" s="7"/>
      <c r="D1629" s="120"/>
      <c r="E1629" s="7"/>
      <c r="F1629" s="7"/>
      <c r="G1629" s="219"/>
      <c r="H1629" s="7"/>
      <c r="I1629" s="7"/>
      <c r="J1629" s="9"/>
      <c r="K1629" s="501"/>
    </row>
    <row r="1630" spans="1:11" x14ac:dyDescent="0.2">
      <c r="A1630" s="163">
        <v>1615</v>
      </c>
      <c r="B1630" s="7"/>
      <c r="C1630" s="7"/>
      <c r="D1630" s="120"/>
      <c r="E1630" s="7"/>
      <c r="F1630" s="7"/>
      <c r="G1630" s="219"/>
      <c r="H1630" s="7"/>
      <c r="I1630" s="7"/>
      <c r="J1630" s="9"/>
      <c r="K1630" s="501"/>
    </row>
    <row r="1631" spans="1:11" x14ac:dyDescent="0.2">
      <c r="A1631" s="163">
        <v>1616</v>
      </c>
      <c r="B1631" s="7"/>
      <c r="C1631" s="7"/>
      <c r="D1631" s="120"/>
      <c r="E1631" s="7"/>
      <c r="F1631" s="7"/>
      <c r="G1631" s="219"/>
      <c r="H1631" s="7"/>
      <c r="I1631" s="7"/>
      <c r="J1631" s="9"/>
      <c r="K1631" s="501"/>
    </row>
    <row r="1632" spans="1:11" x14ac:dyDescent="0.2">
      <c r="A1632" s="163">
        <v>1617</v>
      </c>
      <c r="B1632" s="7"/>
      <c r="C1632" s="7"/>
      <c r="D1632" s="120"/>
      <c r="E1632" s="7"/>
      <c r="F1632" s="7"/>
      <c r="G1632" s="219"/>
      <c r="H1632" s="7"/>
      <c r="I1632" s="7"/>
      <c r="J1632" s="9"/>
      <c r="K1632" s="501"/>
    </row>
    <row r="1633" spans="1:11" x14ac:dyDescent="0.2">
      <c r="A1633" s="163">
        <v>1618</v>
      </c>
      <c r="B1633" s="7"/>
      <c r="C1633" s="7"/>
      <c r="D1633" s="120"/>
      <c r="E1633" s="7"/>
      <c r="F1633" s="7"/>
      <c r="G1633" s="219"/>
      <c r="H1633" s="7"/>
      <c r="I1633" s="7"/>
      <c r="J1633" s="9"/>
      <c r="K1633" s="501"/>
    </row>
    <row r="1634" spans="1:11" x14ac:dyDescent="0.2">
      <c r="A1634" s="163">
        <v>1619</v>
      </c>
      <c r="B1634" s="7"/>
      <c r="C1634" s="7"/>
      <c r="D1634" s="120"/>
      <c r="E1634" s="7"/>
      <c r="F1634" s="7"/>
      <c r="G1634" s="219"/>
      <c r="H1634" s="7"/>
      <c r="I1634" s="7"/>
      <c r="J1634" s="9"/>
      <c r="K1634" s="501"/>
    </row>
    <row r="1635" spans="1:11" x14ac:dyDescent="0.2">
      <c r="A1635" s="163">
        <v>1620</v>
      </c>
      <c r="B1635" s="7"/>
      <c r="C1635" s="7"/>
      <c r="D1635" s="120"/>
      <c r="E1635" s="7"/>
      <c r="F1635" s="7"/>
      <c r="G1635" s="219"/>
      <c r="H1635" s="7"/>
      <c r="I1635" s="7"/>
      <c r="J1635" s="9"/>
      <c r="K1635" s="501"/>
    </row>
    <row r="1636" spans="1:11" x14ac:dyDescent="0.2">
      <c r="A1636" s="163">
        <v>1621</v>
      </c>
      <c r="B1636" s="7"/>
      <c r="C1636" s="7"/>
      <c r="D1636" s="120"/>
      <c r="E1636" s="7"/>
      <c r="F1636" s="7"/>
      <c r="G1636" s="219"/>
      <c r="H1636" s="7"/>
      <c r="I1636" s="7"/>
      <c r="J1636" s="9"/>
      <c r="K1636" s="501"/>
    </row>
    <row r="1637" spans="1:11" x14ac:dyDescent="0.2">
      <c r="A1637" s="163">
        <v>1622</v>
      </c>
      <c r="B1637" s="7"/>
      <c r="C1637" s="7"/>
      <c r="D1637" s="120"/>
      <c r="E1637" s="7"/>
      <c r="F1637" s="7"/>
      <c r="G1637" s="219"/>
      <c r="H1637" s="7"/>
      <c r="I1637" s="7"/>
      <c r="J1637" s="9"/>
      <c r="K1637" s="501"/>
    </row>
    <row r="1638" spans="1:11" x14ac:dyDescent="0.2">
      <c r="A1638" s="163">
        <v>1623</v>
      </c>
      <c r="B1638" s="7"/>
      <c r="C1638" s="7"/>
      <c r="D1638" s="120"/>
      <c r="E1638" s="7"/>
      <c r="F1638" s="7"/>
      <c r="G1638" s="219"/>
      <c r="H1638" s="7"/>
      <c r="I1638" s="7"/>
      <c r="J1638" s="9"/>
      <c r="K1638" s="501"/>
    </row>
    <row r="1639" spans="1:11" x14ac:dyDescent="0.2">
      <c r="A1639" s="163">
        <v>1624</v>
      </c>
      <c r="B1639" s="7"/>
      <c r="C1639" s="7"/>
      <c r="D1639" s="120"/>
      <c r="E1639" s="7"/>
      <c r="F1639" s="7"/>
      <c r="G1639" s="219"/>
      <c r="H1639" s="7"/>
      <c r="I1639" s="7"/>
      <c r="J1639" s="9"/>
      <c r="K1639" s="501"/>
    </row>
    <row r="1640" spans="1:11" x14ac:dyDescent="0.2">
      <c r="A1640" s="163">
        <v>1625</v>
      </c>
      <c r="B1640" s="7"/>
      <c r="C1640" s="7"/>
      <c r="D1640" s="120"/>
      <c r="E1640" s="7"/>
      <c r="F1640" s="7"/>
      <c r="G1640" s="219"/>
      <c r="H1640" s="7"/>
      <c r="I1640" s="7"/>
      <c r="J1640" s="9"/>
      <c r="K1640" s="501"/>
    </row>
    <row r="1641" spans="1:11" x14ac:dyDescent="0.2">
      <c r="A1641" s="163">
        <v>1626</v>
      </c>
      <c r="B1641" s="7"/>
      <c r="C1641" s="7"/>
      <c r="D1641" s="120"/>
      <c r="E1641" s="7"/>
      <c r="F1641" s="7"/>
      <c r="G1641" s="219"/>
      <c r="H1641" s="7"/>
      <c r="I1641" s="7"/>
      <c r="J1641" s="9"/>
      <c r="K1641" s="501"/>
    </row>
    <row r="1642" spans="1:11" x14ac:dyDescent="0.2">
      <c r="A1642" s="163">
        <v>1627</v>
      </c>
      <c r="B1642" s="7"/>
      <c r="C1642" s="7"/>
      <c r="D1642" s="120"/>
      <c r="E1642" s="7"/>
      <c r="F1642" s="7"/>
      <c r="G1642" s="219"/>
      <c r="H1642" s="7"/>
      <c r="I1642" s="7"/>
      <c r="J1642" s="9"/>
      <c r="K1642" s="501"/>
    </row>
    <row r="1643" spans="1:11" x14ac:dyDescent="0.2">
      <c r="A1643" s="163">
        <v>1628</v>
      </c>
      <c r="B1643" s="7"/>
      <c r="C1643" s="7"/>
      <c r="D1643" s="120"/>
      <c r="E1643" s="7"/>
      <c r="F1643" s="7"/>
      <c r="G1643" s="219"/>
      <c r="H1643" s="7"/>
      <c r="I1643" s="7"/>
      <c r="J1643" s="9"/>
      <c r="K1643" s="501"/>
    </row>
    <row r="1644" spans="1:11" x14ac:dyDescent="0.2">
      <c r="A1644" s="163">
        <v>1629</v>
      </c>
      <c r="B1644" s="7"/>
      <c r="C1644" s="7"/>
      <c r="D1644" s="120"/>
      <c r="E1644" s="7"/>
      <c r="F1644" s="7"/>
      <c r="G1644" s="219"/>
      <c r="H1644" s="7"/>
      <c r="I1644" s="7"/>
      <c r="J1644" s="9"/>
      <c r="K1644" s="501"/>
    </row>
    <row r="1645" spans="1:11" x14ac:dyDescent="0.2">
      <c r="A1645" s="163">
        <v>1630</v>
      </c>
      <c r="B1645" s="7"/>
      <c r="C1645" s="7"/>
      <c r="D1645" s="120"/>
      <c r="E1645" s="7"/>
      <c r="F1645" s="7"/>
      <c r="G1645" s="219"/>
      <c r="H1645" s="7"/>
      <c r="I1645" s="7"/>
      <c r="J1645" s="9"/>
      <c r="K1645" s="501"/>
    </row>
    <row r="1646" spans="1:11" x14ac:dyDescent="0.2">
      <c r="A1646" s="163">
        <v>1631</v>
      </c>
      <c r="B1646" s="7"/>
      <c r="C1646" s="7"/>
      <c r="D1646" s="120"/>
      <c r="E1646" s="7"/>
      <c r="F1646" s="7"/>
      <c r="G1646" s="219"/>
      <c r="H1646" s="7"/>
      <c r="I1646" s="7"/>
      <c r="J1646" s="9"/>
      <c r="K1646" s="501"/>
    </row>
    <row r="1647" spans="1:11" x14ac:dyDescent="0.2">
      <c r="A1647" s="163">
        <v>1632</v>
      </c>
      <c r="B1647" s="7"/>
      <c r="C1647" s="7"/>
      <c r="D1647" s="120"/>
      <c r="E1647" s="7"/>
      <c r="F1647" s="7"/>
      <c r="G1647" s="219"/>
      <c r="H1647" s="7"/>
      <c r="I1647" s="7"/>
      <c r="J1647" s="9"/>
      <c r="K1647" s="501"/>
    </row>
    <row r="1648" spans="1:11" x14ac:dyDescent="0.2">
      <c r="A1648" s="163">
        <v>1633</v>
      </c>
      <c r="B1648" s="7"/>
      <c r="C1648" s="7"/>
      <c r="D1648" s="120"/>
      <c r="E1648" s="7"/>
      <c r="F1648" s="7"/>
      <c r="G1648" s="219"/>
      <c r="H1648" s="7"/>
      <c r="I1648" s="7"/>
      <c r="J1648" s="9"/>
      <c r="K1648" s="501"/>
    </row>
    <row r="1649" spans="1:11" x14ac:dyDescent="0.2">
      <c r="A1649" s="163">
        <v>1634</v>
      </c>
      <c r="B1649" s="7"/>
      <c r="C1649" s="7"/>
      <c r="D1649" s="120"/>
      <c r="E1649" s="7"/>
      <c r="F1649" s="7"/>
      <c r="G1649" s="219"/>
      <c r="H1649" s="7"/>
      <c r="I1649" s="7"/>
      <c r="J1649" s="9"/>
      <c r="K1649" s="501"/>
    </row>
    <row r="1650" spans="1:11" x14ac:dyDescent="0.2">
      <c r="A1650" s="163">
        <v>1635</v>
      </c>
      <c r="B1650" s="7"/>
      <c r="C1650" s="7"/>
      <c r="D1650" s="120"/>
      <c r="E1650" s="7"/>
      <c r="F1650" s="7"/>
      <c r="G1650" s="219"/>
      <c r="H1650" s="7"/>
      <c r="I1650" s="7"/>
      <c r="J1650" s="9"/>
      <c r="K1650" s="501"/>
    </row>
    <row r="1651" spans="1:11" x14ac:dyDescent="0.2">
      <c r="A1651" s="163">
        <v>1636</v>
      </c>
      <c r="B1651" s="7"/>
      <c r="C1651" s="7"/>
      <c r="D1651" s="120"/>
      <c r="E1651" s="7"/>
      <c r="F1651" s="7"/>
      <c r="G1651" s="219"/>
      <c r="H1651" s="7"/>
      <c r="I1651" s="7"/>
      <c r="J1651" s="9"/>
      <c r="K1651" s="501"/>
    </row>
    <row r="1652" spans="1:11" x14ac:dyDescent="0.2">
      <c r="A1652" s="163">
        <v>1637</v>
      </c>
      <c r="B1652" s="7"/>
      <c r="C1652" s="7"/>
      <c r="D1652" s="120"/>
      <c r="E1652" s="7"/>
      <c r="F1652" s="7"/>
      <c r="G1652" s="219"/>
      <c r="H1652" s="7"/>
      <c r="I1652" s="7"/>
      <c r="J1652" s="9"/>
      <c r="K1652" s="501"/>
    </row>
    <row r="1653" spans="1:11" x14ac:dyDescent="0.2">
      <c r="A1653" s="163">
        <v>1638</v>
      </c>
      <c r="B1653" s="7"/>
      <c r="C1653" s="7"/>
      <c r="D1653" s="120"/>
      <c r="E1653" s="7"/>
      <c r="F1653" s="7"/>
      <c r="G1653" s="219"/>
      <c r="H1653" s="7"/>
      <c r="I1653" s="7"/>
      <c r="J1653" s="9"/>
      <c r="K1653" s="501"/>
    </row>
    <row r="1654" spans="1:11" x14ac:dyDescent="0.2">
      <c r="A1654" s="163">
        <v>1639</v>
      </c>
      <c r="B1654" s="7"/>
      <c r="C1654" s="7"/>
      <c r="D1654" s="120"/>
      <c r="E1654" s="7"/>
      <c r="F1654" s="7"/>
      <c r="G1654" s="219"/>
      <c r="H1654" s="7"/>
      <c r="I1654" s="7"/>
      <c r="J1654" s="9"/>
      <c r="K1654" s="501"/>
    </row>
    <row r="1655" spans="1:11" x14ac:dyDescent="0.2">
      <c r="A1655" s="163">
        <v>1640</v>
      </c>
      <c r="B1655" s="7"/>
      <c r="C1655" s="7"/>
      <c r="D1655" s="120"/>
      <c r="E1655" s="7"/>
      <c r="F1655" s="7"/>
      <c r="G1655" s="219"/>
      <c r="H1655" s="7"/>
      <c r="I1655" s="7"/>
      <c r="J1655" s="9"/>
      <c r="K1655" s="501"/>
    </row>
    <row r="1656" spans="1:11" x14ac:dyDescent="0.2">
      <c r="A1656" s="163">
        <v>1641</v>
      </c>
      <c r="B1656" s="7"/>
      <c r="C1656" s="7"/>
      <c r="D1656" s="120"/>
      <c r="E1656" s="7"/>
      <c r="F1656" s="7"/>
      <c r="G1656" s="219"/>
      <c r="H1656" s="7"/>
      <c r="I1656" s="7"/>
      <c r="J1656" s="9"/>
      <c r="K1656" s="501"/>
    </row>
    <row r="1657" spans="1:11" x14ac:dyDescent="0.2">
      <c r="A1657" s="163">
        <v>1642</v>
      </c>
      <c r="B1657" s="7"/>
      <c r="C1657" s="7"/>
      <c r="D1657" s="120"/>
      <c r="E1657" s="7"/>
      <c r="F1657" s="7"/>
      <c r="G1657" s="219"/>
      <c r="H1657" s="7"/>
      <c r="I1657" s="7"/>
      <c r="J1657" s="9"/>
      <c r="K1657" s="501"/>
    </row>
    <row r="1658" spans="1:11" x14ac:dyDescent="0.2">
      <c r="A1658" s="163">
        <v>1643</v>
      </c>
      <c r="B1658" s="7"/>
      <c r="C1658" s="7"/>
      <c r="D1658" s="120"/>
      <c r="E1658" s="7"/>
      <c r="F1658" s="7"/>
      <c r="G1658" s="219"/>
      <c r="H1658" s="7"/>
      <c r="I1658" s="7"/>
      <c r="J1658" s="9"/>
      <c r="K1658" s="501"/>
    </row>
    <row r="1659" spans="1:11" x14ac:dyDescent="0.2">
      <c r="A1659" s="163">
        <v>1644</v>
      </c>
      <c r="B1659" s="7"/>
      <c r="C1659" s="7"/>
      <c r="D1659" s="120"/>
      <c r="E1659" s="7"/>
      <c r="F1659" s="7"/>
      <c r="G1659" s="219"/>
      <c r="H1659" s="7"/>
      <c r="I1659" s="7"/>
      <c r="J1659" s="9"/>
      <c r="K1659" s="501"/>
    </row>
    <row r="1660" spans="1:11" x14ac:dyDescent="0.2">
      <c r="A1660" s="163">
        <v>1645</v>
      </c>
      <c r="B1660" s="7"/>
      <c r="C1660" s="7"/>
      <c r="D1660" s="120"/>
      <c r="E1660" s="7"/>
      <c r="F1660" s="7"/>
      <c r="G1660" s="219"/>
      <c r="H1660" s="7"/>
      <c r="I1660" s="7"/>
      <c r="J1660" s="9"/>
      <c r="K1660" s="501"/>
    </row>
    <row r="1661" spans="1:11" x14ac:dyDescent="0.2">
      <c r="A1661" s="163">
        <v>1646</v>
      </c>
      <c r="B1661" s="7"/>
      <c r="C1661" s="7"/>
      <c r="D1661" s="120"/>
      <c r="E1661" s="7"/>
      <c r="F1661" s="7"/>
      <c r="G1661" s="219"/>
      <c r="H1661" s="7"/>
      <c r="I1661" s="7"/>
      <c r="J1661" s="9"/>
      <c r="K1661" s="501"/>
    </row>
    <row r="1662" spans="1:11" x14ac:dyDescent="0.2">
      <c r="A1662" s="163">
        <v>1647</v>
      </c>
      <c r="B1662" s="7"/>
      <c r="C1662" s="7"/>
      <c r="D1662" s="120"/>
      <c r="E1662" s="7"/>
      <c r="F1662" s="7"/>
      <c r="G1662" s="219"/>
      <c r="H1662" s="7"/>
      <c r="I1662" s="7"/>
      <c r="J1662" s="9"/>
      <c r="K1662" s="501"/>
    </row>
    <row r="1663" spans="1:11" x14ac:dyDescent="0.2">
      <c r="A1663" s="163">
        <v>1648</v>
      </c>
      <c r="B1663" s="7"/>
      <c r="C1663" s="7"/>
      <c r="D1663" s="120"/>
      <c r="E1663" s="7"/>
      <c r="F1663" s="7"/>
      <c r="G1663" s="219"/>
      <c r="H1663" s="7"/>
      <c r="I1663" s="7"/>
      <c r="J1663" s="9"/>
      <c r="K1663" s="501"/>
    </row>
    <row r="1664" spans="1:11" x14ac:dyDescent="0.2">
      <c r="A1664" s="163">
        <v>1649</v>
      </c>
      <c r="B1664" s="7"/>
      <c r="C1664" s="7"/>
      <c r="D1664" s="120"/>
      <c r="E1664" s="7"/>
      <c r="F1664" s="7"/>
      <c r="G1664" s="219"/>
      <c r="H1664" s="7"/>
      <c r="I1664" s="7"/>
      <c r="J1664" s="9"/>
      <c r="K1664" s="501"/>
    </row>
    <row r="1665" spans="1:11" x14ac:dyDescent="0.2">
      <c r="A1665" s="163">
        <v>1650</v>
      </c>
      <c r="B1665" s="7"/>
      <c r="C1665" s="7"/>
      <c r="D1665" s="120"/>
      <c r="E1665" s="7"/>
      <c r="F1665" s="7"/>
      <c r="G1665" s="219"/>
      <c r="H1665" s="7"/>
      <c r="I1665" s="7"/>
      <c r="J1665" s="9"/>
      <c r="K1665" s="501"/>
    </row>
    <row r="1666" spans="1:11" x14ac:dyDescent="0.2">
      <c r="A1666" s="163">
        <v>1651</v>
      </c>
      <c r="B1666" s="7"/>
      <c r="C1666" s="7"/>
      <c r="D1666" s="120"/>
      <c r="E1666" s="7"/>
      <c r="F1666" s="7"/>
      <c r="G1666" s="219"/>
      <c r="H1666" s="7"/>
      <c r="I1666" s="7"/>
      <c r="J1666" s="9"/>
      <c r="K1666" s="501"/>
    </row>
    <row r="1667" spans="1:11" x14ac:dyDescent="0.2">
      <c r="A1667" s="163">
        <v>1652</v>
      </c>
      <c r="B1667" s="7"/>
      <c r="C1667" s="7"/>
      <c r="D1667" s="120"/>
      <c r="E1667" s="7"/>
      <c r="F1667" s="7"/>
      <c r="G1667" s="219"/>
      <c r="H1667" s="7"/>
      <c r="I1667" s="7"/>
      <c r="J1667" s="9"/>
      <c r="K1667" s="501"/>
    </row>
    <row r="1668" spans="1:11" x14ac:dyDescent="0.2">
      <c r="A1668" s="163">
        <v>1653</v>
      </c>
      <c r="B1668" s="7"/>
      <c r="C1668" s="7"/>
      <c r="D1668" s="120"/>
      <c r="E1668" s="7"/>
      <c r="F1668" s="7"/>
      <c r="G1668" s="219"/>
      <c r="H1668" s="7"/>
      <c r="I1668" s="7"/>
      <c r="J1668" s="9"/>
      <c r="K1668" s="501"/>
    </row>
    <row r="1669" spans="1:11" x14ac:dyDescent="0.2">
      <c r="A1669" s="163">
        <v>1654</v>
      </c>
      <c r="B1669" s="7"/>
      <c r="C1669" s="7"/>
      <c r="D1669" s="120"/>
      <c r="E1669" s="7"/>
      <c r="F1669" s="7"/>
      <c r="G1669" s="219"/>
      <c r="H1669" s="7"/>
      <c r="I1669" s="7"/>
      <c r="J1669" s="9"/>
      <c r="K1669" s="501"/>
    </row>
    <row r="1670" spans="1:11" x14ac:dyDescent="0.2">
      <c r="A1670" s="163">
        <v>1655</v>
      </c>
      <c r="B1670" s="7"/>
      <c r="C1670" s="7"/>
      <c r="D1670" s="120"/>
      <c r="E1670" s="7"/>
      <c r="F1670" s="7"/>
      <c r="G1670" s="219"/>
      <c r="H1670" s="7"/>
      <c r="I1670" s="7"/>
      <c r="J1670" s="9"/>
      <c r="K1670" s="501"/>
    </row>
    <row r="1671" spans="1:11" x14ac:dyDescent="0.2">
      <c r="A1671" s="163">
        <v>1656</v>
      </c>
      <c r="B1671" s="7"/>
      <c r="C1671" s="7"/>
      <c r="D1671" s="120"/>
      <c r="E1671" s="7"/>
      <c r="F1671" s="7"/>
      <c r="G1671" s="219"/>
      <c r="H1671" s="7"/>
      <c r="I1671" s="7"/>
      <c r="J1671" s="9"/>
      <c r="K1671" s="501"/>
    </row>
    <row r="1672" spans="1:11" x14ac:dyDescent="0.2">
      <c r="A1672" s="163">
        <v>1657</v>
      </c>
      <c r="B1672" s="7"/>
      <c r="C1672" s="7"/>
      <c r="D1672" s="120"/>
      <c r="E1672" s="7"/>
      <c r="F1672" s="7"/>
      <c r="G1672" s="219"/>
      <c r="H1672" s="7"/>
      <c r="I1672" s="7"/>
      <c r="J1672" s="9"/>
      <c r="K1672" s="501"/>
    </row>
    <row r="1673" spans="1:11" x14ac:dyDescent="0.2">
      <c r="A1673" s="163">
        <v>1658</v>
      </c>
      <c r="B1673" s="7"/>
      <c r="C1673" s="7"/>
      <c r="D1673" s="120"/>
      <c r="E1673" s="7"/>
      <c r="F1673" s="7"/>
      <c r="G1673" s="219"/>
      <c r="H1673" s="7"/>
      <c r="I1673" s="7"/>
      <c r="J1673" s="9"/>
      <c r="K1673" s="501"/>
    </row>
    <row r="1674" spans="1:11" x14ac:dyDescent="0.2">
      <c r="A1674" s="163">
        <v>1659</v>
      </c>
      <c r="B1674" s="7"/>
      <c r="C1674" s="7"/>
      <c r="D1674" s="120"/>
      <c r="E1674" s="7"/>
      <c r="F1674" s="7"/>
      <c r="G1674" s="219"/>
      <c r="H1674" s="7"/>
      <c r="I1674" s="7"/>
      <c r="J1674" s="9"/>
      <c r="K1674" s="501"/>
    </row>
    <row r="1675" spans="1:11" x14ac:dyDescent="0.2">
      <c r="A1675" s="163">
        <v>1660</v>
      </c>
      <c r="B1675" s="7"/>
      <c r="C1675" s="7"/>
      <c r="D1675" s="120"/>
      <c r="E1675" s="7"/>
      <c r="F1675" s="7"/>
      <c r="G1675" s="219"/>
      <c r="H1675" s="7"/>
      <c r="I1675" s="7"/>
      <c r="J1675" s="9"/>
      <c r="K1675" s="501"/>
    </row>
    <row r="1676" spans="1:11" x14ac:dyDescent="0.2">
      <c r="A1676" s="163">
        <v>1661</v>
      </c>
      <c r="B1676" s="7"/>
      <c r="C1676" s="7"/>
      <c r="D1676" s="120"/>
      <c r="E1676" s="7"/>
      <c r="F1676" s="7"/>
      <c r="G1676" s="219"/>
      <c r="H1676" s="7"/>
      <c r="I1676" s="7"/>
      <c r="J1676" s="9"/>
      <c r="K1676" s="501"/>
    </row>
    <row r="1677" spans="1:11" x14ac:dyDescent="0.2">
      <c r="A1677" s="163">
        <v>1662</v>
      </c>
      <c r="B1677" s="7"/>
      <c r="C1677" s="7"/>
      <c r="D1677" s="120"/>
      <c r="E1677" s="7"/>
      <c r="F1677" s="7"/>
      <c r="G1677" s="219"/>
      <c r="H1677" s="7"/>
      <c r="I1677" s="7"/>
      <c r="J1677" s="9"/>
      <c r="K1677" s="501"/>
    </row>
    <row r="1678" spans="1:11" x14ac:dyDescent="0.2">
      <c r="A1678" s="163">
        <v>1663</v>
      </c>
      <c r="B1678" s="7"/>
      <c r="C1678" s="7"/>
      <c r="D1678" s="120"/>
      <c r="E1678" s="7"/>
      <c r="F1678" s="7"/>
      <c r="G1678" s="219"/>
      <c r="H1678" s="7"/>
      <c r="I1678" s="7"/>
      <c r="J1678" s="9"/>
      <c r="K1678" s="501"/>
    </row>
    <row r="1679" spans="1:11" x14ac:dyDescent="0.2">
      <c r="A1679" s="163">
        <v>1664</v>
      </c>
      <c r="B1679" s="7"/>
      <c r="C1679" s="7"/>
      <c r="D1679" s="120"/>
      <c r="E1679" s="7"/>
      <c r="F1679" s="7"/>
      <c r="G1679" s="219"/>
      <c r="H1679" s="7"/>
      <c r="I1679" s="7"/>
      <c r="J1679" s="9"/>
      <c r="K1679" s="501"/>
    </row>
    <row r="1680" spans="1:11" x14ac:dyDescent="0.2">
      <c r="A1680" s="163">
        <v>1665</v>
      </c>
      <c r="B1680" s="7"/>
      <c r="C1680" s="7"/>
      <c r="D1680" s="120"/>
      <c r="E1680" s="7"/>
      <c r="F1680" s="7"/>
      <c r="G1680" s="219"/>
      <c r="H1680" s="7"/>
      <c r="I1680" s="7"/>
      <c r="J1680" s="9"/>
      <c r="K1680" s="501"/>
    </row>
    <row r="1681" spans="1:11" x14ac:dyDescent="0.2">
      <c r="A1681" s="163">
        <v>1666</v>
      </c>
      <c r="B1681" s="7"/>
      <c r="C1681" s="7"/>
      <c r="D1681" s="120"/>
      <c r="E1681" s="7"/>
      <c r="F1681" s="7"/>
      <c r="G1681" s="219"/>
      <c r="H1681" s="7"/>
      <c r="I1681" s="7"/>
      <c r="J1681" s="9"/>
      <c r="K1681" s="501"/>
    </row>
    <row r="1682" spans="1:11" x14ac:dyDescent="0.2">
      <c r="A1682" s="163">
        <v>1667</v>
      </c>
      <c r="B1682" s="7"/>
      <c r="C1682" s="7"/>
      <c r="D1682" s="120"/>
      <c r="E1682" s="7"/>
      <c r="F1682" s="7"/>
      <c r="G1682" s="219"/>
      <c r="H1682" s="7"/>
      <c r="I1682" s="7"/>
      <c r="J1682" s="9"/>
      <c r="K1682" s="501"/>
    </row>
    <row r="1683" spans="1:11" x14ac:dyDescent="0.2">
      <c r="A1683" s="163">
        <v>1668</v>
      </c>
      <c r="B1683" s="7"/>
      <c r="C1683" s="7"/>
      <c r="D1683" s="120"/>
      <c r="E1683" s="7"/>
      <c r="F1683" s="7"/>
      <c r="G1683" s="219"/>
      <c r="H1683" s="7"/>
      <c r="I1683" s="7"/>
      <c r="J1683" s="9"/>
      <c r="K1683" s="501"/>
    </row>
    <row r="1684" spans="1:11" x14ac:dyDescent="0.2">
      <c r="A1684" s="163">
        <v>1669</v>
      </c>
      <c r="B1684" s="7"/>
      <c r="C1684" s="7"/>
      <c r="D1684" s="120"/>
      <c r="E1684" s="7"/>
      <c r="F1684" s="7"/>
      <c r="G1684" s="219"/>
      <c r="H1684" s="7"/>
      <c r="I1684" s="7"/>
      <c r="J1684" s="9"/>
      <c r="K1684" s="501"/>
    </row>
    <row r="1685" spans="1:11" x14ac:dyDescent="0.2">
      <c r="A1685" s="163">
        <v>1670</v>
      </c>
      <c r="B1685" s="7"/>
      <c r="C1685" s="7"/>
      <c r="D1685" s="120"/>
      <c r="E1685" s="7"/>
      <c r="F1685" s="7"/>
      <c r="G1685" s="219"/>
      <c r="H1685" s="7"/>
      <c r="I1685" s="7"/>
      <c r="J1685" s="9"/>
      <c r="K1685" s="501"/>
    </row>
    <row r="1686" spans="1:11" x14ac:dyDescent="0.2">
      <c r="A1686" s="163">
        <v>1671</v>
      </c>
      <c r="B1686" s="7"/>
      <c r="C1686" s="7"/>
      <c r="D1686" s="120"/>
      <c r="E1686" s="7"/>
      <c r="F1686" s="7"/>
      <c r="G1686" s="219"/>
      <c r="H1686" s="7"/>
      <c r="I1686" s="7"/>
      <c r="J1686" s="9"/>
      <c r="K1686" s="501"/>
    </row>
    <row r="1687" spans="1:11" x14ac:dyDescent="0.2">
      <c r="A1687" s="163">
        <v>1672</v>
      </c>
      <c r="B1687" s="7"/>
      <c r="C1687" s="7"/>
      <c r="D1687" s="120"/>
      <c r="E1687" s="7"/>
      <c r="F1687" s="7"/>
      <c r="G1687" s="219"/>
      <c r="H1687" s="7"/>
      <c r="I1687" s="7"/>
      <c r="J1687" s="9"/>
      <c r="K1687" s="501"/>
    </row>
    <row r="1688" spans="1:11" x14ac:dyDescent="0.2">
      <c r="A1688" s="163">
        <v>1673</v>
      </c>
      <c r="B1688" s="7"/>
      <c r="C1688" s="7"/>
      <c r="D1688" s="120"/>
      <c r="E1688" s="7"/>
      <c r="F1688" s="7"/>
      <c r="G1688" s="219"/>
      <c r="H1688" s="7"/>
      <c r="I1688" s="7"/>
      <c r="J1688" s="9"/>
      <c r="K1688" s="501"/>
    </row>
    <row r="1689" spans="1:11" x14ac:dyDescent="0.2">
      <c r="A1689" s="163">
        <v>1674</v>
      </c>
      <c r="B1689" s="7"/>
      <c r="C1689" s="7"/>
      <c r="D1689" s="120"/>
      <c r="E1689" s="7"/>
      <c r="F1689" s="7"/>
      <c r="G1689" s="219"/>
      <c r="H1689" s="7"/>
      <c r="I1689" s="7"/>
      <c r="J1689" s="9"/>
      <c r="K1689" s="501"/>
    </row>
    <row r="1690" spans="1:11" x14ac:dyDescent="0.2">
      <c r="A1690" s="163">
        <v>1675</v>
      </c>
      <c r="B1690" s="7"/>
      <c r="C1690" s="7"/>
      <c r="D1690" s="120"/>
      <c r="E1690" s="7"/>
      <c r="F1690" s="7"/>
      <c r="G1690" s="219"/>
      <c r="H1690" s="7"/>
      <c r="I1690" s="7"/>
      <c r="J1690" s="9"/>
      <c r="K1690" s="501"/>
    </row>
    <row r="1691" spans="1:11" x14ac:dyDescent="0.2">
      <c r="A1691" s="163">
        <v>1676</v>
      </c>
      <c r="B1691" s="7"/>
      <c r="C1691" s="7"/>
      <c r="D1691" s="120"/>
      <c r="E1691" s="7"/>
      <c r="F1691" s="7"/>
      <c r="G1691" s="219"/>
      <c r="H1691" s="7"/>
      <c r="I1691" s="7"/>
      <c r="J1691" s="9"/>
      <c r="K1691" s="501"/>
    </row>
    <row r="1692" spans="1:11" x14ac:dyDescent="0.2">
      <c r="A1692" s="163">
        <v>1677</v>
      </c>
      <c r="B1692" s="7"/>
      <c r="C1692" s="7"/>
      <c r="D1692" s="120"/>
      <c r="E1692" s="7"/>
      <c r="F1692" s="7"/>
      <c r="G1692" s="219"/>
      <c r="H1692" s="7"/>
      <c r="I1692" s="7"/>
      <c r="J1692" s="9"/>
      <c r="K1692" s="501"/>
    </row>
    <row r="1693" spans="1:11" x14ac:dyDescent="0.2">
      <c r="A1693" s="163">
        <v>1678</v>
      </c>
      <c r="B1693" s="7"/>
      <c r="C1693" s="7"/>
      <c r="D1693" s="120"/>
      <c r="E1693" s="7"/>
      <c r="F1693" s="7"/>
      <c r="G1693" s="219"/>
      <c r="H1693" s="7"/>
      <c r="I1693" s="7"/>
      <c r="J1693" s="9"/>
      <c r="K1693" s="501"/>
    </row>
    <row r="1694" spans="1:11" x14ac:dyDescent="0.2">
      <c r="A1694" s="163">
        <v>1679</v>
      </c>
      <c r="B1694" s="7"/>
      <c r="C1694" s="7"/>
      <c r="D1694" s="120"/>
      <c r="E1694" s="7"/>
      <c r="F1694" s="7"/>
      <c r="G1694" s="219"/>
      <c r="H1694" s="7"/>
      <c r="I1694" s="7"/>
      <c r="J1694" s="9"/>
      <c r="K1694" s="501"/>
    </row>
    <row r="1695" spans="1:11" x14ac:dyDescent="0.2">
      <c r="A1695" s="163">
        <v>1680</v>
      </c>
      <c r="B1695" s="7"/>
      <c r="C1695" s="7"/>
      <c r="D1695" s="120"/>
      <c r="E1695" s="7"/>
      <c r="F1695" s="7"/>
      <c r="G1695" s="219"/>
      <c r="H1695" s="7"/>
      <c r="I1695" s="7"/>
      <c r="J1695" s="9"/>
      <c r="K1695" s="501"/>
    </row>
    <row r="1696" spans="1:11" x14ac:dyDescent="0.2">
      <c r="A1696" s="163">
        <v>1681</v>
      </c>
      <c r="B1696" s="7"/>
      <c r="C1696" s="7"/>
      <c r="D1696" s="120"/>
      <c r="E1696" s="7"/>
      <c r="F1696" s="7"/>
      <c r="G1696" s="219"/>
      <c r="H1696" s="7"/>
      <c r="I1696" s="7"/>
      <c r="J1696" s="9"/>
      <c r="K1696" s="501"/>
    </row>
    <row r="1697" spans="1:11" x14ac:dyDescent="0.2">
      <c r="A1697" s="163">
        <v>1682</v>
      </c>
      <c r="B1697" s="7"/>
      <c r="C1697" s="7"/>
      <c r="D1697" s="120"/>
      <c r="E1697" s="7"/>
      <c r="F1697" s="7"/>
      <c r="G1697" s="219"/>
      <c r="H1697" s="7"/>
      <c r="I1697" s="7"/>
      <c r="J1697" s="9"/>
      <c r="K1697" s="501"/>
    </row>
    <row r="1698" spans="1:11" x14ac:dyDescent="0.2">
      <c r="A1698" s="163">
        <v>1683</v>
      </c>
      <c r="B1698" s="7"/>
      <c r="C1698" s="7"/>
      <c r="D1698" s="120"/>
      <c r="E1698" s="7"/>
      <c r="F1698" s="7"/>
      <c r="G1698" s="219"/>
      <c r="H1698" s="7"/>
      <c r="I1698" s="7"/>
      <c r="J1698" s="9"/>
      <c r="K1698" s="501"/>
    </row>
    <row r="1699" spans="1:11" x14ac:dyDescent="0.2">
      <c r="A1699" s="163">
        <v>1684</v>
      </c>
      <c r="B1699" s="7"/>
      <c r="C1699" s="7"/>
      <c r="D1699" s="120"/>
      <c r="E1699" s="7"/>
      <c r="F1699" s="7"/>
      <c r="G1699" s="219"/>
      <c r="H1699" s="7"/>
      <c r="I1699" s="7"/>
      <c r="J1699" s="9"/>
      <c r="K1699" s="501"/>
    </row>
    <row r="1700" spans="1:11" x14ac:dyDescent="0.2">
      <c r="A1700" s="163">
        <v>1685</v>
      </c>
      <c r="B1700" s="7"/>
      <c r="C1700" s="7"/>
      <c r="D1700" s="120"/>
      <c r="E1700" s="7"/>
      <c r="F1700" s="7"/>
      <c r="G1700" s="219"/>
      <c r="H1700" s="7"/>
      <c r="I1700" s="7"/>
      <c r="J1700" s="9"/>
      <c r="K1700" s="501"/>
    </row>
    <row r="1701" spans="1:11" x14ac:dyDescent="0.2">
      <c r="A1701" s="163">
        <v>1686</v>
      </c>
      <c r="B1701" s="7"/>
      <c r="C1701" s="7"/>
      <c r="D1701" s="120"/>
      <c r="E1701" s="7"/>
      <c r="F1701" s="7"/>
      <c r="G1701" s="219"/>
      <c r="H1701" s="7"/>
      <c r="I1701" s="7"/>
      <c r="J1701" s="9"/>
      <c r="K1701" s="501"/>
    </row>
    <row r="1702" spans="1:11" x14ac:dyDescent="0.2">
      <c r="A1702" s="163">
        <v>1687</v>
      </c>
      <c r="B1702" s="7"/>
      <c r="C1702" s="7"/>
      <c r="D1702" s="120"/>
      <c r="E1702" s="7"/>
      <c r="F1702" s="7"/>
      <c r="G1702" s="219"/>
      <c r="H1702" s="7"/>
      <c r="I1702" s="7"/>
      <c r="J1702" s="9"/>
      <c r="K1702" s="501"/>
    </row>
    <row r="1703" spans="1:11" x14ac:dyDescent="0.2">
      <c r="A1703" s="163">
        <v>1688</v>
      </c>
      <c r="B1703" s="7"/>
      <c r="C1703" s="7"/>
      <c r="D1703" s="120"/>
      <c r="E1703" s="7"/>
      <c r="F1703" s="7"/>
      <c r="G1703" s="219"/>
      <c r="H1703" s="7"/>
      <c r="I1703" s="7"/>
      <c r="J1703" s="9"/>
      <c r="K1703" s="501"/>
    </row>
    <row r="1704" spans="1:11" x14ac:dyDescent="0.2">
      <c r="A1704" s="163">
        <v>1689</v>
      </c>
      <c r="B1704" s="7"/>
      <c r="C1704" s="7"/>
      <c r="D1704" s="120"/>
      <c r="E1704" s="7"/>
      <c r="F1704" s="7"/>
      <c r="G1704" s="219"/>
      <c r="H1704" s="7"/>
      <c r="I1704" s="7"/>
      <c r="J1704" s="9"/>
      <c r="K1704" s="501"/>
    </row>
    <row r="1705" spans="1:11" x14ac:dyDescent="0.2">
      <c r="A1705" s="163">
        <v>1690</v>
      </c>
      <c r="B1705" s="7"/>
      <c r="C1705" s="7"/>
      <c r="D1705" s="120"/>
      <c r="E1705" s="7"/>
      <c r="F1705" s="7"/>
      <c r="G1705" s="219"/>
      <c r="H1705" s="7"/>
      <c r="I1705" s="7"/>
      <c r="J1705" s="9"/>
      <c r="K1705" s="501"/>
    </row>
    <row r="1706" spans="1:11" x14ac:dyDescent="0.2">
      <c r="A1706" s="163">
        <v>1691</v>
      </c>
      <c r="B1706" s="7"/>
      <c r="C1706" s="7"/>
      <c r="D1706" s="120"/>
      <c r="E1706" s="7"/>
      <c r="F1706" s="7"/>
      <c r="G1706" s="219"/>
      <c r="H1706" s="7"/>
      <c r="I1706" s="7"/>
      <c r="J1706" s="9"/>
      <c r="K1706" s="501"/>
    </row>
    <row r="1707" spans="1:11" x14ac:dyDescent="0.2">
      <c r="A1707" s="163">
        <v>1692</v>
      </c>
      <c r="B1707" s="7"/>
      <c r="C1707" s="7"/>
      <c r="D1707" s="120"/>
      <c r="E1707" s="7"/>
      <c r="F1707" s="7"/>
      <c r="G1707" s="219"/>
      <c r="H1707" s="7"/>
      <c r="I1707" s="7"/>
      <c r="J1707" s="9"/>
      <c r="K1707" s="501"/>
    </row>
    <row r="1708" spans="1:11" x14ac:dyDescent="0.2">
      <c r="A1708" s="163">
        <v>1693</v>
      </c>
      <c r="B1708" s="7"/>
      <c r="C1708" s="7"/>
      <c r="D1708" s="120"/>
      <c r="E1708" s="7"/>
      <c r="F1708" s="7"/>
      <c r="G1708" s="219"/>
      <c r="H1708" s="7"/>
      <c r="I1708" s="7"/>
      <c r="J1708" s="9"/>
      <c r="K1708" s="501"/>
    </row>
    <row r="1709" spans="1:11" x14ac:dyDescent="0.2">
      <c r="A1709" s="163">
        <v>1694</v>
      </c>
      <c r="B1709" s="7"/>
      <c r="C1709" s="7"/>
      <c r="D1709" s="120"/>
      <c r="E1709" s="7"/>
      <c r="F1709" s="7"/>
      <c r="G1709" s="219"/>
      <c r="H1709" s="7"/>
      <c r="I1709" s="7"/>
      <c r="J1709" s="9"/>
      <c r="K1709" s="501"/>
    </row>
    <row r="1710" spans="1:11" x14ac:dyDescent="0.2">
      <c r="A1710" s="163">
        <v>1695</v>
      </c>
      <c r="B1710" s="7"/>
      <c r="C1710" s="7"/>
      <c r="D1710" s="120"/>
      <c r="E1710" s="7"/>
      <c r="F1710" s="7"/>
      <c r="G1710" s="219"/>
      <c r="H1710" s="7"/>
      <c r="I1710" s="7"/>
      <c r="J1710" s="9"/>
      <c r="K1710" s="501"/>
    </row>
    <row r="1711" spans="1:11" x14ac:dyDescent="0.2">
      <c r="A1711" s="163">
        <v>1696</v>
      </c>
      <c r="B1711" s="7"/>
      <c r="C1711" s="7"/>
      <c r="D1711" s="120"/>
      <c r="E1711" s="7"/>
      <c r="F1711" s="7"/>
      <c r="G1711" s="219"/>
      <c r="H1711" s="7"/>
      <c r="I1711" s="7"/>
      <c r="J1711" s="9"/>
      <c r="K1711" s="501"/>
    </row>
    <row r="1712" spans="1:11" x14ac:dyDescent="0.2">
      <c r="A1712" s="163">
        <v>1697</v>
      </c>
      <c r="B1712" s="7"/>
      <c r="C1712" s="7"/>
      <c r="D1712" s="120"/>
      <c r="E1712" s="7"/>
      <c r="F1712" s="7"/>
      <c r="G1712" s="219"/>
      <c r="H1712" s="7"/>
      <c r="I1712" s="7"/>
      <c r="J1712" s="9"/>
      <c r="K1712" s="501"/>
    </row>
    <row r="1713" spans="1:11" x14ac:dyDescent="0.2">
      <c r="A1713" s="163">
        <v>1698</v>
      </c>
      <c r="B1713" s="7"/>
      <c r="C1713" s="7"/>
      <c r="D1713" s="120"/>
      <c r="E1713" s="7"/>
      <c r="F1713" s="7"/>
      <c r="G1713" s="219"/>
      <c r="H1713" s="7"/>
      <c r="I1713" s="7"/>
      <c r="J1713" s="9"/>
      <c r="K1713" s="501"/>
    </row>
    <row r="1714" spans="1:11" x14ac:dyDescent="0.2">
      <c r="A1714" s="163">
        <v>1699</v>
      </c>
      <c r="B1714" s="7"/>
      <c r="C1714" s="7"/>
      <c r="D1714" s="120"/>
      <c r="E1714" s="7"/>
      <c r="F1714" s="7"/>
      <c r="G1714" s="219"/>
      <c r="H1714" s="7"/>
      <c r="I1714" s="7"/>
      <c r="J1714" s="9"/>
      <c r="K1714" s="501"/>
    </row>
    <row r="1715" spans="1:11" x14ac:dyDescent="0.2">
      <c r="A1715" s="163">
        <v>1700</v>
      </c>
      <c r="B1715" s="7"/>
      <c r="C1715" s="7"/>
      <c r="D1715" s="120"/>
      <c r="E1715" s="7"/>
      <c r="F1715" s="7"/>
      <c r="G1715" s="219"/>
      <c r="H1715" s="7"/>
      <c r="I1715" s="7"/>
      <c r="J1715" s="9"/>
      <c r="K1715" s="501"/>
    </row>
    <row r="1716" spans="1:11" x14ac:dyDescent="0.2">
      <c r="A1716" s="163">
        <v>1701</v>
      </c>
      <c r="B1716" s="7"/>
      <c r="C1716" s="7"/>
      <c r="D1716" s="120"/>
      <c r="E1716" s="7"/>
      <c r="F1716" s="7"/>
      <c r="G1716" s="219"/>
      <c r="H1716" s="7"/>
      <c r="I1716" s="7"/>
      <c r="J1716" s="9"/>
      <c r="K1716" s="501"/>
    </row>
    <row r="1717" spans="1:11" x14ac:dyDescent="0.2">
      <c r="A1717" s="163">
        <v>1702</v>
      </c>
      <c r="B1717" s="7"/>
      <c r="C1717" s="7"/>
      <c r="D1717" s="120"/>
      <c r="E1717" s="7"/>
      <c r="F1717" s="7"/>
      <c r="G1717" s="219"/>
      <c r="H1717" s="7"/>
      <c r="I1717" s="7"/>
      <c r="J1717" s="9"/>
      <c r="K1717" s="501"/>
    </row>
    <row r="1718" spans="1:11" x14ac:dyDescent="0.2">
      <c r="A1718" s="163">
        <v>1703</v>
      </c>
      <c r="B1718" s="7"/>
      <c r="C1718" s="7"/>
      <c r="D1718" s="120"/>
      <c r="E1718" s="7"/>
      <c r="F1718" s="7"/>
      <c r="G1718" s="219"/>
      <c r="H1718" s="7"/>
      <c r="I1718" s="7"/>
      <c r="J1718" s="9"/>
      <c r="K1718" s="501"/>
    </row>
    <row r="1719" spans="1:11" x14ac:dyDescent="0.2">
      <c r="A1719" s="163">
        <v>1704</v>
      </c>
      <c r="B1719" s="7"/>
      <c r="C1719" s="7"/>
      <c r="D1719" s="120"/>
      <c r="E1719" s="7"/>
      <c r="F1719" s="7"/>
      <c r="G1719" s="219"/>
      <c r="H1719" s="7"/>
      <c r="I1719" s="7"/>
      <c r="J1719" s="9"/>
      <c r="K1719" s="501"/>
    </row>
    <row r="1720" spans="1:11" x14ac:dyDescent="0.2">
      <c r="A1720" s="163">
        <v>1705</v>
      </c>
      <c r="B1720" s="7"/>
      <c r="C1720" s="7"/>
      <c r="D1720" s="120"/>
      <c r="E1720" s="7"/>
      <c r="F1720" s="7"/>
      <c r="G1720" s="219"/>
      <c r="H1720" s="7"/>
      <c r="I1720" s="7"/>
      <c r="J1720" s="9"/>
      <c r="K1720" s="501"/>
    </row>
    <row r="1721" spans="1:11" x14ac:dyDescent="0.2">
      <c r="A1721" s="163">
        <v>1706</v>
      </c>
      <c r="B1721" s="7"/>
      <c r="C1721" s="7"/>
      <c r="D1721" s="120"/>
      <c r="E1721" s="7"/>
      <c r="F1721" s="7"/>
      <c r="G1721" s="219"/>
      <c r="H1721" s="7"/>
      <c r="I1721" s="7"/>
      <c r="J1721" s="9"/>
      <c r="K1721" s="501"/>
    </row>
    <row r="1722" spans="1:11" x14ac:dyDescent="0.2">
      <c r="A1722" s="163">
        <v>1707</v>
      </c>
      <c r="B1722" s="7"/>
      <c r="C1722" s="7"/>
      <c r="D1722" s="120"/>
      <c r="E1722" s="7"/>
      <c r="F1722" s="7"/>
      <c r="G1722" s="219"/>
      <c r="H1722" s="7"/>
      <c r="I1722" s="7"/>
      <c r="J1722" s="9"/>
      <c r="K1722" s="501"/>
    </row>
    <row r="1723" spans="1:11" x14ac:dyDescent="0.2">
      <c r="A1723" s="163">
        <v>1708</v>
      </c>
      <c r="B1723" s="7"/>
      <c r="C1723" s="7"/>
      <c r="D1723" s="120"/>
      <c r="E1723" s="7"/>
      <c r="F1723" s="7"/>
      <c r="G1723" s="219"/>
      <c r="H1723" s="7"/>
      <c r="I1723" s="7"/>
      <c r="J1723" s="9"/>
      <c r="K1723" s="501"/>
    </row>
    <row r="1724" spans="1:11" x14ac:dyDescent="0.2">
      <c r="A1724" s="163">
        <v>1709</v>
      </c>
      <c r="B1724" s="7"/>
      <c r="C1724" s="7"/>
      <c r="D1724" s="120"/>
      <c r="E1724" s="7"/>
      <c r="F1724" s="7"/>
      <c r="G1724" s="219"/>
      <c r="H1724" s="7"/>
      <c r="I1724" s="7"/>
      <c r="J1724" s="9"/>
      <c r="K1724" s="501"/>
    </row>
    <row r="1725" spans="1:11" x14ac:dyDescent="0.2">
      <c r="A1725" s="163">
        <v>1710</v>
      </c>
      <c r="B1725" s="7"/>
      <c r="C1725" s="7"/>
      <c r="D1725" s="120"/>
      <c r="E1725" s="7"/>
      <c r="F1725" s="7"/>
      <c r="G1725" s="219"/>
      <c r="H1725" s="7"/>
      <c r="I1725" s="7"/>
      <c r="J1725" s="9"/>
      <c r="K1725" s="501"/>
    </row>
    <row r="1726" spans="1:11" x14ac:dyDescent="0.2">
      <c r="A1726" s="163">
        <v>1711</v>
      </c>
      <c r="B1726" s="7"/>
      <c r="C1726" s="7"/>
      <c r="D1726" s="120"/>
      <c r="E1726" s="7"/>
      <c r="F1726" s="7"/>
      <c r="G1726" s="219"/>
      <c r="H1726" s="7"/>
      <c r="I1726" s="7"/>
      <c r="J1726" s="9"/>
      <c r="K1726" s="501"/>
    </row>
    <row r="1727" spans="1:11" x14ac:dyDescent="0.2">
      <c r="A1727" s="163">
        <v>1712</v>
      </c>
      <c r="B1727" s="7"/>
      <c r="C1727" s="7"/>
      <c r="D1727" s="120"/>
      <c r="E1727" s="7"/>
      <c r="F1727" s="7"/>
      <c r="G1727" s="219"/>
      <c r="H1727" s="7"/>
      <c r="I1727" s="7"/>
      <c r="J1727" s="9"/>
      <c r="K1727" s="501"/>
    </row>
    <row r="1728" spans="1:11" x14ac:dyDescent="0.2">
      <c r="A1728" s="163">
        <v>1713</v>
      </c>
      <c r="B1728" s="7"/>
      <c r="C1728" s="7"/>
      <c r="D1728" s="120"/>
      <c r="E1728" s="7"/>
      <c r="F1728" s="7"/>
      <c r="G1728" s="219"/>
      <c r="H1728" s="7"/>
      <c r="I1728" s="7"/>
      <c r="J1728" s="9"/>
      <c r="K1728" s="501"/>
    </row>
    <row r="1729" spans="1:11" x14ac:dyDescent="0.2">
      <c r="A1729" s="163">
        <v>1714</v>
      </c>
      <c r="B1729" s="7"/>
      <c r="C1729" s="7"/>
      <c r="D1729" s="120"/>
      <c r="E1729" s="7"/>
      <c r="F1729" s="7"/>
      <c r="G1729" s="219"/>
      <c r="H1729" s="7"/>
      <c r="I1729" s="7"/>
      <c r="J1729" s="9"/>
      <c r="K1729" s="501"/>
    </row>
    <row r="1730" spans="1:11" x14ac:dyDescent="0.2">
      <c r="A1730" s="163">
        <v>1715</v>
      </c>
      <c r="B1730" s="7"/>
      <c r="C1730" s="7"/>
      <c r="D1730" s="120"/>
      <c r="E1730" s="7"/>
      <c r="F1730" s="7"/>
      <c r="G1730" s="219"/>
      <c r="H1730" s="7"/>
      <c r="I1730" s="7"/>
      <c r="J1730" s="9"/>
      <c r="K1730" s="501"/>
    </row>
    <row r="1731" spans="1:11" x14ac:dyDescent="0.2">
      <c r="A1731" s="163">
        <v>1716</v>
      </c>
      <c r="B1731" s="7"/>
      <c r="C1731" s="7"/>
      <c r="D1731" s="120"/>
      <c r="E1731" s="7"/>
      <c r="F1731" s="7"/>
      <c r="G1731" s="219"/>
      <c r="H1731" s="7"/>
      <c r="I1731" s="7"/>
      <c r="J1731" s="9"/>
      <c r="K1731" s="501"/>
    </row>
    <row r="1732" spans="1:11" x14ac:dyDescent="0.2">
      <c r="A1732" s="163">
        <v>1717</v>
      </c>
      <c r="B1732" s="7"/>
      <c r="C1732" s="7"/>
      <c r="D1732" s="120"/>
      <c r="E1732" s="7"/>
      <c r="F1732" s="7"/>
      <c r="G1732" s="219"/>
      <c r="H1732" s="7"/>
      <c r="I1732" s="7"/>
      <c r="J1732" s="9"/>
      <c r="K1732" s="501"/>
    </row>
    <row r="1733" spans="1:11" x14ac:dyDescent="0.2">
      <c r="A1733" s="163">
        <v>1718</v>
      </c>
      <c r="B1733" s="7"/>
      <c r="C1733" s="7"/>
      <c r="D1733" s="120"/>
      <c r="E1733" s="7"/>
      <c r="F1733" s="7"/>
      <c r="G1733" s="219"/>
      <c r="H1733" s="7"/>
      <c r="I1733" s="7"/>
      <c r="J1733" s="9"/>
      <c r="K1733" s="501"/>
    </row>
    <row r="1734" spans="1:11" x14ac:dyDescent="0.2">
      <c r="A1734" s="163">
        <v>1719</v>
      </c>
      <c r="B1734" s="7"/>
      <c r="C1734" s="7"/>
      <c r="D1734" s="120"/>
      <c r="E1734" s="7"/>
      <c r="F1734" s="7"/>
      <c r="G1734" s="219"/>
      <c r="H1734" s="7"/>
      <c r="I1734" s="7"/>
      <c r="J1734" s="9"/>
      <c r="K1734" s="501"/>
    </row>
    <row r="1735" spans="1:11" x14ac:dyDescent="0.2">
      <c r="A1735" s="163">
        <v>1720</v>
      </c>
      <c r="B1735" s="7"/>
      <c r="C1735" s="7"/>
      <c r="D1735" s="120"/>
      <c r="E1735" s="7"/>
      <c r="F1735" s="7"/>
      <c r="G1735" s="219"/>
      <c r="H1735" s="7"/>
      <c r="I1735" s="7"/>
      <c r="J1735" s="9"/>
      <c r="K1735" s="501"/>
    </row>
    <row r="1736" spans="1:11" x14ac:dyDescent="0.2">
      <c r="A1736" s="163">
        <v>1721</v>
      </c>
      <c r="B1736" s="7"/>
      <c r="C1736" s="7"/>
      <c r="D1736" s="120"/>
      <c r="E1736" s="7"/>
      <c r="F1736" s="7"/>
      <c r="G1736" s="219"/>
      <c r="H1736" s="7"/>
      <c r="I1736" s="7"/>
      <c r="J1736" s="9"/>
      <c r="K1736" s="501"/>
    </row>
    <row r="1737" spans="1:11" x14ac:dyDescent="0.2">
      <c r="A1737" s="163">
        <v>1722</v>
      </c>
      <c r="B1737" s="7"/>
      <c r="C1737" s="7"/>
      <c r="D1737" s="120"/>
      <c r="E1737" s="7"/>
      <c r="F1737" s="7"/>
      <c r="G1737" s="219"/>
      <c r="H1737" s="7"/>
      <c r="I1737" s="7"/>
      <c r="J1737" s="9"/>
      <c r="K1737" s="501"/>
    </row>
    <row r="1738" spans="1:11" x14ac:dyDescent="0.2">
      <c r="A1738" s="163">
        <v>1723</v>
      </c>
      <c r="B1738" s="7"/>
      <c r="C1738" s="7"/>
      <c r="D1738" s="120"/>
      <c r="E1738" s="7"/>
      <c r="F1738" s="7"/>
      <c r="G1738" s="219"/>
      <c r="H1738" s="7"/>
      <c r="I1738" s="7"/>
      <c r="J1738" s="9"/>
      <c r="K1738" s="501"/>
    </row>
    <row r="1739" spans="1:11" x14ac:dyDescent="0.2">
      <c r="A1739" s="163">
        <v>1724</v>
      </c>
      <c r="B1739" s="7"/>
      <c r="C1739" s="7"/>
      <c r="D1739" s="120"/>
      <c r="E1739" s="7"/>
      <c r="F1739" s="7"/>
      <c r="G1739" s="219"/>
      <c r="H1739" s="7"/>
      <c r="I1739" s="7"/>
      <c r="J1739" s="9"/>
      <c r="K1739" s="501"/>
    </row>
    <row r="1740" spans="1:11" x14ac:dyDescent="0.2">
      <c r="A1740" s="163">
        <v>1725</v>
      </c>
      <c r="B1740" s="7"/>
      <c r="C1740" s="7"/>
      <c r="D1740" s="120"/>
      <c r="E1740" s="7"/>
      <c r="F1740" s="7"/>
      <c r="G1740" s="219"/>
      <c r="H1740" s="7"/>
      <c r="I1740" s="7"/>
      <c r="J1740" s="9"/>
      <c r="K1740" s="501"/>
    </row>
    <row r="1741" spans="1:11" x14ac:dyDescent="0.2">
      <c r="A1741" s="163">
        <v>1726</v>
      </c>
      <c r="B1741" s="7"/>
      <c r="C1741" s="7"/>
      <c r="D1741" s="120"/>
      <c r="E1741" s="7"/>
      <c r="F1741" s="7"/>
      <c r="G1741" s="219"/>
      <c r="H1741" s="7"/>
      <c r="I1741" s="7"/>
      <c r="J1741" s="9"/>
      <c r="K1741" s="501"/>
    </row>
    <row r="1742" spans="1:11" x14ac:dyDescent="0.2">
      <c r="A1742" s="163">
        <v>1727</v>
      </c>
      <c r="B1742" s="7"/>
      <c r="C1742" s="7"/>
      <c r="D1742" s="120"/>
      <c r="E1742" s="7"/>
      <c r="F1742" s="7"/>
      <c r="G1742" s="219"/>
      <c r="H1742" s="7"/>
      <c r="I1742" s="7"/>
      <c r="J1742" s="9"/>
      <c r="K1742" s="501"/>
    </row>
    <row r="1743" spans="1:11" x14ac:dyDescent="0.2">
      <c r="A1743" s="163">
        <v>1728</v>
      </c>
      <c r="B1743" s="7"/>
      <c r="C1743" s="7"/>
      <c r="D1743" s="120"/>
      <c r="E1743" s="7"/>
      <c r="F1743" s="7"/>
      <c r="G1743" s="219"/>
      <c r="H1743" s="7"/>
      <c r="I1743" s="7"/>
      <c r="J1743" s="9"/>
      <c r="K1743" s="501"/>
    </row>
    <row r="1744" spans="1:11" x14ac:dyDescent="0.2">
      <c r="A1744" s="163">
        <v>1729</v>
      </c>
      <c r="B1744" s="7"/>
      <c r="C1744" s="7"/>
      <c r="D1744" s="120"/>
      <c r="E1744" s="7"/>
      <c r="F1744" s="7"/>
      <c r="G1744" s="219"/>
      <c r="H1744" s="7"/>
      <c r="I1744" s="7"/>
      <c r="J1744" s="9"/>
      <c r="K1744" s="501"/>
    </row>
    <row r="1745" spans="1:11" x14ac:dyDescent="0.2">
      <c r="A1745" s="163">
        <v>1730</v>
      </c>
      <c r="B1745" s="7"/>
      <c r="C1745" s="7"/>
      <c r="D1745" s="120"/>
      <c r="E1745" s="7"/>
      <c r="F1745" s="7"/>
      <c r="G1745" s="219"/>
      <c r="H1745" s="7"/>
      <c r="I1745" s="7"/>
      <c r="J1745" s="9"/>
      <c r="K1745" s="501"/>
    </row>
    <row r="1746" spans="1:11" x14ac:dyDescent="0.2">
      <c r="A1746" s="163">
        <v>1731</v>
      </c>
      <c r="B1746" s="7"/>
      <c r="C1746" s="7"/>
      <c r="D1746" s="120"/>
      <c r="E1746" s="7"/>
      <c r="F1746" s="7"/>
      <c r="G1746" s="219"/>
      <c r="H1746" s="7"/>
      <c r="I1746" s="7"/>
      <c r="J1746" s="9"/>
      <c r="K1746" s="501"/>
    </row>
    <row r="1747" spans="1:11" x14ac:dyDescent="0.2">
      <c r="A1747" s="163">
        <v>1732</v>
      </c>
      <c r="B1747" s="7"/>
      <c r="C1747" s="7"/>
      <c r="D1747" s="120"/>
      <c r="E1747" s="7"/>
      <c r="F1747" s="7"/>
      <c r="G1747" s="219"/>
      <c r="H1747" s="7"/>
      <c r="I1747" s="7"/>
      <c r="J1747" s="9"/>
      <c r="K1747" s="501"/>
    </row>
    <row r="1748" spans="1:11" x14ac:dyDescent="0.2">
      <c r="A1748" s="163">
        <v>1733</v>
      </c>
      <c r="B1748" s="7"/>
      <c r="C1748" s="7"/>
      <c r="D1748" s="120"/>
      <c r="E1748" s="7"/>
      <c r="F1748" s="7"/>
      <c r="G1748" s="219"/>
      <c r="H1748" s="7"/>
      <c r="I1748" s="7"/>
      <c r="J1748" s="9"/>
      <c r="K1748" s="501"/>
    </row>
    <row r="1749" spans="1:11" x14ac:dyDescent="0.2">
      <c r="A1749" s="163">
        <v>1734</v>
      </c>
      <c r="B1749" s="7"/>
      <c r="C1749" s="7"/>
      <c r="D1749" s="120"/>
      <c r="E1749" s="7"/>
      <c r="F1749" s="7"/>
      <c r="G1749" s="219"/>
      <c r="H1749" s="7"/>
      <c r="I1749" s="7"/>
      <c r="J1749" s="9"/>
      <c r="K1749" s="501"/>
    </row>
    <row r="1750" spans="1:11" x14ac:dyDescent="0.2">
      <c r="A1750" s="163">
        <v>1735</v>
      </c>
      <c r="B1750" s="7"/>
      <c r="C1750" s="7"/>
      <c r="D1750" s="120"/>
      <c r="E1750" s="7"/>
      <c r="F1750" s="7"/>
      <c r="G1750" s="219"/>
      <c r="H1750" s="7"/>
      <c r="I1750" s="7"/>
      <c r="J1750" s="9"/>
      <c r="K1750" s="501"/>
    </row>
    <row r="1751" spans="1:11" x14ac:dyDescent="0.2">
      <c r="A1751" s="163">
        <v>1736</v>
      </c>
      <c r="B1751" s="7"/>
      <c r="C1751" s="7"/>
      <c r="D1751" s="120"/>
      <c r="E1751" s="7"/>
      <c r="F1751" s="7"/>
      <c r="G1751" s="219"/>
      <c r="H1751" s="7"/>
      <c r="I1751" s="7"/>
      <c r="J1751" s="9"/>
      <c r="K1751" s="501"/>
    </row>
    <row r="1752" spans="1:11" x14ac:dyDescent="0.2">
      <c r="A1752" s="163">
        <v>1737</v>
      </c>
      <c r="B1752" s="7"/>
      <c r="C1752" s="7"/>
      <c r="D1752" s="120"/>
      <c r="E1752" s="7"/>
      <c r="F1752" s="7"/>
      <c r="G1752" s="219"/>
      <c r="H1752" s="7"/>
      <c r="I1752" s="7"/>
      <c r="J1752" s="9"/>
      <c r="K1752" s="501"/>
    </row>
    <row r="1753" spans="1:11" x14ac:dyDescent="0.2">
      <c r="A1753" s="163">
        <v>1738</v>
      </c>
      <c r="B1753" s="7"/>
      <c r="C1753" s="7"/>
      <c r="D1753" s="120"/>
      <c r="E1753" s="7"/>
      <c r="F1753" s="7"/>
      <c r="G1753" s="219"/>
      <c r="H1753" s="7"/>
      <c r="I1753" s="7"/>
      <c r="J1753" s="9"/>
      <c r="K1753" s="501"/>
    </row>
    <row r="1754" spans="1:11" x14ac:dyDescent="0.2">
      <c r="A1754" s="163">
        <v>1739</v>
      </c>
      <c r="B1754" s="7"/>
      <c r="C1754" s="7"/>
      <c r="D1754" s="120"/>
      <c r="E1754" s="7"/>
      <c r="F1754" s="7"/>
      <c r="G1754" s="219"/>
      <c r="H1754" s="7"/>
      <c r="I1754" s="7"/>
      <c r="J1754" s="9"/>
      <c r="K1754" s="501"/>
    </row>
    <row r="1755" spans="1:11" x14ac:dyDescent="0.2">
      <c r="A1755" s="163">
        <v>1740</v>
      </c>
      <c r="B1755" s="7"/>
      <c r="C1755" s="7"/>
      <c r="D1755" s="120"/>
      <c r="E1755" s="7"/>
      <c r="F1755" s="7"/>
      <c r="G1755" s="219"/>
      <c r="H1755" s="7"/>
      <c r="I1755" s="7"/>
      <c r="J1755" s="9"/>
      <c r="K1755" s="501"/>
    </row>
    <row r="1756" spans="1:11" x14ac:dyDescent="0.2">
      <c r="A1756" s="163">
        <v>1741</v>
      </c>
      <c r="B1756" s="7"/>
      <c r="C1756" s="7"/>
      <c r="D1756" s="120"/>
      <c r="E1756" s="7"/>
      <c r="F1756" s="7"/>
      <c r="G1756" s="219"/>
      <c r="H1756" s="7"/>
      <c r="I1756" s="7"/>
      <c r="J1756" s="9"/>
      <c r="K1756" s="501"/>
    </row>
    <row r="1757" spans="1:11" x14ac:dyDescent="0.2">
      <c r="A1757" s="163">
        <v>1742</v>
      </c>
      <c r="B1757" s="7"/>
      <c r="C1757" s="7"/>
      <c r="D1757" s="120"/>
      <c r="E1757" s="7"/>
      <c r="F1757" s="7"/>
      <c r="G1757" s="219"/>
      <c r="H1757" s="7"/>
      <c r="I1757" s="7"/>
      <c r="J1757" s="9"/>
      <c r="K1757" s="501"/>
    </row>
    <row r="1758" spans="1:11" x14ac:dyDescent="0.2">
      <c r="A1758" s="163">
        <v>1743</v>
      </c>
      <c r="B1758" s="7"/>
      <c r="C1758" s="7"/>
      <c r="D1758" s="120"/>
      <c r="E1758" s="7"/>
      <c r="F1758" s="7"/>
      <c r="G1758" s="219"/>
      <c r="H1758" s="7"/>
      <c r="I1758" s="7"/>
      <c r="J1758" s="9"/>
      <c r="K1758" s="501"/>
    </row>
    <row r="1759" spans="1:11" x14ac:dyDescent="0.2">
      <c r="A1759" s="163">
        <v>1744</v>
      </c>
      <c r="B1759" s="7"/>
      <c r="C1759" s="7"/>
      <c r="D1759" s="120"/>
      <c r="E1759" s="7"/>
      <c r="F1759" s="7"/>
      <c r="G1759" s="219"/>
      <c r="H1759" s="7"/>
      <c r="I1759" s="7"/>
      <c r="J1759" s="9"/>
      <c r="K1759" s="501"/>
    </row>
    <row r="1760" spans="1:11" x14ac:dyDescent="0.2">
      <c r="A1760" s="163">
        <v>1745</v>
      </c>
      <c r="B1760" s="7"/>
      <c r="C1760" s="7"/>
      <c r="D1760" s="120"/>
      <c r="E1760" s="7"/>
      <c r="F1760" s="7"/>
      <c r="G1760" s="219"/>
      <c r="H1760" s="7"/>
      <c r="I1760" s="7"/>
      <c r="J1760" s="9"/>
      <c r="K1760" s="501"/>
    </row>
    <row r="1761" spans="1:11" x14ac:dyDescent="0.2">
      <c r="A1761" s="163">
        <v>1746</v>
      </c>
      <c r="B1761" s="7"/>
      <c r="C1761" s="7"/>
      <c r="D1761" s="120"/>
      <c r="E1761" s="7"/>
      <c r="F1761" s="7"/>
      <c r="G1761" s="219"/>
      <c r="H1761" s="7"/>
      <c r="I1761" s="7"/>
      <c r="J1761" s="9"/>
      <c r="K1761" s="501"/>
    </row>
    <row r="1762" spans="1:11" x14ac:dyDescent="0.2">
      <c r="A1762" s="163">
        <v>1747</v>
      </c>
      <c r="B1762" s="7"/>
      <c r="C1762" s="7"/>
      <c r="D1762" s="120"/>
      <c r="E1762" s="7"/>
      <c r="F1762" s="7"/>
      <c r="G1762" s="219"/>
      <c r="H1762" s="7"/>
      <c r="I1762" s="7"/>
      <c r="J1762" s="9"/>
      <c r="K1762" s="501"/>
    </row>
    <row r="1763" spans="1:11" x14ac:dyDescent="0.2">
      <c r="A1763" s="163">
        <v>1748</v>
      </c>
      <c r="B1763" s="7"/>
      <c r="C1763" s="7"/>
      <c r="D1763" s="120"/>
      <c r="E1763" s="7"/>
      <c r="F1763" s="7"/>
      <c r="G1763" s="219"/>
      <c r="H1763" s="7"/>
      <c r="I1763" s="7"/>
      <c r="J1763" s="9"/>
      <c r="K1763" s="501"/>
    </row>
    <row r="1764" spans="1:11" x14ac:dyDescent="0.2">
      <c r="A1764" s="163">
        <v>1749</v>
      </c>
      <c r="B1764" s="7"/>
      <c r="C1764" s="7"/>
      <c r="D1764" s="120"/>
      <c r="E1764" s="7"/>
      <c r="F1764" s="7"/>
      <c r="G1764" s="219"/>
      <c r="H1764" s="7"/>
      <c r="I1764" s="7"/>
      <c r="J1764" s="9"/>
      <c r="K1764" s="501"/>
    </row>
    <row r="1765" spans="1:11" x14ac:dyDescent="0.2">
      <c r="A1765" s="163">
        <v>1750</v>
      </c>
      <c r="B1765" s="7"/>
      <c r="C1765" s="7"/>
      <c r="D1765" s="120"/>
      <c r="E1765" s="7"/>
      <c r="F1765" s="7"/>
      <c r="G1765" s="219"/>
      <c r="H1765" s="7"/>
      <c r="I1765" s="7"/>
      <c r="J1765" s="9"/>
      <c r="K1765" s="501"/>
    </row>
    <row r="1766" spans="1:11" x14ac:dyDescent="0.2">
      <c r="A1766" s="163">
        <v>1751</v>
      </c>
      <c r="B1766" s="7"/>
      <c r="C1766" s="7"/>
      <c r="D1766" s="120"/>
      <c r="E1766" s="7"/>
      <c r="F1766" s="7"/>
      <c r="G1766" s="219"/>
      <c r="H1766" s="7"/>
      <c r="I1766" s="7"/>
      <c r="J1766" s="9"/>
      <c r="K1766" s="501"/>
    </row>
    <row r="1767" spans="1:11" x14ac:dyDescent="0.2">
      <c r="A1767" s="163">
        <v>1752</v>
      </c>
      <c r="B1767" s="7"/>
      <c r="C1767" s="7"/>
      <c r="D1767" s="120"/>
      <c r="E1767" s="7"/>
      <c r="F1767" s="7"/>
      <c r="G1767" s="219"/>
      <c r="H1767" s="7"/>
      <c r="I1767" s="7"/>
      <c r="J1767" s="9"/>
      <c r="K1767" s="501"/>
    </row>
    <row r="1768" spans="1:11" x14ac:dyDescent="0.2">
      <c r="A1768" s="163">
        <v>1753</v>
      </c>
      <c r="B1768" s="7"/>
      <c r="C1768" s="7"/>
      <c r="D1768" s="120"/>
      <c r="E1768" s="7"/>
      <c r="F1768" s="7"/>
      <c r="G1768" s="219"/>
      <c r="H1768" s="7"/>
      <c r="I1768" s="7"/>
      <c r="J1768" s="9"/>
      <c r="K1768" s="501"/>
    </row>
    <row r="1769" spans="1:11" x14ac:dyDescent="0.2">
      <c r="A1769" s="163">
        <v>1754</v>
      </c>
      <c r="B1769" s="7"/>
      <c r="C1769" s="7"/>
      <c r="D1769" s="120"/>
      <c r="E1769" s="7"/>
      <c r="F1769" s="7"/>
      <c r="G1769" s="219"/>
      <c r="H1769" s="7"/>
      <c r="I1769" s="7"/>
      <c r="J1769" s="9"/>
      <c r="K1769" s="501"/>
    </row>
    <row r="1770" spans="1:11" x14ac:dyDescent="0.2">
      <c r="A1770" s="163">
        <v>1755</v>
      </c>
      <c r="B1770" s="7"/>
      <c r="C1770" s="7"/>
      <c r="D1770" s="120"/>
      <c r="E1770" s="7"/>
      <c r="F1770" s="7"/>
      <c r="G1770" s="219"/>
      <c r="H1770" s="7"/>
      <c r="I1770" s="7"/>
      <c r="J1770" s="9"/>
      <c r="K1770" s="501"/>
    </row>
    <row r="1771" spans="1:11" x14ac:dyDescent="0.2">
      <c r="A1771" s="163">
        <v>1756</v>
      </c>
      <c r="B1771" s="7"/>
      <c r="C1771" s="7"/>
      <c r="D1771" s="120"/>
      <c r="E1771" s="7"/>
      <c r="F1771" s="7"/>
      <c r="G1771" s="219"/>
      <c r="H1771" s="7"/>
      <c r="I1771" s="7"/>
      <c r="J1771" s="9"/>
      <c r="K1771" s="501"/>
    </row>
    <row r="1772" spans="1:11" x14ac:dyDescent="0.2">
      <c r="A1772" s="163">
        <v>1757</v>
      </c>
      <c r="B1772" s="7"/>
      <c r="C1772" s="7"/>
      <c r="D1772" s="120"/>
      <c r="E1772" s="7"/>
      <c r="F1772" s="7"/>
      <c r="G1772" s="219"/>
      <c r="H1772" s="7"/>
      <c r="I1772" s="7"/>
      <c r="J1772" s="9"/>
      <c r="K1772" s="501"/>
    </row>
    <row r="1773" spans="1:11" x14ac:dyDescent="0.2">
      <c r="A1773" s="163">
        <v>1758</v>
      </c>
      <c r="B1773" s="7"/>
      <c r="C1773" s="7"/>
      <c r="D1773" s="120"/>
      <c r="E1773" s="7"/>
      <c r="F1773" s="7"/>
      <c r="G1773" s="219"/>
      <c r="H1773" s="7"/>
      <c r="I1773" s="7"/>
      <c r="J1773" s="9"/>
      <c r="K1773" s="501"/>
    </row>
    <row r="1774" spans="1:11" x14ac:dyDescent="0.2">
      <c r="A1774" s="163">
        <v>1759</v>
      </c>
      <c r="B1774" s="7"/>
      <c r="C1774" s="7"/>
      <c r="D1774" s="120"/>
      <c r="E1774" s="7"/>
      <c r="F1774" s="7"/>
      <c r="G1774" s="219"/>
      <c r="H1774" s="7"/>
      <c r="I1774" s="7"/>
      <c r="J1774" s="9"/>
      <c r="K1774" s="501"/>
    </row>
    <row r="1775" spans="1:11" x14ac:dyDescent="0.2">
      <c r="A1775" s="163">
        <v>1760</v>
      </c>
      <c r="B1775" s="7"/>
      <c r="C1775" s="7"/>
      <c r="D1775" s="120"/>
      <c r="E1775" s="7"/>
      <c r="F1775" s="7"/>
      <c r="G1775" s="219"/>
      <c r="H1775" s="7"/>
      <c r="I1775" s="7"/>
      <c r="J1775" s="9"/>
      <c r="K1775" s="501"/>
    </row>
    <row r="1776" spans="1:11" x14ac:dyDescent="0.2">
      <c r="A1776" s="163">
        <v>1761</v>
      </c>
      <c r="B1776" s="7"/>
      <c r="C1776" s="7"/>
      <c r="D1776" s="120"/>
      <c r="E1776" s="7"/>
      <c r="F1776" s="7"/>
      <c r="G1776" s="219"/>
      <c r="H1776" s="7"/>
      <c r="I1776" s="7"/>
      <c r="J1776" s="9"/>
      <c r="K1776" s="501"/>
    </row>
    <row r="1777" spans="1:11" x14ac:dyDescent="0.2">
      <c r="A1777" s="163">
        <v>1762</v>
      </c>
      <c r="B1777" s="7"/>
      <c r="C1777" s="7"/>
      <c r="D1777" s="120"/>
      <c r="E1777" s="7"/>
      <c r="F1777" s="7"/>
      <c r="G1777" s="219"/>
      <c r="H1777" s="7"/>
      <c r="I1777" s="7"/>
      <c r="J1777" s="9"/>
      <c r="K1777" s="501"/>
    </row>
    <row r="1778" spans="1:11" x14ac:dyDescent="0.2">
      <c r="A1778" s="163">
        <v>1763</v>
      </c>
      <c r="B1778" s="7"/>
      <c r="C1778" s="7"/>
      <c r="D1778" s="120"/>
      <c r="E1778" s="7"/>
      <c r="F1778" s="7"/>
      <c r="G1778" s="219"/>
      <c r="H1778" s="7"/>
      <c r="I1778" s="7"/>
      <c r="J1778" s="9"/>
      <c r="K1778" s="501"/>
    </row>
    <row r="1779" spans="1:11" x14ac:dyDescent="0.2">
      <c r="A1779" s="163">
        <v>1764</v>
      </c>
      <c r="B1779" s="7"/>
      <c r="C1779" s="7"/>
      <c r="D1779" s="120"/>
      <c r="E1779" s="7"/>
      <c r="F1779" s="7"/>
      <c r="G1779" s="219"/>
      <c r="H1779" s="7"/>
      <c r="I1779" s="7"/>
      <c r="J1779" s="9"/>
      <c r="K1779" s="501"/>
    </row>
    <row r="1780" spans="1:11" x14ac:dyDescent="0.2">
      <c r="A1780" s="163">
        <v>1765</v>
      </c>
      <c r="B1780" s="7"/>
      <c r="C1780" s="7"/>
      <c r="D1780" s="120"/>
      <c r="E1780" s="7"/>
      <c r="F1780" s="7"/>
      <c r="G1780" s="219"/>
      <c r="H1780" s="7"/>
      <c r="I1780" s="7"/>
      <c r="J1780" s="9"/>
      <c r="K1780" s="501"/>
    </row>
    <row r="1781" spans="1:11" x14ac:dyDescent="0.2">
      <c r="A1781" s="163">
        <v>1766</v>
      </c>
      <c r="B1781" s="7"/>
      <c r="C1781" s="7"/>
      <c r="D1781" s="120"/>
      <c r="E1781" s="7"/>
      <c r="F1781" s="7"/>
      <c r="G1781" s="219"/>
      <c r="H1781" s="7"/>
      <c r="I1781" s="7"/>
      <c r="J1781" s="9"/>
      <c r="K1781" s="501"/>
    </row>
    <row r="1782" spans="1:11" x14ac:dyDescent="0.2">
      <c r="A1782" s="163">
        <v>1767</v>
      </c>
      <c r="B1782" s="7"/>
      <c r="C1782" s="7"/>
      <c r="D1782" s="120"/>
      <c r="E1782" s="7"/>
      <c r="F1782" s="7"/>
      <c r="G1782" s="219"/>
      <c r="H1782" s="7"/>
      <c r="I1782" s="7"/>
      <c r="J1782" s="9"/>
      <c r="K1782" s="501"/>
    </row>
    <row r="1783" spans="1:11" x14ac:dyDescent="0.2">
      <c r="A1783" s="163">
        <v>1768</v>
      </c>
      <c r="B1783" s="7"/>
      <c r="C1783" s="7"/>
      <c r="D1783" s="120"/>
      <c r="E1783" s="7"/>
      <c r="F1783" s="7"/>
      <c r="G1783" s="219"/>
      <c r="H1783" s="7"/>
      <c r="I1783" s="7"/>
      <c r="J1783" s="9"/>
      <c r="K1783" s="501"/>
    </row>
    <row r="1784" spans="1:11" x14ac:dyDescent="0.2">
      <c r="A1784" s="163">
        <v>1769</v>
      </c>
      <c r="B1784" s="7"/>
      <c r="C1784" s="7"/>
      <c r="D1784" s="120"/>
      <c r="E1784" s="7"/>
      <c r="F1784" s="7"/>
      <c r="G1784" s="219"/>
      <c r="H1784" s="7"/>
      <c r="I1784" s="7"/>
      <c r="J1784" s="9"/>
      <c r="K1784" s="501"/>
    </row>
    <row r="1785" spans="1:11" x14ac:dyDescent="0.2">
      <c r="A1785" s="163">
        <v>1770</v>
      </c>
      <c r="B1785" s="7"/>
      <c r="C1785" s="7"/>
      <c r="D1785" s="120"/>
      <c r="E1785" s="7"/>
      <c r="F1785" s="7"/>
      <c r="G1785" s="219"/>
      <c r="H1785" s="7"/>
      <c r="I1785" s="7"/>
      <c r="J1785" s="9"/>
      <c r="K1785" s="501"/>
    </row>
    <row r="1786" spans="1:11" x14ac:dyDescent="0.2">
      <c r="A1786" s="163">
        <v>1771</v>
      </c>
      <c r="B1786" s="7"/>
      <c r="C1786" s="7"/>
      <c r="D1786" s="120"/>
      <c r="E1786" s="7"/>
      <c r="F1786" s="7"/>
      <c r="G1786" s="219"/>
      <c r="H1786" s="7"/>
      <c r="I1786" s="7"/>
      <c r="J1786" s="9"/>
      <c r="K1786" s="501"/>
    </row>
    <row r="1787" spans="1:11" x14ac:dyDescent="0.2">
      <c r="A1787" s="163">
        <v>1772</v>
      </c>
      <c r="B1787" s="7"/>
      <c r="C1787" s="7"/>
      <c r="D1787" s="120"/>
      <c r="E1787" s="7"/>
      <c r="F1787" s="7"/>
      <c r="G1787" s="219"/>
      <c r="H1787" s="7"/>
      <c r="I1787" s="7"/>
      <c r="J1787" s="9"/>
      <c r="K1787" s="501"/>
    </row>
    <row r="1788" spans="1:11" x14ac:dyDescent="0.2">
      <c r="A1788" s="163">
        <v>1773</v>
      </c>
      <c r="B1788" s="7"/>
      <c r="C1788" s="7"/>
      <c r="D1788" s="120"/>
      <c r="E1788" s="7"/>
      <c r="F1788" s="7"/>
      <c r="G1788" s="219"/>
      <c r="H1788" s="7"/>
      <c r="I1788" s="7"/>
      <c r="J1788" s="9"/>
      <c r="K1788" s="501"/>
    </row>
    <row r="1789" spans="1:11" x14ac:dyDescent="0.2">
      <c r="A1789" s="163">
        <v>1774</v>
      </c>
      <c r="B1789" s="7"/>
      <c r="C1789" s="7"/>
      <c r="D1789" s="120"/>
      <c r="E1789" s="7"/>
      <c r="F1789" s="7"/>
      <c r="G1789" s="219"/>
      <c r="H1789" s="7"/>
      <c r="I1789" s="7"/>
      <c r="J1789" s="9"/>
      <c r="K1789" s="501"/>
    </row>
    <row r="1790" spans="1:11" x14ac:dyDescent="0.2">
      <c r="A1790" s="163">
        <v>1775</v>
      </c>
      <c r="B1790" s="7"/>
      <c r="C1790" s="7"/>
      <c r="D1790" s="120"/>
      <c r="E1790" s="7"/>
      <c r="F1790" s="7"/>
      <c r="G1790" s="219"/>
      <c r="H1790" s="7"/>
      <c r="I1790" s="7"/>
      <c r="J1790" s="9"/>
      <c r="K1790" s="501"/>
    </row>
    <row r="1791" spans="1:11" x14ac:dyDescent="0.2">
      <c r="A1791" s="163">
        <v>1776</v>
      </c>
      <c r="B1791" s="7"/>
      <c r="C1791" s="7"/>
      <c r="D1791" s="120"/>
      <c r="E1791" s="7"/>
      <c r="F1791" s="7"/>
      <c r="G1791" s="219"/>
      <c r="H1791" s="7"/>
      <c r="I1791" s="7"/>
      <c r="J1791" s="9"/>
      <c r="K1791" s="501"/>
    </row>
    <row r="1792" spans="1:11" x14ac:dyDescent="0.2">
      <c r="A1792" s="163">
        <v>1777</v>
      </c>
      <c r="B1792" s="7"/>
      <c r="C1792" s="7"/>
      <c r="D1792" s="120"/>
      <c r="E1792" s="7"/>
      <c r="F1792" s="7"/>
      <c r="G1792" s="219"/>
      <c r="H1792" s="7"/>
      <c r="I1792" s="7"/>
      <c r="J1792" s="9"/>
      <c r="K1792" s="501"/>
    </row>
    <row r="1793" spans="1:11" x14ac:dyDescent="0.2">
      <c r="A1793" s="163">
        <v>1778</v>
      </c>
      <c r="B1793" s="7"/>
      <c r="C1793" s="7"/>
      <c r="D1793" s="120"/>
      <c r="E1793" s="7"/>
      <c r="F1793" s="7"/>
      <c r="G1793" s="219"/>
      <c r="H1793" s="7"/>
      <c r="I1793" s="7"/>
      <c r="J1793" s="9"/>
      <c r="K1793" s="501"/>
    </row>
    <row r="1794" spans="1:11" x14ac:dyDescent="0.2">
      <c r="A1794" s="163">
        <v>1779</v>
      </c>
      <c r="B1794" s="7"/>
      <c r="C1794" s="7"/>
      <c r="D1794" s="120"/>
      <c r="E1794" s="7"/>
      <c r="F1794" s="7"/>
      <c r="G1794" s="219"/>
      <c r="H1794" s="7"/>
      <c r="I1794" s="7"/>
      <c r="J1794" s="9"/>
      <c r="K1794" s="501"/>
    </row>
    <row r="1795" spans="1:11" x14ac:dyDescent="0.2">
      <c r="A1795" s="163">
        <v>1780</v>
      </c>
      <c r="B1795" s="7"/>
      <c r="C1795" s="7"/>
      <c r="D1795" s="120"/>
      <c r="E1795" s="7"/>
      <c r="F1795" s="7"/>
      <c r="G1795" s="219"/>
      <c r="H1795" s="7"/>
      <c r="I1795" s="7"/>
      <c r="J1795" s="9"/>
      <c r="K1795" s="501"/>
    </row>
    <row r="1796" spans="1:11" x14ac:dyDescent="0.2">
      <c r="A1796" s="163">
        <v>1781</v>
      </c>
      <c r="B1796" s="7"/>
      <c r="C1796" s="7"/>
      <c r="D1796" s="120"/>
      <c r="E1796" s="7"/>
      <c r="F1796" s="7"/>
      <c r="G1796" s="219"/>
      <c r="H1796" s="7"/>
      <c r="I1796" s="7"/>
      <c r="J1796" s="9"/>
      <c r="K1796" s="501"/>
    </row>
    <row r="1797" spans="1:11" x14ac:dyDescent="0.2">
      <c r="A1797" s="163">
        <v>1782</v>
      </c>
      <c r="B1797" s="7"/>
      <c r="C1797" s="7"/>
      <c r="D1797" s="120"/>
      <c r="E1797" s="7"/>
      <c r="F1797" s="7"/>
      <c r="G1797" s="219"/>
      <c r="H1797" s="7"/>
      <c r="I1797" s="7"/>
      <c r="J1797" s="9"/>
      <c r="K1797" s="501"/>
    </row>
    <row r="1798" spans="1:11" x14ac:dyDescent="0.2">
      <c r="A1798" s="163">
        <v>1783</v>
      </c>
      <c r="B1798" s="7"/>
      <c r="C1798" s="7"/>
      <c r="D1798" s="120"/>
      <c r="E1798" s="7"/>
      <c r="F1798" s="7"/>
      <c r="G1798" s="219"/>
      <c r="H1798" s="7"/>
      <c r="I1798" s="7"/>
      <c r="J1798" s="9"/>
      <c r="K1798" s="501"/>
    </row>
    <row r="1799" spans="1:11" x14ac:dyDescent="0.2">
      <c r="A1799" s="163">
        <v>1784</v>
      </c>
      <c r="B1799" s="7"/>
      <c r="C1799" s="7"/>
      <c r="D1799" s="120"/>
      <c r="E1799" s="7"/>
      <c r="F1799" s="7"/>
      <c r="G1799" s="219"/>
      <c r="H1799" s="7"/>
      <c r="I1799" s="7"/>
      <c r="J1799" s="9"/>
      <c r="K1799" s="501"/>
    </row>
    <row r="1800" spans="1:11" x14ac:dyDescent="0.2">
      <c r="A1800" s="163">
        <v>1785</v>
      </c>
      <c r="B1800" s="7"/>
      <c r="C1800" s="7"/>
      <c r="D1800" s="120"/>
      <c r="E1800" s="7"/>
      <c r="F1800" s="7"/>
      <c r="G1800" s="219"/>
      <c r="H1800" s="7"/>
      <c r="I1800" s="7"/>
      <c r="J1800" s="9"/>
      <c r="K1800" s="501"/>
    </row>
    <row r="1801" spans="1:11" x14ac:dyDescent="0.2">
      <c r="A1801" s="163">
        <v>1786</v>
      </c>
      <c r="B1801" s="7"/>
      <c r="C1801" s="7"/>
      <c r="D1801" s="120"/>
      <c r="E1801" s="7"/>
      <c r="F1801" s="7"/>
      <c r="G1801" s="219"/>
      <c r="H1801" s="7"/>
      <c r="I1801" s="7"/>
      <c r="J1801" s="9"/>
      <c r="K1801" s="501"/>
    </row>
    <row r="1802" spans="1:11" x14ac:dyDescent="0.2">
      <c r="A1802" s="163">
        <v>1787</v>
      </c>
      <c r="B1802" s="7"/>
      <c r="C1802" s="7"/>
      <c r="D1802" s="120"/>
      <c r="E1802" s="7"/>
      <c r="F1802" s="7"/>
      <c r="G1802" s="219"/>
      <c r="H1802" s="7"/>
      <c r="I1802" s="7"/>
      <c r="J1802" s="9"/>
      <c r="K1802" s="501"/>
    </row>
    <row r="1803" spans="1:11" x14ac:dyDescent="0.2">
      <c r="A1803" s="163">
        <v>1788</v>
      </c>
      <c r="B1803" s="7"/>
      <c r="C1803" s="7"/>
      <c r="D1803" s="120"/>
      <c r="E1803" s="7"/>
      <c r="F1803" s="7"/>
      <c r="G1803" s="219"/>
      <c r="H1803" s="7"/>
      <c r="I1803" s="7"/>
      <c r="J1803" s="9"/>
      <c r="K1803" s="501"/>
    </row>
    <row r="1804" spans="1:11" x14ac:dyDescent="0.2">
      <c r="A1804" s="163">
        <v>1789</v>
      </c>
      <c r="B1804" s="7"/>
      <c r="C1804" s="7"/>
      <c r="D1804" s="120"/>
      <c r="E1804" s="7"/>
      <c r="F1804" s="7"/>
      <c r="G1804" s="219"/>
      <c r="H1804" s="7"/>
      <c r="I1804" s="7"/>
      <c r="J1804" s="9"/>
      <c r="K1804" s="501"/>
    </row>
    <row r="1805" spans="1:11" x14ac:dyDescent="0.2">
      <c r="A1805" s="163">
        <v>1790</v>
      </c>
      <c r="B1805" s="7"/>
      <c r="C1805" s="7"/>
      <c r="D1805" s="120"/>
      <c r="E1805" s="7"/>
      <c r="F1805" s="7"/>
      <c r="G1805" s="219"/>
      <c r="H1805" s="7"/>
      <c r="I1805" s="7"/>
      <c r="J1805" s="9"/>
      <c r="K1805" s="501"/>
    </row>
    <row r="1806" spans="1:11" x14ac:dyDescent="0.2">
      <c r="A1806" s="163">
        <v>1791</v>
      </c>
      <c r="B1806" s="7"/>
      <c r="C1806" s="7"/>
      <c r="D1806" s="120"/>
      <c r="E1806" s="7"/>
      <c r="F1806" s="7"/>
      <c r="G1806" s="219"/>
      <c r="H1806" s="7"/>
      <c r="I1806" s="7"/>
      <c r="J1806" s="9"/>
      <c r="K1806" s="501"/>
    </row>
    <row r="1807" spans="1:11" x14ac:dyDescent="0.2">
      <c r="A1807" s="163">
        <v>1792</v>
      </c>
      <c r="B1807" s="7"/>
      <c r="C1807" s="7"/>
      <c r="D1807" s="120"/>
      <c r="E1807" s="7"/>
      <c r="F1807" s="7"/>
      <c r="G1807" s="219"/>
      <c r="H1807" s="7"/>
      <c r="I1807" s="7"/>
      <c r="J1807" s="9"/>
      <c r="K1807" s="501"/>
    </row>
    <row r="1808" spans="1:11" x14ac:dyDescent="0.2">
      <c r="A1808" s="163">
        <v>1793</v>
      </c>
      <c r="B1808" s="7"/>
      <c r="C1808" s="7"/>
      <c r="D1808" s="120"/>
      <c r="E1808" s="7"/>
      <c r="F1808" s="7"/>
      <c r="G1808" s="219"/>
      <c r="H1808" s="7"/>
      <c r="I1808" s="7"/>
      <c r="J1808" s="9"/>
      <c r="K1808" s="501"/>
    </row>
    <row r="1809" spans="1:11" x14ac:dyDescent="0.2">
      <c r="A1809" s="163">
        <v>1794</v>
      </c>
      <c r="B1809" s="7"/>
      <c r="C1809" s="7"/>
      <c r="D1809" s="120"/>
      <c r="E1809" s="7"/>
      <c r="F1809" s="7"/>
      <c r="G1809" s="219"/>
      <c r="H1809" s="7"/>
      <c r="I1809" s="7"/>
      <c r="J1809" s="9"/>
      <c r="K1809" s="501"/>
    </row>
    <row r="1810" spans="1:11" x14ac:dyDescent="0.2">
      <c r="A1810" s="163">
        <v>1795</v>
      </c>
      <c r="B1810" s="7"/>
      <c r="C1810" s="7"/>
      <c r="D1810" s="120"/>
      <c r="E1810" s="7"/>
      <c r="F1810" s="7"/>
      <c r="G1810" s="219"/>
      <c r="H1810" s="7"/>
      <c r="I1810" s="7"/>
      <c r="J1810" s="9"/>
      <c r="K1810" s="501"/>
    </row>
    <row r="1811" spans="1:11" x14ac:dyDescent="0.2">
      <c r="A1811" s="163">
        <v>1796</v>
      </c>
      <c r="B1811" s="7"/>
      <c r="C1811" s="7"/>
      <c r="D1811" s="120"/>
      <c r="E1811" s="7"/>
      <c r="F1811" s="7"/>
      <c r="G1811" s="219"/>
      <c r="H1811" s="7"/>
      <c r="I1811" s="7"/>
      <c r="J1811" s="9"/>
      <c r="K1811" s="501"/>
    </row>
    <row r="1812" spans="1:11" x14ac:dyDescent="0.2">
      <c r="A1812" s="163">
        <v>1797</v>
      </c>
      <c r="B1812" s="7"/>
      <c r="C1812" s="7"/>
      <c r="D1812" s="120"/>
      <c r="E1812" s="7"/>
      <c r="F1812" s="7"/>
      <c r="G1812" s="219"/>
      <c r="H1812" s="7"/>
      <c r="I1812" s="7"/>
      <c r="J1812" s="9"/>
      <c r="K1812" s="501"/>
    </row>
    <row r="1813" spans="1:11" x14ac:dyDescent="0.2">
      <c r="A1813" s="163">
        <v>1798</v>
      </c>
      <c r="B1813" s="7"/>
      <c r="C1813" s="7"/>
      <c r="D1813" s="120"/>
      <c r="E1813" s="7"/>
      <c r="F1813" s="7"/>
      <c r="G1813" s="219"/>
      <c r="H1813" s="7"/>
      <c r="I1813" s="7"/>
      <c r="J1813" s="9"/>
      <c r="K1813" s="501"/>
    </row>
    <row r="1814" spans="1:11" x14ac:dyDescent="0.2">
      <c r="A1814" s="163">
        <v>1799</v>
      </c>
      <c r="B1814" s="7"/>
      <c r="C1814" s="7"/>
      <c r="D1814" s="120"/>
      <c r="E1814" s="7"/>
      <c r="F1814" s="7"/>
      <c r="G1814" s="219"/>
      <c r="H1814" s="7"/>
      <c r="I1814" s="7"/>
      <c r="J1814" s="9"/>
      <c r="K1814" s="501"/>
    </row>
    <row r="1815" spans="1:11" x14ac:dyDescent="0.2">
      <c r="A1815" s="163">
        <v>1800</v>
      </c>
      <c r="B1815" s="7"/>
      <c r="C1815" s="7"/>
      <c r="D1815" s="120"/>
      <c r="E1815" s="7"/>
      <c r="F1815" s="7"/>
      <c r="G1815" s="219"/>
      <c r="H1815" s="7"/>
      <c r="I1815" s="7"/>
      <c r="J1815" s="9"/>
      <c r="K1815" s="501"/>
    </row>
    <row r="1816" spans="1:11" x14ac:dyDescent="0.2">
      <c r="A1816" s="163">
        <v>1801</v>
      </c>
      <c r="B1816" s="7"/>
      <c r="C1816" s="7"/>
      <c r="D1816" s="120"/>
      <c r="E1816" s="7"/>
      <c r="F1816" s="7"/>
      <c r="G1816" s="219"/>
      <c r="H1816" s="7"/>
      <c r="I1816" s="7"/>
      <c r="J1816" s="9"/>
      <c r="K1816" s="501"/>
    </row>
    <row r="1817" spans="1:11" x14ac:dyDescent="0.2">
      <c r="A1817" s="163">
        <v>1802</v>
      </c>
      <c r="B1817" s="7"/>
      <c r="C1817" s="7"/>
      <c r="D1817" s="120"/>
      <c r="E1817" s="7"/>
      <c r="F1817" s="7"/>
      <c r="G1817" s="219"/>
      <c r="H1817" s="7"/>
      <c r="I1817" s="7"/>
      <c r="J1817" s="9"/>
      <c r="K1817" s="501"/>
    </row>
    <row r="1818" spans="1:11" x14ac:dyDescent="0.2">
      <c r="A1818" s="163">
        <v>1803</v>
      </c>
      <c r="B1818" s="7"/>
      <c r="C1818" s="7"/>
      <c r="D1818" s="120"/>
      <c r="E1818" s="7"/>
      <c r="F1818" s="7"/>
      <c r="G1818" s="219"/>
      <c r="H1818" s="7"/>
      <c r="I1818" s="7"/>
      <c r="J1818" s="9"/>
      <c r="K1818" s="501"/>
    </row>
    <row r="1819" spans="1:11" x14ac:dyDescent="0.2">
      <c r="A1819" s="163">
        <v>1804</v>
      </c>
      <c r="B1819" s="7"/>
      <c r="C1819" s="7"/>
      <c r="D1819" s="120"/>
      <c r="E1819" s="7"/>
      <c r="F1819" s="7"/>
      <c r="G1819" s="219"/>
      <c r="H1819" s="7"/>
      <c r="I1819" s="7"/>
      <c r="J1819" s="9"/>
      <c r="K1819" s="501"/>
    </row>
    <row r="1820" spans="1:11" x14ac:dyDescent="0.2">
      <c r="A1820" s="163">
        <v>1805</v>
      </c>
      <c r="B1820" s="7"/>
      <c r="C1820" s="7"/>
      <c r="D1820" s="120"/>
      <c r="E1820" s="7"/>
      <c r="F1820" s="7"/>
      <c r="G1820" s="219"/>
      <c r="H1820" s="7"/>
      <c r="I1820" s="7"/>
      <c r="J1820" s="9"/>
      <c r="K1820" s="501"/>
    </row>
    <row r="1821" spans="1:11" x14ac:dyDescent="0.2">
      <c r="A1821" s="163">
        <v>1806</v>
      </c>
      <c r="B1821" s="7"/>
      <c r="C1821" s="7"/>
      <c r="D1821" s="120"/>
      <c r="E1821" s="7"/>
      <c r="F1821" s="7"/>
      <c r="G1821" s="219"/>
      <c r="H1821" s="7"/>
      <c r="I1821" s="7"/>
      <c r="J1821" s="9"/>
      <c r="K1821" s="501"/>
    </row>
    <row r="1822" spans="1:11" x14ac:dyDescent="0.2">
      <c r="A1822" s="163">
        <v>1807</v>
      </c>
      <c r="B1822" s="7"/>
      <c r="C1822" s="7"/>
      <c r="D1822" s="120"/>
      <c r="E1822" s="7"/>
      <c r="F1822" s="7"/>
      <c r="G1822" s="219"/>
      <c r="H1822" s="7"/>
      <c r="I1822" s="7"/>
      <c r="J1822" s="9"/>
      <c r="K1822" s="501"/>
    </row>
    <row r="1823" spans="1:11" x14ac:dyDescent="0.2">
      <c r="A1823" s="163">
        <v>1808</v>
      </c>
      <c r="B1823" s="7"/>
      <c r="C1823" s="7"/>
      <c r="D1823" s="120"/>
      <c r="E1823" s="7"/>
      <c r="F1823" s="7"/>
      <c r="G1823" s="219"/>
      <c r="H1823" s="7"/>
      <c r="I1823" s="7"/>
      <c r="J1823" s="9"/>
      <c r="K1823" s="501"/>
    </row>
    <row r="1824" spans="1:11" x14ac:dyDescent="0.2">
      <c r="A1824" s="163">
        <v>1809</v>
      </c>
      <c r="B1824" s="7"/>
      <c r="C1824" s="7"/>
      <c r="D1824" s="120"/>
      <c r="E1824" s="7"/>
      <c r="F1824" s="7"/>
      <c r="G1824" s="219"/>
      <c r="H1824" s="7"/>
      <c r="I1824" s="7"/>
      <c r="J1824" s="9"/>
      <c r="K1824" s="501"/>
    </row>
    <row r="1825" spans="1:11" x14ac:dyDescent="0.2">
      <c r="A1825" s="163">
        <v>1810</v>
      </c>
      <c r="B1825" s="7"/>
      <c r="C1825" s="7"/>
      <c r="D1825" s="120"/>
      <c r="E1825" s="7"/>
      <c r="F1825" s="7"/>
      <c r="G1825" s="219"/>
      <c r="H1825" s="7"/>
      <c r="I1825" s="7"/>
      <c r="J1825" s="9"/>
      <c r="K1825" s="501"/>
    </row>
    <row r="1826" spans="1:11" x14ac:dyDescent="0.2">
      <c r="A1826" s="163">
        <v>1811</v>
      </c>
      <c r="B1826" s="7"/>
      <c r="C1826" s="7"/>
      <c r="D1826" s="120"/>
      <c r="E1826" s="7"/>
      <c r="F1826" s="7"/>
      <c r="G1826" s="219"/>
      <c r="H1826" s="7"/>
      <c r="I1826" s="7"/>
      <c r="J1826" s="9"/>
      <c r="K1826" s="501"/>
    </row>
    <row r="1827" spans="1:11" x14ac:dyDescent="0.2">
      <c r="A1827" s="163">
        <v>1812</v>
      </c>
      <c r="B1827" s="7"/>
      <c r="C1827" s="7"/>
      <c r="D1827" s="120"/>
      <c r="E1827" s="7"/>
      <c r="F1827" s="7"/>
      <c r="G1827" s="219"/>
      <c r="H1827" s="7"/>
      <c r="I1827" s="7"/>
      <c r="J1827" s="9"/>
      <c r="K1827" s="501"/>
    </row>
    <row r="1828" spans="1:11" x14ac:dyDescent="0.2">
      <c r="A1828" s="163">
        <v>1813</v>
      </c>
      <c r="B1828" s="7"/>
      <c r="C1828" s="7"/>
      <c r="D1828" s="120"/>
      <c r="E1828" s="7"/>
      <c r="F1828" s="7"/>
      <c r="G1828" s="219"/>
      <c r="H1828" s="7"/>
      <c r="I1828" s="7"/>
      <c r="J1828" s="9"/>
      <c r="K1828" s="501"/>
    </row>
    <row r="1829" spans="1:11" x14ac:dyDescent="0.2">
      <c r="A1829" s="163">
        <v>1814</v>
      </c>
      <c r="B1829" s="7"/>
      <c r="C1829" s="7"/>
      <c r="D1829" s="120"/>
      <c r="E1829" s="7"/>
      <c r="F1829" s="7"/>
      <c r="G1829" s="219"/>
      <c r="H1829" s="7"/>
      <c r="I1829" s="7"/>
      <c r="J1829" s="9"/>
      <c r="K1829" s="501"/>
    </row>
    <row r="1830" spans="1:11" x14ac:dyDescent="0.2">
      <c r="A1830" s="163">
        <v>1815</v>
      </c>
      <c r="B1830" s="7"/>
      <c r="C1830" s="7"/>
      <c r="D1830" s="120"/>
      <c r="E1830" s="7"/>
      <c r="F1830" s="7"/>
      <c r="G1830" s="219"/>
      <c r="H1830" s="7"/>
      <c r="I1830" s="7"/>
      <c r="J1830" s="9"/>
      <c r="K1830" s="501"/>
    </row>
    <row r="1831" spans="1:11" x14ac:dyDescent="0.2">
      <c r="A1831" s="163">
        <v>1816</v>
      </c>
      <c r="B1831" s="7"/>
      <c r="C1831" s="7"/>
      <c r="D1831" s="120"/>
      <c r="E1831" s="7"/>
      <c r="F1831" s="7"/>
      <c r="G1831" s="219"/>
      <c r="H1831" s="7"/>
      <c r="I1831" s="7"/>
      <c r="J1831" s="9"/>
      <c r="K1831" s="501"/>
    </row>
    <row r="1832" spans="1:11" x14ac:dyDescent="0.2">
      <c r="A1832" s="163">
        <v>1817</v>
      </c>
      <c r="B1832" s="7"/>
      <c r="C1832" s="7"/>
      <c r="D1832" s="120"/>
      <c r="E1832" s="7"/>
      <c r="F1832" s="7"/>
      <c r="G1832" s="219"/>
      <c r="H1832" s="7"/>
      <c r="I1832" s="7"/>
      <c r="J1832" s="9"/>
      <c r="K1832" s="501"/>
    </row>
    <row r="1833" spans="1:11" x14ac:dyDescent="0.2">
      <c r="A1833" s="163">
        <v>1818</v>
      </c>
      <c r="B1833" s="7"/>
      <c r="C1833" s="7"/>
      <c r="D1833" s="120"/>
      <c r="E1833" s="7"/>
      <c r="F1833" s="7"/>
      <c r="G1833" s="219"/>
      <c r="H1833" s="7"/>
      <c r="I1833" s="7"/>
      <c r="J1833" s="9"/>
      <c r="K1833" s="501"/>
    </row>
    <row r="1834" spans="1:11" x14ac:dyDescent="0.2">
      <c r="A1834" s="163">
        <v>1819</v>
      </c>
      <c r="B1834" s="7"/>
      <c r="C1834" s="7"/>
      <c r="D1834" s="120"/>
      <c r="E1834" s="7"/>
      <c r="F1834" s="7"/>
      <c r="G1834" s="219"/>
      <c r="H1834" s="7"/>
      <c r="I1834" s="7"/>
      <c r="J1834" s="9"/>
      <c r="K1834" s="501"/>
    </row>
    <row r="1835" spans="1:11" x14ac:dyDescent="0.2">
      <c r="A1835" s="163">
        <v>1820</v>
      </c>
      <c r="B1835" s="7"/>
      <c r="C1835" s="7"/>
      <c r="D1835" s="120"/>
      <c r="E1835" s="7"/>
      <c r="F1835" s="7"/>
      <c r="G1835" s="219"/>
      <c r="H1835" s="7"/>
      <c r="I1835" s="7"/>
      <c r="J1835" s="9"/>
      <c r="K1835" s="501"/>
    </row>
    <row r="1836" spans="1:11" x14ac:dyDescent="0.2">
      <c r="A1836" s="163">
        <v>1821</v>
      </c>
      <c r="B1836" s="7"/>
      <c r="C1836" s="7"/>
      <c r="D1836" s="120"/>
      <c r="E1836" s="7"/>
      <c r="F1836" s="7"/>
      <c r="G1836" s="219"/>
      <c r="H1836" s="7"/>
      <c r="I1836" s="7"/>
      <c r="J1836" s="9"/>
      <c r="K1836" s="501"/>
    </row>
    <row r="1837" spans="1:11" x14ac:dyDescent="0.2">
      <c r="A1837" s="163">
        <v>1822</v>
      </c>
      <c r="B1837" s="7"/>
      <c r="C1837" s="7"/>
      <c r="D1837" s="120"/>
      <c r="E1837" s="7"/>
      <c r="F1837" s="7"/>
      <c r="G1837" s="219"/>
      <c r="H1837" s="7"/>
      <c r="I1837" s="7"/>
      <c r="J1837" s="9"/>
      <c r="K1837" s="501"/>
    </row>
    <row r="1838" spans="1:11" x14ac:dyDescent="0.2">
      <c r="A1838" s="163">
        <v>1823</v>
      </c>
      <c r="B1838" s="7"/>
      <c r="C1838" s="7"/>
      <c r="D1838" s="120"/>
      <c r="E1838" s="7"/>
      <c r="F1838" s="7"/>
      <c r="G1838" s="219"/>
      <c r="H1838" s="7"/>
      <c r="I1838" s="7"/>
      <c r="J1838" s="9"/>
      <c r="K1838" s="501"/>
    </row>
    <row r="1839" spans="1:11" x14ac:dyDescent="0.2">
      <c r="A1839" s="163">
        <v>1824</v>
      </c>
      <c r="B1839" s="7"/>
      <c r="C1839" s="7"/>
      <c r="D1839" s="120"/>
      <c r="E1839" s="7"/>
      <c r="F1839" s="7"/>
      <c r="G1839" s="219"/>
      <c r="H1839" s="7"/>
      <c r="I1839" s="7"/>
      <c r="J1839" s="9"/>
      <c r="K1839" s="501"/>
    </row>
    <row r="1840" spans="1:11" x14ac:dyDescent="0.2">
      <c r="A1840" s="163">
        <v>1825</v>
      </c>
      <c r="B1840" s="7"/>
      <c r="C1840" s="7"/>
      <c r="D1840" s="120"/>
      <c r="E1840" s="7"/>
      <c r="F1840" s="7"/>
      <c r="G1840" s="219"/>
      <c r="H1840" s="7"/>
      <c r="I1840" s="7"/>
      <c r="J1840" s="9"/>
      <c r="K1840" s="501"/>
    </row>
    <row r="1841" spans="1:11" x14ac:dyDescent="0.2">
      <c r="A1841" s="163">
        <v>1826</v>
      </c>
      <c r="B1841" s="7"/>
      <c r="C1841" s="7"/>
      <c r="D1841" s="120"/>
      <c r="E1841" s="7"/>
      <c r="F1841" s="7"/>
      <c r="G1841" s="219"/>
      <c r="H1841" s="7"/>
      <c r="I1841" s="7"/>
      <c r="J1841" s="9"/>
      <c r="K1841" s="501"/>
    </row>
    <row r="1842" spans="1:11" x14ac:dyDescent="0.2">
      <c r="A1842" s="163">
        <v>1827</v>
      </c>
      <c r="B1842" s="7"/>
      <c r="C1842" s="7"/>
      <c r="D1842" s="120"/>
      <c r="E1842" s="7"/>
      <c r="F1842" s="7"/>
      <c r="G1842" s="219"/>
      <c r="H1842" s="7"/>
      <c r="I1842" s="7"/>
      <c r="J1842" s="9"/>
      <c r="K1842" s="501"/>
    </row>
    <row r="1843" spans="1:11" x14ac:dyDescent="0.2">
      <c r="A1843" s="163">
        <v>1828</v>
      </c>
      <c r="B1843" s="7"/>
      <c r="C1843" s="7"/>
      <c r="D1843" s="120"/>
      <c r="E1843" s="7"/>
      <c r="F1843" s="7"/>
      <c r="G1843" s="219"/>
      <c r="H1843" s="7"/>
      <c r="I1843" s="7"/>
      <c r="J1843" s="9"/>
      <c r="K1843" s="501"/>
    </row>
    <row r="1844" spans="1:11" x14ac:dyDescent="0.2">
      <c r="A1844" s="163">
        <v>1829</v>
      </c>
      <c r="B1844" s="7"/>
      <c r="C1844" s="7"/>
      <c r="D1844" s="120"/>
      <c r="E1844" s="7"/>
      <c r="F1844" s="7"/>
      <c r="G1844" s="219"/>
      <c r="H1844" s="7"/>
      <c r="I1844" s="7"/>
      <c r="J1844" s="9"/>
      <c r="K1844" s="501"/>
    </row>
    <row r="1845" spans="1:11" x14ac:dyDescent="0.2">
      <c r="A1845" s="163">
        <v>1830</v>
      </c>
      <c r="B1845" s="7"/>
      <c r="C1845" s="7"/>
      <c r="D1845" s="120"/>
      <c r="E1845" s="7"/>
      <c r="F1845" s="7"/>
      <c r="G1845" s="219"/>
      <c r="H1845" s="7"/>
      <c r="I1845" s="7"/>
      <c r="J1845" s="9"/>
      <c r="K1845" s="501"/>
    </row>
    <row r="1846" spans="1:11" x14ac:dyDescent="0.2">
      <c r="A1846" s="163">
        <v>1831</v>
      </c>
      <c r="B1846" s="7"/>
      <c r="C1846" s="7"/>
      <c r="D1846" s="120"/>
      <c r="E1846" s="7"/>
      <c r="F1846" s="7"/>
      <c r="G1846" s="219"/>
      <c r="H1846" s="7"/>
      <c r="I1846" s="7"/>
      <c r="J1846" s="9"/>
      <c r="K1846" s="501"/>
    </row>
    <row r="1847" spans="1:11" x14ac:dyDescent="0.2">
      <c r="A1847" s="163">
        <v>1832</v>
      </c>
      <c r="B1847" s="7"/>
      <c r="C1847" s="7"/>
      <c r="D1847" s="120"/>
      <c r="E1847" s="7"/>
      <c r="F1847" s="7"/>
      <c r="G1847" s="219"/>
      <c r="H1847" s="7"/>
      <c r="I1847" s="7"/>
      <c r="J1847" s="9"/>
      <c r="K1847" s="501"/>
    </row>
    <row r="1848" spans="1:11" x14ac:dyDescent="0.2">
      <c r="A1848" s="163">
        <v>1833</v>
      </c>
      <c r="B1848" s="7"/>
      <c r="C1848" s="7"/>
      <c r="D1848" s="120"/>
      <c r="E1848" s="7"/>
      <c r="F1848" s="7"/>
      <c r="G1848" s="219"/>
      <c r="H1848" s="7"/>
      <c r="I1848" s="7"/>
      <c r="J1848" s="9"/>
      <c r="K1848" s="501"/>
    </row>
    <row r="1849" spans="1:11" x14ac:dyDescent="0.2">
      <c r="A1849" s="163">
        <v>1834</v>
      </c>
      <c r="B1849" s="7"/>
      <c r="C1849" s="7"/>
      <c r="D1849" s="120"/>
      <c r="E1849" s="7"/>
      <c r="F1849" s="7"/>
      <c r="G1849" s="219"/>
      <c r="H1849" s="7"/>
      <c r="I1849" s="7"/>
      <c r="J1849" s="9"/>
      <c r="K1849" s="501"/>
    </row>
    <row r="1850" spans="1:11" x14ac:dyDescent="0.2">
      <c r="A1850" s="163">
        <v>1835</v>
      </c>
      <c r="B1850" s="7"/>
      <c r="C1850" s="7"/>
      <c r="D1850" s="120"/>
      <c r="E1850" s="7"/>
      <c r="F1850" s="7"/>
      <c r="G1850" s="219"/>
      <c r="H1850" s="7"/>
      <c r="I1850" s="7"/>
      <c r="J1850" s="9"/>
      <c r="K1850" s="501"/>
    </row>
    <row r="1851" spans="1:11" x14ac:dyDescent="0.2">
      <c r="A1851" s="163">
        <v>1836</v>
      </c>
      <c r="B1851" s="7"/>
      <c r="C1851" s="7"/>
      <c r="D1851" s="120"/>
      <c r="E1851" s="7"/>
      <c r="F1851" s="7"/>
      <c r="G1851" s="219"/>
      <c r="H1851" s="7"/>
      <c r="I1851" s="7"/>
      <c r="J1851" s="9"/>
      <c r="K1851" s="501"/>
    </row>
    <row r="1852" spans="1:11" x14ac:dyDescent="0.2">
      <c r="A1852" s="163">
        <v>1837</v>
      </c>
      <c r="B1852" s="7"/>
      <c r="C1852" s="7"/>
      <c r="D1852" s="120"/>
      <c r="E1852" s="7"/>
      <c r="F1852" s="7"/>
      <c r="G1852" s="219"/>
      <c r="H1852" s="7"/>
      <c r="I1852" s="7"/>
      <c r="J1852" s="9"/>
      <c r="K1852" s="501"/>
    </row>
    <row r="1853" spans="1:11" x14ac:dyDescent="0.2">
      <c r="A1853" s="163">
        <v>1838</v>
      </c>
      <c r="B1853" s="7"/>
      <c r="C1853" s="7"/>
      <c r="D1853" s="120"/>
      <c r="E1853" s="7"/>
      <c r="F1853" s="7"/>
      <c r="G1853" s="219"/>
      <c r="H1853" s="7"/>
      <c r="I1853" s="7"/>
      <c r="J1853" s="9"/>
      <c r="K1853" s="501"/>
    </row>
    <row r="1854" spans="1:11" x14ac:dyDescent="0.2">
      <c r="A1854" s="163">
        <v>1839</v>
      </c>
      <c r="B1854" s="7"/>
      <c r="C1854" s="7"/>
      <c r="D1854" s="120"/>
      <c r="E1854" s="7"/>
      <c r="F1854" s="7"/>
      <c r="G1854" s="219"/>
      <c r="H1854" s="7"/>
      <c r="I1854" s="7"/>
      <c r="J1854" s="9"/>
      <c r="K1854" s="501"/>
    </row>
    <row r="1855" spans="1:11" x14ac:dyDescent="0.2">
      <c r="A1855" s="163">
        <v>1840</v>
      </c>
      <c r="B1855" s="7"/>
      <c r="C1855" s="7"/>
      <c r="D1855" s="120"/>
      <c r="E1855" s="7"/>
      <c r="F1855" s="7"/>
      <c r="G1855" s="219"/>
      <c r="H1855" s="7"/>
      <c r="I1855" s="7"/>
      <c r="J1855" s="9"/>
      <c r="K1855" s="501"/>
    </row>
    <row r="1856" spans="1:11" x14ac:dyDescent="0.2">
      <c r="A1856" s="163">
        <v>1841</v>
      </c>
      <c r="B1856" s="7"/>
      <c r="C1856" s="7"/>
      <c r="D1856" s="120"/>
      <c r="E1856" s="7"/>
      <c r="F1856" s="7"/>
      <c r="G1856" s="219"/>
      <c r="H1856" s="7"/>
      <c r="I1856" s="7"/>
      <c r="J1856" s="9"/>
      <c r="K1856" s="501"/>
    </row>
    <row r="1857" spans="1:11" x14ac:dyDescent="0.2">
      <c r="A1857" s="163">
        <v>1842</v>
      </c>
      <c r="B1857" s="7"/>
      <c r="C1857" s="7"/>
      <c r="D1857" s="120"/>
      <c r="E1857" s="7"/>
      <c r="F1857" s="7"/>
      <c r="G1857" s="219"/>
      <c r="H1857" s="7"/>
      <c r="I1857" s="7"/>
      <c r="J1857" s="9"/>
      <c r="K1857" s="501"/>
    </row>
    <row r="1858" spans="1:11" x14ac:dyDescent="0.2">
      <c r="A1858" s="163">
        <v>1843</v>
      </c>
      <c r="B1858" s="7"/>
      <c r="C1858" s="7"/>
      <c r="D1858" s="120"/>
      <c r="E1858" s="7"/>
      <c r="F1858" s="7"/>
      <c r="G1858" s="219"/>
      <c r="H1858" s="7"/>
      <c r="I1858" s="7"/>
      <c r="J1858" s="9"/>
      <c r="K1858" s="501"/>
    </row>
    <row r="1859" spans="1:11" x14ac:dyDescent="0.2">
      <c r="A1859" s="163">
        <v>1844</v>
      </c>
      <c r="B1859" s="7"/>
      <c r="C1859" s="7"/>
      <c r="D1859" s="120"/>
      <c r="E1859" s="7"/>
      <c r="F1859" s="7"/>
      <c r="G1859" s="219"/>
      <c r="H1859" s="7"/>
      <c r="I1859" s="7"/>
      <c r="J1859" s="9"/>
      <c r="K1859" s="501"/>
    </row>
    <row r="1860" spans="1:11" x14ac:dyDescent="0.2">
      <c r="A1860" s="163">
        <v>1845</v>
      </c>
      <c r="B1860" s="7"/>
      <c r="C1860" s="7"/>
      <c r="D1860" s="120"/>
      <c r="E1860" s="7"/>
      <c r="F1860" s="7"/>
      <c r="G1860" s="219"/>
      <c r="H1860" s="7"/>
      <c r="I1860" s="7"/>
      <c r="J1860" s="9"/>
      <c r="K1860" s="501"/>
    </row>
    <row r="1861" spans="1:11" x14ac:dyDescent="0.2">
      <c r="A1861" s="163">
        <v>1846</v>
      </c>
      <c r="B1861" s="7"/>
      <c r="C1861" s="7"/>
      <c r="D1861" s="120"/>
      <c r="E1861" s="7"/>
      <c r="F1861" s="7"/>
      <c r="G1861" s="219"/>
      <c r="H1861" s="7"/>
      <c r="I1861" s="7"/>
      <c r="J1861" s="9"/>
      <c r="K1861" s="501"/>
    </row>
    <row r="1862" spans="1:11" x14ac:dyDescent="0.2">
      <c r="A1862" s="163">
        <v>1847</v>
      </c>
      <c r="B1862" s="7"/>
      <c r="C1862" s="7"/>
      <c r="D1862" s="120"/>
      <c r="E1862" s="7"/>
      <c r="F1862" s="7"/>
      <c r="G1862" s="219"/>
      <c r="H1862" s="7"/>
      <c r="I1862" s="7"/>
      <c r="J1862" s="9"/>
      <c r="K1862" s="501"/>
    </row>
    <row r="1863" spans="1:11" x14ac:dyDescent="0.2">
      <c r="A1863" s="163">
        <v>1848</v>
      </c>
      <c r="B1863" s="7"/>
      <c r="C1863" s="7"/>
      <c r="D1863" s="120"/>
      <c r="E1863" s="7"/>
      <c r="F1863" s="7"/>
      <c r="G1863" s="219"/>
      <c r="H1863" s="7"/>
      <c r="I1863" s="7"/>
      <c r="J1863" s="9"/>
      <c r="K1863" s="501"/>
    </row>
    <row r="1864" spans="1:11" x14ac:dyDescent="0.2">
      <c r="A1864" s="163">
        <v>1849</v>
      </c>
      <c r="B1864" s="7"/>
      <c r="C1864" s="7"/>
      <c r="D1864" s="120"/>
      <c r="E1864" s="7"/>
      <c r="F1864" s="7"/>
      <c r="G1864" s="219"/>
      <c r="H1864" s="7"/>
      <c r="I1864" s="7"/>
      <c r="J1864" s="9"/>
      <c r="K1864" s="501"/>
    </row>
    <row r="1865" spans="1:11" x14ac:dyDescent="0.2">
      <c r="A1865" s="163">
        <v>1850</v>
      </c>
      <c r="B1865" s="7"/>
      <c r="C1865" s="7"/>
      <c r="D1865" s="120"/>
      <c r="E1865" s="7"/>
      <c r="F1865" s="7"/>
      <c r="G1865" s="219"/>
      <c r="H1865" s="7"/>
      <c r="I1865" s="7"/>
      <c r="J1865" s="9"/>
      <c r="K1865" s="501"/>
    </row>
    <row r="1866" spans="1:11" x14ac:dyDescent="0.2">
      <c r="A1866" s="163">
        <v>1851</v>
      </c>
      <c r="B1866" s="7"/>
      <c r="C1866" s="7"/>
      <c r="D1866" s="120"/>
      <c r="E1866" s="7"/>
      <c r="F1866" s="7"/>
      <c r="G1866" s="219"/>
      <c r="H1866" s="7"/>
      <c r="I1866" s="7"/>
      <c r="J1866" s="9"/>
      <c r="K1866" s="501"/>
    </row>
    <row r="1867" spans="1:11" x14ac:dyDescent="0.2">
      <c r="A1867" s="163">
        <v>1852</v>
      </c>
      <c r="B1867" s="7"/>
      <c r="C1867" s="7"/>
      <c r="D1867" s="120"/>
      <c r="E1867" s="7"/>
      <c r="F1867" s="7"/>
      <c r="G1867" s="219"/>
      <c r="H1867" s="7"/>
      <c r="I1867" s="7"/>
      <c r="J1867" s="9"/>
      <c r="K1867" s="501"/>
    </row>
    <row r="1868" spans="1:11" x14ac:dyDescent="0.2">
      <c r="A1868" s="163">
        <v>1853</v>
      </c>
      <c r="B1868" s="7"/>
      <c r="C1868" s="7"/>
      <c r="D1868" s="120"/>
      <c r="E1868" s="7"/>
      <c r="F1868" s="7"/>
      <c r="G1868" s="219"/>
      <c r="H1868" s="7"/>
      <c r="I1868" s="7"/>
      <c r="J1868" s="9"/>
      <c r="K1868" s="501"/>
    </row>
    <row r="1869" spans="1:11" x14ac:dyDescent="0.2">
      <c r="A1869" s="163">
        <v>1854</v>
      </c>
      <c r="B1869" s="7"/>
      <c r="C1869" s="7"/>
      <c r="D1869" s="120"/>
      <c r="E1869" s="7"/>
      <c r="F1869" s="7"/>
      <c r="G1869" s="219"/>
      <c r="H1869" s="7"/>
      <c r="I1869" s="7"/>
      <c r="J1869" s="9"/>
      <c r="K1869" s="501"/>
    </row>
    <row r="1870" spans="1:11" x14ac:dyDescent="0.2">
      <c r="A1870" s="163">
        <v>1855</v>
      </c>
      <c r="B1870" s="7"/>
      <c r="C1870" s="7"/>
      <c r="D1870" s="120"/>
      <c r="E1870" s="7"/>
      <c r="F1870" s="7"/>
      <c r="G1870" s="219"/>
      <c r="H1870" s="7"/>
      <c r="I1870" s="7"/>
      <c r="J1870" s="9"/>
      <c r="K1870" s="501"/>
    </row>
    <row r="1871" spans="1:11" x14ac:dyDescent="0.2">
      <c r="A1871" s="163">
        <v>1856</v>
      </c>
      <c r="B1871" s="7"/>
      <c r="C1871" s="7"/>
      <c r="D1871" s="120"/>
      <c r="E1871" s="7"/>
      <c r="F1871" s="7"/>
      <c r="G1871" s="219"/>
      <c r="H1871" s="7"/>
      <c r="I1871" s="7"/>
      <c r="J1871" s="9"/>
      <c r="K1871" s="501"/>
    </row>
    <row r="1872" spans="1:11" x14ac:dyDescent="0.2">
      <c r="A1872" s="163">
        <v>1857</v>
      </c>
      <c r="B1872" s="7"/>
      <c r="C1872" s="7"/>
      <c r="D1872" s="120"/>
      <c r="E1872" s="7"/>
      <c r="F1872" s="7"/>
      <c r="G1872" s="219"/>
      <c r="H1872" s="7"/>
      <c r="I1872" s="7"/>
      <c r="J1872" s="9"/>
      <c r="K1872" s="501"/>
    </row>
    <row r="1873" spans="1:11" x14ac:dyDescent="0.2">
      <c r="A1873" s="163">
        <v>1858</v>
      </c>
      <c r="B1873" s="7"/>
      <c r="C1873" s="7"/>
      <c r="D1873" s="120"/>
      <c r="E1873" s="7"/>
      <c r="F1873" s="7"/>
      <c r="G1873" s="219"/>
      <c r="H1873" s="7"/>
      <c r="I1873" s="7"/>
      <c r="J1873" s="9"/>
      <c r="K1873" s="501"/>
    </row>
    <row r="1874" spans="1:11" x14ac:dyDescent="0.2">
      <c r="A1874" s="163">
        <v>1859</v>
      </c>
      <c r="B1874" s="7"/>
      <c r="C1874" s="7"/>
      <c r="D1874" s="120"/>
      <c r="E1874" s="7"/>
      <c r="F1874" s="7"/>
      <c r="G1874" s="219"/>
      <c r="H1874" s="7"/>
      <c r="I1874" s="7"/>
      <c r="J1874" s="9"/>
      <c r="K1874" s="501"/>
    </row>
    <row r="1875" spans="1:11" x14ac:dyDescent="0.2">
      <c r="A1875" s="163">
        <v>1860</v>
      </c>
      <c r="B1875" s="7"/>
      <c r="C1875" s="7"/>
      <c r="D1875" s="120"/>
      <c r="E1875" s="7"/>
      <c r="F1875" s="7"/>
      <c r="G1875" s="219"/>
      <c r="H1875" s="7"/>
      <c r="I1875" s="7"/>
      <c r="J1875" s="9"/>
      <c r="K1875" s="501"/>
    </row>
    <row r="1876" spans="1:11" x14ac:dyDescent="0.2">
      <c r="A1876" s="163">
        <v>1861</v>
      </c>
      <c r="B1876" s="7"/>
      <c r="C1876" s="7"/>
      <c r="D1876" s="120"/>
      <c r="E1876" s="7"/>
      <c r="F1876" s="7"/>
      <c r="G1876" s="219"/>
      <c r="H1876" s="7"/>
      <c r="I1876" s="7"/>
      <c r="J1876" s="9"/>
      <c r="K1876" s="501"/>
    </row>
    <row r="1877" spans="1:11" x14ac:dyDescent="0.2">
      <c r="A1877" s="163">
        <v>1862</v>
      </c>
      <c r="B1877" s="7"/>
      <c r="C1877" s="7"/>
      <c r="D1877" s="120"/>
      <c r="E1877" s="7"/>
      <c r="F1877" s="7"/>
      <c r="G1877" s="219"/>
      <c r="H1877" s="7"/>
      <c r="I1877" s="7"/>
      <c r="J1877" s="9"/>
      <c r="K1877" s="501"/>
    </row>
    <row r="1878" spans="1:11" x14ac:dyDescent="0.2">
      <c r="A1878" s="163">
        <v>1863</v>
      </c>
      <c r="B1878" s="7"/>
      <c r="C1878" s="7"/>
      <c r="D1878" s="120"/>
      <c r="E1878" s="7"/>
      <c r="F1878" s="7"/>
      <c r="G1878" s="219"/>
      <c r="H1878" s="7"/>
      <c r="I1878" s="7"/>
      <c r="J1878" s="9"/>
      <c r="K1878" s="501"/>
    </row>
    <row r="1879" spans="1:11" x14ac:dyDescent="0.2">
      <c r="A1879" s="163">
        <v>1864</v>
      </c>
      <c r="B1879" s="7"/>
      <c r="C1879" s="7"/>
      <c r="D1879" s="120"/>
      <c r="E1879" s="7"/>
      <c r="F1879" s="7"/>
      <c r="G1879" s="219"/>
      <c r="H1879" s="7"/>
      <c r="I1879" s="7"/>
      <c r="J1879" s="9"/>
      <c r="K1879" s="501"/>
    </row>
    <row r="1880" spans="1:11" x14ac:dyDescent="0.2">
      <c r="A1880" s="163">
        <v>1865</v>
      </c>
      <c r="B1880" s="7"/>
      <c r="C1880" s="7"/>
      <c r="D1880" s="120"/>
      <c r="E1880" s="7"/>
      <c r="F1880" s="7"/>
      <c r="G1880" s="219"/>
      <c r="H1880" s="7"/>
      <c r="I1880" s="7"/>
      <c r="J1880" s="9"/>
      <c r="K1880" s="501"/>
    </row>
    <row r="1881" spans="1:11" x14ac:dyDescent="0.2">
      <c r="A1881" s="163">
        <v>1866</v>
      </c>
      <c r="B1881" s="7"/>
      <c r="C1881" s="7"/>
      <c r="D1881" s="120"/>
      <c r="E1881" s="7"/>
      <c r="F1881" s="7"/>
      <c r="G1881" s="219"/>
      <c r="H1881" s="7"/>
      <c r="I1881" s="7"/>
      <c r="J1881" s="9"/>
      <c r="K1881" s="501"/>
    </row>
    <row r="1882" spans="1:11" x14ac:dyDescent="0.2">
      <c r="A1882" s="163">
        <v>1867</v>
      </c>
      <c r="B1882" s="7"/>
      <c r="C1882" s="7"/>
      <c r="D1882" s="120"/>
      <c r="E1882" s="7"/>
      <c r="F1882" s="7"/>
      <c r="G1882" s="219"/>
      <c r="H1882" s="7"/>
      <c r="I1882" s="7"/>
      <c r="J1882" s="9"/>
      <c r="K1882" s="501"/>
    </row>
    <row r="1883" spans="1:11" x14ac:dyDescent="0.2">
      <c r="A1883" s="163">
        <v>1868</v>
      </c>
      <c r="B1883" s="7"/>
      <c r="C1883" s="7"/>
      <c r="D1883" s="120"/>
      <c r="E1883" s="7"/>
      <c r="F1883" s="7"/>
      <c r="G1883" s="219"/>
      <c r="H1883" s="7"/>
      <c r="I1883" s="7"/>
      <c r="J1883" s="9"/>
      <c r="K1883" s="501"/>
    </row>
    <row r="1884" spans="1:11" x14ac:dyDescent="0.2">
      <c r="A1884" s="163">
        <v>1869</v>
      </c>
      <c r="B1884" s="7"/>
      <c r="C1884" s="7"/>
      <c r="D1884" s="120"/>
      <c r="E1884" s="7"/>
      <c r="F1884" s="7"/>
      <c r="G1884" s="219"/>
      <c r="H1884" s="7"/>
      <c r="I1884" s="7"/>
      <c r="J1884" s="9"/>
      <c r="K1884" s="501"/>
    </row>
    <row r="1885" spans="1:11" x14ac:dyDescent="0.2">
      <c r="A1885" s="163">
        <v>1870</v>
      </c>
      <c r="B1885" s="7"/>
      <c r="C1885" s="7"/>
      <c r="D1885" s="120"/>
      <c r="E1885" s="7"/>
      <c r="F1885" s="7"/>
      <c r="G1885" s="219"/>
      <c r="H1885" s="7"/>
      <c r="I1885" s="7"/>
      <c r="J1885" s="9"/>
      <c r="K1885" s="501"/>
    </row>
    <row r="1886" spans="1:11" x14ac:dyDescent="0.2">
      <c r="A1886" s="163">
        <v>1871</v>
      </c>
      <c r="B1886" s="7"/>
      <c r="C1886" s="7"/>
      <c r="D1886" s="120"/>
      <c r="E1886" s="7"/>
      <c r="F1886" s="7"/>
      <c r="G1886" s="219"/>
      <c r="H1886" s="7"/>
      <c r="I1886" s="7"/>
      <c r="J1886" s="9"/>
      <c r="K1886" s="501"/>
    </row>
    <row r="1887" spans="1:11" x14ac:dyDescent="0.2">
      <c r="A1887" s="163">
        <v>1872</v>
      </c>
      <c r="B1887" s="7"/>
      <c r="C1887" s="7"/>
      <c r="D1887" s="120"/>
      <c r="E1887" s="7"/>
      <c r="F1887" s="7"/>
      <c r="G1887" s="219"/>
      <c r="H1887" s="7"/>
      <c r="I1887" s="7"/>
      <c r="J1887" s="9"/>
      <c r="K1887" s="501"/>
    </row>
    <row r="1888" spans="1:11" x14ac:dyDescent="0.2">
      <c r="A1888" s="163">
        <v>1873</v>
      </c>
      <c r="B1888" s="7"/>
      <c r="C1888" s="7"/>
      <c r="D1888" s="120"/>
      <c r="E1888" s="7"/>
      <c r="F1888" s="7"/>
      <c r="G1888" s="219"/>
      <c r="H1888" s="7"/>
      <c r="I1888" s="7"/>
      <c r="J1888" s="9"/>
      <c r="K1888" s="501"/>
    </row>
    <row r="1889" spans="1:11" x14ac:dyDescent="0.2">
      <c r="A1889" s="163">
        <v>1874</v>
      </c>
      <c r="B1889" s="7"/>
      <c r="C1889" s="7"/>
      <c r="D1889" s="120"/>
      <c r="E1889" s="7"/>
      <c r="F1889" s="7"/>
      <c r="G1889" s="219"/>
      <c r="H1889" s="7"/>
      <c r="I1889" s="7"/>
      <c r="J1889" s="9"/>
      <c r="K1889" s="501"/>
    </row>
    <row r="1890" spans="1:11" x14ac:dyDescent="0.2">
      <c r="A1890" s="163">
        <v>1875</v>
      </c>
      <c r="B1890" s="7"/>
      <c r="C1890" s="7"/>
      <c r="D1890" s="120"/>
      <c r="E1890" s="7"/>
      <c r="F1890" s="7"/>
      <c r="G1890" s="219"/>
      <c r="H1890" s="7"/>
      <c r="I1890" s="7"/>
      <c r="J1890" s="9"/>
      <c r="K1890" s="501"/>
    </row>
    <row r="1891" spans="1:11" x14ac:dyDescent="0.2">
      <c r="A1891" s="163">
        <v>1876</v>
      </c>
      <c r="B1891" s="7"/>
      <c r="C1891" s="7"/>
      <c r="D1891" s="120"/>
      <c r="E1891" s="7"/>
      <c r="F1891" s="7"/>
      <c r="G1891" s="219"/>
      <c r="H1891" s="7"/>
      <c r="I1891" s="7"/>
      <c r="J1891" s="9"/>
      <c r="K1891" s="501"/>
    </row>
    <row r="1892" spans="1:11" x14ac:dyDescent="0.2">
      <c r="A1892" s="163">
        <v>1877</v>
      </c>
      <c r="B1892" s="7"/>
      <c r="C1892" s="7"/>
      <c r="D1892" s="120"/>
      <c r="E1892" s="7"/>
      <c r="F1892" s="7"/>
      <c r="G1892" s="219"/>
      <c r="H1892" s="7"/>
      <c r="I1892" s="7"/>
      <c r="J1892" s="9"/>
      <c r="K1892" s="501"/>
    </row>
    <row r="1893" spans="1:11" x14ac:dyDescent="0.2">
      <c r="A1893" s="163">
        <v>1878</v>
      </c>
      <c r="B1893" s="7"/>
      <c r="C1893" s="7"/>
      <c r="D1893" s="120"/>
      <c r="E1893" s="7"/>
      <c r="F1893" s="7"/>
      <c r="G1893" s="219"/>
      <c r="H1893" s="7"/>
      <c r="I1893" s="7"/>
      <c r="J1893" s="9"/>
      <c r="K1893" s="501"/>
    </row>
    <row r="1894" spans="1:11" x14ac:dyDescent="0.2">
      <c r="A1894" s="163">
        <v>1879</v>
      </c>
      <c r="B1894" s="7"/>
      <c r="C1894" s="7"/>
      <c r="D1894" s="120"/>
      <c r="E1894" s="7"/>
      <c r="F1894" s="7"/>
      <c r="G1894" s="219"/>
      <c r="H1894" s="7"/>
      <c r="I1894" s="7"/>
      <c r="J1894" s="9"/>
      <c r="K1894" s="501"/>
    </row>
    <row r="1895" spans="1:11" x14ac:dyDescent="0.2">
      <c r="A1895" s="163">
        <v>1880</v>
      </c>
      <c r="B1895" s="7"/>
      <c r="C1895" s="7"/>
      <c r="D1895" s="120"/>
      <c r="E1895" s="7"/>
      <c r="F1895" s="7"/>
      <c r="G1895" s="219"/>
      <c r="H1895" s="7"/>
      <c r="I1895" s="7"/>
      <c r="J1895" s="9"/>
      <c r="K1895" s="501"/>
    </row>
    <row r="1896" spans="1:11" x14ac:dyDescent="0.2">
      <c r="A1896" s="163">
        <v>1881</v>
      </c>
      <c r="B1896" s="7"/>
      <c r="C1896" s="7"/>
      <c r="D1896" s="120"/>
      <c r="E1896" s="7"/>
      <c r="F1896" s="7"/>
      <c r="G1896" s="219"/>
      <c r="H1896" s="7"/>
      <c r="I1896" s="7"/>
      <c r="J1896" s="9"/>
      <c r="K1896" s="501"/>
    </row>
    <row r="1897" spans="1:11" x14ac:dyDescent="0.2">
      <c r="A1897" s="163">
        <v>1882</v>
      </c>
      <c r="B1897" s="7"/>
      <c r="C1897" s="7"/>
      <c r="D1897" s="120"/>
      <c r="E1897" s="7"/>
      <c r="F1897" s="7"/>
      <c r="G1897" s="219"/>
      <c r="H1897" s="7"/>
      <c r="I1897" s="7"/>
      <c r="J1897" s="9"/>
      <c r="K1897" s="501"/>
    </row>
    <row r="1898" spans="1:11" x14ac:dyDescent="0.2">
      <c r="A1898" s="163">
        <v>1883</v>
      </c>
      <c r="B1898" s="7"/>
      <c r="C1898" s="7"/>
      <c r="D1898" s="120"/>
      <c r="E1898" s="7"/>
      <c r="F1898" s="7"/>
      <c r="G1898" s="219"/>
      <c r="H1898" s="7"/>
      <c r="I1898" s="7"/>
      <c r="J1898" s="9"/>
      <c r="K1898" s="501"/>
    </row>
    <row r="1899" spans="1:11" x14ac:dyDescent="0.2">
      <c r="A1899" s="163">
        <v>1884</v>
      </c>
      <c r="B1899" s="7"/>
      <c r="C1899" s="7"/>
      <c r="D1899" s="120"/>
      <c r="E1899" s="7"/>
      <c r="F1899" s="7"/>
      <c r="G1899" s="219"/>
      <c r="H1899" s="7"/>
      <c r="I1899" s="7"/>
      <c r="J1899" s="9"/>
      <c r="K1899" s="501"/>
    </row>
    <row r="1900" spans="1:11" x14ac:dyDescent="0.2">
      <c r="A1900" s="163">
        <v>1885</v>
      </c>
      <c r="B1900" s="7"/>
      <c r="C1900" s="7"/>
      <c r="D1900" s="120"/>
      <c r="E1900" s="7"/>
      <c r="F1900" s="7"/>
      <c r="G1900" s="219"/>
      <c r="H1900" s="7"/>
      <c r="I1900" s="7"/>
      <c r="J1900" s="9"/>
      <c r="K1900" s="501"/>
    </row>
    <row r="1901" spans="1:11" x14ac:dyDescent="0.2">
      <c r="A1901" s="163">
        <v>1886</v>
      </c>
      <c r="B1901" s="7"/>
      <c r="C1901" s="7"/>
      <c r="D1901" s="120"/>
      <c r="E1901" s="7"/>
      <c r="F1901" s="7"/>
      <c r="G1901" s="219"/>
      <c r="H1901" s="7"/>
      <c r="I1901" s="7"/>
      <c r="J1901" s="9"/>
      <c r="K1901" s="501"/>
    </row>
    <row r="1902" spans="1:11" x14ac:dyDescent="0.2">
      <c r="A1902" s="163">
        <v>1887</v>
      </c>
      <c r="B1902" s="7"/>
      <c r="C1902" s="7"/>
      <c r="D1902" s="120"/>
      <c r="E1902" s="7"/>
      <c r="F1902" s="7"/>
      <c r="G1902" s="219"/>
      <c r="H1902" s="7"/>
      <c r="I1902" s="7"/>
      <c r="J1902" s="9"/>
      <c r="K1902" s="501"/>
    </row>
    <row r="1903" spans="1:11" x14ac:dyDescent="0.2">
      <c r="A1903" s="163">
        <v>1888</v>
      </c>
      <c r="B1903" s="7"/>
      <c r="C1903" s="7"/>
      <c r="D1903" s="120"/>
      <c r="E1903" s="7"/>
      <c r="F1903" s="7"/>
      <c r="G1903" s="219"/>
      <c r="H1903" s="7"/>
      <c r="I1903" s="7"/>
      <c r="J1903" s="9"/>
      <c r="K1903" s="501"/>
    </row>
    <row r="1904" spans="1:11" x14ac:dyDescent="0.2">
      <c r="A1904" s="163">
        <v>1889</v>
      </c>
      <c r="B1904" s="7"/>
      <c r="C1904" s="7"/>
      <c r="D1904" s="120"/>
      <c r="E1904" s="7"/>
      <c r="F1904" s="7"/>
      <c r="G1904" s="219"/>
      <c r="H1904" s="7"/>
      <c r="I1904" s="7"/>
      <c r="J1904" s="9"/>
      <c r="K1904" s="501"/>
    </row>
    <row r="1905" spans="1:11" x14ac:dyDescent="0.2">
      <c r="A1905" s="163">
        <v>1890</v>
      </c>
      <c r="B1905" s="7"/>
      <c r="C1905" s="7"/>
      <c r="D1905" s="120"/>
      <c r="E1905" s="7"/>
      <c r="F1905" s="7"/>
      <c r="G1905" s="219"/>
      <c r="H1905" s="7"/>
      <c r="I1905" s="7"/>
      <c r="J1905" s="9"/>
      <c r="K1905" s="501"/>
    </row>
    <row r="1906" spans="1:11" x14ac:dyDescent="0.2">
      <c r="A1906" s="163">
        <v>1891</v>
      </c>
      <c r="B1906" s="7"/>
      <c r="C1906" s="7"/>
      <c r="D1906" s="120"/>
      <c r="E1906" s="7"/>
      <c r="F1906" s="7"/>
      <c r="G1906" s="219"/>
      <c r="H1906" s="7"/>
      <c r="I1906" s="7"/>
      <c r="J1906" s="9"/>
      <c r="K1906" s="501"/>
    </row>
    <row r="1907" spans="1:11" x14ac:dyDescent="0.2">
      <c r="A1907" s="163">
        <v>1892</v>
      </c>
      <c r="B1907" s="7"/>
      <c r="C1907" s="7"/>
      <c r="D1907" s="120"/>
      <c r="E1907" s="7"/>
      <c r="F1907" s="7"/>
      <c r="G1907" s="219"/>
      <c r="H1907" s="7"/>
      <c r="I1907" s="7"/>
      <c r="J1907" s="9"/>
      <c r="K1907" s="501"/>
    </row>
    <row r="1908" spans="1:11" x14ac:dyDescent="0.2">
      <c r="A1908" s="163">
        <v>1893</v>
      </c>
      <c r="B1908" s="7"/>
      <c r="C1908" s="7"/>
      <c r="D1908" s="120"/>
      <c r="E1908" s="7"/>
      <c r="F1908" s="7"/>
      <c r="G1908" s="219"/>
      <c r="H1908" s="7"/>
      <c r="I1908" s="7"/>
      <c r="J1908" s="9"/>
      <c r="K1908" s="501"/>
    </row>
    <row r="1909" spans="1:11" x14ac:dyDescent="0.2">
      <c r="A1909" s="163">
        <v>1894</v>
      </c>
      <c r="B1909" s="7"/>
      <c r="C1909" s="7"/>
      <c r="D1909" s="120"/>
      <c r="E1909" s="7"/>
      <c r="F1909" s="7"/>
      <c r="G1909" s="219"/>
      <c r="H1909" s="7"/>
      <c r="I1909" s="7"/>
      <c r="J1909" s="9"/>
      <c r="K1909" s="501"/>
    </row>
    <row r="1910" spans="1:11" x14ac:dyDescent="0.2">
      <c r="A1910" s="163">
        <v>1895</v>
      </c>
      <c r="B1910" s="7"/>
      <c r="C1910" s="7"/>
      <c r="D1910" s="120"/>
      <c r="E1910" s="7"/>
      <c r="F1910" s="7"/>
      <c r="G1910" s="219"/>
      <c r="H1910" s="7"/>
      <c r="I1910" s="7"/>
      <c r="J1910" s="9"/>
      <c r="K1910" s="501"/>
    </row>
    <row r="1911" spans="1:11" x14ac:dyDescent="0.2">
      <c r="A1911" s="163">
        <v>1896</v>
      </c>
      <c r="B1911" s="7"/>
      <c r="C1911" s="7"/>
      <c r="D1911" s="120"/>
      <c r="E1911" s="7"/>
      <c r="F1911" s="7"/>
      <c r="G1911" s="219"/>
      <c r="H1911" s="7"/>
      <c r="I1911" s="7"/>
      <c r="J1911" s="9"/>
      <c r="K1911" s="501"/>
    </row>
    <row r="1912" spans="1:11" x14ac:dyDescent="0.2">
      <c r="A1912" s="163">
        <v>1897</v>
      </c>
      <c r="B1912" s="7"/>
      <c r="C1912" s="7"/>
      <c r="D1912" s="120"/>
      <c r="E1912" s="7"/>
      <c r="F1912" s="7"/>
      <c r="G1912" s="219"/>
      <c r="H1912" s="7"/>
      <c r="I1912" s="7"/>
      <c r="J1912" s="9"/>
      <c r="K1912" s="501"/>
    </row>
    <row r="1913" spans="1:11" x14ac:dyDescent="0.2">
      <c r="A1913" s="163">
        <v>1898</v>
      </c>
      <c r="B1913" s="7"/>
      <c r="C1913" s="7"/>
      <c r="D1913" s="120"/>
      <c r="E1913" s="7"/>
      <c r="F1913" s="7"/>
      <c r="G1913" s="219"/>
      <c r="H1913" s="7"/>
      <c r="I1913" s="7"/>
      <c r="J1913" s="9"/>
      <c r="K1913" s="501"/>
    </row>
    <row r="1914" spans="1:11" x14ac:dyDescent="0.2">
      <c r="A1914" s="163">
        <v>1899</v>
      </c>
      <c r="B1914" s="7"/>
      <c r="C1914" s="7"/>
      <c r="D1914" s="120"/>
      <c r="E1914" s="7"/>
      <c r="F1914" s="7"/>
      <c r="G1914" s="219"/>
      <c r="H1914" s="7"/>
      <c r="I1914" s="7"/>
      <c r="J1914" s="9"/>
      <c r="K1914" s="501"/>
    </row>
    <row r="1915" spans="1:11" x14ac:dyDescent="0.2">
      <c r="A1915" s="163">
        <v>1900</v>
      </c>
      <c r="B1915" s="7"/>
      <c r="C1915" s="7"/>
      <c r="D1915" s="120"/>
      <c r="E1915" s="7"/>
      <c r="F1915" s="7"/>
      <c r="G1915" s="219"/>
      <c r="H1915" s="7"/>
      <c r="I1915" s="7"/>
      <c r="J1915" s="9"/>
      <c r="K1915" s="501"/>
    </row>
    <row r="1916" spans="1:11" x14ac:dyDescent="0.2">
      <c r="A1916" s="163">
        <v>1901</v>
      </c>
      <c r="B1916" s="7"/>
      <c r="C1916" s="7"/>
      <c r="D1916" s="120"/>
      <c r="E1916" s="7"/>
      <c r="F1916" s="7"/>
      <c r="G1916" s="219"/>
      <c r="H1916" s="7"/>
      <c r="I1916" s="7"/>
      <c r="J1916" s="9"/>
      <c r="K1916" s="501"/>
    </row>
    <row r="1917" spans="1:11" x14ac:dyDescent="0.2">
      <c r="A1917" s="163">
        <v>1902</v>
      </c>
      <c r="B1917" s="7"/>
      <c r="C1917" s="7"/>
      <c r="D1917" s="120"/>
      <c r="E1917" s="7"/>
      <c r="F1917" s="7"/>
      <c r="G1917" s="219"/>
      <c r="H1917" s="7"/>
      <c r="I1917" s="7"/>
      <c r="J1917" s="9"/>
      <c r="K1917" s="501"/>
    </row>
    <row r="1918" spans="1:11" x14ac:dyDescent="0.2">
      <c r="A1918" s="163">
        <v>1903</v>
      </c>
      <c r="B1918" s="7"/>
      <c r="C1918" s="7"/>
      <c r="D1918" s="120"/>
      <c r="E1918" s="7"/>
      <c r="F1918" s="7"/>
      <c r="G1918" s="219"/>
      <c r="H1918" s="7"/>
      <c r="I1918" s="7"/>
      <c r="J1918" s="9"/>
      <c r="K1918" s="501"/>
    </row>
    <row r="1919" spans="1:11" x14ac:dyDescent="0.2">
      <c r="A1919" s="163">
        <v>1904</v>
      </c>
      <c r="B1919" s="7"/>
      <c r="C1919" s="7"/>
      <c r="D1919" s="120"/>
      <c r="E1919" s="7"/>
      <c r="F1919" s="7"/>
      <c r="G1919" s="219"/>
      <c r="H1919" s="7"/>
      <c r="I1919" s="7"/>
      <c r="J1919" s="9"/>
      <c r="K1919" s="501"/>
    </row>
    <row r="1920" spans="1:11" x14ac:dyDescent="0.2">
      <c r="A1920" s="163">
        <v>1905</v>
      </c>
      <c r="B1920" s="7"/>
      <c r="C1920" s="7"/>
      <c r="D1920" s="120"/>
      <c r="E1920" s="7"/>
      <c r="F1920" s="7"/>
      <c r="G1920" s="219"/>
      <c r="H1920" s="7"/>
      <c r="I1920" s="7"/>
      <c r="J1920" s="9"/>
      <c r="K1920" s="501"/>
    </row>
    <row r="1921" spans="1:11" x14ac:dyDescent="0.2">
      <c r="A1921" s="163">
        <v>1906</v>
      </c>
      <c r="B1921" s="7"/>
      <c r="C1921" s="7"/>
      <c r="D1921" s="120"/>
      <c r="E1921" s="7"/>
      <c r="F1921" s="7"/>
      <c r="G1921" s="219"/>
      <c r="H1921" s="7"/>
      <c r="I1921" s="7"/>
      <c r="J1921" s="9"/>
      <c r="K1921" s="501"/>
    </row>
    <row r="1922" spans="1:11" x14ac:dyDescent="0.2">
      <c r="A1922" s="163">
        <v>1907</v>
      </c>
      <c r="B1922" s="7"/>
      <c r="C1922" s="7"/>
      <c r="D1922" s="120"/>
      <c r="E1922" s="7"/>
      <c r="F1922" s="7"/>
      <c r="G1922" s="219"/>
      <c r="H1922" s="7"/>
      <c r="I1922" s="7"/>
      <c r="J1922" s="9"/>
      <c r="K1922" s="501"/>
    </row>
    <row r="1923" spans="1:11" x14ac:dyDescent="0.2">
      <c r="A1923" s="163">
        <v>1908</v>
      </c>
      <c r="B1923" s="7"/>
      <c r="C1923" s="7"/>
      <c r="D1923" s="120"/>
      <c r="E1923" s="7"/>
      <c r="F1923" s="7"/>
      <c r="G1923" s="219"/>
      <c r="H1923" s="7"/>
      <c r="I1923" s="7"/>
      <c r="J1923" s="9"/>
      <c r="K1923" s="501"/>
    </row>
    <row r="1924" spans="1:11" x14ac:dyDescent="0.2">
      <c r="A1924" s="163">
        <v>1909</v>
      </c>
      <c r="B1924" s="7"/>
      <c r="C1924" s="7"/>
      <c r="D1924" s="120"/>
      <c r="E1924" s="7"/>
      <c r="F1924" s="7"/>
      <c r="G1924" s="219"/>
      <c r="H1924" s="7"/>
      <c r="I1924" s="7"/>
      <c r="J1924" s="9"/>
      <c r="K1924" s="501"/>
    </row>
    <row r="1925" spans="1:11" x14ac:dyDescent="0.2">
      <c r="A1925" s="163">
        <v>1910</v>
      </c>
      <c r="B1925" s="7"/>
      <c r="C1925" s="7"/>
      <c r="D1925" s="120"/>
      <c r="E1925" s="7"/>
      <c r="F1925" s="7"/>
      <c r="G1925" s="219"/>
      <c r="H1925" s="7"/>
      <c r="I1925" s="7"/>
      <c r="J1925" s="9"/>
      <c r="K1925" s="501"/>
    </row>
    <row r="1926" spans="1:11" x14ac:dyDescent="0.2">
      <c r="A1926" s="163">
        <v>1911</v>
      </c>
      <c r="B1926" s="7"/>
      <c r="C1926" s="7"/>
      <c r="D1926" s="120"/>
      <c r="E1926" s="7"/>
      <c r="F1926" s="7"/>
      <c r="G1926" s="219"/>
      <c r="H1926" s="7"/>
      <c r="I1926" s="7"/>
      <c r="J1926" s="9"/>
      <c r="K1926" s="501"/>
    </row>
    <row r="1927" spans="1:11" x14ac:dyDescent="0.2">
      <c r="A1927" s="163">
        <v>1912</v>
      </c>
      <c r="B1927" s="7"/>
      <c r="C1927" s="7"/>
      <c r="D1927" s="120"/>
      <c r="E1927" s="7"/>
      <c r="F1927" s="7"/>
      <c r="G1927" s="219"/>
      <c r="H1927" s="7"/>
      <c r="I1927" s="7"/>
      <c r="J1927" s="9"/>
      <c r="K1927" s="501"/>
    </row>
    <row r="1928" spans="1:11" x14ac:dyDescent="0.2">
      <c r="A1928" s="163">
        <v>1913</v>
      </c>
      <c r="B1928" s="7"/>
      <c r="C1928" s="7"/>
      <c r="D1928" s="120"/>
      <c r="E1928" s="7"/>
      <c r="F1928" s="7"/>
      <c r="G1928" s="219"/>
      <c r="H1928" s="7"/>
      <c r="I1928" s="7"/>
      <c r="J1928" s="9"/>
      <c r="K1928" s="501"/>
    </row>
    <row r="1929" spans="1:11" x14ac:dyDescent="0.2">
      <c r="A1929" s="163">
        <v>1914</v>
      </c>
      <c r="B1929" s="7"/>
      <c r="C1929" s="7"/>
      <c r="D1929" s="120"/>
      <c r="E1929" s="7"/>
      <c r="F1929" s="7"/>
      <c r="G1929" s="219"/>
      <c r="H1929" s="7"/>
      <c r="I1929" s="7"/>
      <c r="J1929" s="9"/>
      <c r="K1929" s="501"/>
    </row>
    <row r="1930" spans="1:11" x14ac:dyDescent="0.2">
      <c r="A1930" s="163">
        <v>1915</v>
      </c>
      <c r="B1930" s="7"/>
      <c r="C1930" s="7"/>
      <c r="D1930" s="120"/>
      <c r="E1930" s="7"/>
      <c r="F1930" s="7"/>
      <c r="G1930" s="219"/>
      <c r="H1930" s="7"/>
      <c r="I1930" s="7"/>
      <c r="J1930" s="9"/>
      <c r="K1930" s="501"/>
    </row>
    <row r="1931" spans="1:11" x14ac:dyDescent="0.2">
      <c r="A1931" s="163">
        <v>1916</v>
      </c>
      <c r="B1931" s="7"/>
      <c r="C1931" s="7"/>
      <c r="D1931" s="120"/>
      <c r="E1931" s="7"/>
      <c r="F1931" s="7"/>
      <c r="G1931" s="219"/>
      <c r="H1931" s="7"/>
      <c r="I1931" s="7"/>
      <c r="J1931" s="9"/>
      <c r="K1931" s="501"/>
    </row>
    <row r="1932" spans="1:11" x14ac:dyDescent="0.2">
      <c r="A1932" s="163">
        <v>1917</v>
      </c>
      <c r="B1932" s="7"/>
      <c r="C1932" s="7"/>
      <c r="D1932" s="120"/>
      <c r="E1932" s="7"/>
      <c r="F1932" s="7"/>
      <c r="G1932" s="219"/>
      <c r="H1932" s="7"/>
      <c r="I1932" s="7"/>
      <c r="J1932" s="9"/>
      <c r="K1932" s="501"/>
    </row>
    <row r="1933" spans="1:11" x14ac:dyDescent="0.2">
      <c r="A1933" s="163">
        <v>1918</v>
      </c>
      <c r="B1933" s="7"/>
      <c r="C1933" s="7"/>
      <c r="D1933" s="120"/>
      <c r="E1933" s="7"/>
      <c r="F1933" s="7"/>
      <c r="G1933" s="219"/>
      <c r="H1933" s="7"/>
      <c r="I1933" s="7"/>
      <c r="J1933" s="9"/>
      <c r="K1933" s="501"/>
    </row>
    <row r="1934" spans="1:11" x14ac:dyDescent="0.2">
      <c r="A1934" s="163">
        <v>1919</v>
      </c>
      <c r="B1934" s="7"/>
      <c r="C1934" s="7"/>
      <c r="D1934" s="120"/>
      <c r="E1934" s="7"/>
      <c r="F1934" s="7"/>
      <c r="G1934" s="219"/>
      <c r="H1934" s="7"/>
      <c r="I1934" s="7"/>
      <c r="J1934" s="9"/>
      <c r="K1934" s="501"/>
    </row>
    <row r="1935" spans="1:11" x14ac:dyDescent="0.2">
      <c r="A1935" s="163">
        <v>1920</v>
      </c>
      <c r="B1935" s="7"/>
      <c r="C1935" s="7"/>
      <c r="D1935" s="120"/>
      <c r="E1935" s="7"/>
      <c r="F1935" s="7"/>
      <c r="G1935" s="219"/>
      <c r="H1935" s="7"/>
      <c r="I1935" s="7"/>
      <c r="J1935" s="9"/>
      <c r="K1935" s="501"/>
    </row>
    <row r="1936" spans="1:11" x14ac:dyDescent="0.2">
      <c r="A1936" s="163">
        <v>1921</v>
      </c>
      <c r="B1936" s="7"/>
      <c r="C1936" s="7"/>
      <c r="D1936" s="120"/>
      <c r="E1936" s="7"/>
      <c r="F1936" s="7"/>
      <c r="G1936" s="219"/>
      <c r="H1936" s="7"/>
      <c r="I1936" s="7"/>
      <c r="J1936" s="9"/>
      <c r="K1936" s="501"/>
    </row>
    <row r="1937" spans="1:11" x14ac:dyDescent="0.2">
      <c r="A1937" s="163">
        <v>1922</v>
      </c>
      <c r="B1937" s="7"/>
      <c r="C1937" s="7"/>
      <c r="D1937" s="120"/>
      <c r="E1937" s="7"/>
      <c r="F1937" s="7"/>
      <c r="G1937" s="219"/>
      <c r="H1937" s="7"/>
      <c r="I1937" s="7"/>
      <c r="J1937" s="9"/>
      <c r="K1937" s="501"/>
    </row>
    <row r="1938" spans="1:11" x14ac:dyDescent="0.2">
      <c r="A1938" s="163">
        <v>1923</v>
      </c>
      <c r="B1938" s="7"/>
      <c r="C1938" s="7"/>
      <c r="D1938" s="120"/>
      <c r="E1938" s="7"/>
      <c r="F1938" s="7"/>
      <c r="G1938" s="219"/>
      <c r="H1938" s="7"/>
      <c r="I1938" s="7"/>
      <c r="J1938" s="9"/>
      <c r="K1938" s="501"/>
    </row>
    <row r="1939" spans="1:11" x14ac:dyDescent="0.2">
      <c r="A1939" s="163">
        <v>1924</v>
      </c>
      <c r="B1939" s="7"/>
      <c r="C1939" s="7"/>
      <c r="D1939" s="120"/>
      <c r="E1939" s="7"/>
      <c r="F1939" s="7"/>
      <c r="G1939" s="219"/>
      <c r="H1939" s="7"/>
      <c r="I1939" s="7"/>
      <c r="J1939" s="9"/>
      <c r="K1939" s="501"/>
    </row>
    <row r="1940" spans="1:11" x14ac:dyDescent="0.2">
      <c r="A1940" s="163">
        <v>1925</v>
      </c>
      <c r="B1940" s="7"/>
      <c r="C1940" s="7"/>
      <c r="D1940" s="120"/>
      <c r="E1940" s="7"/>
      <c r="F1940" s="7"/>
      <c r="G1940" s="219"/>
      <c r="H1940" s="7"/>
      <c r="I1940" s="7"/>
      <c r="J1940" s="9"/>
      <c r="K1940" s="501"/>
    </row>
    <row r="1941" spans="1:11" x14ac:dyDescent="0.2">
      <c r="A1941" s="163">
        <v>1926</v>
      </c>
      <c r="B1941" s="7"/>
      <c r="C1941" s="7"/>
      <c r="D1941" s="120"/>
      <c r="E1941" s="7"/>
      <c r="F1941" s="7"/>
      <c r="G1941" s="219"/>
      <c r="H1941" s="7"/>
      <c r="I1941" s="7"/>
      <c r="J1941" s="9"/>
      <c r="K1941" s="501"/>
    </row>
    <row r="1942" spans="1:11" x14ac:dyDescent="0.2">
      <c r="A1942" s="163">
        <v>1927</v>
      </c>
      <c r="B1942" s="7"/>
      <c r="C1942" s="7"/>
      <c r="D1942" s="120"/>
      <c r="E1942" s="7"/>
      <c r="F1942" s="7"/>
      <c r="G1942" s="219"/>
      <c r="H1942" s="7"/>
      <c r="I1942" s="7"/>
      <c r="J1942" s="9"/>
      <c r="K1942" s="501"/>
    </row>
    <row r="1943" spans="1:11" x14ac:dyDescent="0.2">
      <c r="A1943" s="163">
        <v>1928</v>
      </c>
      <c r="B1943" s="7"/>
      <c r="C1943" s="7"/>
      <c r="D1943" s="120"/>
      <c r="E1943" s="7"/>
      <c r="F1943" s="7"/>
      <c r="G1943" s="219"/>
      <c r="H1943" s="7"/>
      <c r="I1943" s="7"/>
      <c r="J1943" s="9"/>
      <c r="K1943" s="501"/>
    </row>
    <row r="1944" spans="1:11" x14ac:dyDescent="0.2">
      <c r="A1944" s="163">
        <v>1929</v>
      </c>
      <c r="B1944" s="7"/>
      <c r="C1944" s="7"/>
      <c r="D1944" s="120"/>
      <c r="E1944" s="7"/>
      <c r="F1944" s="7"/>
      <c r="G1944" s="219"/>
      <c r="H1944" s="7"/>
      <c r="I1944" s="7"/>
      <c r="J1944" s="9"/>
      <c r="K1944" s="501"/>
    </row>
    <row r="1945" spans="1:11" x14ac:dyDescent="0.2">
      <c r="A1945" s="163">
        <v>1930</v>
      </c>
      <c r="B1945" s="7"/>
      <c r="C1945" s="7"/>
      <c r="D1945" s="120"/>
      <c r="E1945" s="7"/>
      <c r="F1945" s="7"/>
      <c r="G1945" s="219"/>
      <c r="H1945" s="7"/>
      <c r="I1945" s="7"/>
      <c r="J1945" s="9"/>
      <c r="K1945" s="501"/>
    </row>
    <row r="1946" spans="1:11" x14ac:dyDescent="0.2">
      <c r="A1946" s="163">
        <v>1931</v>
      </c>
      <c r="B1946" s="7"/>
      <c r="C1946" s="7"/>
      <c r="D1946" s="120"/>
      <c r="E1946" s="7"/>
      <c r="F1946" s="7"/>
      <c r="G1946" s="219"/>
      <c r="H1946" s="7"/>
      <c r="I1946" s="7"/>
      <c r="J1946" s="9"/>
      <c r="K1946" s="501"/>
    </row>
    <row r="1947" spans="1:11" x14ac:dyDescent="0.2">
      <c r="A1947" s="163">
        <v>1932</v>
      </c>
      <c r="B1947" s="7"/>
      <c r="C1947" s="7"/>
      <c r="D1947" s="120"/>
      <c r="E1947" s="7"/>
      <c r="F1947" s="7"/>
      <c r="G1947" s="219"/>
      <c r="H1947" s="7"/>
      <c r="I1947" s="7"/>
      <c r="J1947" s="9"/>
      <c r="K1947" s="501"/>
    </row>
    <row r="1948" spans="1:11" x14ac:dyDescent="0.2">
      <c r="A1948" s="163">
        <v>1933</v>
      </c>
      <c r="B1948" s="7"/>
      <c r="C1948" s="7"/>
      <c r="D1948" s="120"/>
      <c r="E1948" s="7"/>
      <c r="F1948" s="7"/>
      <c r="G1948" s="219"/>
      <c r="H1948" s="7"/>
      <c r="I1948" s="7"/>
      <c r="J1948" s="9"/>
      <c r="K1948" s="501"/>
    </row>
    <row r="1949" spans="1:11" x14ac:dyDescent="0.2">
      <c r="A1949" s="163">
        <v>1934</v>
      </c>
      <c r="B1949" s="7"/>
      <c r="C1949" s="7"/>
      <c r="D1949" s="120"/>
      <c r="E1949" s="7"/>
      <c r="F1949" s="7"/>
      <c r="G1949" s="219"/>
      <c r="H1949" s="7"/>
      <c r="I1949" s="7"/>
      <c r="J1949" s="9"/>
      <c r="K1949" s="501"/>
    </row>
    <row r="1950" spans="1:11" x14ac:dyDescent="0.2">
      <c r="A1950" s="163">
        <v>1935</v>
      </c>
      <c r="B1950" s="7"/>
      <c r="C1950" s="7"/>
      <c r="D1950" s="120"/>
      <c r="E1950" s="7"/>
      <c r="F1950" s="7"/>
      <c r="G1950" s="219"/>
      <c r="H1950" s="7"/>
      <c r="I1950" s="7"/>
      <c r="J1950" s="9"/>
      <c r="K1950" s="501"/>
    </row>
    <row r="1951" spans="1:11" x14ac:dyDescent="0.2">
      <c r="A1951" s="163">
        <v>1936</v>
      </c>
      <c r="B1951" s="7"/>
      <c r="C1951" s="7"/>
      <c r="D1951" s="120"/>
      <c r="E1951" s="7"/>
      <c r="F1951" s="7"/>
      <c r="G1951" s="219"/>
      <c r="H1951" s="7"/>
      <c r="I1951" s="7"/>
      <c r="J1951" s="9"/>
      <c r="K1951" s="501"/>
    </row>
    <row r="1952" spans="1:11" x14ac:dyDescent="0.2">
      <c r="A1952" s="163">
        <v>1937</v>
      </c>
      <c r="B1952" s="7"/>
      <c r="C1952" s="7"/>
      <c r="D1952" s="120"/>
      <c r="E1952" s="7"/>
      <c r="F1952" s="7"/>
      <c r="G1952" s="219"/>
      <c r="H1952" s="7"/>
      <c r="I1952" s="7"/>
      <c r="J1952" s="9"/>
      <c r="K1952" s="501"/>
    </row>
    <row r="1953" spans="1:11" x14ac:dyDescent="0.2">
      <c r="A1953" s="163">
        <v>1938</v>
      </c>
      <c r="B1953" s="7"/>
      <c r="C1953" s="7"/>
      <c r="D1953" s="120"/>
      <c r="E1953" s="7"/>
      <c r="F1953" s="7"/>
      <c r="G1953" s="219"/>
      <c r="H1953" s="7"/>
      <c r="I1953" s="7"/>
      <c r="J1953" s="9"/>
      <c r="K1953" s="501"/>
    </row>
    <row r="1954" spans="1:11" x14ac:dyDescent="0.2">
      <c r="A1954" s="163">
        <v>1939</v>
      </c>
      <c r="B1954" s="7"/>
      <c r="C1954" s="7"/>
      <c r="D1954" s="120"/>
      <c r="E1954" s="7"/>
      <c r="F1954" s="7"/>
      <c r="G1954" s="219"/>
      <c r="H1954" s="7"/>
      <c r="I1954" s="7"/>
      <c r="J1954" s="9"/>
      <c r="K1954" s="501"/>
    </row>
    <row r="1955" spans="1:11" x14ac:dyDescent="0.2">
      <c r="A1955" s="163">
        <v>1940</v>
      </c>
      <c r="B1955" s="7"/>
      <c r="C1955" s="7"/>
      <c r="D1955" s="120"/>
      <c r="E1955" s="7"/>
      <c r="F1955" s="7"/>
      <c r="G1955" s="219"/>
      <c r="H1955" s="7"/>
      <c r="I1955" s="7"/>
      <c r="J1955" s="9"/>
      <c r="K1955" s="501"/>
    </row>
    <row r="1956" spans="1:11" x14ac:dyDescent="0.2">
      <c r="A1956" s="163">
        <v>1941</v>
      </c>
      <c r="B1956" s="7"/>
      <c r="C1956" s="7"/>
      <c r="D1956" s="120"/>
      <c r="E1956" s="7"/>
      <c r="F1956" s="7"/>
      <c r="G1956" s="219"/>
      <c r="H1956" s="7"/>
      <c r="I1956" s="7"/>
      <c r="J1956" s="9"/>
      <c r="K1956" s="501"/>
    </row>
    <row r="1957" spans="1:11" x14ac:dyDescent="0.2">
      <c r="A1957" s="163">
        <v>1942</v>
      </c>
      <c r="B1957" s="7"/>
      <c r="C1957" s="7"/>
      <c r="D1957" s="120"/>
      <c r="E1957" s="7"/>
      <c r="F1957" s="7"/>
      <c r="G1957" s="219"/>
      <c r="H1957" s="7"/>
      <c r="I1957" s="7"/>
      <c r="J1957" s="9"/>
      <c r="K1957" s="501"/>
    </row>
    <row r="1958" spans="1:11" x14ac:dyDescent="0.2">
      <c r="A1958" s="163">
        <v>1943</v>
      </c>
      <c r="B1958" s="7"/>
      <c r="C1958" s="7"/>
      <c r="D1958" s="120"/>
      <c r="E1958" s="7"/>
      <c r="F1958" s="7"/>
      <c r="G1958" s="219"/>
      <c r="H1958" s="7"/>
      <c r="I1958" s="7"/>
      <c r="J1958" s="9"/>
      <c r="K1958" s="501"/>
    </row>
    <row r="1959" spans="1:11" x14ac:dyDescent="0.2">
      <c r="A1959" s="163">
        <v>1944</v>
      </c>
      <c r="B1959" s="7"/>
      <c r="C1959" s="7"/>
      <c r="D1959" s="120"/>
      <c r="E1959" s="7"/>
      <c r="F1959" s="7"/>
      <c r="G1959" s="219"/>
      <c r="H1959" s="7"/>
      <c r="I1959" s="7"/>
      <c r="J1959" s="9"/>
      <c r="K1959" s="501"/>
    </row>
    <row r="1960" spans="1:11" x14ac:dyDescent="0.2">
      <c r="A1960" s="163">
        <v>1945</v>
      </c>
      <c r="B1960" s="7"/>
      <c r="C1960" s="7"/>
      <c r="D1960" s="120"/>
      <c r="E1960" s="7"/>
      <c r="F1960" s="7"/>
      <c r="G1960" s="219"/>
      <c r="H1960" s="7"/>
      <c r="I1960" s="7"/>
      <c r="J1960" s="9"/>
      <c r="K1960" s="501"/>
    </row>
    <row r="1961" spans="1:11" x14ac:dyDescent="0.2">
      <c r="A1961" s="163">
        <v>1946</v>
      </c>
      <c r="B1961" s="7"/>
      <c r="C1961" s="7"/>
      <c r="D1961" s="120"/>
      <c r="E1961" s="7"/>
      <c r="F1961" s="7"/>
      <c r="G1961" s="219"/>
      <c r="H1961" s="7"/>
      <c r="I1961" s="7"/>
      <c r="J1961" s="9"/>
      <c r="K1961" s="501"/>
    </row>
    <row r="1962" spans="1:11" x14ac:dyDescent="0.2">
      <c r="A1962" s="163">
        <v>1947</v>
      </c>
      <c r="B1962" s="7"/>
      <c r="C1962" s="7"/>
      <c r="D1962" s="120"/>
      <c r="E1962" s="7"/>
      <c r="F1962" s="7"/>
      <c r="G1962" s="219"/>
      <c r="H1962" s="7"/>
      <c r="I1962" s="7"/>
      <c r="J1962" s="9"/>
      <c r="K1962" s="501"/>
    </row>
    <row r="1963" spans="1:11" x14ac:dyDescent="0.2">
      <c r="A1963" s="163">
        <v>1948</v>
      </c>
      <c r="B1963" s="7"/>
      <c r="C1963" s="7"/>
      <c r="D1963" s="120"/>
      <c r="E1963" s="7"/>
      <c r="F1963" s="7"/>
      <c r="G1963" s="219"/>
      <c r="H1963" s="7"/>
      <c r="I1963" s="7"/>
      <c r="J1963" s="9"/>
      <c r="K1963" s="501"/>
    </row>
    <row r="1964" spans="1:11" x14ac:dyDescent="0.2">
      <c r="A1964" s="163">
        <v>1949</v>
      </c>
      <c r="B1964" s="7"/>
      <c r="C1964" s="7"/>
      <c r="D1964" s="120"/>
      <c r="E1964" s="7"/>
      <c r="F1964" s="7"/>
      <c r="G1964" s="219"/>
      <c r="H1964" s="7"/>
      <c r="I1964" s="7"/>
      <c r="J1964" s="9"/>
      <c r="K1964" s="501"/>
    </row>
    <row r="1965" spans="1:11" x14ac:dyDescent="0.2">
      <c r="A1965" s="163">
        <v>1950</v>
      </c>
      <c r="B1965" s="7"/>
      <c r="C1965" s="7"/>
      <c r="D1965" s="120"/>
      <c r="E1965" s="7"/>
      <c r="F1965" s="7"/>
      <c r="G1965" s="219"/>
      <c r="H1965" s="7"/>
      <c r="I1965" s="7"/>
      <c r="J1965" s="9"/>
      <c r="K1965" s="501"/>
    </row>
    <row r="1966" spans="1:11" x14ac:dyDescent="0.2">
      <c r="A1966" s="163">
        <v>1951</v>
      </c>
      <c r="B1966" s="7"/>
      <c r="C1966" s="7"/>
      <c r="D1966" s="120"/>
      <c r="E1966" s="7"/>
      <c r="F1966" s="7"/>
      <c r="G1966" s="219"/>
      <c r="H1966" s="7"/>
      <c r="I1966" s="7"/>
      <c r="J1966" s="9"/>
      <c r="K1966" s="501"/>
    </row>
    <row r="1967" spans="1:11" x14ac:dyDescent="0.2">
      <c r="A1967" s="163">
        <v>1952</v>
      </c>
      <c r="B1967" s="7"/>
      <c r="C1967" s="7"/>
      <c r="D1967" s="120"/>
      <c r="E1967" s="7"/>
      <c r="F1967" s="7"/>
      <c r="G1967" s="219"/>
      <c r="H1967" s="7"/>
      <c r="I1967" s="7"/>
      <c r="J1967" s="9"/>
      <c r="K1967" s="501"/>
    </row>
    <row r="1968" spans="1:11" x14ac:dyDescent="0.2">
      <c r="A1968" s="163">
        <v>1953</v>
      </c>
      <c r="B1968" s="7"/>
      <c r="C1968" s="7"/>
      <c r="D1968" s="120"/>
      <c r="E1968" s="7"/>
      <c r="F1968" s="7"/>
      <c r="G1968" s="219"/>
      <c r="H1968" s="7"/>
      <c r="I1968" s="7"/>
      <c r="J1968" s="9"/>
      <c r="K1968" s="501"/>
    </row>
    <row r="1969" spans="1:11" x14ac:dyDescent="0.2">
      <c r="A1969" s="163">
        <v>1954</v>
      </c>
      <c r="B1969" s="7"/>
      <c r="C1969" s="7"/>
      <c r="D1969" s="120"/>
      <c r="E1969" s="7"/>
      <c r="F1969" s="7"/>
      <c r="G1969" s="219"/>
      <c r="H1969" s="7"/>
      <c r="I1969" s="7"/>
      <c r="J1969" s="9"/>
      <c r="K1969" s="501"/>
    </row>
    <row r="1970" spans="1:11" x14ac:dyDescent="0.2">
      <c r="A1970" s="163">
        <v>1955</v>
      </c>
      <c r="B1970" s="7"/>
      <c r="C1970" s="7"/>
      <c r="D1970" s="120"/>
      <c r="E1970" s="7"/>
      <c r="F1970" s="7"/>
      <c r="G1970" s="219"/>
      <c r="H1970" s="7"/>
      <c r="I1970" s="7"/>
      <c r="J1970" s="9"/>
      <c r="K1970" s="501"/>
    </row>
    <row r="1971" spans="1:11" x14ac:dyDescent="0.2">
      <c r="A1971" s="163">
        <v>1956</v>
      </c>
      <c r="B1971" s="7"/>
      <c r="C1971" s="7"/>
      <c r="D1971" s="120"/>
      <c r="E1971" s="7"/>
      <c r="F1971" s="7"/>
      <c r="G1971" s="219"/>
      <c r="H1971" s="7"/>
      <c r="I1971" s="7"/>
      <c r="J1971" s="9"/>
      <c r="K1971" s="501"/>
    </row>
    <row r="1972" spans="1:11" x14ac:dyDescent="0.2">
      <c r="A1972" s="163">
        <v>1957</v>
      </c>
      <c r="B1972" s="7"/>
      <c r="C1972" s="7"/>
      <c r="D1972" s="120"/>
      <c r="E1972" s="7"/>
      <c r="F1972" s="7"/>
      <c r="G1972" s="219"/>
      <c r="H1972" s="7"/>
      <c r="I1972" s="7"/>
      <c r="J1972" s="9"/>
      <c r="K1972" s="501"/>
    </row>
    <row r="1973" spans="1:11" x14ac:dyDescent="0.2">
      <c r="A1973" s="163">
        <v>1958</v>
      </c>
      <c r="B1973" s="7"/>
      <c r="C1973" s="7"/>
      <c r="D1973" s="120"/>
      <c r="E1973" s="7"/>
      <c r="F1973" s="7"/>
      <c r="G1973" s="219"/>
      <c r="H1973" s="7"/>
      <c r="I1973" s="7"/>
      <c r="J1973" s="9"/>
      <c r="K1973" s="501"/>
    </row>
    <row r="1974" spans="1:11" x14ac:dyDescent="0.2">
      <c r="A1974" s="163">
        <v>1959</v>
      </c>
      <c r="B1974" s="7"/>
      <c r="C1974" s="7"/>
      <c r="D1974" s="120"/>
      <c r="E1974" s="7"/>
      <c r="F1974" s="7"/>
      <c r="G1974" s="219"/>
      <c r="H1974" s="7"/>
      <c r="I1974" s="7"/>
      <c r="J1974" s="9"/>
      <c r="K1974" s="501"/>
    </row>
    <row r="1975" spans="1:11" x14ac:dyDescent="0.2">
      <c r="A1975" s="163">
        <v>1960</v>
      </c>
      <c r="B1975" s="7"/>
      <c r="C1975" s="7"/>
      <c r="D1975" s="120"/>
      <c r="E1975" s="7"/>
      <c r="F1975" s="7"/>
      <c r="G1975" s="219"/>
      <c r="H1975" s="7"/>
      <c r="I1975" s="7"/>
      <c r="J1975" s="9"/>
      <c r="K1975" s="501"/>
    </row>
    <row r="1976" spans="1:11" x14ac:dyDescent="0.2">
      <c r="A1976" s="163">
        <v>1961</v>
      </c>
      <c r="B1976" s="7"/>
      <c r="C1976" s="7"/>
      <c r="D1976" s="120"/>
      <c r="E1976" s="7"/>
      <c r="F1976" s="7"/>
      <c r="G1976" s="219"/>
      <c r="H1976" s="7"/>
      <c r="I1976" s="7"/>
      <c r="J1976" s="9"/>
      <c r="K1976" s="501"/>
    </row>
    <row r="1977" spans="1:11" x14ac:dyDescent="0.2">
      <c r="A1977" s="163">
        <v>1962</v>
      </c>
      <c r="B1977" s="7"/>
      <c r="C1977" s="7"/>
      <c r="D1977" s="120"/>
      <c r="E1977" s="7"/>
      <c r="F1977" s="7"/>
      <c r="G1977" s="219"/>
      <c r="H1977" s="7"/>
      <c r="I1977" s="7"/>
      <c r="J1977" s="9"/>
      <c r="K1977" s="501"/>
    </row>
    <row r="1978" spans="1:11" x14ac:dyDescent="0.2">
      <c r="A1978" s="163">
        <v>1963</v>
      </c>
      <c r="B1978" s="7"/>
      <c r="C1978" s="7"/>
      <c r="D1978" s="120"/>
      <c r="E1978" s="7"/>
      <c r="F1978" s="7"/>
      <c r="G1978" s="219"/>
      <c r="H1978" s="7"/>
      <c r="I1978" s="7"/>
      <c r="J1978" s="9"/>
      <c r="K1978" s="501"/>
    </row>
    <row r="1979" spans="1:11" x14ac:dyDescent="0.2">
      <c r="A1979" s="163">
        <v>1964</v>
      </c>
      <c r="B1979" s="7"/>
      <c r="C1979" s="7"/>
      <c r="D1979" s="120"/>
      <c r="E1979" s="7"/>
      <c r="F1979" s="7"/>
      <c r="G1979" s="219"/>
      <c r="H1979" s="7"/>
      <c r="I1979" s="7"/>
      <c r="J1979" s="9"/>
      <c r="K1979" s="501"/>
    </row>
    <row r="1980" spans="1:11" x14ac:dyDescent="0.2">
      <c r="A1980" s="163">
        <v>1965</v>
      </c>
      <c r="B1980" s="7"/>
      <c r="C1980" s="7"/>
      <c r="D1980" s="120"/>
      <c r="E1980" s="7"/>
      <c r="F1980" s="7"/>
      <c r="G1980" s="219"/>
      <c r="H1980" s="7"/>
      <c r="I1980" s="7"/>
      <c r="J1980" s="9"/>
      <c r="K1980" s="501"/>
    </row>
    <row r="1981" spans="1:11" x14ac:dyDescent="0.2">
      <c r="A1981" s="163">
        <v>1966</v>
      </c>
      <c r="B1981" s="7"/>
      <c r="C1981" s="7"/>
      <c r="D1981" s="120"/>
      <c r="E1981" s="7"/>
      <c r="F1981" s="7"/>
      <c r="G1981" s="219"/>
      <c r="H1981" s="7"/>
      <c r="I1981" s="7"/>
      <c r="J1981" s="9"/>
      <c r="K1981" s="501"/>
    </row>
    <row r="1982" spans="1:11" x14ac:dyDescent="0.2">
      <c r="A1982" s="163">
        <v>1967</v>
      </c>
      <c r="B1982" s="7"/>
      <c r="C1982" s="7"/>
      <c r="D1982" s="120"/>
      <c r="E1982" s="7"/>
      <c r="F1982" s="7"/>
      <c r="G1982" s="219"/>
      <c r="H1982" s="7"/>
      <c r="I1982" s="7"/>
      <c r="J1982" s="9"/>
      <c r="K1982" s="501"/>
    </row>
    <row r="1983" spans="1:11" x14ac:dyDescent="0.2">
      <c r="A1983" s="163">
        <v>1968</v>
      </c>
      <c r="B1983" s="7"/>
      <c r="C1983" s="7"/>
      <c r="D1983" s="120"/>
      <c r="E1983" s="7"/>
      <c r="F1983" s="7"/>
      <c r="G1983" s="219"/>
      <c r="H1983" s="7"/>
      <c r="I1983" s="7"/>
      <c r="J1983" s="9"/>
      <c r="K1983" s="501"/>
    </row>
    <row r="1984" spans="1:11" x14ac:dyDescent="0.2">
      <c r="A1984" s="163">
        <v>1969</v>
      </c>
      <c r="B1984" s="7"/>
      <c r="C1984" s="7"/>
      <c r="D1984" s="120"/>
      <c r="E1984" s="7"/>
      <c r="F1984" s="7"/>
      <c r="G1984" s="219"/>
      <c r="H1984" s="7"/>
      <c r="I1984" s="7"/>
      <c r="J1984" s="9"/>
      <c r="K1984" s="501"/>
    </row>
    <row r="1985" spans="1:11" x14ac:dyDescent="0.2">
      <c r="A1985" s="163">
        <v>1970</v>
      </c>
      <c r="B1985" s="7"/>
      <c r="C1985" s="7"/>
      <c r="D1985" s="120"/>
      <c r="E1985" s="7"/>
      <c r="F1985" s="7"/>
      <c r="G1985" s="219"/>
      <c r="H1985" s="7"/>
      <c r="I1985" s="7"/>
      <c r="J1985" s="9"/>
      <c r="K1985" s="501"/>
    </row>
    <row r="1986" spans="1:11" x14ac:dyDescent="0.2">
      <c r="A1986" s="163">
        <v>1971</v>
      </c>
      <c r="B1986" s="7"/>
      <c r="C1986" s="7"/>
      <c r="D1986" s="120"/>
      <c r="E1986" s="7"/>
      <c r="F1986" s="7"/>
      <c r="G1986" s="219"/>
      <c r="H1986" s="7"/>
      <c r="I1986" s="7"/>
      <c r="J1986" s="9"/>
      <c r="K1986" s="501"/>
    </row>
    <row r="1987" spans="1:11" x14ac:dyDescent="0.2">
      <c r="A1987" s="163">
        <v>1972</v>
      </c>
      <c r="B1987" s="7"/>
      <c r="C1987" s="7"/>
      <c r="D1987" s="120"/>
      <c r="E1987" s="7"/>
      <c r="F1987" s="7"/>
      <c r="G1987" s="219"/>
      <c r="H1987" s="7"/>
      <c r="I1987" s="7"/>
      <c r="J1987" s="9"/>
      <c r="K1987" s="501"/>
    </row>
    <row r="1988" spans="1:11" x14ac:dyDescent="0.2">
      <c r="A1988" s="163">
        <v>1973</v>
      </c>
      <c r="B1988" s="7"/>
      <c r="C1988" s="7"/>
      <c r="D1988" s="120"/>
      <c r="E1988" s="7"/>
      <c r="F1988" s="7"/>
      <c r="G1988" s="219"/>
      <c r="H1988" s="7"/>
      <c r="I1988" s="7"/>
      <c r="J1988" s="9"/>
      <c r="K1988" s="501"/>
    </row>
    <row r="1989" spans="1:11" x14ac:dyDescent="0.2">
      <c r="A1989" s="163">
        <v>1974</v>
      </c>
      <c r="B1989" s="7"/>
      <c r="C1989" s="7"/>
      <c r="D1989" s="120"/>
      <c r="E1989" s="7"/>
      <c r="F1989" s="7"/>
      <c r="G1989" s="219"/>
      <c r="H1989" s="7"/>
      <c r="I1989" s="7"/>
      <c r="J1989" s="9"/>
      <c r="K1989" s="501"/>
    </row>
    <row r="1990" spans="1:11" x14ac:dyDescent="0.2">
      <c r="A1990" s="163">
        <v>1975</v>
      </c>
      <c r="B1990" s="7"/>
      <c r="C1990" s="7"/>
      <c r="D1990" s="120"/>
      <c r="E1990" s="7"/>
      <c r="F1990" s="7"/>
      <c r="G1990" s="219"/>
      <c r="H1990" s="7"/>
      <c r="I1990" s="7"/>
      <c r="J1990" s="9"/>
      <c r="K1990" s="501"/>
    </row>
    <row r="1991" spans="1:11" x14ac:dyDescent="0.2">
      <c r="A1991" s="163">
        <v>1976</v>
      </c>
      <c r="B1991" s="7"/>
      <c r="C1991" s="7"/>
      <c r="D1991" s="120"/>
      <c r="E1991" s="7"/>
      <c r="F1991" s="7"/>
      <c r="G1991" s="219"/>
      <c r="H1991" s="7"/>
      <c r="I1991" s="7"/>
      <c r="J1991" s="9"/>
      <c r="K1991" s="501"/>
    </row>
    <row r="1992" spans="1:11" x14ac:dyDescent="0.2">
      <c r="A1992" s="163">
        <v>1977</v>
      </c>
      <c r="B1992" s="7"/>
      <c r="C1992" s="7"/>
      <c r="D1992" s="120"/>
      <c r="E1992" s="7"/>
      <c r="F1992" s="7"/>
      <c r="G1992" s="219"/>
      <c r="H1992" s="7"/>
      <c r="I1992" s="7"/>
      <c r="J1992" s="9"/>
      <c r="K1992" s="501"/>
    </row>
    <row r="1993" spans="1:11" x14ac:dyDescent="0.2">
      <c r="A1993" s="163">
        <v>1978</v>
      </c>
      <c r="B1993" s="7"/>
      <c r="C1993" s="7"/>
      <c r="D1993" s="120"/>
      <c r="E1993" s="7"/>
      <c r="F1993" s="7"/>
      <c r="G1993" s="219"/>
      <c r="H1993" s="7"/>
      <c r="I1993" s="7"/>
      <c r="J1993" s="9"/>
      <c r="K1993" s="501"/>
    </row>
    <row r="1994" spans="1:11" x14ac:dyDescent="0.2">
      <c r="A1994" s="163">
        <v>1979</v>
      </c>
      <c r="B1994" s="7"/>
      <c r="C1994" s="7"/>
      <c r="D1994" s="120"/>
      <c r="E1994" s="7"/>
      <c r="F1994" s="7"/>
      <c r="G1994" s="219"/>
      <c r="H1994" s="7"/>
      <c r="I1994" s="7"/>
      <c r="J1994" s="9"/>
      <c r="K1994" s="501"/>
    </row>
    <row r="1995" spans="1:11" x14ac:dyDescent="0.2">
      <c r="A1995" s="163">
        <v>1980</v>
      </c>
      <c r="B1995" s="7"/>
      <c r="C1995" s="7"/>
      <c r="D1995" s="120"/>
      <c r="E1995" s="7"/>
      <c r="F1995" s="7"/>
      <c r="G1995" s="219"/>
      <c r="H1995" s="7"/>
      <c r="I1995" s="7"/>
      <c r="J1995" s="9"/>
      <c r="K1995" s="501"/>
    </row>
    <row r="1996" spans="1:11" x14ac:dyDescent="0.2">
      <c r="A1996" s="163">
        <v>1981</v>
      </c>
      <c r="B1996" s="7"/>
      <c r="C1996" s="7"/>
      <c r="D1996" s="120"/>
      <c r="E1996" s="7"/>
      <c r="F1996" s="7"/>
      <c r="G1996" s="219"/>
      <c r="H1996" s="7"/>
      <c r="I1996" s="7"/>
      <c r="J1996" s="9"/>
      <c r="K1996" s="501"/>
    </row>
    <row r="1997" spans="1:11" x14ac:dyDescent="0.2">
      <c r="A1997" s="163">
        <v>1982</v>
      </c>
      <c r="B1997" s="7"/>
      <c r="C1997" s="7"/>
      <c r="D1997" s="120"/>
      <c r="E1997" s="7"/>
      <c r="F1997" s="7"/>
      <c r="G1997" s="219"/>
      <c r="H1997" s="7"/>
      <c r="I1997" s="7"/>
      <c r="J1997" s="9"/>
      <c r="K1997" s="501"/>
    </row>
    <row r="1998" spans="1:11" x14ac:dyDescent="0.2">
      <c r="A1998" s="163">
        <v>1983</v>
      </c>
      <c r="B1998" s="7"/>
      <c r="C1998" s="7"/>
      <c r="D1998" s="120"/>
      <c r="E1998" s="7"/>
      <c r="F1998" s="7"/>
      <c r="G1998" s="219"/>
      <c r="H1998" s="7"/>
      <c r="I1998" s="7"/>
      <c r="J1998" s="9"/>
      <c r="K1998" s="501"/>
    </row>
    <row r="1999" spans="1:11" x14ac:dyDescent="0.2">
      <c r="A1999" s="163">
        <v>1984</v>
      </c>
      <c r="B1999" s="7"/>
      <c r="C1999" s="7"/>
      <c r="D1999" s="120"/>
      <c r="E1999" s="7"/>
      <c r="F1999" s="7"/>
      <c r="G1999" s="219"/>
      <c r="H1999" s="7"/>
      <c r="I1999" s="7"/>
      <c r="J1999" s="9"/>
      <c r="K1999" s="501"/>
    </row>
    <row r="2000" spans="1:11" x14ac:dyDescent="0.2">
      <c r="A2000" s="163">
        <v>1985</v>
      </c>
      <c r="B2000" s="7"/>
      <c r="C2000" s="7"/>
      <c r="D2000" s="120"/>
      <c r="E2000" s="7"/>
      <c r="F2000" s="7"/>
      <c r="G2000" s="219"/>
      <c r="H2000" s="7"/>
      <c r="I2000" s="7"/>
      <c r="J2000" s="9"/>
      <c r="K2000" s="501"/>
    </row>
    <row r="2001" spans="1:11" x14ac:dyDescent="0.2">
      <c r="A2001" s="163">
        <v>1986</v>
      </c>
      <c r="B2001" s="7"/>
      <c r="C2001" s="7"/>
      <c r="D2001" s="120"/>
      <c r="E2001" s="7"/>
      <c r="F2001" s="7"/>
      <c r="G2001" s="219"/>
      <c r="H2001" s="7"/>
      <c r="I2001" s="7"/>
      <c r="J2001" s="9"/>
      <c r="K2001" s="501"/>
    </row>
    <row r="2002" spans="1:11" x14ac:dyDescent="0.2">
      <c r="A2002" s="163">
        <v>1987</v>
      </c>
      <c r="B2002" s="7"/>
      <c r="C2002" s="7"/>
      <c r="D2002" s="120"/>
      <c r="E2002" s="7"/>
      <c r="F2002" s="7"/>
      <c r="G2002" s="219"/>
      <c r="H2002" s="7"/>
      <c r="I2002" s="7"/>
      <c r="J2002" s="9"/>
      <c r="K2002" s="501"/>
    </row>
    <row r="2003" spans="1:11" x14ac:dyDescent="0.2">
      <c r="A2003" s="163">
        <v>1988</v>
      </c>
      <c r="B2003" s="7"/>
      <c r="C2003" s="7"/>
      <c r="D2003" s="120"/>
      <c r="E2003" s="7"/>
      <c r="F2003" s="7"/>
      <c r="G2003" s="219"/>
      <c r="H2003" s="7"/>
      <c r="I2003" s="7"/>
      <c r="J2003" s="9"/>
      <c r="K2003" s="501"/>
    </row>
    <row r="2004" spans="1:11" x14ac:dyDescent="0.2">
      <c r="A2004" s="163">
        <v>1989</v>
      </c>
      <c r="B2004" s="7"/>
      <c r="C2004" s="7"/>
      <c r="D2004" s="120"/>
      <c r="E2004" s="7"/>
      <c r="F2004" s="7"/>
      <c r="G2004" s="219"/>
      <c r="H2004" s="7"/>
      <c r="I2004" s="7"/>
      <c r="J2004" s="9"/>
      <c r="K2004" s="501"/>
    </row>
    <row r="2005" spans="1:11" x14ac:dyDescent="0.2">
      <c r="A2005" s="163">
        <v>1990</v>
      </c>
      <c r="B2005" s="7"/>
      <c r="C2005" s="7"/>
      <c r="D2005" s="120"/>
      <c r="E2005" s="7"/>
      <c r="F2005" s="7"/>
      <c r="G2005" s="219"/>
      <c r="H2005" s="7"/>
      <c r="I2005" s="7"/>
      <c r="J2005" s="9"/>
      <c r="K2005" s="501"/>
    </row>
    <row r="2006" spans="1:11" x14ac:dyDescent="0.2">
      <c r="A2006" s="163">
        <v>1991</v>
      </c>
      <c r="B2006" s="7"/>
      <c r="C2006" s="7"/>
      <c r="D2006" s="120"/>
      <c r="E2006" s="7"/>
      <c r="F2006" s="7"/>
      <c r="G2006" s="219"/>
      <c r="H2006" s="7"/>
      <c r="I2006" s="7"/>
      <c r="J2006" s="9"/>
      <c r="K2006" s="501"/>
    </row>
    <row r="2007" spans="1:11" x14ac:dyDescent="0.2">
      <c r="A2007" s="163">
        <v>1992</v>
      </c>
      <c r="B2007" s="7"/>
      <c r="C2007" s="7"/>
      <c r="D2007" s="120"/>
      <c r="E2007" s="7"/>
      <c r="F2007" s="7"/>
      <c r="G2007" s="219"/>
      <c r="H2007" s="7"/>
      <c r="I2007" s="7"/>
      <c r="J2007" s="9"/>
      <c r="K2007" s="501"/>
    </row>
    <row r="2008" spans="1:11" x14ac:dyDescent="0.2">
      <c r="A2008" s="163">
        <v>1993</v>
      </c>
      <c r="B2008" s="7"/>
      <c r="C2008" s="7"/>
      <c r="D2008" s="120"/>
      <c r="E2008" s="7"/>
      <c r="F2008" s="7"/>
      <c r="G2008" s="219"/>
      <c r="H2008" s="7"/>
      <c r="I2008" s="7"/>
      <c r="J2008" s="9"/>
      <c r="K2008" s="501"/>
    </row>
    <row r="2009" spans="1:11" x14ac:dyDescent="0.2">
      <c r="A2009" s="163">
        <v>1994</v>
      </c>
      <c r="B2009" s="7"/>
      <c r="C2009" s="7"/>
      <c r="D2009" s="120"/>
      <c r="E2009" s="7"/>
      <c r="F2009" s="7"/>
      <c r="G2009" s="219"/>
      <c r="H2009" s="7"/>
      <c r="I2009" s="7"/>
      <c r="J2009" s="9"/>
      <c r="K2009" s="501"/>
    </row>
    <row r="2010" spans="1:11" x14ac:dyDescent="0.2">
      <c r="A2010" s="163">
        <v>1995</v>
      </c>
      <c r="B2010" s="7"/>
      <c r="C2010" s="7"/>
      <c r="D2010" s="120"/>
      <c r="E2010" s="7"/>
      <c r="F2010" s="7"/>
      <c r="G2010" s="219"/>
      <c r="H2010" s="7"/>
      <c r="I2010" s="7"/>
      <c r="J2010" s="9"/>
      <c r="K2010" s="501"/>
    </row>
    <row r="2011" spans="1:11" x14ac:dyDescent="0.2">
      <c r="A2011" s="163">
        <v>1996</v>
      </c>
      <c r="B2011" s="7"/>
      <c r="C2011" s="7"/>
      <c r="D2011" s="120"/>
      <c r="E2011" s="7"/>
      <c r="F2011" s="7"/>
      <c r="G2011" s="219"/>
      <c r="H2011" s="7"/>
      <c r="I2011" s="7"/>
      <c r="J2011" s="9"/>
      <c r="K2011" s="501"/>
    </row>
    <row r="2012" spans="1:11" x14ac:dyDescent="0.2">
      <c r="A2012" s="163">
        <v>1997</v>
      </c>
      <c r="B2012" s="7"/>
      <c r="C2012" s="7"/>
      <c r="D2012" s="120"/>
      <c r="E2012" s="7"/>
      <c r="F2012" s="7"/>
      <c r="G2012" s="219"/>
      <c r="H2012" s="7"/>
      <c r="I2012" s="7"/>
      <c r="J2012" s="9"/>
      <c r="K2012" s="501"/>
    </row>
    <row r="2013" spans="1:11" x14ac:dyDescent="0.2">
      <c r="A2013" s="163">
        <v>1998</v>
      </c>
      <c r="B2013" s="7"/>
      <c r="C2013" s="7"/>
      <c r="D2013" s="120"/>
      <c r="E2013" s="7"/>
      <c r="F2013" s="7"/>
      <c r="G2013" s="219"/>
      <c r="H2013" s="7"/>
      <c r="I2013" s="7"/>
      <c r="J2013" s="9"/>
      <c r="K2013" s="501"/>
    </row>
    <row r="2014" spans="1:11" x14ac:dyDescent="0.2">
      <c r="A2014" s="163">
        <v>1999</v>
      </c>
      <c r="B2014" s="7"/>
      <c r="C2014" s="7"/>
      <c r="D2014" s="120"/>
      <c r="E2014" s="7"/>
      <c r="F2014" s="7"/>
      <c r="G2014" s="219"/>
      <c r="H2014" s="7"/>
      <c r="I2014" s="7"/>
      <c r="J2014" s="9"/>
      <c r="K2014" s="501"/>
    </row>
    <row r="2015" spans="1:11" x14ac:dyDescent="0.2">
      <c r="A2015" s="163">
        <v>2000</v>
      </c>
      <c r="B2015" s="7"/>
      <c r="C2015" s="7"/>
      <c r="D2015" s="120"/>
      <c r="E2015" s="7"/>
      <c r="F2015" s="7"/>
      <c r="G2015" s="219"/>
      <c r="H2015" s="7"/>
      <c r="I2015" s="7"/>
      <c r="J2015" s="9"/>
      <c r="K2015" s="501"/>
    </row>
    <row r="2016" spans="1:11" x14ac:dyDescent="0.2">
      <c r="A2016" s="163">
        <v>2001</v>
      </c>
      <c r="B2016" s="7"/>
      <c r="C2016" s="7"/>
      <c r="D2016" s="120"/>
      <c r="E2016" s="7"/>
      <c r="F2016" s="7"/>
      <c r="G2016" s="219"/>
      <c r="H2016" s="7"/>
      <c r="I2016" s="7"/>
      <c r="J2016" s="9"/>
      <c r="K2016" s="501"/>
    </row>
    <row r="2017" spans="1:11" x14ac:dyDescent="0.2">
      <c r="A2017" s="163">
        <v>2002</v>
      </c>
      <c r="B2017" s="7"/>
      <c r="C2017" s="7"/>
      <c r="D2017" s="120"/>
      <c r="E2017" s="7"/>
      <c r="F2017" s="7"/>
      <c r="G2017" s="219"/>
      <c r="H2017" s="7"/>
      <c r="I2017" s="7"/>
      <c r="J2017" s="9"/>
      <c r="K2017" s="501"/>
    </row>
    <row r="2018" spans="1:11" x14ac:dyDescent="0.2">
      <c r="A2018" s="163">
        <v>2003</v>
      </c>
      <c r="B2018" s="7"/>
      <c r="C2018" s="7"/>
      <c r="D2018" s="120"/>
      <c r="E2018" s="7"/>
      <c r="F2018" s="7"/>
      <c r="G2018" s="219"/>
      <c r="H2018" s="7"/>
      <c r="I2018" s="7"/>
      <c r="J2018" s="9"/>
      <c r="K2018" s="501"/>
    </row>
    <row r="2019" spans="1:11" x14ac:dyDescent="0.2">
      <c r="A2019" s="163">
        <v>2004</v>
      </c>
      <c r="B2019" s="7"/>
      <c r="C2019" s="7"/>
      <c r="D2019" s="120"/>
      <c r="E2019" s="7"/>
      <c r="F2019" s="7"/>
      <c r="G2019" s="219"/>
      <c r="H2019" s="7"/>
      <c r="I2019" s="7"/>
      <c r="J2019" s="9"/>
      <c r="K2019" s="501"/>
    </row>
    <row r="2020" spans="1:11" x14ac:dyDescent="0.2">
      <c r="A2020" s="163">
        <v>2005</v>
      </c>
      <c r="B2020" s="7"/>
      <c r="C2020" s="7"/>
      <c r="D2020" s="120"/>
      <c r="E2020" s="7"/>
      <c r="F2020" s="7"/>
      <c r="G2020" s="219"/>
      <c r="H2020" s="7"/>
      <c r="I2020" s="7"/>
      <c r="J2020" s="9"/>
      <c r="K2020" s="501"/>
    </row>
    <row r="2021" spans="1:11" x14ac:dyDescent="0.2">
      <c r="A2021" s="163">
        <v>2006</v>
      </c>
      <c r="B2021" s="7"/>
      <c r="C2021" s="7"/>
      <c r="D2021" s="120"/>
      <c r="E2021" s="7"/>
      <c r="F2021" s="7"/>
      <c r="G2021" s="219"/>
      <c r="H2021" s="7"/>
      <c r="I2021" s="7"/>
      <c r="J2021" s="9"/>
      <c r="K2021" s="501"/>
    </row>
    <row r="2022" spans="1:11" x14ac:dyDescent="0.2">
      <c r="A2022" s="163">
        <v>2007</v>
      </c>
      <c r="B2022" s="7"/>
      <c r="C2022" s="7"/>
      <c r="D2022" s="120"/>
      <c r="E2022" s="7"/>
      <c r="F2022" s="7"/>
      <c r="G2022" s="219"/>
      <c r="H2022" s="7"/>
      <c r="I2022" s="7"/>
      <c r="J2022" s="9"/>
      <c r="K2022" s="501"/>
    </row>
    <row r="2023" spans="1:11" x14ac:dyDescent="0.2">
      <c r="A2023" s="163">
        <v>2008</v>
      </c>
      <c r="B2023" s="7"/>
      <c r="C2023" s="7"/>
      <c r="D2023" s="120"/>
      <c r="E2023" s="7"/>
      <c r="F2023" s="7"/>
      <c r="G2023" s="219"/>
      <c r="H2023" s="7"/>
      <c r="I2023" s="7"/>
      <c r="J2023" s="9"/>
      <c r="K2023" s="501"/>
    </row>
    <row r="2024" spans="1:11" x14ac:dyDescent="0.2">
      <c r="A2024" s="163">
        <v>2009</v>
      </c>
      <c r="B2024" s="7"/>
      <c r="C2024" s="7"/>
      <c r="D2024" s="120"/>
      <c r="E2024" s="7"/>
      <c r="F2024" s="7"/>
      <c r="G2024" s="219"/>
      <c r="H2024" s="7"/>
      <c r="I2024" s="7"/>
      <c r="J2024" s="9"/>
      <c r="K2024" s="501"/>
    </row>
    <row r="2025" spans="1:11" x14ac:dyDescent="0.2">
      <c r="A2025" s="163">
        <v>2010</v>
      </c>
      <c r="B2025" s="7"/>
      <c r="C2025" s="7"/>
      <c r="D2025" s="120"/>
      <c r="E2025" s="7"/>
      <c r="F2025" s="7"/>
      <c r="G2025" s="219"/>
      <c r="H2025" s="7"/>
      <c r="I2025" s="7"/>
      <c r="J2025" s="9"/>
      <c r="K2025" s="501"/>
    </row>
    <row r="2026" spans="1:11" x14ac:dyDescent="0.2">
      <c r="A2026" s="163">
        <v>2011</v>
      </c>
      <c r="B2026" s="7"/>
      <c r="C2026" s="7"/>
      <c r="D2026" s="120"/>
      <c r="E2026" s="7"/>
      <c r="F2026" s="7"/>
      <c r="G2026" s="219"/>
      <c r="H2026" s="7"/>
      <c r="I2026" s="7"/>
      <c r="J2026" s="9"/>
      <c r="K2026" s="501"/>
    </row>
    <row r="2027" spans="1:11" x14ac:dyDescent="0.2">
      <c r="A2027" s="163">
        <v>2012</v>
      </c>
      <c r="B2027" s="7"/>
      <c r="C2027" s="7"/>
      <c r="D2027" s="120"/>
      <c r="E2027" s="7"/>
      <c r="F2027" s="7"/>
      <c r="G2027" s="219"/>
      <c r="H2027" s="7"/>
      <c r="I2027" s="7"/>
      <c r="J2027" s="9"/>
      <c r="K2027" s="501"/>
    </row>
    <row r="2028" spans="1:11" x14ac:dyDescent="0.2">
      <c r="A2028" s="163">
        <v>2013</v>
      </c>
      <c r="B2028" s="7"/>
      <c r="C2028" s="7"/>
      <c r="D2028" s="120"/>
      <c r="E2028" s="7"/>
      <c r="F2028" s="7"/>
      <c r="G2028" s="219"/>
      <c r="H2028" s="7"/>
      <c r="I2028" s="7"/>
      <c r="J2028" s="9"/>
      <c r="K2028" s="501"/>
    </row>
    <row r="2029" spans="1:11" x14ac:dyDescent="0.2">
      <c r="A2029" s="163">
        <v>2014</v>
      </c>
      <c r="B2029" s="7"/>
      <c r="C2029" s="7"/>
      <c r="D2029" s="120"/>
      <c r="E2029" s="7"/>
      <c r="F2029" s="7"/>
      <c r="G2029" s="219"/>
      <c r="H2029" s="7"/>
      <c r="I2029" s="7"/>
      <c r="J2029" s="9"/>
      <c r="K2029" s="501"/>
    </row>
    <row r="2030" spans="1:11" x14ac:dyDescent="0.2">
      <c r="A2030" s="163">
        <v>2015</v>
      </c>
      <c r="B2030" s="7"/>
      <c r="C2030" s="7"/>
      <c r="D2030" s="120"/>
      <c r="E2030" s="7"/>
      <c r="F2030" s="7"/>
      <c r="G2030" s="219"/>
      <c r="H2030" s="7"/>
      <c r="I2030" s="7"/>
      <c r="J2030" s="9"/>
      <c r="K2030" s="501"/>
    </row>
    <row r="2031" spans="1:11" x14ac:dyDescent="0.2">
      <c r="A2031" s="163">
        <v>2016</v>
      </c>
      <c r="B2031" s="7"/>
      <c r="C2031" s="7"/>
      <c r="D2031" s="120"/>
      <c r="E2031" s="7"/>
      <c r="F2031" s="7"/>
      <c r="G2031" s="219"/>
      <c r="H2031" s="7"/>
      <c r="I2031" s="7"/>
      <c r="J2031" s="9"/>
      <c r="K2031" s="501"/>
    </row>
    <row r="2032" spans="1:11" x14ac:dyDescent="0.2">
      <c r="A2032" s="163">
        <v>2017</v>
      </c>
      <c r="B2032" s="7"/>
      <c r="C2032" s="7"/>
      <c r="D2032" s="120"/>
      <c r="E2032" s="7"/>
      <c r="F2032" s="7"/>
      <c r="G2032" s="219"/>
      <c r="H2032" s="7"/>
      <c r="I2032" s="7"/>
      <c r="J2032" s="9"/>
      <c r="K2032" s="501"/>
    </row>
    <row r="2033" spans="1:11" x14ac:dyDescent="0.2">
      <c r="A2033" s="163">
        <v>2018</v>
      </c>
      <c r="B2033" s="7"/>
      <c r="C2033" s="7"/>
      <c r="D2033" s="120"/>
      <c r="E2033" s="7"/>
      <c r="F2033" s="7"/>
      <c r="G2033" s="219"/>
      <c r="H2033" s="7"/>
      <c r="I2033" s="7"/>
      <c r="J2033" s="9"/>
      <c r="K2033" s="501"/>
    </row>
    <row r="2034" spans="1:11" x14ac:dyDescent="0.2">
      <c r="A2034" s="163">
        <v>2019</v>
      </c>
      <c r="B2034" s="7"/>
      <c r="C2034" s="7"/>
      <c r="D2034" s="120"/>
      <c r="E2034" s="7"/>
      <c r="F2034" s="7"/>
      <c r="G2034" s="219"/>
      <c r="H2034" s="7"/>
      <c r="I2034" s="7"/>
      <c r="J2034" s="9"/>
      <c r="K2034" s="501"/>
    </row>
    <row r="2035" spans="1:11" x14ac:dyDescent="0.2">
      <c r="A2035" s="163">
        <v>2020</v>
      </c>
      <c r="B2035" s="7"/>
      <c r="C2035" s="7"/>
      <c r="D2035" s="120"/>
      <c r="E2035" s="7"/>
      <c r="F2035" s="7"/>
      <c r="G2035" s="219"/>
      <c r="H2035" s="7"/>
      <c r="I2035" s="7"/>
      <c r="J2035" s="9"/>
      <c r="K2035" s="501"/>
    </row>
    <row r="2036" spans="1:11" x14ac:dyDescent="0.2">
      <c r="A2036" s="163">
        <v>2021</v>
      </c>
      <c r="B2036" s="7"/>
      <c r="C2036" s="7"/>
      <c r="D2036" s="120"/>
      <c r="E2036" s="7"/>
      <c r="F2036" s="7"/>
      <c r="G2036" s="219"/>
      <c r="H2036" s="7"/>
      <c r="I2036" s="7"/>
      <c r="J2036" s="9"/>
      <c r="K2036" s="501"/>
    </row>
    <row r="2037" spans="1:11" x14ac:dyDescent="0.2">
      <c r="A2037" s="163">
        <v>2022</v>
      </c>
      <c r="B2037" s="7"/>
      <c r="C2037" s="7"/>
      <c r="D2037" s="120"/>
      <c r="E2037" s="7"/>
      <c r="F2037" s="7"/>
      <c r="G2037" s="219"/>
      <c r="H2037" s="7"/>
      <c r="I2037" s="7"/>
      <c r="J2037" s="9"/>
      <c r="K2037" s="501"/>
    </row>
    <row r="2038" spans="1:11" x14ac:dyDescent="0.2">
      <c r="A2038" s="163">
        <v>2023</v>
      </c>
      <c r="B2038" s="7"/>
      <c r="C2038" s="7"/>
      <c r="D2038" s="120"/>
      <c r="E2038" s="7"/>
      <c r="F2038" s="7"/>
      <c r="G2038" s="219"/>
      <c r="H2038" s="7"/>
      <c r="I2038" s="7"/>
      <c r="J2038" s="9"/>
      <c r="K2038" s="501"/>
    </row>
    <row r="2039" spans="1:11" x14ac:dyDescent="0.2">
      <c r="A2039" s="163">
        <v>2024</v>
      </c>
      <c r="B2039" s="7"/>
      <c r="C2039" s="7"/>
      <c r="D2039" s="120"/>
      <c r="E2039" s="7"/>
      <c r="F2039" s="7"/>
      <c r="G2039" s="219"/>
      <c r="H2039" s="7"/>
      <c r="I2039" s="7"/>
      <c r="J2039" s="9"/>
      <c r="K2039" s="501"/>
    </row>
    <row r="2040" spans="1:11" x14ac:dyDescent="0.2">
      <c r="A2040" s="163">
        <v>2025</v>
      </c>
      <c r="B2040" s="7"/>
      <c r="C2040" s="7"/>
      <c r="D2040" s="120"/>
      <c r="E2040" s="7"/>
      <c r="F2040" s="7"/>
      <c r="G2040" s="219"/>
      <c r="H2040" s="7"/>
      <c r="I2040" s="7"/>
      <c r="J2040" s="9"/>
      <c r="K2040" s="501"/>
    </row>
    <row r="2041" spans="1:11" x14ac:dyDescent="0.2">
      <c r="A2041" s="163">
        <v>2026</v>
      </c>
      <c r="B2041" s="7"/>
      <c r="C2041" s="7"/>
      <c r="D2041" s="120"/>
      <c r="E2041" s="7"/>
      <c r="F2041" s="7"/>
      <c r="G2041" s="219"/>
      <c r="H2041" s="7"/>
      <c r="I2041" s="7"/>
      <c r="J2041" s="9"/>
      <c r="K2041" s="501"/>
    </row>
    <row r="2042" spans="1:11" x14ac:dyDescent="0.2">
      <c r="A2042" s="163">
        <v>2027</v>
      </c>
      <c r="B2042" s="7"/>
      <c r="C2042" s="7"/>
      <c r="D2042" s="120"/>
      <c r="E2042" s="7"/>
      <c r="F2042" s="7"/>
      <c r="G2042" s="219"/>
      <c r="H2042" s="7"/>
      <c r="I2042" s="7"/>
      <c r="J2042" s="9"/>
      <c r="K2042" s="501"/>
    </row>
    <row r="2043" spans="1:11" x14ac:dyDescent="0.2">
      <c r="A2043" s="163">
        <v>2028</v>
      </c>
      <c r="B2043" s="7"/>
      <c r="C2043" s="7"/>
      <c r="D2043" s="120"/>
      <c r="E2043" s="7"/>
      <c r="F2043" s="7"/>
      <c r="G2043" s="219"/>
      <c r="H2043" s="7"/>
      <c r="I2043" s="7"/>
      <c r="J2043" s="9"/>
      <c r="K2043" s="501"/>
    </row>
    <row r="2044" spans="1:11" x14ac:dyDescent="0.2">
      <c r="A2044" s="163">
        <v>2029</v>
      </c>
      <c r="B2044" s="7"/>
      <c r="C2044" s="7"/>
      <c r="D2044" s="120"/>
      <c r="E2044" s="7"/>
      <c r="F2044" s="7"/>
      <c r="G2044" s="219"/>
      <c r="H2044" s="7"/>
      <c r="I2044" s="7"/>
      <c r="J2044" s="9"/>
      <c r="K2044" s="501"/>
    </row>
    <row r="2045" spans="1:11" x14ac:dyDescent="0.2">
      <c r="A2045" s="163">
        <v>2030</v>
      </c>
      <c r="B2045" s="7"/>
      <c r="C2045" s="7"/>
      <c r="D2045" s="120"/>
      <c r="E2045" s="7"/>
      <c r="F2045" s="7"/>
      <c r="G2045" s="219"/>
      <c r="H2045" s="7"/>
      <c r="I2045" s="7"/>
      <c r="J2045" s="9"/>
      <c r="K2045" s="501"/>
    </row>
    <row r="2046" spans="1:11" x14ac:dyDescent="0.2">
      <c r="A2046" s="163">
        <v>2031</v>
      </c>
      <c r="B2046" s="7"/>
      <c r="C2046" s="7"/>
      <c r="D2046" s="120"/>
      <c r="E2046" s="7"/>
      <c r="F2046" s="7"/>
      <c r="G2046" s="219"/>
      <c r="H2046" s="7"/>
      <c r="I2046" s="7"/>
      <c r="J2046" s="9"/>
      <c r="K2046" s="501"/>
    </row>
    <row r="2047" spans="1:11" x14ac:dyDescent="0.2">
      <c r="A2047" s="163">
        <v>2032</v>
      </c>
      <c r="B2047" s="7"/>
      <c r="C2047" s="7"/>
      <c r="D2047" s="120"/>
      <c r="E2047" s="7"/>
      <c r="F2047" s="7"/>
      <c r="G2047" s="219"/>
      <c r="H2047" s="7"/>
      <c r="I2047" s="7"/>
      <c r="J2047" s="9"/>
      <c r="K2047" s="501"/>
    </row>
    <row r="2048" spans="1:11" x14ac:dyDescent="0.2">
      <c r="A2048" s="163">
        <v>2033</v>
      </c>
      <c r="B2048" s="7"/>
      <c r="C2048" s="7"/>
      <c r="D2048" s="120"/>
      <c r="E2048" s="7"/>
      <c r="F2048" s="7"/>
      <c r="G2048" s="219"/>
      <c r="H2048" s="7"/>
      <c r="I2048" s="7"/>
      <c r="J2048" s="9"/>
      <c r="K2048" s="501"/>
    </row>
    <row r="2049" spans="1:11" x14ac:dyDescent="0.2">
      <c r="A2049" s="163">
        <v>2034</v>
      </c>
      <c r="B2049" s="7"/>
      <c r="C2049" s="7"/>
      <c r="D2049" s="120"/>
      <c r="E2049" s="7"/>
      <c r="F2049" s="7"/>
      <c r="G2049" s="219"/>
      <c r="H2049" s="7"/>
      <c r="I2049" s="7"/>
      <c r="J2049" s="9"/>
      <c r="K2049" s="501"/>
    </row>
    <row r="2050" spans="1:11" x14ac:dyDescent="0.2">
      <c r="A2050" s="163">
        <v>2035</v>
      </c>
      <c r="B2050" s="7"/>
      <c r="C2050" s="7"/>
      <c r="D2050" s="120"/>
      <c r="E2050" s="7"/>
      <c r="F2050" s="7"/>
      <c r="G2050" s="219"/>
      <c r="H2050" s="7"/>
      <c r="I2050" s="7"/>
      <c r="J2050" s="9"/>
      <c r="K2050" s="501"/>
    </row>
    <row r="2051" spans="1:11" x14ac:dyDescent="0.2">
      <c r="A2051" s="163">
        <v>2036</v>
      </c>
      <c r="B2051" s="7"/>
      <c r="C2051" s="7"/>
      <c r="D2051" s="120"/>
      <c r="E2051" s="7"/>
      <c r="F2051" s="7"/>
      <c r="G2051" s="219"/>
      <c r="H2051" s="7"/>
      <c r="I2051" s="7"/>
      <c r="J2051" s="9"/>
      <c r="K2051" s="501"/>
    </row>
    <row r="2052" spans="1:11" x14ac:dyDescent="0.2">
      <c r="A2052" s="163">
        <v>2037</v>
      </c>
      <c r="B2052" s="7"/>
      <c r="C2052" s="7"/>
      <c r="D2052" s="120"/>
      <c r="E2052" s="7"/>
      <c r="F2052" s="7"/>
      <c r="G2052" s="219"/>
      <c r="H2052" s="7"/>
      <c r="I2052" s="7"/>
      <c r="J2052" s="9"/>
      <c r="K2052" s="501"/>
    </row>
    <row r="2053" spans="1:11" x14ac:dyDescent="0.2">
      <c r="A2053" s="163">
        <v>2038</v>
      </c>
      <c r="B2053" s="7"/>
      <c r="C2053" s="7"/>
      <c r="D2053" s="120"/>
      <c r="E2053" s="7"/>
      <c r="F2053" s="7"/>
      <c r="G2053" s="219"/>
      <c r="H2053" s="7"/>
      <c r="I2053" s="7"/>
      <c r="J2053" s="9"/>
      <c r="K2053" s="501"/>
    </row>
    <row r="2054" spans="1:11" x14ac:dyDescent="0.2">
      <c r="A2054" s="163">
        <v>2039</v>
      </c>
      <c r="B2054" s="7"/>
      <c r="C2054" s="7"/>
      <c r="D2054" s="120"/>
      <c r="E2054" s="7"/>
      <c r="F2054" s="7"/>
      <c r="G2054" s="219"/>
      <c r="H2054" s="7"/>
      <c r="I2054" s="7"/>
      <c r="J2054" s="9"/>
      <c r="K2054" s="501"/>
    </row>
    <row r="2055" spans="1:11" x14ac:dyDescent="0.2">
      <c r="A2055" s="163">
        <v>2040</v>
      </c>
      <c r="B2055" s="7"/>
      <c r="C2055" s="7"/>
      <c r="D2055" s="120"/>
      <c r="E2055" s="7"/>
      <c r="F2055" s="7"/>
      <c r="G2055" s="219"/>
      <c r="H2055" s="7"/>
      <c r="I2055" s="7"/>
      <c r="J2055" s="9"/>
      <c r="K2055" s="501"/>
    </row>
    <row r="2056" spans="1:11" x14ac:dyDescent="0.2">
      <c r="A2056" s="163">
        <v>2041</v>
      </c>
      <c r="B2056" s="7"/>
      <c r="C2056" s="7"/>
      <c r="D2056" s="120"/>
      <c r="E2056" s="7"/>
      <c r="F2056" s="7"/>
      <c r="G2056" s="219"/>
      <c r="H2056" s="7"/>
      <c r="I2056" s="7"/>
      <c r="J2056" s="9"/>
      <c r="K2056" s="501"/>
    </row>
    <row r="2057" spans="1:11" x14ac:dyDescent="0.2">
      <c r="A2057" s="163">
        <v>2042</v>
      </c>
      <c r="B2057" s="7"/>
      <c r="C2057" s="7"/>
      <c r="D2057" s="120"/>
      <c r="E2057" s="7"/>
      <c r="F2057" s="7"/>
      <c r="G2057" s="219"/>
      <c r="H2057" s="7"/>
      <c r="I2057" s="7"/>
      <c r="J2057" s="9"/>
      <c r="K2057" s="501"/>
    </row>
    <row r="2058" spans="1:11" x14ac:dyDescent="0.2">
      <c r="A2058" s="163">
        <v>2043</v>
      </c>
      <c r="B2058" s="7"/>
      <c r="C2058" s="7"/>
      <c r="D2058" s="120"/>
      <c r="E2058" s="7"/>
      <c r="F2058" s="7"/>
      <c r="G2058" s="219"/>
      <c r="H2058" s="7"/>
      <c r="I2058" s="7"/>
      <c r="J2058" s="9"/>
      <c r="K2058" s="501"/>
    </row>
    <row r="2059" spans="1:11" x14ac:dyDescent="0.2">
      <c r="A2059" s="163">
        <v>2044</v>
      </c>
      <c r="B2059" s="7"/>
      <c r="C2059" s="7"/>
      <c r="D2059" s="120"/>
      <c r="E2059" s="7"/>
      <c r="F2059" s="7"/>
      <c r="G2059" s="219"/>
      <c r="H2059" s="7"/>
      <c r="I2059" s="7"/>
      <c r="J2059" s="9"/>
      <c r="K2059" s="501"/>
    </row>
    <row r="2060" spans="1:11" x14ac:dyDescent="0.2">
      <c r="A2060" s="163">
        <v>2045</v>
      </c>
      <c r="B2060" s="7"/>
      <c r="C2060" s="7"/>
      <c r="D2060" s="120"/>
      <c r="E2060" s="7"/>
      <c r="F2060" s="7"/>
      <c r="G2060" s="219"/>
      <c r="H2060" s="7"/>
      <c r="I2060" s="7"/>
      <c r="J2060" s="9"/>
      <c r="K2060" s="501"/>
    </row>
    <row r="2061" spans="1:11" x14ac:dyDescent="0.2">
      <c r="A2061" s="163">
        <v>2046</v>
      </c>
      <c r="B2061" s="7"/>
      <c r="C2061" s="7"/>
      <c r="D2061" s="120"/>
      <c r="E2061" s="7"/>
      <c r="F2061" s="7"/>
      <c r="G2061" s="219"/>
      <c r="H2061" s="7"/>
      <c r="I2061" s="7"/>
      <c r="J2061" s="9"/>
      <c r="K2061" s="501"/>
    </row>
    <row r="2062" spans="1:11" x14ac:dyDescent="0.2">
      <c r="A2062" s="163">
        <v>2047</v>
      </c>
      <c r="B2062" s="7"/>
      <c r="C2062" s="7"/>
      <c r="D2062" s="120"/>
      <c r="E2062" s="7"/>
      <c r="F2062" s="7"/>
      <c r="G2062" s="219"/>
      <c r="H2062" s="7"/>
      <c r="I2062" s="7"/>
      <c r="J2062" s="9"/>
      <c r="K2062" s="501"/>
    </row>
    <row r="2063" spans="1:11" x14ac:dyDescent="0.2">
      <c r="A2063" s="163">
        <v>2048</v>
      </c>
      <c r="B2063" s="7"/>
      <c r="C2063" s="7"/>
      <c r="D2063" s="120"/>
      <c r="E2063" s="7"/>
      <c r="F2063" s="7"/>
      <c r="G2063" s="219"/>
      <c r="H2063" s="7"/>
      <c r="I2063" s="7"/>
      <c r="J2063" s="9"/>
      <c r="K2063" s="501"/>
    </row>
    <row r="2064" spans="1:11" x14ac:dyDescent="0.2">
      <c r="A2064" s="163">
        <v>2049</v>
      </c>
      <c r="B2064" s="7"/>
      <c r="C2064" s="7"/>
      <c r="D2064" s="120"/>
      <c r="E2064" s="7"/>
      <c r="F2064" s="7"/>
      <c r="G2064" s="219"/>
      <c r="H2064" s="7"/>
      <c r="I2064" s="7"/>
      <c r="J2064" s="9"/>
      <c r="K2064" s="501"/>
    </row>
    <row r="2065" spans="1:11" x14ac:dyDescent="0.2">
      <c r="A2065" s="163">
        <v>2050</v>
      </c>
      <c r="B2065" s="7"/>
      <c r="C2065" s="7"/>
      <c r="D2065" s="120"/>
      <c r="E2065" s="7"/>
      <c r="F2065" s="7"/>
      <c r="G2065" s="219"/>
      <c r="H2065" s="7"/>
      <c r="I2065" s="7"/>
      <c r="J2065" s="9"/>
      <c r="K2065" s="501"/>
    </row>
    <row r="2066" spans="1:11" x14ac:dyDescent="0.2">
      <c r="A2066" s="163">
        <v>2051</v>
      </c>
      <c r="B2066" s="7"/>
      <c r="C2066" s="7"/>
      <c r="D2066" s="120"/>
      <c r="E2066" s="7"/>
      <c r="F2066" s="7"/>
      <c r="G2066" s="219"/>
      <c r="H2066" s="7"/>
      <c r="I2066" s="7"/>
      <c r="J2066" s="9"/>
      <c r="K2066" s="501"/>
    </row>
    <row r="2067" spans="1:11" x14ac:dyDescent="0.2">
      <c r="A2067" s="163">
        <v>2052</v>
      </c>
      <c r="B2067" s="7"/>
      <c r="C2067" s="7"/>
      <c r="D2067" s="120"/>
      <c r="E2067" s="7"/>
      <c r="F2067" s="7"/>
      <c r="G2067" s="219"/>
      <c r="H2067" s="7"/>
      <c r="I2067" s="7"/>
      <c r="J2067" s="9"/>
      <c r="K2067" s="501"/>
    </row>
    <row r="2068" spans="1:11" x14ac:dyDescent="0.2">
      <c r="A2068" s="163">
        <v>2053</v>
      </c>
      <c r="B2068" s="7"/>
      <c r="C2068" s="7"/>
      <c r="D2068" s="120"/>
      <c r="E2068" s="7"/>
      <c r="F2068" s="7"/>
      <c r="G2068" s="219"/>
      <c r="H2068" s="7"/>
      <c r="I2068" s="7"/>
      <c r="J2068" s="9"/>
      <c r="K2068" s="501"/>
    </row>
    <row r="2069" spans="1:11" x14ac:dyDescent="0.2">
      <c r="A2069" s="163">
        <v>2054</v>
      </c>
      <c r="B2069" s="7"/>
      <c r="C2069" s="7"/>
      <c r="D2069" s="120"/>
      <c r="E2069" s="7"/>
      <c r="F2069" s="7"/>
      <c r="G2069" s="219"/>
      <c r="H2069" s="7"/>
      <c r="I2069" s="7"/>
      <c r="J2069" s="9"/>
      <c r="K2069" s="501"/>
    </row>
    <row r="2070" spans="1:11" x14ac:dyDescent="0.2">
      <c r="A2070" s="163">
        <v>2055</v>
      </c>
      <c r="B2070" s="7"/>
      <c r="C2070" s="7"/>
      <c r="D2070" s="120"/>
      <c r="E2070" s="7"/>
      <c r="F2070" s="7"/>
      <c r="G2070" s="219"/>
      <c r="H2070" s="7"/>
      <c r="I2070" s="7"/>
      <c r="J2070" s="9"/>
      <c r="K2070" s="501"/>
    </row>
    <row r="2071" spans="1:11" x14ac:dyDescent="0.2">
      <c r="A2071" s="163">
        <v>2056</v>
      </c>
      <c r="B2071" s="7"/>
      <c r="C2071" s="7"/>
      <c r="D2071" s="120"/>
      <c r="E2071" s="7"/>
      <c r="F2071" s="7"/>
      <c r="G2071" s="219"/>
      <c r="H2071" s="7"/>
      <c r="I2071" s="7"/>
      <c r="J2071" s="9"/>
      <c r="K2071" s="501"/>
    </row>
    <row r="2072" spans="1:11" x14ac:dyDescent="0.2">
      <c r="A2072" s="163">
        <v>2057</v>
      </c>
      <c r="B2072" s="7"/>
      <c r="C2072" s="7"/>
      <c r="D2072" s="120"/>
      <c r="E2072" s="7"/>
      <c r="F2072" s="7"/>
      <c r="G2072" s="219"/>
      <c r="H2072" s="7"/>
      <c r="I2072" s="7"/>
      <c r="J2072" s="9"/>
      <c r="K2072" s="501"/>
    </row>
    <row r="2073" spans="1:11" x14ac:dyDescent="0.2">
      <c r="A2073" s="163">
        <v>2058</v>
      </c>
      <c r="B2073" s="7"/>
      <c r="C2073" s="7"/>
      <c r="D2073" s="120"/>
      <c r="E2073" s="7"/>
      <c r="F2073" s="7"/>
      <c r="G2073" s="219"/>
      <c r="H2073" s="7"/>
      <c r="I2073" s="7"/>
      <c r="J2073" s="9"/>
      <c r="K2073" s="501"/>
    </row>
    <row r="2074" spans="1:11" x14ac:dyDescent="0.2">
      <c r="A2074" s="163">
        <v>2059</v>
      </c>
      <c r="B2074" s="7"/>
      <c r="C2074" s="7"/>
      <c r="D2074" s="120"/>
      <c r="E2074" s="7"/>
      <c r="F2074" s="7"/>
      <c r="G2074" s="219"/>
      <c r="H2074" s="7"/>
      <c r="I2074" s="7"/>
      <c r="J2074" s="9"/>
      <c r="K2074" s="501"/>
    </row>
    <row r="2075" spans="1:11" x14ac:dyDescent="0.2">
      <c r="A2075" s="163">
        <v>2060</v>
      </c>
      <c r="B2075" s="7"/>
      <c r="C2075" s="7"/>
      <c r="D2075" s="120"/>
      <c r="E2075" s="7"/>
      <c r="F2075" s="7"/>
      <c r="G2075" s="219"/>
      <c r="H2075" s="7"/>
      <c r="I2075" s="7"/>
      <c r="J2075" s="9"/>
      <c r="K2075" s="501"/>
    </row>
    <row r="2076" spans="1:11" x14ac:dyDescent="0.2">
      <c r="A2076" s="163">
        <v>2061</v>
      </c>
      <c r="B2076" s="7"/>
      <c r="C2076" s="7"/>
      <c r="D2076" s="120"/>
      <c r="E2076" s="7"/>
      <c r="F2076" s="7"/>
      <c r="G2076" s="219"/>
      <c r="H2076" s="7"/>
      <c r="I2076" s="7"/>
      <c r="J2076" s="9"/>
      <c r="K2076" s="501"/>
    </row>
    <row r="2077" spans="1:11" x14ac:dyDescent="0.2">
      <c r="A2077" s="163">
        <v>2062</v>
      </c>
      <c r="B2077" s="7"/>
      <c r="C2077" s="7"/>
      <c r="D2077" s="120"/>
      <c r="E2077" s="7"/>
      <c r="F2077" s="7"/>
      <c r="G2077" s="219"/>
      <c r="H2077" s="7"/>
      <c r="I2077" s="7"/>
      <c r="J2077" s="9"/>
      <c r="K2077" s="501"/>
    </row>
    <row r="2078" spans="1:11" x14ac:dyDescent="0.2">
      <c r="A2078" s="163">
        <v>2063</v>
      </c>
      <c r="B2078" s="7"/>
      <c r="C2078" s="7"/>
      <c r="D2078" s="120"/>
      <c r="E2078" s="7"/>
      <c r="F2078" s="7"/>
      <c r="G2078" s="219"/>
      <c r="H2078" s="7"/>
      <c r="I2078" s="7"/>
      <c r="J2078" s="9"/>
      <c r="K2078" s="501"/>
    </row>
    <row r="2079" spans="1:11" x14ac:dyDescent="0.2">
      <c r="A2079" s="163">
        <v>2064</v>
      </c>
      <c r="B2079" s="7"/>
      <c r="C2079" s="7"/>
      <c r="D2079" s="120"/>
      <c r="E2079" s="7"/>
      <c r="F2079" s="7"/>
      <c r="G2079" s="219"/>
      <c r="H2079" s="7"/>
      <c r="I2079" s="7"/>
      <c r="J2079" s="9"/>
      <c r="K2079" s="501"/>
    </row>
    <row r="2080" spans="1:11" x14ac:dyDescent="0.2">
      <c r="A2080" s="163">
        <v>2065</v>
      </c>
      <c r="B2080" s="7"/>
      <c r="C2080" s="7"/>
      <c r="D2080" s="120"/>
      <c r="E2080" s="7"/>
      <c r="F2080" s="7"/>
      <c r="G2080" s="219"/>
      <c r="H2080" s="7"/>
      <c r="I2080" s="7"/>
      <c r="J2080" s="9"/>
      <c r="K2080" s="501"/>
    </row>
    <row r="2081" spans="1:11" x14ac:dyDescent="0.2">
      <c r="A2081" s="163">
        <v>2066</v>
      </c>
      <c r="B2081" s="7"/>
      <c r="C2081" s="7"/>
      <c r="D2081" s="120"/>
      <c r="E2081" s="7"/>
      <c r="F2081" s="7"/>
      <c r="G2081" s="219"/>
      <c r="H2081" s="7"/>
      <c r="I2081" s="7"/>
      <c r="J2081" s="9"/>
      <c r="K2081" s="501"/>
    </row>
    <row r="2082" spans="1:11" x14ac:dyDescent="0.2">
      <c r="A2082" s="163">
        <v>2067</v>
      </c>
      <c r="B2082" s="7"/>
      <c r="C2082" s="7"/>
      <c r="D2082" s="120"/>
      <c r="E2082" s="7"/>
      <c r="F2082" s="7"/>
      <c r="G2082" s="219"/>
      <c r="H2082" s="7"/>
      <c r="I2082" s="7"/>
      <c r="J2082" s="9"/>
      <c r="K2082" s="501"/>
    </row>
    <row r="2083" spans="1:11" x14ac:dyDescent="0.2">
      <c r="A2083" s="163">
        <v>2068</v>
      </c>
      <c r="B2083" s="7"/>
      <c r="C2083" s="7"/>
      <c r="D2083" s="120"/>
      <c r="E2083" s="7"/>
      <c r="F2083" s="7"/>
      <c r="G2083" s="219"/>
      <c r="H2083" s="7"/>
      <c r="I2083" s="7"/>
      <c r="J2083" s="9"/>
      <c r="K2083" s="501"/>
    </row>
    <row r="2084" spans="1:11" x14ac:dyDescent="0.2">
      <c r="A2084" s="163">
        <v>2069</v>
      </c>
      <c r="B2084" s="7"/>
      <c r="C2084" s="7"/>
      <c r="D2084" s="120"/>
      <c r="E2084" s="7"/>
      <c r="F2084" s="7"/>
      <c r="G2084" s="219"/>
      <c r="H2084" s="7"/>
      <c r="I2084" s="7"/>
      <c r="J2084" s="9"/>
      <c r="K2084" s="501"/>
    </row>
    <row r="2085" spans="1:11" x14ac:dyDescent="0.2">
      <c r="A2085" s="163">
        <v>2070</v>
      </c>
      <c r="B2085" s="7"/>
      <c r="C2085" s="7"/>
      <c r="D2085" s="120"/>
      <c r="E2085" s="7"/>
      <c r="F2085" s="7"/>
      <c r="G2085" s="219"/>
      <c r="H2085" s="7"/>
      <c r="I2085" s="7"/>
      <c r="J2085" s="9"/>
      <c r="K2085" s="501"/>
    </row>
    <row r="2086" spans="1:11" x14ac:dyDescent="0.2">
      <c r="A2086" s="163">
        <v>2071</v>
      </c>
      <c r="B2086" s="7"/>
      <c r="C2086" s="7"/>
      <c r="D2086" s="120"/>
      <c r="E2086" s="7"/>
      <c r="F2086" s="7"/>
      <c r="G2086" s="219"/>
      <c r="H2086" s="7"/>
      <c r="I2086" s="7"/>
      <c r="J2086" s="9"/>
      <c r="K2086" s="501"/>
    </row>
    <row r="2087" spans="1:11" x14ac:dyDescent="0.2">
      <c r="A2087" s="163">
        <v>2072</v>
      </c>
      <c r="B2087" s="7"/>
      <c r="C2087" s="7"/>
      <c r="D2087" s="120"/>
      <c r="E2087" s="7"/>
      <c r="F2087" s="7"/>
      <c r="G2087" s="219"/>
      <c r="H2087" s="7"/>
      <c r="I2087" s="7"/>
      <c r="J2087" s="9"/>
      <c r="K2087" s="501"/>
    </row>
    <row r="2088" spans="1:11" x14ac:dyDescent="0.2">
      <c r="A2088" s="163">
        <v>2073</v>
      </c>
      <c r="B2088" s="7"/>
      <c r="C2088" s="7"/>
      <c r="D2088" s="120"/>
      <c r="E2088" s="7"/>
      <c r="F2088" s="7"/>
      <c r="G2088" s="219"/>
      <c r="H2088" s="7"/>
      <c r="I2088" s="7"/>
      <c r="J2088" s="9"/>
      <c r="K2088" s="501"/>
    </row>
    <row r="2089" spans="1:11" x14ac:dyDescent="0.2">
      <c r="A2089" s="163">
        <v>2074</v>
      </c>
      <c r="B2089" s="7"/>
      <c r="C2089" s="7"/>
      <c r="D2089" s="120"/>
      <c r="E2089" s="7"/>
      <c r="F2089" s="7"/>
      <c r="G2089" s="219"/>
      <c r="H2089" s="7"/>
      <c r="I2089" s="7"/>
      <c r="J2089" s="9"/>
      <c r="K2089" s="501"/>
    </row>
    <row r="2090" spans="1:11" x14ac:dyDescent="0.2">
      <c r="A2090" s="163">
        <v>2075</v>
      </c>
      <c r="B2090" s="7"/>
      <c r="C2090" s="7"/>
      <c r="D2090" s="120"/>
      <c r="E2090" s="7"/>
      <c r="F2090" s="7"/>
      <c r="G2090" s="219"/>
      <c r="H2090" s="7"/>
      <c r="I2090" s="7"/>
      <c r="J2090" s="9"/>
      <c r="K2090" s="501"/>
    </row>
    <row r="2091" spans="1:11" x14ac:dyDescent="0.2">
      <c r="A2091" s="163">
        <v>2076</v>
      </c>
      <c r="B2091" s="7"/>
      <c r="C2091" s="7"/>
      <c r="D2091" s="120"/>
      <c r="E2091" s="7"/>
      <c r="F2091" s="7"/>
      <c r="G2091" s="219"/>
      <c r="H2091" s="7"/>
      <c r="I2091" s="7"/>
      <c r="J2091" s="9"/>
      <c r="K2091" s="501"/>
    </row>
    <row r="2092" spans="1:11" x14ac:dyDescent="0.2">
      <c r="A2092" s="163">
        <v>2077</v>
      </c>
      <c r="B2092" s="7"/>
      <c r="C2092" s="7"/>
      <c r="D2092" s="120"/>
      <c r="E2092" s="7"/>
      <c r="F2092" s="7"/>
      <c r="G2092" s="219"/>
      <c r="H2092" s="7"/>
      <c r="I2092" s="7"/>
      <c r="J2092" s="9"/>
      <c r="K2092" s="501"/>
    </row>
    <row r="2093" spans="1:11" x14ac:dyDescent="0.2">
      <c r="A2093" s="163">
        <v>2078</v>
      </c>
      <c r="B2093" s="7"/>
      <c r="C2093" s="7"/>
      <c r="D2093" s="120"/>
      <c r="E2093" s="7"/>
      <c r="F2093" s="7"/>
      <c r="G2093" s="219"/>
      <c r="H2093" s="7"/>
      <c r="I2093" s="7"/>
      <c r="J2093" s="9"/>
      <c r="K2093" s="501"/>
    </row>
    <row r="2094" spans="1:11" x14ac:dyDescent="0.2">
      <c r="A2094" s="163">
        <v>2079</v>
      </c>
      <c r="B2094" s="7"/>
      <c r="C2094" s="7"/>
      <c r="D2094" s="120"/>
      <c r="E2094" s="7"/>
      <c r="F2094" s="7"/>
      <c r="G2094" s="219"/>
      <c r="H2094" s="7"/>
      <c r="I2094" s="7"/>
      <c r="J2094" s="9"/>
      <c r="K2094" s="501"/>
    </row>
    <row r="2095" spans="1:11" x14ac:dyDescent="0.2">
      <c r="A2095" s="163">
        <v>2080</v>
      </c>
      <c r="B2095" s="7"/>
      <c r="C2095" s="7"/>
      <c r="D2095" s="120"/>
      <c r="E2095" s="7"/>
      <c r="F2095" s="7"/>
      <c r="G2095" s="219"/>
      <c r="H2095" s="7"/>
      <c r="I2095" s="7"/>
      <c r="J2095" s="9"/>
      <c r="K2095" s="501"/>
    </row>
    <row r="2096" spans="1:11" x14ac:dyDescent="0.2">
      <c r="A2096" s="163">
        <v>2081</v>
      </c>
      <c r="B2096" s="7"/>
      <c r="C2096" s="7"/>
      <c r="D2096" s="120"/>
      <c r="E2096" s="7"/>
      <c r="F2096" s="7"/>
      <c r="G2096" s="219"/>
      <c r="H2096" s="7"/>
      <c r="I2096" s="7"/>
      <c r="J2096" s="9"/>
      <c r="K2096" s="501"/>
    </row>
    <row r="2097" spans="1:11" x14ac:dyDescent="0.2">
      <c r="A2097" s="163">
        <v>2082</v>
      </c>
      <c r="B2097" s="7"/>
      <c r="C2097" s="7"/>
      <c r="D2097" s="120"/>
      <c r="E2097" s="7"/>
      <c r="F2097" s="7"/>
      <c r="G2097" s="219"/>
      <c r="H2097" s="7"/>
      <c r="I2097" s="7"/>
      <c r="J2097" s="9"/>
      <c r="K2097" s="501"/>
    </row>
    <row r="2098" spans="1:11" x14ac:dyDescent="0.2">
      <c r="A2098" s="163">
        <v>2083</v>
      </c>
      <c r="B2098" s="7"/>
      <c r="C2098" s="7"/>
      <c r="D2098" s="120"/>
      <c r="E2098" s="7"/>
      <c r="F2098" s="7"/>
      <c r="G2098" s="219"/>
      <c r="H2098" s="7"/>
      <c r="I2098" s="7"/>
      <c r="J2098" s="9"/>
      <c r="K2098" s="501"/>
    </row>
    <row r="2099" spans="1:11" x14ac:dyDescent="0.2">
      <c r="A2099" s="163">
        <v>2084</v>
      </c>
      <c r="B2099" s="7"/>
      <c r="C2099" s="7"/>
      <c r="D2099" s="120"/>
      <c r="E2099" s="7"/>
      <c r="F2099" s="7"/>
      <c r="G2099" s="219"/>
      <c r="H2099" s="7"/>
      <c r="I2099" s="7"/>
      <c r="J2099" s="9"/>
      <c r="K2099" s="501"/>
    </row>
    <row r="2100" spans="1:11" x14ac:dyDescent="0.2">
      <c r="A2100" s="163">
        <v>2085</v>
      </c>
      <c r="B2100" s="7"/>
      <c r="C2100" s="7"/>
      <c r="D2100" s="120"/>
      <c r="E2100" s="7"/>
      <c r="F2100" s="7"/>
      <c r="G2100" s="219"/>
      <c r="H2100" s="7"/>
      <c r="I2100" s="7"/>
      <c r="J2100" s="9"/>
      <c r="K2100" s="501"/>
    </row>
    <row r="2101" spans="1:11" x14ac:dyDescent="0.2">
      <c r="A2101" s="163">
        <v>2086</v>
      </c>
      <c r="B2101" s="7"/>
      <c r="C2101" s="7"/>
      <c r="D2101" s="120"/>
      <c r="E2101" s="7"/>
      <c r="F2101" s="7"/>
      <c r="G2101" s="219"/>
      <c r="H2101" s="7"/>
      <c r="I2101" s="7"/>
      <c r="J2101" s="9"/>
      <c r="K2101" s="501"/>
    </row>
    <row r="2102" spans="1:11" x14ac:dyDescent="0.2">
      <c r="A2102" s="163">
        <v>2087</v>
      </c>
      <c r="B2102" s="7"/>
      <c r="C2102" s="7"/>
      <c r="D2102" s="120"/>
      <c r="E2102" s="7"/>
      <c r="F2102" s="7"/>
      <c r="G2102" s="219"/>
      <c r="H2102" s="7"/>
      <c r="I2102" s="7"/>
      <c r="J2102" s="9"/>
      <c r="K2102" s="501"/>
    </row>
    <row r="2103" spans="1:11" x14ac:dyDescent="0.2">
      <c r="A2103" s="163">
        <v>2088</v>
      </c>
      <c r="B2103" s="7"/>
      <c r="C2103" s="7"/>
      <c r="D2103" s="120"/>
      <c r="E2103" s="7"/>
      <c r="F2103" s="7"/>
      <c r="G2103" s="219"/>
      <c r="H2103" s="7"/>
      <c r="I2103" s="7"/>
      <c r="J2103" s="9"/>
      <c r="K2103" s="501"/>
    </row>
    <row r="2104" spans="1:11" x14ac:dyDescent="0.2">
      <c r="A2104" s="163">
        <v>2089</v>
      </c>
      <c r="B2104" s="7"/>
      <c r="C2104" s="7"/>
      <c r="D2104" s="120"/>
      <c r="E2104" s="7"/>
      <c r="F2104" s="7"/>
      <c r="G2104" s="219"/>
      <c r="H2104" s="7"/>
      <c r="I2104" s="7"/>
      <c r="J2104" s="9"/>
      <c r="K2104" s="501"/>
    </row>
    <row r="2105" spans="1:11" x14ac:dyDescent="0.2">
      <c r="A2105" s="163">
        <v>2090</v>
      </c>
      <c r="B2105" s="7"/>
      <c r="C2105" s="7"/>
      <c r="D2105" s="120"/>
      <c r="E2105" s="7"/>
      <c r="F2105" s="7"/>
      <c r="G2105" s="219"/>
      <c r="H2105" s="7"/>
      <c r="I2105" s="7"/>
      <c r="J2105" s="9"/>
      <c r="K2105" s="501"/>
    </row>
    <row r="2106" spans="1:11" x14ac:dyDescent="0.2">
      <c r="A2106" s="163">
        <v>2091</v>
      </c>
      <c r="B2106" s="7"/>
      <c r="C2106" s="7"/>
      <c r="D2106" s="120"/>
      <c r="E2106" s="7"/>
      <c r="F2106" s="7"/>
      <c r="G2106" s="219"/>
      <c r="H2106" s="7"/>
      <c r="I2106" s="7"/>
      <c r="J2106" s="9"/>
      <c r="K2106" s="501"/>
    </row>
    <row r="2107" spans="1:11" x14ac:dyDescent="0.2">
      <c r="A2107" s="163">
        <v>2092</v>
      </c>
      <c r="B2107" s="7"/>
      <c r="C2107" s="7"/>
      <c r="D2107" s="120"/>
      <c r="E2107" s="7"/>
      <c r="F2107" s="7"/>
      <c r="G2107" s="219"/>
      <c r="H2107" s="7"/>
      <c r="I2107" s="7"/>
      <c r="J2107" s="9"/>
      <c r="K2107" s="501"/>
    </row>
    <row r="2108" spans="1:11" x14ac:dyDescent="0.2">
      <c r="A2108" s="163">
        <v>2093</v>
      </c>
      <c r="B2108" s="7"/>
      <c r="C2108" s="7"/>
      <c r="D2108" s="120"/>
      <c r="E2108" s="7"/>
      <c r="F2108" s="7"/>
      <c r="G2108" s="219"/>
      <c r="H2108" s="7"/>
      <c r="I2108" s="7"/>
      <c r="J2108" s="9"/>
      <c r="K2108" s="501"/>
    </row>
    <row r="2109" spans="1:11" x14ac:dyDescent="0.2">
      <c r="A2109" s="163">
        <v>2094</v>
      </c>
      <c r="B2109" s="7"/>
      <c r="C2109" s="7"/>
      <c r="D2109" s="120"/>
      <c r="E2109" s="7"/>
      <c r="F2109" s="7"/>
      <c r="G2109" s="219"/>
      <c r="H2109" s="7"/>
      <c r="I2109" s="7"/>
      <c r="J2109" s="9"/>
      <c r="K2109" s="501"/>
    </row>
    <row r="2110" spans="1:11" x14ac:dyDescent="0.2">
      <c r="A2110" s="163">
        <v>2095</v>
      </c>
      <c r="B2110" s="7"/>
      <c r="C2110" s="7"/>
      <c r="D2110" s="120"/>
      <c r="E2110" s="7"/>
      <c r="F2110" s="7"/>
      <c r="G2110" s="219"/>
      <c r="H2110" s="7"/>
      <c r="I2110" s="7"/>
      <c r="J2110" s="9"/>
      <c r="K2110" s="501"/>
    </row>
    <row r="2111" spans="1:11" x14ac:dyDescent="0.2">
      <c r="A2111" s="163">
        <v>2096</v>
      </c>
      <c r="B2111" s="7"/>
      <c r="C2111" s="7"/>
      <c r="D2111" s="120"/>
      <c r="E2111" s="7"/>
      <c r="F2111" s="7"/>
      <c r="G2111" s="219"/>
      <c r="H2111" s="7"/>
      <c r="I2111" s="7"/>
      <c r="J2111" s="9"/>
      <c r="K2111" s="501"/>
    </row>
    <row r="2112" spans="1:11" x14ac:dyDescent="0.2">
      <c r="A2112" s="163">
        <v>2097</v>
      </c>
      <c r="B2112" s="7"/>
      <c r="C2112" s="7"/>
      <c r="D2112" s="120"/>
      <c r="E2112" s="7"/>
      <c r="F2112" s="7"/>
      <c r="G2112" s="219"/>
      <c r="H2112" s="7"/>
      <c r="I2112" s="7"/>
      <c r="J2112" s="9"/>
      <c r="K2112" s="501"/>
    </row>
    <row r="2113" spans="1:11" x14ac:dyDescent="0.2">
      <c r="A2113" s="163">
        <v>2098</v>
      </c>
      <c r="B2113" s="7"/>
      <c r="C2113" s="7"/>
      <c r="D2113" s="120"/>
      <c r="E2113" s="7"/>
      <c r="F2113" s="7"/>
      <c r="G2113" s="219"/>
      <c r="H2113" s="7"/>
      <c r="I2113" s="7"/>
      <c r="J2113" s="9"/>
      <c r="K2113" s="501"/>
    </row>
    <row r="2114" spans="1:11" x14ac:dyDescent="0.2">
      <c r="A2114" s="163">
        <v>2099</v>
      </c>
      <c r="B2114" s="7"/>
      <c r="C2114" s="7"/>
      <c r="D2114" s="120"/>
      <c r="E2114" s="7"/>
      <c r="F2114" s="7"/>
      <c r="G2114" s="219"/>
      <c r="H2114" s="7"/>
      <c r="I2114" s="7"/>
      <c r="J2114" s="9"/>
      <c r="K2114" s="501"/>
    </row>
    <row r="2115" spans="1:11" x14ac:dyDescent="0.2">
      <c r="A2115" s="163">
        <v>2100</v>
      </c>
      <c r="B2115" s="7"/>
      <c r="C2115" s="7"/>
      <c r="D2115" s="120"/>
      <c r="E2115" s="7"/>
      <c r="F2115" s="7"/>
      <c r="G2115" s="219"/>
      <c r="H2115" s="7"/>
      <c r="I2115" s="7"/>
      <c r="J2115" s="9"/>
      <c r="K2115" s="501"/>
    </row>
    <row r="2116" spans="1:11" x14ac:dyDescent="0.2">
      <c r="A2116" s="163">
        <v>2101</v>
      </c>
      <c r="B2116" s="7"/>
      <c r="C2116" s="7"/>
      <c r="D2116" s="120"/>
      <c r="E2116" s="7"/>
      <c r="F2116" s="7"/>
      <c r="G2116" s="219"/>
      <c r="H2116" s="7"/>
      <c r="I2116" s="7"/>
      <c r="J2116" s="9"/>
      <c r="K2116" s="501"/>
    </row>
    <row r="2117" spans="1:11" x14ac:dyDescent="0.2">
      <c r="A2117" s="163">
        <v>2102</v>
      </c>
      <c r="B2117" s="7"/>
      <c r="C2117" s="7"/>
      <c r="D2117" s="120"/>
      <c r="E2117" s="7"/>
      <c r="F2117" s="7"/>
      <c r="G2117" s="219"/>
      <c r="H2117" s="7"/>
      <c r="I2117" s="7"/>
      <c r="J2117" s="9"/>
      <c r="K2117" s="501"/>
    </row>
    <row r="2118" spans="1:11" x14ac:dyDescent="0.2">
      <c r="A2118" s="163">
        <v>2103</v>
      </c>
      <c r="B2118" s="7"/>
      <c r="C2118" s="7"/>
      <c r="D2118" s="120"/>
      <c r="E2118" s="7"/>
      <c r="F2118" s="7"/>
      <c r="G2118" s="219"/>
      <c r="H2118" s="7"/>
      <c r="I2118" s="7"/>
      <c r="J2118" s="9"/>
      <c r="K2118" s="501"/>
    </row>
    <row r="2119" spans="1:11" x14ac:dyDescent="0.2">
      <c r="A2119" s="163">
        <v>2104</v>
      </c>
      <c r="B2119" s="7"/>
      <c r="C2119" s="7"/>
      <c r="D2119" s="120"/>
      <c r="E2119" s="7"/>
      <c r="F2119" s="7"/>
      <c r="G2119" s="219"/>
      <c r="H2119" s="7"/>
      <c r="I2119" s="7"/>
      <c r="J2119" s="9"/>
      <c r="K2119" s="501"/>
    </row>
    <row r="2120" spans="1:11" x14ac:dyDescent="0.2">
      <c r="A2120" s="163">
        <v>2105</v>
      </c>
      <c r="B2120" s="7"/>
      <c r="C2120" s="7"/>
      <c r="D2120" s="120"/>
      <c r="E2120" s="7"/>
      <c r="F2120" s="7"/>
      <c r="G2120" s="219"/>
      <c r="H2120" s="7"/>
      <c r="I2120" s="7"/>
      <c r="J2120" s="9"/>
      <c r="K2120" s="501"/>
    </row>
    <row r="2121" spans="1:11" x14ac:dyDescent="0.2">
      <c r="A2121" s="163">
        <v>2106</v>
      </c>
      <c r="B2121" s="7"/>
      <c r="C2121" s="7"/>
      <c r="D2121" s="120"/>
      <c r="E2121" s="7"/>
      <c r="F2121" s="7"/>
      <c r="G2121" s="219"/>
      <c r="H2121" s="7"/>
      <c r="I2121" s="7"/>
      <c r="J2121" s="9"/>
      <c r="K2121" s="501"/>
    </row>
    <row r="2122" spans="1:11" x14ac:dyDescent="0.2">
      <c r="A2122" s="163">
        <v>2107</v>
      </c>
      <c r="B2122" s="7"/>
      <c r="C2122" s="7"/>
      <c r="D2122" s="120"/>
      <c r="E2122" s="7"/>
      <c r="F2122" s="7"/>
      <c r="G2122" s="219"/>
      <c r="H2122" s="7"/>
      <c r="I2122" s="7"/>
      <c r="J2122" s="9"/>
      <c r="K2122" s="501"/>
    </row>
    <row r="2123" spans="1:11" x14ac:dyDescent="0.2">
      <c r="A2123" s="163">
        <v>2108</v>
      </c>
      <c r="B2123" s="7"/>
      <c r="C2123" s="7"/>
      <c r="D2123" s="120"/>
      <c r="E2123" s="7"/>
      <c r="F2123" s="7"/>
      <c r="G2123" s="219"/>
      <c r="H2123" s="7"/>
      <c r="I2123" s="7"/>
      <c r="J2123" s="9"/>
      <c r="K2123" s="501"/>
    </row>
    <row r="2124" spans="1:11" x14ac:dyDescent="0.2">
      <c r="A2124" s="163">
        <v>2109</v>
      </c>
      <c r="B2124" s="7"/>
      <c r="C2124" s="7"/>
      <c r="D2124" s="120"/>
      <c r="E2124" s="7"/>
      <c r="F2124" s="7"/>
      <c r="G2124" s="219"/>
      <c r="H2124" s="7"/>
      <c r="I2124" s="7"/>
      <c r="J2124" s="9"/>
      <c r="K2124" s="501"/>
    </row>
    <row r="2125" spans="1:11" x14ac:dyDescent="0.2">
      <c r="A2125" s="163">
        <v>2110</v>
      </c>
      <c r="B2125" s="7"/>
      <c r="C2125" s="7"/>
      <c r="D2125" s="120"/>
      <c r="E2125" s="7"/>
      <c r="F2125" s="7"/>
      <c r="G2125" s="219"/>
      <c r="H2125" s="7"/>
      <c r="I2125" s="7"/>
      <c r="J2125" s="9"/>
      <c r="K2125" s="501"/>
    </row>
    <row r="2126" spans="1:11" x14ac:dyDescent="0.2">
      <c r="A2126" s="163">
        <v>2111</v>
      </c>
      <c r="B2126" s="7"/>
      <c r="C2126" s="7"/>
      <c r="D2126" s="120"/>
      <c r="E2126" s="7"/>
      <c r="F2126" s="7"/>
      <c r="G2126" s="219"/>
      <c r="H2126" s="7"/>
      <c r="I2126" s="7"/>
      <c r="J2126" s="9"/>
      <c r="K2126" s="501"/>
    </row>
    <row r="2127" spans="1:11" x14ac:dyDescent="0.2">
      <c r="A2127" s="163">
        <v>2112</v>
      </c>
      <c r="B2127" s="7"/>
      <c r="C2127" s="7"/>
      <c r="D2127" s="120"/>
      <c r="E2127" s="7"/>
      <c r="F2127" s="7"/>
      <c r="G2127" s="219"/>
      <c r="H2127" s="7"/>
      <c r="I2127" s="7"/>
      <c r="J2127" s="9"/>
      <c r="K2127" s="501"/>
    </row>
    <row r="2128" spans="1:11" x14ac:dyDescent="0.2">
      <c r="A2128" s="163">
        <v>2113</v>
      </c>
      <c r="B2128" s="7"/>
      <c r="C2128" s="7"/>
      <c r="D2128" s="120"/>
      <c r="E2128" s="7"/>
      <c r="F2128" s="7"/>
      <c r="G2128" s="219"/>
      <c r="H2128" s="7"/>
      <c r="I2128" s="7"/>
      <c r="J2128" s="9"/>
      <c r="K2128" s="501"/>
    </row>
    <row r="2129" spans="1:11" x14ac:dyDescent="0.2">
      <c r="A2129" s="163">
        <v>2114</v>
      </c>
      <c r="B2129" s="7"/>
      <c r="C2129" s="7"/>
      <c r="D2129" s="120"/>
      <c r="E2129" s="7"/>
      <c r="F2129" s="7"/>
      <c r="G2129" s="219"/>
      <c r="H2129" s="7"/>
      <c r="I2129" s="7"/>
      <c r="J2129" s="9"/>
      <c r="K2129" s="501"/>
    </row>
    <row r="2130" spans="1:11" x14ac:dyDescent="0.2">
      <c r="A2130" s="163">
        <v>2115</v>
      </c>
      <c r="B2130" s="7"/>
      <c r="C2130" s="7"/>
      <c r="D2130" s="120"/>
      <c r="E2130" s="7"/>
      <c r="F2130" s="7"/>
      <c r="G2130" s="219"/>
      <c r="H2130" s="7"/>
      <c r="I2130" s="7"/>
      <c r="J2130" s="9"/>
      <c r="K2130" s="501"/>
    </row>
    <row r="2131" spans="1:11" x14ac:dyDescent="0.2">
      <c r="A2131" s="163">
        <v>2116</v>
      </c>
      <c r="B2131" s="7"/>
      <c r="C2131" s="7"/>
      <c r="D2131" s="120"/>
      <c r="E2131" s="7"/>
      <c r="F2131" s="7"/>
      <c r="G2131" s="219"/>
      <c r="H2131" s="7"/>
      <c r="I2131" s="7"/>
      <c r="J2131" s="9"/>
      <c r="K2131" s="501"/>
    </row>
    <row r="2132" spans="1:11" x14ac:dyDescent="0.2">
      <c r="A2132" s="163">
        <v>2117</v>
      </c>
      <c r="B2132" s="7"/>
      <c r="C2132" s="7"/>
      <c r="D2132" s="120"/>
      <c r="E2132" s="7"/>
      <c r="F2132" s="7"/>
      <c r="G2132" s="219"/>
      <c r="H2132" s="7"/>
      <c r="I2132" s="7"/>
      <c r="J2132" s="9"/>
      <c r="K2132" s="501"/>
    </row>
    <row r="2133" spans="1:11" x14ac:dyDescent="0.2">
      <c r="A2133" s="163">
        <v>2118</v>
      </c>
      <c r="B2133" s="7"/>
      <c r="C2133" s="7"/>
      <c r="D2133" s="120"/>
      <c r="E2133" s="7"/>
      <c r="F2133" s="7"/>
      <c r="G2133" s="219"/>
      <c r="H2133" s="7"/>
      <c r="I2133" s="7"/>
      <c r="J2133" s="9"/>
      <c r="K2133" s="501"/>
    </row>
    <row r="2134" spans="1:11" x14ac:dyDescent="0.2">
      <c r="A2134" s="163">
        <v>2119</v>
      </c>
      <c r="B2134" s="7"/>
      <c r="C2134" s="7"/>
      <c r="D2134" s="120"/>
      <c r="E2134" s="7"/>
      <c r="F2134" s="7"/>
      <c r="G2134" s="219"/>
      <c r="H2134" s="7"/>
      <c r="I2134" s="7"/>
      <c r="J2134" s="9"/>
      <c r="K2134" s="501"/>
    </row>
    <row r="2135" spans="1:11" x14ac:dyDescent="0.2">
      <c r="A2135" s="163">
        <v>2120</v>
      </c>
      <c r="B2135" s="7"/>
      <c r="C2135" s="7"/>
      <c r="D2135" s="120"/>
      <c r="E2135" s="7"/>
      <c r="F2135" s="7"/>
      <c r="G2135" s="219"/>
      <c r="H2135" s="7"/>
      <c r="I2135" s="7"/>
      <c r="J2135" s="9"/>
      <c r="K2135" s="501"/>
    </row>
    <row r="2136" spans="1:11" x14ac:dyDescent="0.2">
      <c r="A2136" s="163">
        <v>2121</v>
      </c>
      <c r="B2136" s="7"/>
      <c r="C2136" s="7"/>
      <c r="D2136" s="120"/>
      <c r="E2136" s="7"/>
      <c r="F2136" s="7"/>
      <c r="G2136" s="219"/>
      <c r="H2136" s="7"/>
      <c r="I2136" s="7"/>
      <c r="J2136" s="9"/>
      <c r="K2136" s="501"/>
    </row>
    <row r="2137" spans="1:11" x14ac:dyDescent="0.2">
      <c r="A2137" s="163">
        <v>2122</v>
      </c>
      <c r="B2137" s="7"/>
      <c r="C2137" s="7"/>
      <c r="D2137" s="120"/>
      <c r="E2137" s="7"/>
      <c r="F2137" s="7"/>
      <c r="G2137" s="219"/>
      <c r="H2137" s="7"/>
      <c r="I2137" s="7"/>
      <c r="J2137" s="9"/>
      <c r="K2137" s="501"/>
    </row>
    <row r="2138" spans="1:11" x14ac:dyDescent="0.2">
      <c r="A2138" s="163">
        <v>2123</v>
      </c>
      <c r="B2138" s="7"/>
      <c r="C2138" s="7"/>
      <c r="D2138" s="120"/>
      <c r="E2138" s="7"/>
      <c r="F2138" s="7"/>
      <c r="G2138" s="219"/>
      <c r="H2138" s="7"/>
      <c r="I2138" s="7"/>
      <c r="J2138" s="9"/>
      <c r="K2138" s="501"/>
    </row>
    <row r="2139" spans="1:11" x14ac:dyDescent="0.2">
      <c r="A2139" s="163">
        <v>2124</v>
      </c>
      <c r="B2139" s="7"/>
      <c r="C2139" s="7"/>
      <c r="D2139" s="120"/>
      <c r="E2139" s="7"/>
      <c r="F2139" s="7"/>
      <c r="G2139" s="219"/>
      <c r="H2139" s="7"/>
      <c r="I2139" s="7"/>
      <c r="J2139" s="9"/>
      <c r="K2139" s="501"/>
    </row>
    <row r="2140" spans="1:11" x14ac:dyDescent="0.2">
      <c r="A2140" s="163">
        <v>2125</v>
      </c>
      <c r="B2140" s="7"/>
      <c r="C2140" s="7"/>
      <c r="D2140" s="120"/>
      <c r="E2140" s="7"/>
      <c r="F2140" s="7"/>
      <c r="G2140" s="219"/>
      <c r="H2140" s="7"/>
      <c r="I2140" s="7"/>
      <c r="J2140" s="9"/>
      <c r="K2140" s="501"/>
    </row>
    <row r="2141" spans="1:11" x14ac:dyDescent="0.2">
      <c r="A2141" s="163">
        <v>2126</v>
      </c>
      <c r="B2141" s="7"/>
      <c r="C2141" s="7"/>
      <c r="D2141" s="120"/>
      <c r="E2141" s="7"/>
      <c r="F2141" s="7"/>
      <c r="G2141" s="219"/>
      <c r="H2141" s="7"/>
      <c r="I2141" s="7"/>
      <c r="J2141" s="9"/>
      <c r="K2141" s="501"/>
    </row>
    <row r="2142" spans="1:11" x14ac:dyDescent="0.2">
      <c r="A2142" s="163">
        <v>2127</v>
      </c>
      <c r="B2142" s="7"/>
      <c r="C2142" s="7"/>
      <c r="D2142" s="120"/>
      <c r="E2142" s="7"/>
      <c r="F2142" s="7"/>
      <c r="G2142" s="219"/>
      <c r="H2142" s="7"/>
      <c r="I2142" s="7"/>
      <c r="J2142" s="9"/>
      <c r="K2142" s="501"/>
    </row>
    <row r="2143" spans="1:11" x14ac:dyDescent="0.2">
      <c r="A2143" s="163">
        <v>2128</v>
      </c>
      <c r="B2143" s="7"/>
      <c r="C2143" s="7"/>
      <c r="D2143" s="120"/>
      <c r="E2143" s="7"/>
      <c r="F2143" s="7"/>
      <c r="G2143" s="219"/>
      <c r="H2143" s="7"/>
      <c r="I2143" s="7"/>
      <c r="J2143" s="9"/>
      <c r="K2143" s="501"/>
    </row>
    <row r="2144" spans="1:11" x14ac:dyDescent="0.2">
      <c r="A2144" s="163">
        <v>2129</v>
      </c>
      <c r="B2144" s="7"/>
      <c r="C2144" s="7"/>
      <c r="D2144" s="120"/>
      <c r="E2144" s="7"/>
      <c r="F2144" s="7"/>
      <c r="G2144" s="219"/>
      <c r="H2144" s="7"/>
      <c r="I2144" s="7"/>
      <c r="J2144" s="9"/>
      <c r="K2144" s="501"/>
    </row>
    <row r="2145" spans="1:11" x14ac:dyDescent="0.2">
      <c r="A2145" s="163">
        <v>2130</v>
      </c>
      <c r="B2145" s="7"/>
      <c r="C2145" s="7"/>
      <c r="D2145" s="120"/>
      <c r="E2145" s="7"/>
      <c r="F2145" s="7"/>
      <c r="G2145" s="219"/>
      <c r="H2145" s="7"/>
      <c r="I2145" s="7"/>
      <c r="J2145" s="9"/>
      <c r="K2145" s="501"/>
    </row>
    <row r="2146" spans="1:11" x14ac:dyDescent="0.2">
      <c r="A2146" s="163">
        <v>2131</v>
      </c>
      <c r="B2146" s="7"/>
      <c r="C2146" s="7"/>
      <c r="D2146" s="120"/>
      <c r="E2146" s="7"/>
      <c r="F2146" s="7"/>
      <c r="G2146" s="219"/>
      <c r="H2146" s="7"/>
      <c r="I2146" s="7"/>
      <c r="J2146" s="9"/>
      <c r="K2146" s="501"/>
    </row>
    <row r="2147" spans="1:11" x14ac:dyDescent="0.2">
      <c r="A2147" s="163">
        <v>2132</v>
      </c>
      <c r="B2147" s="7"/>
      <c r="C2147" s="7"/>
      <c r="D2147" s="120"/>
      <c r="E2147" s="7"/>
      <c r="F2147" s="7"/>
      <c r="G2147" s="219"/>
      <c r="H2147" s="7"/>
      <c r="I2147" s="7"/>
      <c r="J2147" s="9"/>
      <c r="K2147" s="501"/>
    </row>
    <row r="2148" spans="1:11" x14ac:dyDescent="0.2">
      <c r="A2148" s="163">
        <v>2133</v>
      </c>
      <c r="B2148" s="7"/>
      <c r="C2148" s="7"/>
      <c r="D2148" s="120"/>
      <c r="E2148" s="7"/>
      <c r="F2148" s="7"/>
      <c r="G2148" s="219"/>
      <c r="H2148" s="7"/>
      <c r="I2148" s="7"/>
      <c r="J2148" s="9"/>
      <c r="K2148" s="501"/>
    </row>
    <row r="2149" spans="1:11" x14ac:dyDescent="0.2">
      <c r="A2149" s="163">
        <v>2134</v>
      </c>
      <c r="B2149" s="7"/>
      <c r="C2149" s="7"/>
      <c r="D2149" s="120"/>
      <c r="E2149" s="7"/>
      <c r="F2149" s="7"/>
      <c r="G2149" s="219"/>
      <c r="H2149" s="7"/>
      <c r="I2149" s="7"/>
      <c r="J2149" s="9"/>
      <c r="K2149" s="501"/>
    </row>
    <row r="2150" spans="1:11" x14ac:dyDescent="0.2">
      <c r="A2150" s="163">
        <v>2135</v>
      </c>
      <c r="B2150" s="7"/>
      <c r="C2150" s="7"/>
      <c r="D2150" s="120"/>
      <c r="E2150" s="7"/>
      <c r="F2150" s="7"/>
      <c r="G2150" s="219"/>
      <c r="H2150" s="7"/>
      <c r="I2150" s="7"/>
      <c r="J2150" s="9"/>
      <c r="K2150" s="501"/>
    </row>
    <row r="2151" spans="1:11" x14ac:dyDescent="0.2">
      <c r="A2151" s="163">
        <v>2136</v>
      </c>
      <c r="B2151" s="7"/>
      <c r="C2151" s="7"/>
      <c r="D2151" s="120"/>
      <c r="E2151" s="7"/>
      <c r="F2151" s="7"/>
      <c r="G2151" s="219"/>
      <c r="H2151" s="7"/>
      <c r="I2151" s="7"/>
      <c r="J2151" s="9"/>
      <c r="K2151" s="501"/>
    </row>
    <row r="2152" spans="1:11" x14ac:dyDescent="0.2">
      <c r="A2152" s="163">
        <v>2137</v>
      </c>
      <c r="B2152" s="7"/>
      <c r="C2152" s="7"/>
      <c r="D2152" s="120"/>
      <c r="E2152" s="7"/>
      <c r="F2152" s="7"/>
      <c r="G2152" s="219"/>
      <c r="H2152" s="7"/>
      <c r="I2152" s="7"/>
      <c r="J2152" s="9"/>
      <c r="K2152" s="501"/>
    </row>
    <row r="2153" spans="1:11" x14ac:dyDescent="0.2">
      <c r="A2153" s="163">
        <v>2138</v>
      </c>
      <c r="B2153" s="7"/>
      <c r="C2153" s="7"/>
      <c r="D2153" s="120"/>
      <c r="E2153" s="7"/>
      <c r="F2153" s="7"/>
      <c r="G2153" s="219"/>
      <c r="H2153" s="7"/>
      <c r="I2153" s="7"/>
      <c r="J2153" s="9"/>
      <c r="K2153" s="501"/>
    </row>
    <row r="2154" spans="1:11" x14ac:dyDescent="0.2">
      <c r="A2154" s="163">
        <v>2139</v>
      </c>
      <c r="B2154" s="7"/>
      <c r="C2154" s="7"/>
      <c r="D2154" s="120"/>
      <c r="E2154" s="7"/>
      <c r="F2154" s="7"/>
      <c r="G2154" s="219"/>
      <c r="H2154" s="7"/>
      <c r="I2154" s="7"/>
      <c r="J2154" s="9"/>
      <c r="K2154" s="501"/>
    </row>
    <row r="2155" spans="1:11" x14ac:dyDescent="0.2">
      <c r="A2155" s="163">
        <v>2140</v>
      </c>
      <c r="B2155" s="7"/>
      <c r="C2155" s="7"/>
      <c r="D2155" s="120"/>
      <c r="E2155" s="7"/>
      <c r="F2155" s="7"/>
      <c r="G2155" s="219"/>
      <c r="H2155" s="7"/>
      <c r="I2155" s="7"/>
      <c r="J2155" s="9"/>
      <c r="K2155" s="501"/>
    </row>
    <row r="2156" spans="1:11" x14ac:dyDescent="0.2">
      <c r="A2156" s="163">
        <v>2141</v>
      </c>
      <c r="B2156" s="7"/>
      <c r="C2156" s="7"/>
      <c r="D2156" s="120"/>
      <c r="E2156" s="7"/>
      <c r="F2156" s="7"/>
      <c r="G2156" s="219"/>
      <c r="H2156" s="7"/>
      <c r="I2156" s="7"/>
      <c r="J2156" s="9"/>
      <c r="K2156" s="501"/>
    </row>
    <row r="2157" spans="1:11" x14ac:dyDescent="0.2">
      <c r="A2157" s="163">
        <v>2142</v>
      </c>
      <c r="B2157" s="7"/>
      <c r="C2157" s="7"/>
      <c r="D2157" s="120"/>
      <c r="E2157" s="7"/>
      <c r="F2157" s="7"/>
      <c r="G2157" s="219"/>
      <c r="H2157" s="7"/>
      <c r="I2157" s="7"/>
      <c r="J2157" s="9"/>
      <c r="K2157" s="501"/>
    </row>
    <row r="2158" spans="1:11" x14ac:dyDescent="0.2">
      <c r="A2158" s="163">
        <v>2143</v>
      </c>
      <c r="B2158" s="7"/>
      <c r="C2158" s="7"/>
      <c r="D2158" s="120"/>
      <c r="E2158" s="7"/>
      <c r="F2158" s="7"/>
      <c r="G2158" s="219"/>
      <c r="H2158" s="7"/>
      <c r="I2158" s="7"/>
      <c r="J2158" s="9"/>
      <c r="K2158" s="501"/>
    </row>
    <row r="2159" spans="1:11" x14ac:dyDescent="0.2">
      <c r="A2159" s="163">
        <v>2144</v>
      </c>
      <c r="B2159" s="7"/>
      <c r="C2159" s="7"/>
      <c r="D2159" s="120"/>
      <c r="E2159" s="7"/>
      <c r="F2159" s="7"/>
      <c r="G2159" s="219"/>
      <c r="H2159" s="7"/>
      <c r="I2159" s="7"/>
      <c r="J2159" s="9"/>
      <c r="K2159" s="501"/>
    </row>
    <row r="2160" spans="1:11" x14ac:dyDescent="0.2">
      <c r="A2160" s="163">
        <v>2145</v>
      </c>
      <c r="B2160" s="7"/>
      <c r="C2160" s="7"/>
      <c r="D2160" s="120"/>
      <c r="E2160" s="7"/>
      <c r="F2160" s="7"/>
      <c r="G2160" s="219"/>
      <c r="H2160" s="7"/>
      <c r="I2160" s="7"/>
      <c r="J2160" s="9"/>
      <c r="K2160" s="501"/>
    </row>
    <row r="2161" spans="1:11" x14ac:dyDescent="0.2">
      <c r="A2161" s="163">
        <v>2146</v>
      </c>
      <c r="B2161" s="7"/>
      <c r="C2161" s="7"/>
      <c r="D2161" s="120"/>
      <c r="E2161" s="7"/>
      <c r="F2161" s="7"/>
      <c r="G2161" s="219"/>
      <c r="H2161" s="7"/>
      <c r="I2161" s="7"/>
      <c r="J2161" s="9"/>
      <c r="K2161" s="501"/>
    </row>
    <row r="2162" spans="1:11" x14ac:dyDescent="0.2">
      <c r="A2162" s="163">
        <v>2147</v>
      </c>
      <c r="B2162" s="7"/>
      <c r="C2162" s="7"/>
      <c r="D2162" s="120"/>
      <c r="E2162" s="7"/>
      <c r="F2162" s="7"/>
      <c r="G2162" s="219"/>
      <c r="H2162" s="7"/>
      <c r="I2162" s="7"/>
      <c r="J2162" s="9"/>
      <c r="K2162" s="501"/>
    </row>
    <row r="2163" spans="1:11" x14ac:dyDescent="0.2">
      <c r="A2163" s="163">
        <v>2148</v>
      </c>
      <c r="B2163" s="7"/>
      <c r="C2163" s="7"/>
      <c r="D2163" s="120"/>
      <c r="E2163" s="7"/>
      <c r="F2163" s="7"/>
      <c r="G2163" s="219"/>
      <c r="H2163" s="7"/>
      <c r="I2163" s="7"/>
      <c r="J2163" s="9"/>
      <c r="K2163" s="501"/>
    </row>
    <row r="2164" spans="1:11" x14ac:dyDescent="0.2">
      <c r="A2164" s="163">
        <v>2149</v>
      </c>
      <c r="B2164" s="7"/>
      <c r="C2164" s="7"/>
      <c r="D2164" s="120"/>
      <c r="E2164" s="7"/>
      <c r="F2164" s="7"/>
      <c r="G2164" s="219"/>
      <c r="H2164" s="7"/>
      <c r="I2164" s="7"/>
      <c r="J2164" s="9"/>
      <c r="K2164" s="501"/>
    </row>
    <row r="2165" spans="1:11" x14ac:dyDescent="0.2">
      <c r="A2165" s="163">
        <v>2150</v>
      </c>
      <c r="B2165" s="7"/>
      <c r="C2165" s="7"/>
      <c r="D2165" s="120"/>
      <c r="E2165" s="7"/>
      <c r="F2165" s="7"/>
      <c r="G2165" s="219"/>
      <c r="H2165" s="7"/>
      <c r="I2165" s="7"/>
      <c r="J2165" s="9"/>
      <c r="K2165" s="501"/>
    </row>
    <row r="2166" spans="1:11" x14ac:dyDescent="0.2">
      <c r="A2166" s="163">
        <v>2151</v>
      </c>
      <c r="B2166" s="7"/>
      <c r="C2166" s="7"/>
      <c r="D2166" s="120"/>
      <c r="E2166" s="7"/>
      <c r="F2166" s="7"/>
      <c r="G2166" s="219"/>
      <c r="H2166" s="7"/>
      <c r="I2166" s="7"/>
      <c r="J2166" s="9"/>
      <c r="K2166" s="501"/>
    </row>
    <row r="2167" spans="1:11" x14ac:dyDescent="0.2">
      <c r="A2167" s="163">
        <v>2152</v>
      </c>
      <c r="B2167" s="7"/>
      <c r="C2167" s="7"/>
      <c r="D2167" s="120"/>
      <c r="E2167" s="7"/>
      <c r="F2167" s="7"/>
      <c r="G2167" s="219"/>
      <c r="H2167" s="7"/>
      <c r="I2167" s="7"/>
      <c r="J2167" s="9"/>
      <c r="K2167" s="501"/>
    </row>
    <row r="2168" spans="1:11" x14ac:dyDescent="0.2">
      <c r="A2168" s="163">
        <v>2153</v>
      </c>
      <c r="B2168" s="7"/>
      <c r="C2168" s="7"/>
      <c r="D2168" s="120"/>
      <c r="E2168" s="7"/>
      <c r="F2168" s="7"/>
      <c r="G2168" s="219"/>
      <c r="H2168" s="7"/>
      <c r="I2168" s="7"/>
      <c r="J2168" s="9"/>
      <c r="K2168" s="501"/>
    </row>
    <row r="2169" spans="1:11" x14ac:dyDescent="0.2">
      <c r="A2169" s="163">
        <v>2154</v>
      </c>
      <c r="B2169" s="7"/>
      <c r="C2169" s="7"/>
      <c r="D2169" s="120"/>
      <c r="E2169" s="7"/>
      <c r="F2169" s="7"/>
      <c r="G2169" s="219"/>
      <c r="H2169" s="7"/>
      <c r="I2169" s="7"/>
      <c r="J2169" s="9"/>
      <c r="K2169" s="501"/>
    </row>
    <row r="2170" spans="1:11" x14ac:dyDescent="0.2">
      <c r="A2170" s="163">
        <v>2155</v>
      </c>
      <c r="B2170" s="7"/>
      <c r="C2170" s="7"/>
      <c r="D2170" s="120"/>
      <c r="E2170" s="7"/>
      <c r="F2170" s="7"/>
      <c r="G2170" s="219"/>
      <c r="H2170" s="7"/>
      <c r="I2170" s="7"/>
      <c r="J2170" s="9"/>
      <c r="K2170" s="501"/>
    </row>
    <row r="2171" spans="1:11" x14ac:dyDescent="0.2">
      <c r="A2171" s="163">
        <v>2156</v>
      </c>
      <c r="B2171" s="7"/>
      <c r="C2171" s="7"/>
      <c r="D2171" s="120"/>
      <c r="E2171" s="7"/>
      <c r="F2171" s="7"/>
      <c r="G2171" s="219"/>
      <c r="H2171" s="7"/>
      <c r="I2171" s="7"/>
      <c r="J2171" s="9"/>
      <c r="K2171" s="501"/>
    </row>
    <row r="2172" spans="1:11" x14ac:dyDescent="0.2">
      <c r="A2172" s="163">
        <v>2157</v>
      </c>
      <c r="B2172" s="7"/>
      <c r="C2172" s="7"/>
      <c r="D2172" s="120"/>
      <c r="E2172" s="7"/>
      <c r="F2172" s="7"/>
      <c r="G2172" s="219"/>
      <c r="H2172" s="7"/>
      <c r="I2172" s="7"/>
      <c r="J2172" s="9"/>
      <c r="K2172" s="501"/>
    </row>
    <row r="2173" spans="1:11" x14ac:dyDescent="0.2">
      <c r="A2173" s="163">
        <v>2158</v>
      </c>
      <c r="B2173" s="7"/>
      <c r="C2173" s="7"/>
      <c r="D2173" s="120"/>
      <c r="E2173" s="7"/>
      <c r="F2173" s="7"/>
      <c r="G2173" s="219"/>
      <c r="H2173" s="7"/>
      <c r="I2173" s="7"/>
      <c r="J2173" s="9"/>
      <c r="K2173" s="501"/>
    </row>
    <row r="2174" spans="1:11" x14ac:dyDescent="0.2">
      <c r="A2174" s="163">
        <v>2159</v>
      </c>
      <c r="B2174" s="7"/>
      <c r="C2174" s="7"/>
      <c r="D2174" s="120"/>
      <c r="E2174" s="7"/>
      <c r="F2174" s="7"/>
      <c r="G2174" s="219"/>
      <c r="H2174" s="7"/>
      <c r="I2174" s="7"/>
      <c r="J2174" s="9"/>
      <c r="K2174" s="501"/>
    </row>
    <row r="2175" spans="1:11" x14ac:dyDescent="0.2">
      <c r="A2175" s="163">
        <v>2160</v>
      </c>
      <c r="B2175" s="7"/>
      <c r="C2175" s="7"/>
      <c r="D2175" s="120"/>
      <c r="E2175" s="7"/>
      <c r="F2175" s="7"/>
      <c r="G2175" s="219"/>
      <c r="H2175" s="7"/>
      <c r="I2175" s="7"/>
      <c r="J2175" s="9"/>
      <c r="K2175" s="501"/>
    </row>
    <row r="2176" spans="1:11" x14ac:dyDescent="0.2">
      <c r="A2176" s="163">
        <v>2161</v>
      </c>
      <c r="B2176" s="7"/>
      <c r="C2176" s="7"/>
      <c r="D2176" s="120"/>
      <c r="E2176" s="7"/>
      <c r="F2176" s="7"/>
      <c r="G2176" s="219"/>
      <c r="H2176" s="7"/>
      <c r="I2176" s="7"/>
      <c r="J2176" s="9"/>
      <c r="K2176" s="501"/>
    </row>
    <row r="2177" spans="1:11" x14ac:dyDescent="0.2">
      <c r="A2177" s="163">
        <v>2162</v>
      </c>
      <c r="B2177" s="7"/>
      <c r="C2177" s="7"/>
      <c r="D2177" s="120"/>
      <c r="E2177" s="7"/>
      <c r="F2177" s="7"/>
      <c r="G2177" s="219"/>
      <c r="H2177" s="7"/>
      <c r="I2177" s="7"/>
      <c r="J2177" s="9"/>
      <c r="K2177" s="501"/>
    </row>
    <row r="2178" spans="1:11" x14ac:dyDescent="0.2">
      <c r="A2178" s="163">
        <v>2163</v>
      </c>
      <c r="B2178" s="7"/>
      <c r="C2178" s="7"/>
      <c r="D2178" s="120"/>
      <c r="E2178" s="7"/>
      <c r="F2178" s="7"/>
      <c r="G2178" s="219"/>
      <c r="H2178" s="7"/>
      <c r="I2178" s="7"/>
      <c r="J2178" s="9"/>
      <c r="K2178" s="501"/>
    </row>
    <row r="2179" spans="1:11" x14ac:dyDescent="0.2">
      <c r="A2179" s="163">
        <v>2164</v>
      </c>
      <c r="B2179" s="7"/>
      <c r="C2179" s="7"/>
      <c r="D2179" s="120"/>
      <c r="E2179" s="7"/>
      <c r="F2179" s="7"/>
      <c r="G2179" s="219"/>
      <c r="H2179" s="7"/>
      <c r="I2179" s="7"/>
      <c r="J2179" s="9"/>
      <c r="K2179" s="501"/>
    </row>
    <row r="2180" spans="1:11" x14ac:dyDescent="0.2">
      <c r="A2180" s="163">
        <v>2165</v>
      </c>
      <c r="B2180" s="7"/>
      <c r="C2180" s="7"/>
      <c r="D2180" s="120"/>
      <c r="E2180" s="7"/>
      <c r="F2180" s="7"/>
      <c r="G2180" s="219"/>
      <c r="H2180" s="7"/>
      <c r="I2180" s="7"/>
      <c r="J2180" s="9"/>
      <c r="K2180" s="501"/>
    </row>
    <row r="2181" spans="1:11" x14ac:dyDescent="0.2">
      <c r="A2181" s="163">
        <v>2166</v>
      </c>
      <c r="B2181" s="7"/>
      <c r="C2181" s="7"/>
      <c r="D2181" s="120"/>
      <c r="E2181" s="7"/>
      <c r="F2181" s="7"/>
      <c r="G2181" s="219"/>
      <c r="H2181" s="7"/>
      <c r="I2181" s="7"/>
      <c r="J2181" s="9"/>
      <c r="K2181" s="501"/>
    </row>
    <row r="2182" spans="1:11" x14ac:dyDescent="0.2">
      <c r="A2182" s="163">
        <v>2167</v>
      </c>
      <c r="B2182" s="7"/>
      <c r="C2182" s="7"/>
      <c r="D2182" s="120"/>
      <c r="E2182" s="7"/>
      <c r="F2182" s="7"/>
      <c r="G2182" s="219"/>
      <c r="H2182" s="7"/>
      <c r="I2182" s="7"/>
      <c r="J2182" s="9"/>
      <c r="K2182" s="501"/>
    </row>
    <row r="2183" spans="1:11" x14ac:dyDescent="0.2">
      <c r="A2183" s="163">
        <v>2168</v>
      </c>
      <c r="B2183" s="7"/>
      <c r="C2183" s="7"/>
      <c r="D2183" s="120"/>
      <c r="E2183" s="7"/>
      <c r="F2183" s="7"/>
      <c r="G2183" s="219"/>
      <c r="H2183" s="7"/>
      <c r="I2183" s="7"/>
      <c r="J2183" s="9"/>
      <c r="K2183" s="501"/>
    </row>
    <row r="2184" spans="1:11" x14ac:dyDescent="0.2">
      <c r="A2184" s="163">
        <v>2169</v>
      </c>
      <c r="B2184" s="7"/>
      <c r="C2184" s="7"/>
      <c r="D2184" s="120"/>
      <c r="E2184" s="7"/>
      <c r="F2184" s="7"/>
      <c r="G2184" s="219"/>
      <c r="H2184" s="7"/>
      <c r="I2184" s="7"/>
      <c r="J2184" s="9"/>
      <c r="K2184" s="501"/>
    </row>
    <row r="2185" spans="1:11" x14ac:dyDescent="0.2">
      <c r="A2185" s="163">
        <v>2170</v>
      </c>
      <c r="B2185" s="7"/>
      <c r="C2185" s="7"/>
      <c r="D2185" s="120"/>
      <c r="E2185" s="7"/>
      <c r="F2185" s="7"/>
      <c r="G2185" s="219"/>
      <c r="H2185" s="7"/>
      <c r="I2185" s="7"/>
      <c r="J2185" s="9"/>
      <c r="K2185" s="501"/>
    </row>
    <row r="2186" spans="1:11" x14ac:dyDescent="0.2">
      <c r="A2186" s="163">
        <v>2171</v>
      </c>
      <c r="B2186" s="7"/>
      <c r="C2186" s="7"/>
      <c r="D2186" s="120"/>
      <c r="E2186" s="7"/>
      <c r="F2186" s="7"/>
      <c r="G2186" s="219"/>
      <c r="H2186" s="7"/>
      <c r="I2186" s="7"/>
      <c r="J2186" s="9"/>
      <c r="K2186" s="501"/>
    </row>
    <row r="2187" spans="1:11" x14ac:dyDescent="0.2">
      <c r="A2187" s="163">
        <v>2172</v>
      </c>
      <c r="B2187" s="7"/>
      <c r="C2187" s="7"/>
      <c r="D2187" s="120"/>
      <c r="E2187" s="7"/>
      <c r="F2187" s="7"/>
      <c r="G2187" s="219"/>
      <c r="H2187" s="7"/>
      <c r="I2187" s="7"/>
      <c r="J2187" s="9"/>
      <c r="K2187" s="501"/>
    </row>
    <row r="2188" spans="1:11" x14ac:dyDescent="0.2">
      <c r="A2188" s="163">
        <v>2173</v>
      </c>
      <c r="B2188" s="7"/>
      <c r="C2188" s="7"/>
      <c r="D2188" s="120"/>
      <c r="E2188" s="7"/>
      <c r="F2188" s="7"/>
      <c r="G2188" s="219"/>
      <c r="H2188" s="7"/>
      <c r="I2188" s="7"/>
      <c r="J2188" s="9"/>
      <c r="K2188" s="501"/>
    </row>
    <row r="2189" spans="1:11" x14ac:dyDescent="0.2">
      <c r="A2189" s="163">
        <v>2174</v>
      </c>
      <c r="B2189" s="7"/>
      <c r="C2189" s="7"/>
      <c r="D2189" s="120"/>
      <c r="E2189" s="7"/>
      <c r="F2189" s="7"/>
      <c r="G2189" s="219"/>
      <c r="H2189" s="7"/>
      <c r="I2189" s="7"/>
      <c r="J2189" s="9"/>
      <c r="K2189" s="501"/>
    </row>
    <row r="2190" spans="1:11" x14ac:dyDescent="0.2">
      <c r="A2190" s="163">
        <v>2175</v>
      </c>
      <c r="B2190" s="7"/>
      <c r="C2190" s="7"/>
      <c r="D2190" s="120"/>
      <c r="E2190" s="7"/>
      <c r="F2190" s="7"/>
      <c r="G2190" s="219"/>
      <c r="H2190" s="7"/>
      <c r="I2190" s="7"/>
      <c r="J2190" s="9"/>
      <c r="K2190" s="501"/>
    </row>
    <row r="2191" spans="1:11" x14ac:dyDescent="0.2">
      <c r="A2191" s="163">
        <v>2176</v>
      </c>
      <c r="B2191" s="7"/>
      <c r="C2191" s="7"/>
      <c r="D2191" s="120"/>
      <c r="E2191" s="7"/>
      <c r="F2191" s="7"/>
      <c r="G2191" s="219"/>
      <c r="H2191" s="7"/>
      <c r="I2191" s="7"/>
      <c r="J2191" s="9"/>
      <c r="K2191" s="501"/>
    </row>
    <row r="2192" spans="1:11" x14ac:dyDescent="0.2">
      <c r="A2192" s="163">
        <v>2177</v>
      </c>
      <c r="B2192" s="7"/>
      <c r="C2192" s="7"/>
      <c r="D2192" s="120"/>
      <c r="E2192" s="7"/>
      <c r="F2192" s="7"/>
      <c r="G2192" s="219"/>
      <c r="H2192" s="7"/>
      <c r="I2192" s="7"/>
      <c r="J2192" s="9"/>
      <c r="K2192" s="501"/>
    </row>
    <row r="2193" spans="1:11" x14ac:dyDescent="0.2">
      <c r="A2193" s="163">
        <v>2178</v>
      </c>
      <c r="B2193" s="7"/>
      <c r="C2193" s="7"/>
      <c r="D2193" s="120"/>
      <c r="E2193" s="7"/>
      <c r="F2193" s="7"/>
      <c r="G2193" s="219"/>
      <c r="H2193" s="7"/>
      <c r="I2193" s="7"/>
      <c r="J2193" s="9"/>
      <c r="K2193" s="501"/>
    </row>
    <row r="2194" spans="1:11" x14ac:dyDescent="0.2">
      <c r="A2194" s="163">
        <v>2179</v>
      </c>
      <c r="B2194" s="7"/>
      <c r="C2194" s="7"/>
      <c r="D2194" s="120"/>
      <c r="E2194" s="7"/>
      <c r="F2194" s="7"/>
      <c r="G2194" s="219"/>
      <c r="H2194" s="7"/>
      <c r="I2194" s="7"/>
      <c r="J2194" s="9"/>
      <c r="K2194" s="501"/>
    </row>
    <row r="2195" spans="1:11" x14ac:dyDescent="0.2">
      <c r="A2195" s="163">
        <v>2180</v>
      </c>
      <c r="B2195" s="7"/>
      <c r="C2195" s="7"/>
      <c r="D2195" s="120"/>
      <c r="E2195" s="7"/>
      <c r="F2195" s="7"/>
      <c r="G2195" s="219"/>
      <c r="H2195" s="7"/>
      <c r="I2195" s="7"/>
      <c r="J2195" s="9"/>
      <c r="K2195" s="501"/>
    </row>
    <row r="2196" spans="1:11" x14ac:dyDescent="0.2">
      <c r="A2196" s="163">
        <v>2181</v>
      </c>
      <c r="B2196" s="7"/>
      <c r="C2196" s="7"/>
      <c r="D2196" s="120"/>
      <c r="E2196" s="7"/>
      <c r="F2196" s="7"/>
      <c r="G2196" s="219"/>
      <c r="H2196" s="7"/>
      <c r="I2196" s="7"/>
      <c r="J2196" s="9"/>
      <c r="K2196" s="501"/>
    </row>
    <row r="2197" spans="1:11" x14ac:dyDescent="0.2">
      <c r="A2197" s="163">
        <v>2182</v>
      </c>
      <c r="B2197" s="7"/>
      <c r="C2197" s="7"/>
      <c r="D2197" s="120"/>
      <c r="E2197" s="7"/>
      <c r="F2197" s="7"/>
      <c r="G2197" s="219"/>
      <c r="H2197" s="7"/>
      <c r="I2197" s="7"/>
      <c r="J2197" s="9"/>
      <c r="K2197" s="501"/>
    </row>
    <row r="2198" spans="1:11" x14ac:dyDescent="0.2">
      <c r="A2198" s="163">
        <v>2183</v>
      </c>
      <c r="B2198" s="7"/>
      <c r="C2198" s="7"/>
      <c r="D2198" s="120"/>
      <c r="E2198" s="7"/>
      <c r="F2198" s="7"/>
      <c r="G2198" s="219"/>
      <c r="H2198" s="7"/>
      <c r="I2198" s="7"/>
      <c r="J2198" s="9"/>
      <c r="K2198" s="501"/>
    </row>
    <row r="2199" spans="1:11" x14ac:dyDescent="0.2">
      <c r="A2199" s="163">
        <v>2184</v>
      </c>
      <c r="B2199" s="7"/>
      <c r="C2199" s="7"/>
      <c r="D2199" s="120"/>
      <c r="E2199" s="7"/>
      <c r="F2199" s="7"/>
      <c r="G2199" s="219"/>
      <c r="H2199" s="7"/>
      <c r="I2199" s="7"/>
      <c r="J2199" s="9"/>
      <c r="K2199" s="501"/>
    </row>
    <row r="2200" spans="1:11" x14ac:dyDescent="0.2">
      <c r="A2200" s="163">
        <v>2185</v>
      </c>
      <c r="B2200" s="7"/>
      <c r="C2200" s="7"/>
      <c r="D2200" s="120"/>
      <c r="E2200" s="7"/>
      <c r="F2200" s="7"/>
      <c r="G2200" s="219"/>
      <c r="H2200" s="7"/>
      <c r="I2200" s="7"/>
      <c r="J2200" s="9"/>
      <c r="K2200" s="501"/>
    </row>
    <row r="2201" spans="1:11" x14ac:dyDescent="0.2">
      <c r="A2201" s="163">
        <v>2186</v>
      </c>
      <c r="B2201" s="7"/>
      <c r="C2201" s="7"/>
      <c r="D2201" s="120"/>
      <c r="E2201" s="7"/>
      <c r="F2201" s="7"/>
      <c r="G2201" s="219"/>
      <c r="H2201" s="7"/>
      <c r="I2201" s="7"/>
      <c r="J2201" s="9"/>
      <c r="K2201" s="501"/>
    </row>
    <row r="2202" spans="1:11" x14ac:dyDescent="0.2">
      <c r="A2202" s="163">
        <v>2187</v>
      </c>
      <c r="B2202" s="7"/>
      <c r="C2202" s="7"/>
      <c r="D2202" s="120"/>
      <c r="E2202" s="7"/>
      <c r="F2202" s="7"/>
      <c r="G2202" s="219"/>
      <c r="H2202" s="7"/>
      <c r="I2202" s="7"/>
      <c r="J2202" s="9"/>
      <c r="K2202" s="501"/>
    </row>
    <row r="2203" spans="1:11" x14ac:dyDescent="0.2">
      <c r="A2203" s="163">
        <v>2188</v>
      </c>
      <c r="B2203" s="7"/>
      <c r="C2203" s="7"/>
      <c r="D2203" s="120"/>
      <c r="E2203" s="7"/>
      <c r="F2203" s="7"/>
      <c r="G2203" s="219"/>
      <c r="H2203" s="7"/>
      <c r="I2203" s="7"/>
      <c r="J2203" s="9"/>
      <c r="K2203" s="501"/>
    </row>
    <row r="2204" spans="1:11" x14ac:dyDescent="0.2">
      <c r="A2204" s="163">
        <v>2189</v>
      </c>
      <c r="B2204" s="7"/>
      <c r="C2204" s="7"/>
      <c r="D2204" s="120"/>
      <c r="E2204" s="7"/>
      <c r="F2204" s="7"/>
      <c r="G2204" s="219"/>
      <c r="H2204" s="7"/>
      <c r="I2204" s="7"/>
      <c r="J2204" s="9"/>
      <c r="K2204" s="501"/>
    </row>
    <row r="2205" spans="1:11" x14ac:dyDescent="0.2">
      <c r="A2205" s="163">
        <v>2190</v>
      </c>
      <c r="B2205" s="7"/>
      <c r="C2205" s="7"/>
      <c r="D2205" s="120"/>
      <c r="E2205" s="7"/>
      <c r="F2205" s="7"/>
      <c r="G2205" s="219"/>
      <c r="H2205" s="7"/>
      <c r="I2205" s="7"/>
      <c r="J2205" s="9"/>
      <c r="K2205" s="501"/>
    </row>
    <row r="2206" spans="1:11" x14ac:dyDescent="0.2">
      <c r="A2206" s="163">
        <v>2191</v>
      </c>
      <c r="B2206" s="7"/>
      <c r="C2206" s="7"/>
      <c r="D2206" s="120"/>
      <c r="E2206" s="7"/>
      <c r="F2206" s="7"/>
      <c r="G2206" s="219"/>
      <c r="H2206" s="7"/>
      <c r="I2206" s="7"/>
      <c r="J2206" s="9"/>
      <c r="K2206" s="501"/>
    </row>
    <row r="2207" spans="1:11" x14ac:dyDescent="0.2">
      <c r="A2207" s="163">
        <v>2192</v>
      </c>
      <c r="B2207" s="7"/>
      <c r="C2207" s="7"/>
      <c r="D2207" s="120"/>
      <c r="E2207" s="7"/>
      <c r="F2207" s="7"/>
      <c r="G2207" s="219"/>
      <c r="H2207" s="7"/>
      <c r="I2207" s="7"/>
      <c r="J2207" s="9"/>
      <c r="K2207" s="501"/>
    </row>
    <row r="2208" spans="1:11" x14ac:dyDescent="0.2">
      <c r="A2208" s="163">
        <v>2193</v>
      </c>
      <c r="B2208" s="7"/>
      <c r="C2208" s="7"/>
      <c r="D2208" s="120"/>
      <c r="E2208" s="7"/>
      <c r="F2208" s="7"/>
      <c r="G2208" s="219"/>
      <c r="H2208" s="7"/>
      <c r="I2208" s="7"/>
      <c r="J2208" s="9"/>
      <c r="K2208" s="501"/>
    </row>
    <row r="2209" spans="1:11" x14ac:dyDescent="0.2">
      <c r="A2209" s="163">
        <v>2194</v>
      </c>
      <c r="B2209" s="7"/>
      <c r="C2209" s="7"/>
      <c r="D2209" s="120"/>
      <c r="E2209" s="7"/>
      <c r="F2209" s="7"/>
      <c r="G2209" s="219"/>
      <c r="H2209" s="7"/>
      <c r="I2209" s="7"/>
      <c r="J2209" s="9"/>
      <c r="K2209" s="501"/>
    </row>
    <row r="2210" spans="1:11" x14ac:dyDescent="0.2">
      <c r="A2210" s="163">
        <v>2195</v>
      </c>
      <c r="B2210" s="7"/>
      <c r="C2210" s="7"/>
      <c r="D2210" s="120"/>
      <c r="E2210" s="7"/>
      <c r="F2210" s="7"/>
      <c r="G2210" s="219"/>
      <c r="H2210" s="7"/>
      <c r="I2210" s="7"/>
      <c r="J2210" s="9"/>
      <c r="K2210" s="501"/>
    </row>
    <row r="2211" spans="1:11" x14ac:dyDescent="0.2">
      <c r="A2211" s="163">
        <v>2196</v>
      </c>
      <c r="B2211" s="7"/>
      <c r="C2211" s="7"/>
      <c r="D2211" s="120"/>
      <c r="E2211" s="7"/>
      <c r="F2211" s="7"/>
      <c r="G2211" s="219"/>
      <c r="H2211" s="7"/>
      <c r="I2211" s="7"/>
      <c r="J2211" s="9"/>
      <c r="K2211" s="501"/>
    </row>
    <row r="2212" spans="1:11" x14ac:dyDescent="0.2">
      <c r="A2212" s="163">
        <v>2197</v>
      </c>
      <c r="B2212" s="7"/>
      <c r="C2212" s="7"/>
      <c r="D2212" s="120"/>
      <c r="E2212" s="7"/>
      <c r="F2212" s="7"/>
      <c r="G2212" s="219"/>
      <c r="H2212" s="7"/>
      <c r="I2212" s="7"/>
      <c r="J2212" s="9"/>
      <c r="K2212" s="501"/>
    </row>
    <row r="2213" spans="1:11" x14ac:dyDescent="0.2">
      <c r="A2213" s="163">
        <v>2198</v>
      </c>
      <c r="B2213" s="7"/>
      <c r="C2213" s="7"/>
      <c r="D2213" s="120"/>
      <c r="E2213" s="7"/>
      <c r="F2213" s="7"/>
      <c r="G2213" s="219"/>
      <c r="H2213" s="7"/>
      <c r="I2213" s="7"/>
      <c r="J2213" s="9"/>
      <c r="K2213" s="501"/>
    </row>
    <row r="2214" spans="1:11" x14ac:dyDescent="0.2">
      <c r="A2214" s="163">
        <v>2199</v>
      </c>
      <c r="B2214" s="7"/>
      <c r="C2214" s="7"/>
      <c r="D2214" s="120"/>
      <c r="E2214" s="7"/>
      <c r="F2214" s="7"/>
      <c r="G2214" s="219"/>
      <c r="H2214" s="7"/>
      <c r="I2214" s="7"/>
      <c r="J2214" s="9"/>
      <c r="K2214" s="501"/>
    </row>
    <row r="2215" spans="1:11" x14ac:dyDescent="0.2">
      <c r="A2215" s="163">
        <v>2200</v>
      </c>
      <c r="B2215" s="7"/>
      <c r="C2215" s="7"/>
      <c r="D2215" s="120"/>
      <c r="E2215" s="7"/>
      <c r="F2215" s="7"/>
      <c r="G2215" s="219"/>
      <c r="H2215" s="7"/>
      <c r="I2215" s="7"/>
      <c r="J2215" s="9"/>
      <c r="K2215" s="501"/>
    </row>
    <row r="2216" spans="1:11" x14ac:dyDescent="0.2">
      <c r="A2216" s="163">
        <v>2201</v>
      </c>
      <c r="B2216" s="7"/>
      <c r="C2216" s="7"/>
      <c r="D2216" s="120"/>
      <c r="E2216" s="7"/>
      <c r="F2216" s="7"/>
      <c r="G2216" s="219"/>
      <c r="H2216" s="7"/>
      <c r="I2216" s="7"/>
      <c r="J2216" s="9"/>
      <c r="K2216" s="501"/>
    </row>
    <row r="2217" spans="1:11" x14ac:dyDescent="0.2">
      <c r="A2217" s="163">
        <v>2202</v>
      </c>
      <c r="B2217" s="7"/>
      <c r="C2217" s="7"/>
      <c r="D2217" s="120"/>
      <c r="E2217" s="7"/>
      <c r="F2217" s="7"/>
      <c r="G2217" s="219"/>
      <c r="H2217" s="7"/>
      <c r="I2217" s="7"/>
      <c r="J2217" s="9"/>
      <c r="K2217" s="501"/>
    </row>
    <row r="2218" spans="1:11" x14ac:dyDescent="0.2">
      <c r="A2218" s="163">
        <v>2203</v>
      </c>
      <c r="B2218" s="7"/>
      <c r="C2218" s="7"/>
      <c r="D2218" s="120"/>
      <c r="E2218" s="7"/>
      <c r="F2218" s="7"/>
      <c r="G2218" s="219"/>
      <c r="H2218" s="7"/>
      <c r="I2218" s="7"/>
      <c r="J2218" s="9"/>
      <c r="K2218" s="501"/>
    </row>
    <row r="2219" spans="1:11" x14ac:dyDescent="0.2">
      <c r="A2219" s="163">
        <v>2204</v>
      </c>
      <c r="B2219" s="7"/>
      <c r="C2219" s="7"/>
      <c r="D2219" s="120"/>
      <c r="E2219" s="7"/>
      <c r="F2219" s="7"/>
      <c r="G2219" s="219"/>
      <c r="H2219" s="7"/>
      <c r="I2219" s="7"/>
      <c r="J2219" s="9"/>
      <c r="K2219" s="501"/>
    </row>
    <row r="2220" spans="1:11" x14ac:dyDescent="0.2">
      <c r="A2220" s="163">
        <v>2205</v>
      </c>
      <c r="B2220" s="7"/>
      <c r="C2220" s="7"/>
      <c r="D2220" s="120"/>
      <c r="E2220" s="7"/>
      <c r="F2220" s="7"/>
      <c r="G2220" s="219"/>
      <c r="H2220" s="7"/>
      <c r="I2220" s="7"/>
      <c r="J2220" s="9"/>
      <c r="K2220" s="501"/>
    </row>
    <row r="2221" spans="1:11" x14ac:dyDescent="0.2">
      <c r="A2221" s="163">
        <v>2206</v>
      </c>
      <c r="B2221" s="7"/>
      <c r="C2221" s="7"/>
      <c r="D2221" s="120"/>
      <c r="E2221" s="7"/>
      <c r="F2221" s="7"/>
      <c r="G2221" s="219"/>
      <c r="H2221" s="7"/>
      <c r="I2221" s="7"/>
      <c r="J2221" s="9"/>
      <c r="K2221" s="501"/>
    </row>
    <row r="2222" spans="1:11" x14ac:dyDescent="0.2">
      <c r="A2222" s="163">
        <v>2207</v>
      </c>
      <c r="B2222" s="7"/>
      <c r="C2222" s="7"/>
      <c r="D2222" s="120"/>
      <c r="E2222" s="7"/>
      <c r="F2222" s="7"/>
      <c r="G2222" s="219"/>
      <c r="H2222" s="7"/>
      <c r="I2222" s="7"/>
      <c r="J2222" s="9"/>
      <c r="K2222" s="501"/>
    </row>
    <row r="2223" spans="1:11" x14ac:dyDescent="0.2">
      <c r="A2223" s="163">
        <v>2208</v>
      </c>
      <c r="B2223" s="7"/>
      <c r="C2223" s="7"/>
      <c r="D2223" s="120"/>
      <c r="E2223" s="7"/>
      <c r="F2223" s="7"/>
      <c r="G2223" s="219"/>
      <c r="H2223" s="7"/>
      <c r="I2223" s="7"/>
      <c r="J2223" s="9"/>
      <c r="K2223" s="501"/>
    </row>
    <row r="2224" spans="1:11" x14ac:dyDescent="0.2">
      <c r="A2224" s="163">
        <v>2209</v>
      </c>
      <c r="B2224" s="7"/>
      <c r="C2224" s="7"/>
      <c r="D2224" s="120"/>
      <c r="E2224" s="7"/>
      <c r="F2224" s="7"/>
      <c r="G2224" s="219"/>
      <c r="H2224" s="7"/>
      <c r="I2224" s="7"/>
      <c r="J2224" s="9"/>
      <c r="K2224" s="501"/>
    </row>
    <row r="2225" spans="1:11" x14ac:dyDescent="0.2">
      <c r="A2225" s="163">
        <v>2210</v>
      </c>
      <c r="B2225" s="7"/>
      <c r="C2225" s="7"/>
      <c r="D2225" s="120"/>
      <c r="E2225" s="7"/>
      <c r="F2225" s="7"/>
      <c r="G2225" s="219"/>
      <c r="H2225" s="7"/>
      <c r="I2225" s="7"/>
      <c r="J2225" s="9"/>
      <c r="K2225" s="501"/>
    </row>
    <row r="2226" spans="1:11" x14ac:dyDescent="0.2">
      <c r="A2226" s="163">
        <v>2211</v>
      </c>
      <c r="B2226" s="7"/>
      <c r="C2226" s="7"/>
      <c r="D2226" s="120"/>
      <c r="E2226" s="7"/>
      <c r="F2226" s="7"/>
      <c r="G2226" s="219"/>
      <c r="H2226" s="7"/>
      <c r="I2226" s="7"/>
      <c r="J2226" s="9"/>
      <c r="K2226" s="501"/>
    </row>
    <row r="2227" spans="1:11" x14ac:dyDescent="0.2">
      <c r="A2227" s="163">
        <v>2212</v>
      </c>
      <c r="B2227" s="7"/>
      <c r="C2227" s="7"/>
      <c r="D2227" s="120"/>
      <c r="E2227" s="7"/>
      <c r="F2227" s="7"/>
      <c r="G2227" s="219"/>
      <c r="H2227" s="7"/>
      <c r="I2227" s="7"/>
      <c r="J2227" s="9"/>
      <c r="K2227" s="501"/>
    </row>
    <row r="2228" spans="1:11" x14ac:dyDescent="0.2">
      <c r="A2228" s="163">
        <v>2213</v>
      </c>
      <c r="B2228" s="7"/>
      <c r="C2228" s="7"/>
      <c r="D2228" s="120"/>
      <c r="E2228" s="7"/>
      <c r="F2228" s="7"/>
      <c r="G2228" s="219"/>
      <c r="H2228" s="7"/>
      <c r="I2228" s="7"/>
      <c r="J2228" s="9"/>
      <c r="K2228" s="501"/>
    </row>
    <row r="2229" spans="1:11" x14ac:dyDescent="0.2">
      <c r="A2229" s="163">
        <v>2214</v>
      </c>
      <c r="B2229" s="7"/>
      <c r="C2229" s="7"/>
      <c r="D2229" s="120"/>
      <c r="E2229" s="7"/>
      <c r="F2229" s="7"/>
      <c r="G2229" s="219"/>
      <c r="H2229" s="7"/>
      <c r="I2229" s="7"/>
      <c r="J2229" s="9"/>
      <c r="K2229" s="501"/>
    </row>
    <row r="2230" spans="1:11" x14ac:dyDescent="0.2">
      <c r="A2230" s="163">
        <v>2215</v>
      </c>
      <c r="B2230" s="7"/>
      <c r="C2230" s="7"/>
      <c r="D2230" s="120"/>
      <c r="E2230" s="7"/>
      <c r="F2230" s="7"/>
      <c r="G2230" s="219"/>
      <c r="H2230" s="7"/>
      <c r="I2230" s="7"/>
      <c r="J2230" s="9"/>
      <c r="K2230" s="501"/>
    </row>
    <row r="2231" spans="1:11" x14ac:dyDescent="0.2">
      <c r="A2231" s="163">
        <v>2216</v>
      </c>
      <c r="B2231" s="7"/>
      <c r="C2231" s="7"/>
      <c r="D2231" s="120"/>
      <c r="E2231" s="7"/>
      <c r="F2231" s="7"/>
      <c r="G2231" s="219"/>
      <c r="H2231" s="7"/>
      <c r="I2231" s="7"/>
      <c r="J2231" s="9"/>
      <c r="K2231" s="501"/>
    </row>
    <row r="2232" spans="1:11" x14ac:dyDescent="0.2">
      <c r="A2232" s="163">
        <v>2217</v>
      </c>
      <c r="B2232" s="7"/>
      <c r="C2232" s="7"/>
      <c r="D2232" s="120"/>
      <c r="E2232" s="7"/>
      <c r="F2232" s="7"/>
      <c r="G2232" s="219"/>
      <c r="H2232" s="7"/>
      <c r="I2232" s="7"/>
      <c r="J2232" s="9"/>
      <c r="K2232" s="501"/>
    </row>
    <row r="2233" spans="1:11" x14ac:dyDescent="0.2">
      <c r="A2233" s="163">
        <v>2218</v>
      </c>
      <c r="B2233" s="7"/>
      <c r="C2233" s="7"/>
      <c r="D2233" s="120"/>
      <c r="E2233" s="7"/>
      <c r="F2233" s="7"/>
      <c r="G2233" s="219"/>
      <c r="H2233" s="7"/>
      <c r="I2233" s="7"/>
      <c r="J2233" s="9"/>
      <c r="K2233" s="501"/>
    </row>
    <row r="2234" spans="1:11" x14ac:dyDescent="0.2">
      <c r="A2234" s="163">
        <v>2219</v>
      </c>
      <c r="B2234" s="7"/>
      <c r="C2234" s="7"/>
      <c r="D2234" s="120"/>
      <c r="E2234" s="7"/>
      <c r="F2234" s="7"/>
      <c r="G2234" s="219"/>
      <c r="H2234" s="7"/>
      <c r="I2234" s="7"/>
      <c r="J2234" s="9"/>
      <c r="K2234" s="501"/>
    </row>
    <row r="2235" spans="1:11" x14ac:dyDescent="0.2">
      <c r="A2235" s="163">
        <v>2220</v>
      </c>
      <c r="B2235" s="7"/>
      <c r="C2235" s="7"/>
      <c r="D2235" s="120"/>
      <c r="E2235" s="7"/>
      <c r="F2235" s="7"/>
      <c r="G2235" s="219"/>
      <c r="H2235" s="7"/>
      <c r="I2235" s="7"/>
      <c r="J2235" s="9"/>
      <c r="K2235" s="501"/>
    </row>
    <row r="2236" spans="1:11" x14ac:dyDescent="0.2">
      <c r="A2236" s="163">
        <v>2221</v>
      </c>
      <c r="B2236" s="7"/>
      <c r="C2236" s="7"/>
      <c r="D2236" s="120"/>
      <c r="E2236" s="7"/>
      <c r="F2236" s="7"/>
      <c r="G2236" s="219"/>
      <c r="H2236" s="7"/>
      <c r="I2236" s="7"/>
      <c r="J2236" s="9"/>
      <c r="K2236" s="501"/>
    </row>
    <row r="2237" spans="1:11" x14ac:dyDescent="0.2">
      <c r="A2237" s="163">
        <v>2222</v>
      </c>
      <c r="B2237" s="7"/>
      <c r="C2237" s="7"/>
      <c r="D2237" s="120"/>
      <c r="E2237" s="7"/>
      <c r="F2237" s="7"/>
      <c r="G2237" s="219"/>
      <c r="H2237" s="7"/>
      <c r="I2237" s="7"/>
      <c r="J2237" s="9"/>
      <c r="K2237" s="501"/>
    </row>
    <row r="2238" spans="1:11" x14ac:dyDescent="0.2">
      <c r="A2238" s="163">
        <v>2223</v>
      </c>
      <c r="B2238" s="7"/>
      <c r="C2238" s="7"/>
      <c r="D2238" s="120"/>
      <c r="E2238" s="7"/>
      <c r="F2238" s="7"/>
      <c r="G2238" s="219"/>
      <c r="H2238" s="7"/>
      <c r="I2238" s="7"/>
      <c r="J2238" s="9"/>
      <c r="K2238" s="501"/>
    </row>
    <row r="2239" spans="1:11" x14ac:dyDescent="0.2">
      <c r="A2239" s="163">
        <v>2224</v>
      </c>
      <c r="B2239" s="7"/>
      <c r="C2239" s="7"/>
      <c r="D2239" s="120"/>
      <c r="E2239" s="7"/>
      <c r="F2239" s="7"/>
      <c r="G2239" s="219"/>
      <c r="H2239" s="7"/>
      <c r="I2239" s="7"/>
      <c r="J2239" s="9"/>
      <c r="K2239" s="501"/>
    </row>
    <row r="2240" spans="1:11" x14ac:dyDescent="0.2">
      <c r="A2240" s="163">
        <v>2225</v>
      </c>
      <c r="B2240" s="7"/>
      <c r="C2240" s="7"/>
      <c r="D2240" s="120"/>
      <c r="E2240" s="7"/>
      <c r="F2240" s="7"/>
      <c r="G2240" s="219"/>
      <c r="H2240" s="7"/>
      <c r="I2240" s="7"/>
      <c r="J2240" s="9"/>
      <c r="K2240" s="501"/>
    </row>
    <row r="2241" spans="1:11" x14ac:dyDescent="0.2">
      <c r="A2241" s="163">
        <v>2226</v>
      </c>
      <c r="B2241" s="7"/>
      <c r="C2241" s="7"/>
      <c r="D2241" s="120"/>
      <c r="E2241" s="7"/>
      <c r="F2241" s="7"/>
      <c r="G2241" s="219"/>
      <c r="H2241" s="7"/>
      <c r="I2241" s="7"/>
      <c r="J2241" s="9"/>
      <c r="K2241" s="501"/>
    </row>
    <row r="2242" spans="1:11" x14ac:dyDescent="0.2">
      <c r="A2242" s="163">
        <v>2227</v>
      </c>
      <c r="B2242" s="7"/>
      <c r="C2242" s="7"/>
      <c r="D2242" s="120"/>
      <c r="E2242" s="7"/>
      <c r="F2242" s="7"/>
      <c r="G2242" s="219"/>
      <c r="H2242" s="7"/>
      <c r="I2242" s="7"/>
      <c r="J2242" s="9"/>
      <c r="K2242" s="501"/>
    </row>
    <row r="2243" spans="1:11" x14ac:dyDescent="0.2">
      <c r="A2243" s="163">
        <v>2228</v>
      </c>
      <c r="B2243" s="7"/>
      <c r="C2243" s="7"/>
      <c r="D2243" s="120"/>
      <c r="E2243" s="7"/>
      <c r="F2243" s="7"/>
      <c r="G2243" s="219"/>
      <c r="H2243" s="7"/>
      <c r="I2243" s="7"/>
      <c r="J2243" s="9"/>
      <c r="K2243" s="501"/>
    </row>
    <row r="2244" spans="1:11" x14ac:dyDescent="0.2">
      <c r="A2244" s="163">
        <v>2229</v>
      </c>
      <c r="B2244" s="7"/>
      <c r="C2244" s="7"/>
      <c r="D2244" s="120"/>
      <c r="E2244" s="7"/>
      <c r="F2244" s="7"/>
      <c r="G2244" s="219"/>
      <c r="H2244" s="7"/>
      <c r="I2244" s="7"/>
      <c r="J2244" s="9"/>
      <c r="K2244" s="501"/>
    </row>
    <row r="2245" spans="1:11" x14ac:dyDescent="0.2">
      <c r="A2245" s="163">
        <v>2230</v>
      </c>
      <c r="B2245" s="7"/>
      <c r="C2245" s="7"/>
      <c r="D2245" s="120"/>
      <c r="E2245" s="7"/>
      <c r="F2245" s="7"/>
      <c r="G2245" s="219"/>
      <c r="H2245" s="7"/>
      <c r="I2245" s="7"/>
      <c r="J2245" s="9"/>
      <c r="K2245" s="501"/>
    </row>
    <row r="2246" spans="1:11" x14ac:dyDescent="0.2">
      <c r="A2246" s="163">
        <v>2231</v>
      </c>
      <c r="B2246" s="7"/>
      <c r="C2246" s="7"/>
      <c r="D2246" s="120"/>
      <c r="E2246" s="7"/>
      <c r="F2246" s="7"/>
      <c r="G2246" s="219"/>
      <c r="H2246" s="7"/>
      <c r="I2246" s="7"/>
      <c r="J2246" s="9"/>
      <c r="K2246" s="501"/>
    </row>
    <row r="2247" spans="1:11" x14ac:dyDescent="0.2">
      <c r="A2247" s="163">
        <v>2232</v>
      </c>
      <c r="B2247" s="7"/>
      <c r="C2247" s="7"/>
      <c r="D2247" s="120"/>
      <c r="E2247" s="7"/>
      <c r="F2247" s="7"/>
      <c r="G2247" s="219"/>
      <c r="H2247" s="7"/>
      <c r="I2247" s="7"/>
      <c r="J2247" s="9"/>
      <c r="K2247" s="501"/>
    </row>
    <row r="2248" spans="1:11" x14ac:dyDescent="0.2">
      <c r="A2248" s="163">
        <v>2233</v>
      </c>
      <c r="B2248" s="7"/>
      <c r="C2248" s="7"/>
      <c r="D2248" s="120"/>
      <c r="E2248" s="7"/>
      <c r="F2248" s="7"/>
      <c r="G2248" s="219"/>
      <c r="H2248" s="7"/>
      <c r="I2248" s="7"/>
      <c r="J2248" s="9"/>
      <c r="K2248" s="501"/>
    </row>
    <row r="2249" spans="1:11" x14ac:dyDescent="0.2">
      <c r="A2249" s="163">
        <v>2234</v>
      </c>
      <c r="B2249" s="7"/>
      <c r="C2249" s="7"/>
      <c r="D2249" s="120"/>
      <c r="E2249" s="7"/>
      <c r="F2249" s="7"/>
      <c r="G2249" s="219"/>
      <c r="H2249" s="7"/>
      <c r="I2249" s="7"/>
      <c r="J2249" s="9"/>
      <c r="K2249" s="501"/>
    </row>
    <row r="2250" spans="1:11" x14ac:dyDescent="0.2">
      <c r="A2250" s="163">
        <v>2235</v>
      </c>
      <c r="B2250" s="7"/>
      <c r="C2250" s="7"/>
      <c r="D2250" s="120"/>
      <c r="E2250" s="7"/>
      <c r="F2250" s="7"/>
      <c r="G2250" s="219"/>
      <c r="H2250" s="7"/>
      <c r="I2250" s="7"/>
      <c r="J2250" s="9"/>
      <c r="K2250" s="501"/>
    </row>
    <row r="2251" spans="1:11" x14ac:dyDescent="0.2">
      <c r="A2251" s="163">
        <v>2236</v>
      </c>
      <c r="B2251" s="7"/>
      <c r="C2251" s="7"/>
      <c r="D2251" s="120"/>
      <c r="E2251" s="7"/>
      <c r="F2251" s="7"/>
      <c r="G2251" s="219"/>
      <c r="H2251" s="7"/>
      <c r="I2251" s="7"/>
      <c r="J2251" s="9"/>
      <c r="K2251" s="501"/>
    </row>
    <row r="2252" spans="1:11" x14ac:dyDescent="0.2">
      <c r="A2252" s="163">
        <v>2237</v>
      </c>
      <c r="B2252" s="7"/>
      <c r="C2252" s="7"/>
      <c r="D2252" s="120"/>
      <c r="E2252" s="7"/>
      <c r="F2252" s="7"/>
      <c r="G2252" s="219"/>
      <c r="H2252" s="7"/>
      <c r="I2252" s="7"/>
      <c r="J2252" s="9"/>
      <c r="K2252" s="501"/>
    </row>
    <row r="2253" spans="1:11" x14ac:dyDescent="0.2">
      <c r="A2253" s="163">
        <v>2238</v>
      </c>
      <c r="B2253" s="7"/>
      <c r="C2253" s="7"/>
      <c r="D2253" s="120"/>
      <c r="E2253" s="7"/>
      <c r="F2253" s="7"/>
      <c r="G2253" s="219"/>
      <c r="H2253" s="7"/>
      <c r="I2253" s="7"/>
      <c r="J2253" s="9"/>
      <c r="K2253" s="501"/>
    </row>
    <row r="2254" spans="1:11" x14ac:dyDescent="0.2">
      <c r="A2254" s="163">
        <v>2239</v>
      </c>
      <c r="B2254" s="7"/>
      <c r="C2254" s="7"/>
      <c r="D2254" s="120"/>
      <c r="E2254" s="7"/>
      <c r="F2254" s="7"/>
      <c r="G2254" s="219"/>
      <c r="H2254" s="7"/>
      <c r="I2254" s="7"/>
      <c r="J2254" s="9"/>
      <c r="K2254" s="501"/>
    </row>
    <row r="2255" spans="1:11" x14ac:dyDescent="0.2">
      <c r="A2255" s="163">
        <v>2240</v>
      </c>
      <c r="B2255" s="7"/>
      <c r="C2255" s="7"/>
      <c r="D2255" s="120"/>
      <c r="E2255" s="7"/>
      <c r="F2255" s="7"/>
      <c r="G2255" s="219"/>
      <c r="H2255" s="7"/>
      <c r="I2255" s="7"/>
      <c r="J2255" s="9"/>
      <c r="K2255" s="501"/>
    </row>
    <row r="2256" spans="1:11" x14ac:dyDescent="0.2">
      <c r="A2256" s="163">
        <v>2241</v>
      </c>
      <c r="B2256" s="7"/>
      <c r="C2256" s="7"/>
      <c r="D2256" s="120"/>
      <c r="E2256" s="7"/>
      <c r="F2256" s="7"/>
      <c r="G2256" s="219"/>
      <c r="H2256" s="7"/>
      <c r="I2256" s="7"/>
      <c r="J2256" s="9"/>
      <c r="K2256" s="501"/>
    </row>
    <row r="2257" spans="1:11" x14ac:dyDescent="0.2">
      <c r="A2257" s="163">
        <v>2242</v>
      </c>
      <c r="B2257" s="7"/>
      <c r="C2257" s="7"/>
      <c r="D2257" s="120"/>
      <c r="E2257" s="7"/>
      <c r="F2257" s="7"/>
      <c r="G2257" s="219"/>
      <c r="H2257" s="7"/>
      <c r="I2257" s="7"/>
      <c r="J2257" s="9"/>
      <c r="K2257" s="501"/>
    </row>
    <row r="2258" spans="1:11" x14ac:dyDescent="0.2">
      <c r="A2258" s="163">
        <v>2243</v>
      </c>
      <c r="B2258" s="7"/>
      <c r="C2258" s="7"/>
      <c r="D2258" s="120"/>
      <c r="E2258" s="7"/>
      <c r="F2258" s="7"/>
      <c r="G2258" s="219"/>
      <c r="H2258" s="7"/>
      <c r="I2258" s="7"/>
      <c r="J2258" s="9"/>
      <c r="K2258" s="501"/>
    </row>
    <row r="2259" spans="1:11" x14ac:dyDescent="0.2">
      <c r="A2259" s="163">
        <v>2244</v>
      </c>
      <c r="B2259" s="7"/>
      <c r="C2259" s="7"/>
      <c r="D2259" s="120"/>
      <c r="E2259" s="7"/>
      <c r="F2259" s="7"/>
      <c r="G2259" s="219"/>
      <c r="H2259" s="7"/>
      <c r="I2259" s="7"/>
      <c r="J2259" s="9"/>
      <c r="K2259" s="501"/>
    </row>
    <row r="2260" spans="1:11" x14ac:dyDescent="0.2">
      <c r="A2260" s="163">
        <v>2245</v>
      </c>
      <c r="B2260" s="7"/>
      <c r="C2260" s="7"/>
      <c r="D2260" s="120"/>
      <c r="E2260" s="7"/>
      <c r="F2260" s="7"/>
      <c r="G2260" s="219"/>
      <c r="H2260" s="7"/>
      <c r="I2260" s="7"/>
      <c r="J2260" s="9"/>
      <c r="K2260" s="501"/>
    </row>
    <row r="2261" spans="1:11" x14ac:dyDescent="0.2">
      <c r="A2261" s="163">
        <v>2246</v>
      </c>
      <c r="B2261" s="7"/>
      <c r="C2261" s="7"/>
      <c r="D2261" s="120"/>
      <c r="E2261" s="7"/>
      <c r="F2261" s="7"/>
      <c r="G2261" s="219"/>
      <c r="H2261" s="7"/>
      <c r="I2261" s="7"/>
      <c r="J2261" s="9"/>
      <c r="K2261" s="501"/>
    </row>
    <row r="2262" spans="1:11" x14ac:dyDescent="0.2">
      <c r="A2262" s="163">
        <v>2247</v>
      </c>
      <c r="B2262" s="7"/>
      <c r="C2262" s="7"/>
      <c r="D2262" s="120"/>
      <c r="E2262" s="7"/>
      <c r="F2262" s="7"/>
      <c r="G2262" s="219"/>
      <c r="H2262" s="7"/>
      <c r="I2262" s="7"/>
      <c r="J2262" s="9"/>
      <c r="K2262" s="501"/>
    </row>
    <row r="2263" spans="1:11" x14ac:dyDescent="0.2">
      <c r="A2263" s="163">
        <v>2248</v>
      </c>
      <c r="B2263" s="7"/>
      <c r="C2263" s="7"/>
      <c r="D2263" s="120"/>
      <c r="E2263" s="7"/>
      <c r="F2263" s="7"/>
      <c r="G2263" s="219"/>
      <c r="H2263" s="7"/>
      <c r="I2263" s="7"/>
      <c r="J2263" s="9"/>
      <c r="K2263" s="501"/>
    </row>
    <row r="2264" spans="1:11" x14ac:dyDescent="0.2">
      <c r="A2264" s="163">
        <v>2249</v>
      </c>
      <c r="B2264" s="7"/>
      <c r="C2264" s="7"/>
      <c r="D2264" s="120"/>
      <c r="E2264" s="7"/>
      <c r="F2264" s="7"/>
      <c r="G2264" s="219"/>
      <c r="H2264" s="7"/>
      <c r="I2264" s="7"/>
      <c r="J2264" s="9"/>
      <c r="K2264" s="501"/>
    </row>
    <row r="2265" spans="1:11" x14ac:dyDescent="0.2">
      <c r="A2265" s="163">
        <v>2250</v>
      </c>
      <c r="B2265" s="7"/>
      <c r="C2265" s="7"/>
      <c r="D2265" s="120"/>
      <c r="E2265" s="7"/>
      <c r="F2265" s="7"/>
      <c r="G2265" s="219"/>
      <c r="H2265" s="7"/>
      <c r="I2265" s="7"/>
      <c r="J2265" s="9"/>
      <c r="K2265" s="501"/>
    </row>
    <row r="2266" spans="1:11" x14ac:dyDescent="0.2">
      <c r="A2266" s="163">
        <v>2251</v>
      </c>
      <c r="B2266" s="7"/>
      <c r="C2266" s="7"/>
      <c r="D2266" s="120"/>
      <c r="E2266" s="7"/>
      <c r="F2266" s="7"/>
      <c r="G2266" s="219"/>
      <c r="H2266" s="7"/>
      <c r="I2266" s="7"/>
      <c r="J2266" s="9"/>
      <c r="K2266" s="501"/>
    </row>
    <row r="2267" spans="1:11" x14ac:dyDescent="0.2">
      <c r="A2267" s="163">
        <v>2252</v>
      </c>
      <c r="B2267" s="7"/>
      <c r="C2267" s="7"/>
      <c r="D2267" s="120"/>
      <c r="E2267" s="7"/>
      <c r="F2267" s="7"/>
      <c r="G2267" s="219"/>
      <c r="H2267" s="7"/>
      <c r="I2267" s="7"/>
      <c r="J2267" s="9"/>
      <c r="K2267" s="501"/>
    </row>
    <row r="2268" spans="1:11" x14ac:dyDescent="0.2">
      <c r="A2268" s="163">
        <v>2253</v>
      </c>
      <c r="B2268" s="7"/>
      <c r="C2268" s="7"/>
      <c r="D2268" s="120"/>
      <c r="E2268" s="7"/>
      <c r="F2268" s="7"/>
      <c r="G2268" s="219"/>
      <c r="H2268" s="7"/>
      <c r="I2268" s="7"/>
      <c r="J2268" s="9"/>
      <c r="K2268" s="501"/>
    </row>
    <row r="2269" spans="1:11" x14ac:dyDescent="0.2">
      <c r="A2269" s="163">
        <v>2254</v>
      </c>
      <c r="B2269" s="7"/>
      <c r="C2269" s="7"/>
      <c r="D2269" s="120"/>
      <c r="E2269" s="7"/>
      <c r="F2269" s="7"/>
      <c r="G2269" s="219"/>
      <c r="H2269" s="7"/>
      <c r="I2269" s="7"/>
      <c r="J2269" s="9"/>
      <c r="K2269" s="501"/>
    </row>
    <row r="2270" spans="1:11" x14ac:dyDescent="0.2">
      <c r="A2270" s="163">
        <v>2255</v>
      </c>
      <c r="B2270" s="7"/>
      <c r="C2270" s="7"/>
      <c r="D2270" s="120"/>
      <c r="E2270" s="7"/>
      <c r="F2270" s="7"/>
      <c r="G2270" s="219"/>
      <c r="H2270" s="7"/>
      <c r="I2270" s="7"/>
      <c r="J2270" s="9"/>
      <c r="K2270" s="501"/>
    </row>
    <row r="2271" spans="1:11" x14ac:dyDescent="0.2">
      <c r="A2271" s="163">
        <v>2256</v>
      </c>
      <c r="B2271" s="7"/>
      <c r="C2271" s="7"/>
      <c r="D2271" s="120"/>
      <c r="E2271" s="7"/>
      <c r="F2271" s="7"/>
      <c r="G2271" s="219"/>
      <c r="H2271" s="7"/>
      <c r="I2271" s="7"/>
      <c r="J2271" s="9"/>
      <c r="K2271" s="501"/>
    </row>
    <row r="2272" spans="1:11" x14ac:dyDescent="0.2">
      <c r="A2272" s="163">
        <v>2257</v>
      </c>
      <c r="B2272" s="7"/>
      <c r="C2272" s="7"/>
      <c r="D2272" s="120"/>
      <c r="E2272" s="7"/>
      <c r="F2272" s="7"/>
      <c r="G2272" s="219"/>
      <c r="H2272" s="7"/>
      <c r="I2272" s="7"/>
      <c r="J2272" s="9"/>
      <c r="K2272" s="501"/>
    </row>
    <row r="2273" spans="1:11" x14ac:dyDescent="0.2">
      <c r="A2273" s="163">
        <v>2258</v>
      </c>
      <c r="B2273" s="7"/>
      <c r="C2273" s="7"/>
      <c r="D2273" s="120"/>
      <c r="E2273" s="7"/>
      <c r="F2273" s="7"/>
      <c r="G2273" s="219"/>
      <c r="H2273" s="7"/>
      <c r="I2273" s="7"/>
      <c r="J2273" s="9"/>
      <c r="K2273" s="501"/>
    </row>
    <row r="2274" spans="1:11" x14ac:dyDescent="0.2">
      <c r="A2274" s="163">
        <v>2259</v>
      </c>
      <c r="B2274" s="7"/>
      <c r="C2274" s="7"/>
      <c r="D2274" s="120"/>
      <c r="E2274" s="7"/>
      <c r="F2274" s="7"/>
      <c r="G2274" s="219"/>
      <c r="H2274" s="7"/>
      <c r="I2274" s="7"/>
      <c r="J2274" s="9"/>
      <c r="K2274" s="501"/>
    </row>
    <row r="2275" spans="1:11" x14ac:dyDescent="0.2">
      <c r="A2275" s="163">
        <v>2260</v>
      </c>
      <c r="B2275" s="7"/>
      <c r="C2275" s="7"/>
      <c r="D2275" s="120"/>
      <c r="E2275" s="7"/>
      <c r="F2275" s="7"/>
      <c r="G2275" s="219"/>
      <c r="H2275" s="7"/>
      <c r="I2275" s="7"/>
      <c r="J2275" s="9"/>
      <c r="K2275" s="501"/>
    </row>
    <row r="2276" spans="1:11" x14ac:dyDescent="0.2">
      <c r="A2276" s="163">
        <v>2261</v>
      </c>
      <c r="B2276" s="7"/>
      <c r="C2276" s="7"/>
      <c r="D2276" s="120"/>
      <c r="E2276" s="7"/>
      <c r="F2276" s="7"/>
      <c r="G2276" s="219"/>
      <c r="H2276" s="7"/>
      <c r="I2276" s="7"/>
      <c r="J2276" s="9"/>
      <c r="K2276" s="501"/>
    </row>
    <row r="2277" spans="1:11" x14ac:dyDescent="0.2">
      <c r="A2277" s="163">
        <v>2262</v>
      </c>
      <c r="B2277" s="7"/>
      <c r="C2277" s="7"/>
      <c r="D2277" s="120"/>
      <c r="E2277" s="7"/>
      <c r="F2277" s="7"/>
      <c r="G2277" s="219"/>
      <c r="H2277" s="7"/>
      <c r="I2277" s="7"/>
      <c r="J2277" s="9"/>
      <c r="K2277" s="501"/>
    </row>
    <row r="2278" spans="1:11" x14ac:dyDescent="0.2">
      <c r="A2278" s="163">
        <v>2263</v>
      </c>
      <c r="B2278" s="7"/>
      <c r="C2278" s="7"/>
      <c r="D2278" s="120"/>
      <c r="E2278" s="7"/>
      <c r="F2278" s="7"/>
      <c r="G2278" s="219"/>
      <c r="H2278" s="7"/>
      <c r="I2278" s="7"/>
      <c r="J2278" s="9"/>
      <c r="K2278" s="501"/>
    </row>
    <row r="2279" spans="1:11" x14ac:dyDescent="0.2">
      <c r="A2279" s="163">
        <v>2264</v>
      </c>
      <c r="B2279" s="7"/>
      <c r="C2279" s="7"/>
      <c r="D2279" s="120"/>
      <c r="E2279" s="7"/>
      <c r="F2279" s="7"/>
      <c r="G2279" s="219"/>
      <c r="H2279" s="7"/>
      <c r="I2279" s="7"/>
      <c r="J2279" s="9"/>
      <c r="K2279" s="501"/>
    </row>
    <row r="2280" spans="1:11" x14ac:dyDescent="0.2">
      <c r="A2280" s="163">
        <v>2265</v>
      </c>
      <c r="B2280" s="7"/>
      <c r="C2280" s="7"/>
      <c r="D2280" s="120"/>
      <c r="E2280" s="7"/>
      <c r="F2280" s="7"/>
      <c r="G2280" s="219"/>
      <c r="H2280" s="7"/>
      <c r="I2280" s="7"/>
      <c r="J2280" s="9"/>
      <c r="K2280" s="501"/>
    </row>
    <row r="2281" spans="1:11" x14ac:dyDescent="0.2">
      <c r="A2281" s="163">
        <v>2266</v>
      </c>
      <c r="B2281" s="7"/>
      <c r="C2281" s="7"/>
      <c r="D2281" s="120"/>
      <c r="E2281" s="7"/>
      <c r="F2281" s="7"/>
      <c r="G2281" s="219"/>
      <c r="H2281" s="7"/>
      <c r="I2281" s="7"/>
      <c r="J2281" s="9"/>
      <c r="K2281" s="501"/>
    </row>
    <row r="2282" spans="1:11" x14ac:dyDescent="0.2">
      <c r="A2282" s="163">
        <v>2267</v>
      </c>
      <c r="B2282" s="7"/>
      <c r="C2282" s="7"/>
      <c r="D2282" s="120"/>
      <c r="E2282" s="7"/>
      <c r="F2282" s="7"/>
      <c r="G2282" s="219"/>
      <c r="H2282" s="7"/>
      <c r="I2282" s="7"/>
      <c r="J2282" s="9"/>
      <c r="K2282" s="501"/>
    </row>
    <row r="2283" spans="1:11" x14ac:dyDescent="0.2">
      <c r="A2283" s="163">
        <v>2268</v>
      </c>
      <c r="B2283" s="7"/>
      <c r="C2283" s="7"/>
      <c r="D2283" s="120"/>
      <c r="E2283" s="7"/>
      <c r="F2283" s="7"/>
      <c r="G2283" s="219"/>
      <c r="H2283" s="7"/>
      <c r="I2283" s="7"/>
      <c r="J2283" s="9"/>
      <c r="K2283" s="501"/>
    </row>
    <row r="2284" spans="1:11" x14ac:dyDescent="0.2">
      <c r="A2284" s="163">
        <v>2269</v>
      </c>
      <c r="B2284" s="7"/>
      <c r="C2284" s="7"/>
      <c r="D2284" s="120"/>
      <c r="E2284" s="7"/>
      <c r="F2284" s="7"/>
      <c r="G2284" s="219"/>
      <c r="H2284" s="7"/>
      <c r="I2284" s="7"/>
      <c r="J2284" s="9"/>
      <c r="K2284" s="501"/>
    </row>
    <row r="2285" spans="1:11" x14ac:dyDescent="0.2">
      <c r="A2285" s="163">
        <v>2270</v>
      </c>
      <c r="B2285" s="7"/>
      <c r="C2285" s="7"/>
      <c r="D2285" s="120"/>
      <c r="E2285" s="7"/>
      <c r="F2285" s="7"/>
      <c r="G2285" s="219"/>
      <c r="H2285" s="7"/>
      <c r="I2285" s="7"/>
      <c r="J2285" s="9"/>
      <c r="K2285" s="501"/>
    </row>
    <row r="2286" spans="1:11" x14ac:dyDescent="0.2">
      <c r="A2286" s="163">
        <v>2271</v>
      </c>
      <c r="B2286" s="7"/>
      <c r="C2286" s="7"/>
      <c r="D2286" s="120"/>
      <c r="E2286" s="7"/>
      <c r="F2286" s="7"/>
      <c r="G2286" s="219"/>
      <c r="H2286" s="7"/>
      <c r="I2286" s="7"/>
      <c r="J2286" s="9"/>
      <c r="K2286" s="501"/>
    </row>
    <row r="2287" spans="1:11" x14ac:dyDescent="0.2">
      <c r="A2287" s="163">
        <v>2272</v>
      </c>
      <c r="B2287" s="7"/>
      <c r="C2287" s="7"/>
      <c r="D2287" s="120"/>
      <c r="E2287" s="7"/>
      <c r="F2287" s="7"/>
      <c r="G2287" s="219"/>
      <c r="H2287" s="7"/>
      <c r="I2287" s="7"/>
      <c r="J2287" s="9"/>
      <c r="K2287" s="501"/>
    </row>
    <row r="2288" spans="1:11" x14ac:dyDescent="0.2">
      <c r="A2288" s="163">
        <v>2273</v>
      </c>
      <c r="B2288" s="7"/>
      <c r="C2288" s="7"/>
      <c r="D2288" s="120"/>
      <c r="E2288" s="7"/>
      <c r="F2288" s="7"/>
      <c r="G2288" s="219"/>
      <c r="H2288" s="7"/>
      <c r="I2288" s="7"/>
      <c r="J2288" s="9"/>
      <c r="K2288" s="501"/>
    </row>
    <row r="2289" spans="1:11" x14ac:dyDescent="0.2">
      <c r="A2289" s="163">
        <v>2274</v>
      </c>
      <c r="B2289" s="7"/>
      <c r="C2289" s="7"/>
      <c r="D2289" s="120"/>
      <c r="E2289" s="7"/>
      <c r="F2289" s="7"/>
      <c r="G2289" s="219"/>
      <c r="H2289" s="7"/>
      <c r="I2289" s="7"/>
      <c r="J2289" s="9"/>
      <c r="K2289" s="501"/>
    </row>
    <row r="2290" spans="1:11" x14ac:dyDescent="0.2">
      <c r="A2290" s="163">
        <v>2275</v>
      </c>
      <c r="B2290" s="7"/>
      <c r="C2290" s="7"/>
      <c r="D2290" s="120"/>
      <c r="E2290" s="7"/>
      <c r="F2290" s="7"/>
      <c r="G2290" s="219"/>
      <c r="H2290" s="7"/>
      <c r="I2290" s="7"/>
      <c r="J2290" s="9"/>
      <c r="K2290" s="501"/>
    </row>
    <row r="2291" spans="1:11" x14ac:dyDescent="0.2">
      <c r="A2291" s="163">
        <v>2276</v>
      </c>
      <c r="B2291" s="7"/>
      <c r="C2291" s="7"/>
      <c r="D2291" s="120"/>
      <c r="E2291" s="7"/>
      <c r="F2291" s="7"/>
      <c r="G2291" s="219"/>
      <c r="H2291" s="7"/>
      <c r="I2291" s="7"/>
      <c r="J2291" s="9"/>
      <c r="K2291" s="501"/>
    </row>
    <row r="2292" spans="1:11" x14ac:dyDescent="0.2">
      <c r="A2292" s="163">
        <v>2277</v>
      </c>
      <c r="B2292" s="7"/>
      <c r="C2292" s="7"/>
      <c r="D2292" s="120"/>
      <c r="E2292" s="7"/>
      <c r="F2292" s="7"/>
      <c r="G2292" s="219"/>
      <c r="H2292" s="7"/>
      <c r="I2292" s="7"/>
      <c r="J2292" s="9"/>
      <c r="K2292" s="501"/>
    </row>
    <row r="2293" spans="1:11" x14ac:dyDescent="0.2">
      <c r="A2293" s="163">
        <v>2278</v>
      </c>
      <c r="B2293" s="7"/>
      <c r="C2293" s="7"/>
      <c r="D2293" s="120"/>
      <c r="E2293" s="7"/>
      <c r="F2293" s="7"/>
      <c r="G2293" s="219"/>
      <c r="H2293" s="7"/>
      <c r="I2293" s="7"/>
      <c r="J2293" s="9"/>
      <c r="K2293" s="501"/>
    </row>
    <row r="2294" spans="1:11" x14ac:dyDescent="0.2">
      <c r="A2294" s="163">
        <v>2279</v>
      </c>
      <c r="B2294" s="7"/>
      <c r="C2294" s="7"/>
      <c r="D2294" s="120"/>
      <c r="E2294" s="7"/>
      <c r="F2294" s="7"/>
      <c r="G2294" s="219"/>
      <c r="H2294" s="7"/>
      <c r="I2294" s="7"/>
      <c r="J2294" s="9"/>
      <c r="K2294" s="501"/>
    </row>
    <row r="2295" spans="1:11" x14ac:dyDescent="0.2">
      <c r="A2295" s="163">
        <v>2280</v>
      </c>
      <c r="B2295" s="7"/>
      <c r="C2295" s="7"/>
      <c r="D2295" s="120"/>
      <c r="E2295" s="7"/>
      <c r="F2295" s="7"/>
      <c r="G2295" s="219"/>
      <c r="H2295" s="7"/>
      <c r="I2295" s="7"/>
      <c r="J2295" s="9"/>
      <c r="K2295" s="501"/>
    </row>
    <row r="2296" spans="1:11" x14ac:dyDescent="0.2">
      <c r="A2296" s="163">
        <v>2281</v>
      </c>
      <c r="B2296" s="7"/>
      <c r="C2296" s="7"/>
      <c r="D2296" s="120"/>
      <c r="E2296" s="7"/>
      <c r="F2296" s="7"/>
      <c r="G2296" s="219"/>
      <c r="H2296" s="7"/>
      <c r="I2296" s="7"/>
      <c r="J2296" s="9"/>
      <c r="K2296" s="501"/>
    </row>
    <row r="2297" spans="1:11" x14ac:dyDescent="0.2">
      <c r="A2297" s="163">
        <v>2282</v>
      </c>
      <c r="B2297" s="7"/>
      <c r="C2297" s="7"/>
      <c r="D2297" s="120"/>
      <c r="E2297" s="7"/>
      <c r="F2297" s="7"/>
      <c r="G2297" s="219"/>
      <c r="H2297" s="7"/>
      <c r="I2297" s="7"/>
      <c r="J2297" s="9"/>
      <c r="K2297" s="501"/>
    </row>
    <row r="2298" spans="1:11" x14ac:dyDescent="0.2">
      <c r="A2298" s="163">
        <v>2283</v>
      </c>
      <c r="B2298" s="7"/>
      <c r="C2298" s="7"/>
      <c r="D2298" s="120"/>
      <c r="E2298" s="7"/>
      <c r="F2298" s="7"/>
      <c r="G2298" s="219"/>
      <c r="H2298" s="7"/>
      <c r="I2298" s="7"/>
      <c r="J2298" s="9"/>
      <c r="K2298" s="501"/>
    </row>
    <row r="2299" spans="1:11" x14ac:dyDescent="0.2">
      <c r="A2299" s="163">
        <v>2284</v>
      </c>
      <c r="B2299" s="7"/>
      <c r="C2299" s="7"/>
      <c r="D2299" s="120"/>
      <c r="E2299" s="7"/>
      <c r="F2299" s="7"/>
      <c r="G2299" s="219"/>
      <c r="H2299" s="7"/>
      <c r="I2299" s="7"/>
      <c r="J2299" s="9"/>
      <c r="K2299" s="501"/>
    </row>
    <row r="2300" spans="1:11" x14ac:dyDescent="0.2">
      <c r="A2300" s="163">
        <v>2285</v>
      </c>
      <c r="B2300" s="7"/>
      <c r="C2300" s="7"/>
      <c r="D2300" s="120"/>
      <c r="E2300" s="7"/>
      <c r="F2300" s="7"/>
      <c r="G2300" s="219"/>
      <c r="H2300" s="7"/>
      <c r="I2300" s="7"/>
      <c r="J2300" s="9"/>
      <c r="K2300" s="501"/>
    </row>
    <row r="2301" spans="1:11" x14ac:dyDescent="0.2">
      <c r="A2301" s="163">
        <v>2286</v>
      </c>
      <c r="B2301" s="7"/>
      <c r="C2301" s="7"/>
      <c r="D2301" s="120"/>
      <c r="E2301" s="7"/>
      <c r="F2301" s="7"/>
      <c r="G2301" s="219"/>
      <c r="H2301" s="7"/>
      <c r="I2301" s="7"/>
      <c r="J2301" s="9"/>
      <c r="K2301" s="501"/>
    </row>
    <row r="2302" spans="1:11" x14ac:dyDescent="0.2">
      <c r="A2302" s="163">
        <v>2287</v>
      </c>
      <c r="B2302" s="7"/>
      <c r="C2302" s="7"/>
      <c r="D2302" s="120"/>
      <c r="E2302" s="7"/>
      <c r="F2302" s="7"/>
      <c r="G2302" s="219"/>
      <c r="H2302" s="7"/>
      <c r="I2302" s="7"/>
      <c r="J2302" s="9"/>
      <c r="K2302" s="501"/>
    </row>
    <row r="2303" spans="1:11" x14ac:dyDescent="0.2">
      <c r="A2303" s="163">
        <v>2288</v>
      </c>
      <c r="B2303" s="7"/>
      <c r="C2303" s="7"/>
      <c r="D2303" s="120"/>
      <c r="E2303" s="7"/>
      <c r="F2303" s="7"/>
      <c r="G2303" s="219"/>
      <c r="H2303" s="7"/>
      <c r="I2303" s="7"/>
      <c r="J2303" s="9"/>
      <c r="K2303" s="501"/>
    </row>
    <row r="2304" spans="1:11" x14ac:dyDescent="0.2">
      <c r="A2304" s="163">
        <v>2289</v>
      </c>
      <c r="B2304" s="7"/>
      <c r="C2304" s="7"/>
      <c r="D2304" s="120"/>
      <c r="E2304" s="7"/>
      <c r="F2304" s="7"/>
      <c r="G2304" s="219"/>
      <c r="H2304" s="7"/>
      <c r="I2304" s="7"/>
      <c r="J2304" s="9"/>
      <c r="K2304" s="501"/>
    </row>
    <row r="2305" spans="1:11" x14ac:dyDescent="0.2">
      <c r="A2305" s="163">
        <v>2290</v>
      </c>
      <c r="B2305" s="7"/>
      <c r="C2305" s="7"/>
      <c r="D2305" s="120"/>
      <c r="E2305" s="7"/>
      <c r="F2305" s="7"/>
      <c r="G2305" s="219"/>
      <c r="H2305" s="7"/>
      <c r="I2305" s="7"/>
      <c r="J2305" s="9"/>
      <c r="K2305" s="501"/>
    </row>
    <row r="2306" spans="1:11" x14ac:dyDescent="0.2">
      <c r="A2306" s="163">
        <v>2291</v>
      </c>
      <c r="B2306" s="7"/>
      <c r="C2306" s="7"/>
      <c r="D2306" s="120"/>
      <c r="E2306" s="7"/>
      <c r="F2306" s="7"/>
      <c r="G2306" s="219"/>
      <c r="H2306" s="7"/>
      <c r="I2306" s="7"/>
      <c r="J2306" s="9"/>
      <c r="K2306" s="501"/>
    </row>
    <row r="2307" spans="1:11" x14ac:dyDescent="0.2">
      <c r="A2307" s="163">
        <v>2292</v>
      </c>
      <c r="B2307" s="7"/>
      <c r="C2307" s="7"/>
      <c r="D2307" s="120"/>
      <c r="E2307" s="7"/>
      <c r="F2307" s="7"/>
      <c r="G2307" s="219"/>
      <c r="H2307" s="7"/>
      <c r="I2307" s="7"/>
      <c r="J2307" s="9"/>
      <c r="K2307" s="501"/>
    </row>
    <row r="2308" spans="1:11" x14ac:dyDescent="0.2">
      <c r="A2308" s="163">
        <v>2293</v>
      </c>
      <c r="B2308" s="7"/>
      <c r="C2308" s="7"/>
      <c r="D2308" s="120"/>
      <c r="E2308" s="7"/>
      <c r="F2308" s="7"/>
      <c r="G2308" s="219"/>
      <c r="H2308" s="7"/>
      <c r="I2308" s="7"/>
      <c r="J2308" s="9"/>
      <c r="K2308" s="501"/>
    </row>
    <row r="2309" spans="1:11" x14ac:dyDescent="0.2">
      <c r="A2309" s="163">
        <v>2294</v>
      </c>
      <c r="B2309" s="7"/>
      <c r="C2309" s="7"/>
      <c r="D2309" s="120"/>
      <c r="E2309" s="7"/>
      <c r="F2309" s="7"/>
      <c r="G2309" s="219"/>
      <c r="H2309" s="7"/>
      <c r="I2309" s="7"/>
      <c r="J2309" s="9"/>
      <c r="K2309" s="501"/>
    </row>
    <row r="2310" spans="1:11" x14ac:dyDescent="0.2">
      <c r="A2310" s="163">
        <v>2295</v>
      </c>
      <c r="B2310" s="7"/>
      <c r="C2310" s="7"/>
      <c r="D2310" s="120"/>
      <c r="E2310" s="7"/>
      <c r="F2310" s="7"/>
      <c r="G2310" s="219"/>
      <c r="H2310" s="7"/>
      <c r="I2310" s="7"/>
      <c r="J2310" s="9"/>
      <c r="K2310" s="501"/>
    </row>
    <row r="2311" spans="1:11" x14ac:dyDescent="0.2">
      <c r="A2311" s="163">
        <v>2296</v>
      </c>
      <c r="B2311" s="7"/>
      <c r="C2311" s="7"/>
      <c r="D2311" s="120"/>
      <c r="E2311" s="7"/>
      <c r="F2311" s="7"/>
      <c r="G2311" s="219"/>
      <c r="H2311" s="7"/>
      <c r="I2311" s="7"/>
      <c r="J2311" s="9"/>
      <c r="K2311" s="501"/>
    </row>
    <row r="2312" spans="1:11" x14ac:dyDescent="0.2">
      <c r="A2312" s="163">
        <v>2297</v>
      </c>
      <c r="B2312" s="7"/>
      <c r="C2312" s="7"/>
      <c r="D2312" s="120"/>
      <c r="E2312" s="7"/>
      <c r="F2312" s="7"/>
      <c r="G2312" s="219"/>
      <c r="H2312" s="7"/>
      <c r="I2312" s="7"/>
      <c r="J2312" s="9"/>
      <c r="K2312" s="501"/>
    </row>
    <row r="2313" spans="1:11" x14ac:dyDescent="0.2">
      <c r="A2313" s="163">
        <v>2298</v>
      </c>
      <c r="B2313" s="7"/>
      <c r="C2313" s="7"/>
      <c r="D2313" s="120"/>
      <c r="E2313" s="7"/>
      <c r="F2313" s="7"/>
      <c r="G2313" s="219"/>
      <c r="H2313" s="7"/>
      <c r="I2313" s="7"/>
      <c r="J2313" s="9"/>
      <c r="K2313" s="501"/>
    </row>
    <row r="2314" spans="1:11" x14ac:dyDescent="0.2">
      <c r="A2314" s="163">
        <v>2299</v>
      </c>
      <c r="B2314" s="7"/>
      <c r="C2314" s="7"/>
      <c r="D2314" s="120"/>
      <c r="E2314" s="7"/>
      <c r="F2314" s="7"/>
      <c r="G2314" s="219"/>
      <c r="H2314" s="7"/>
      <c r="I2314" s="7"/>
      <c r="J2314" s="9"/>
      <c r="K2314" s="501"/>
    </row>
    <row r="2315" spans="1:11" x14ac:dyDescent="0.2">
      <c r="A2315" s="163">
        <v>2300</v>
      </c>
      <c r="B2315" s="7"/>
      <c r="C2315" s="7"/>
      <c r="D2315" s="120"/>
      <c r="E2315" s="7"/>
      <c r="F2315" s="7"/>
      <c r="G2315" s="219"/>
      <c r="H2315" s="7"/>
      <c r="I2315" s="7"/>
      <c r="J2315" s="9"/>
      <c r="K2315" s="501"/>
    </row>
    <row r="2316" spans="1:11" x14ac:dyDescent="0.2">
      <c r="A2316" s="163">
        <v>2301</v>
      </c>
      <c r="B2316" s="7"/>
      <c r="C2316" s="7"/>
      <c r="D2316" s="120"/>
      <c r="E2316" s="7"/>
      <c r="F2316" s="7"/>
      <c r="G2316" s="219"/>
      <c r="H2316" s="7"/>
      <c r="I2316" s="7"/>
      <c r="J2316" s="9"/>
      <c r="K2316" s="501"/>
    </row>
    <row r="2317" spans="1:11" x14ac:dyDescent="0.2">
      <c r="A2317" s="163">
        <v>2302</v>
      </c>
      <c r="B2317" s="7"/>
      <c r="C2317" s="7"/>
      <c r="D2317" s="120"/>
      <c r="E2317" s="7"/>
      <c r="F2317" s="7"/>
      <c r="G2317" s="219"/>
      <c r="H2317" s="7"/>
      <c r="I2317" s="7"/>
      <c r="J2317" s="9"/>
      <c r="K2317" s="501"/>
    </row>
    <row r="2318" spans="1:11" x14ac:dyDescent="0.2">
      <c r="A2318" s="163">
        <v>2303</v>
      </c>
      <c r="B2318" s="7"/>
      <c r="C2318" s="7"/>
      <c r="D2318" s="120"/>
      <c r="E2318" s="7"/>
      <c r="F2318" s="7"/>
      <c r="G2318" s="219"/>
      <c r="H2318" s="7"/>
      <c r="I2318" s="7"/>
      <c r="J2318" s="9"/>
      <c r="K2318" s="501"/>
    </row>
    <row r="2319" spans="1:11" x14ac:dyDescent="0.2">
      <c r="A2319" s="163">
        <v>2304</v>
      </c>
      <c r="B2319" s="7"/>
      <c r="C2319" s="7"/>
      <c r="D2319" s="120"/>
      <c r="E2319" s="7"/>
      <c r="F2319" s="7"/>
      <c r="G2319" s="219"/>
      <c r="H2319" s="7"/>
      <c r="I2319" s="7"/>
      <c r="J2319" s="9"/>
      <c r="K2319" s="501"/>
    </row>
    <row r="2320" spans="1:11" x14ac:dyDescent="0.2">
      <c r="A2320" s="163">
        <v>2305</v>
      </c>
      <c r="B2320" s="7"/>
      <c r="C2320" s="7"/>
      <c r="D2320" s="120"/>
      <c r="E2320" s="7"/>
      <c r="F2320" s="7"/>
      <c r="G2320" s="219"/>
      <c r="H2320" s="7"/>
      <c r="I2320" s="7"/>
      <c r="J2320" s="9"/>
      <c r="K2320" s="501"/>
    </row>
    <row r="2321" spans="1:11" x14ac:dyDescent="0.2">
      <c r="A2321" s="163">
        <v>2306</v>
      </c>
      <c r="B2321" s="7"/>
      <c r="C2321" s="7"/>
      <c r="D2321" s="120"/>
      <c r="E2321" s="7"/>
      <c r="F2321" s="7"/>
      <c r="G2321" s="219"/>
      <c r="H2321" s="7"/>
      <c r="I2321" s="7"/>
      <c r="J2321" s="9"/>
      <c r="K2321" s="501"/>
    </row>
    <row r="2322" spans="1:11" x14ac:dyDescent="0.2">
      <c r="A2322" s="163">
        <v>2307</v>
      </c>
      <c r="B2322" s="7"/>
      <c r="C2322" s="7"/>
      <c r="D2322" s="120"/>
      <c r="E2322" s="7"/>
      <c r="F2322" s="7"/>
      <c r="G2322" s="219"/>
      <c r="H2322" s="7"/>
      <c r="I2322" s="7"/>
      <c r="J2322" s="9"/>
      <c r="K2322" s="501"/>
    </row>
    <row r="2323" spans="1:11" x14ac:dyDescent="0.2">
      <c r="A2323" s="163">
        <v>2308</v>
      </c>
      <c r="B2323" s="7"/>
      <c r="C2323" s="7"/>
      <c r="D2323" s="120"/>
      <c r="E2323" s="7"/>
      <c r="F2323" s="7"/>
      <c r="G2323" s="219"/>
      <c r="H2323" s="7"/>
      <c r="I2323" s="7"/>
      <c r="J2323" s="9"/>
      <c r="K2323" s="501"/>
    </row>
    <row r="2324" spans="1:11" x14ac:dyDescent="0.2">
      <c r="A2324" s="163">
        <v>2309</v>
      </c>
      <c r="B2324" s="7"/>
      <c r="C2324" s="7"/>
      <c r="D2324" s="120"/>
      <c r="E2324" s="7"/>
      <c r="F2324" s="7"/>
      <c r="G2324" s="219"/>
      <c r="H2324" s="7"/>
      <c r="I2324" s="7"/>
      <c r="J2324" s="9"/>
      <c r="K2324" s="501"/>
    </row>
    <row r="2325" spans="1:11" x14ac:dyDescent="0.2">
      <c r="A2325" s="163">
        <v>2310</v>
      </c>
      <c r="B2325" s="7"/>
      <c r="C2325" s="7"/>
      <c r="D2325" s="120"/>
      <c r="E2325" s="7"/>
      <c r="F2325" s="7"/>
      <c r="G2325" s="219"/>
      <c r="H2325" s="7"/>
      <c r="I2325" s="7"/>
      <c r="J2325" s="9"/>
      <c r="K2325" s="501"/>
    </row>
    <row r="2326" spans="1:11" x14ac:dyDescent="0.2">
      <c r="A2326" s="163">
        <v>2311</v>
      </c>
      <c r="B2326" s="7"/>
      <c r="C2326" s="7"/>
      <c r="D2326" s="120"/>
      <c r="E2326" s="7"/>
      <c r="F2326" s="7"/>
      <c r="G2326" s="219"/>
      <c r="H2326" s="7"/>
      <c r="I2326" s="7"/>
      <c r="J2326" s="9"/>
      <c r="K2326" s="501"/>
    </row>
    <row r="2327" spans="1:11" x14ac:dyDescent="0.2">
      <c r="A2327" s="163">
        <v>2312</v>
      </c>
      <c r="B2327" s="7"/>
      <c r="C2327" s="7"/>
      <c r="D2327" s="120"/>
      <c r="E2327" s="7"/>
      <c r="F2327" s="7"/>
      <c r="G2327" s="219"/>
      <c r="H2327" s="7"/>
      <c r="I2327" s="7"/>
      <c r="J2327" s="9"/>
      <c r="K2327" s="501"/>
    </row>
    <row r="2328" spans="1:11" x14ac:dyDescent="0.2">
      <c r="A2328" s="163">
        <v>2313</v>
      </c>
      <c r="B2328" s="7"/>
      <c r="C2328" s="7"/>
      <c r="D2328" s="120"/>
      <c r="E2328" s="7"/>
      <c r="F2328" s="7"/>
      <c r="G2328" s="219"/>
      <c r="H2328" s="7"/>
      <c r="I2328" s="7"/>
      <c r="J2328" s="9"/>
      <c r="K2328" s="501"/>
    </row>
    <row r="2329" spans="1:11" x14ac:dyDescent="0.2">
      <c r="A2329" s="163">
        <v>2314</v>
      </c>
      <c r="B2329" s="7"/>
      <c r="C2329" s="7"/>
      <c r="D2329" s="120"/>
      <c r="E2329" s="7"/>
      <c r="F2329" s="7"/>
      <c r="G2329" s="219"/>
      <c r="H2329" s="7"/>
      <c r="I2329" s="7"/>
      <c r="J2329" s="9"/>
      <c r="K2329" s="501"/>
    </row>
    <row r="2330" spans="1:11" x14ac:dyDescent="0.2">
      <c r="A2330" s="163">
        <v>2315</v>
      </c>
      <c r="B2330" s="7"/>
      <c r="C2330" s="7"/>
      <c r="D2330" s="120"/>
      <c r="E2330" s="7"/>
      <c r="F2330" s="7"/>
      <c r="G2330" s="219"/>
      <c r="H2330" s="7"/>
      <c r="I2330" s="7"/>
      <c r="J2330" s="9"/>
      <c r="K2330" s="501"/>
    </row>
    <row r="2331" spans="1:11" x14ac:dyDescent="0.2">
      <c r="A2331" s="163">
        <v>2316</v>
      </c>
      <c r="B2331" s="7"/>
      <c r="C2331" s="7"/>
      <c r="D2331" s="120"/>
      <c r="E2331" s="7"/>
      <c r="F2331" s="7"/>
      <c r="G2331" s="219"/>
      <c r="H2331" s="7"/>
      <c r="I2331" s="7"/>
      <c r="J2331" s="9"/>
      <c r="K2331" s="501"/>
    </row>
    <row r="2332" spans="1:11" x14ac:dyDescent="0.2">
      <c r="A2332" s="163">
        <v>2317</v>
      </c>
      <c r="B2332" s="7"/>
      <c r="C2332" s="7"/>
      <c r="D2332" s="120"/>
      <c r="E2332" s="7"/>
      <c r="F2332" s="7"/>
      <c r="G2332" s="219"/>
      <c r="H2332" s="7"/>
      <c r="I2332" s="7"/>
      <c r="J2332" s="9"/>
      <c r="K2332" s="501"/>
    </row>
    <row r="2333" spans="1:11" x14ac:dyDescent="0.2">
      <c r="A2333" s="163">
        <v>2318</v>
      </c>
      <c r="B2333" s="7"/>
      <c r="C2333" s="7"/>
      <c r="D2333" s="120"/>
      <c r="E2333" s="7"/>
      <c r="F2333" s="7"/>
      <c r="G2333" s="219"/>
      <c r="H2333" s="7"/>
      <c r="I2333" s="7"/>
      <c r="J2333" s="9"/>
      <c r="K2333" s="501"/>
    </row>
    <row r="2334" spans="1:11" x14ac:dyDescent="0.2">
      <c r="A2334" s="163">
        <v>2319</v>
      </c>
      <c r="B2334" s="7"/>
      <c r="C2334" s="7"/>
      <c r="D2334" s="120"/>
      <c r="E2334" s="7"/>
      <c r="F2334" s="7"/>
      <c r="G2334" s="219"/>
      <c r="H2334" s="7"/>
      <c r="I2334" s="7"/>
      <c r="J2334" s="9"/>
      <c r="K2334" s="501"/>
    </row>
    <row r="2335" spans="1:11" x14ac:dyDescent="0.2">
      <c r="A2335" s="163">
        <v>2320</v>
      </c>
      <c r="B2335" s="7"/>
      <c r="C2335" s="7"/>
      <c r="D2335" s="120"/>
      <c r="E2335" s="7"/>
      <c r="F2335" s="7"/>
      <c r="G2335" s="219"/>
      <c r="H2335" s="7"/>
      <c r="I2335" s="7"/>
      <c r="J2335" s="9"/>
      <c r="K2335" s="501"/>
    </row>
    <row r="2336" spans="1:11" x14ac:dyDescent="0.2">
      <c r="A2336" s="163">
        <v>2321</v>
      </c>
      <c r="B2336" s="7"/>
      <c r="C2336" s="7"/>
      <c r="D2336" s="120"/>
      <c r="E2336" s="7"/>
      <c r="F2336" s="7"/>
      <c r="G2336" s="219"/>
      <c r="H2336" s="7"/>
      <c r="I2336" s="7"/>
      <c r="J2336" s="9"/>
      <c r="K2336" s="501"/>
    </row>
    <row r="2337" spans="1:11" x14ac:dyDescent="0.2">
      <c r="A2337" s="163">
        <v>2322</v>
      </c>
      <c r="B2337" s="7"/>
      <c r="C2337" s="7"/>
      <c r="D2337" s="120"/>
      <c r="E2337" s="7"/>
      <c r="F2337" s="7"/>
      <c r="G2337" s="219"/>
      <c r="H2337" s="7"/>
      <c r="I2337" s="7"/>
      <c r="J2337" s="9"/>
      <c r="K2337" s="501"/>
    </row>
    <row r="2338" spans="1:11" x14ac:dyDescent="0.2">
      <c r="A2338" s="163">
        <v>2323</v>
      </c>
      <c r="B2338" s="7"/>
      <c r="C2338" s="7"/>
      <c r="D2338" s="120"/>
      <c r="E2338" s="7"/>
      <c r="F2338" s="7"/>
      <c r="G2338" s="219"/>
      <c r="H2338" s="7"/>
      <c r="I2338" s="7"/>
      <c r="J2338" s="9"/>
      <c r="K2338" s="501"/>
    </row>
    <row r="2339" spans="1:11" x14ac:dyDescent="0.2">
      <c r="A2339" s="163">
        <v>2324</v>
      </c>
      <c r="B2339" s="7"/>
      <c r="C2339" s="7"/>
      <c r="D2339" s="120"/>
      <c r="E2339" s="7"/>
      <c r="F2339" s="7"/>
      <c r="G2339" s="219"/>
      <c r="H2339" s="7"/>
      <c r="I2339" s="7"/>
      <c r="J2339" s="9"/>
      <c r="K2339" s="501"/>
    </row>
    <row r="2340" spans="1:11" x14ac:dyDescent="0.2">
      <c r="A2340" s="163">
        <v>2325</v>
      </c>
      <c r="B2340" s="7"/>
      <c r="C2340" s="7"/>
      <c r="D2340" s="120"/>
      <c r="E2340" s="7"/>
      <c r="F2340" s="7"/>
      <c r="G2340" s="219"/>
      <c r="H2340" s="7"/>
      <c r="I2340" s="7"/>
      <c r="J2340" s="9"/>
      <c r="K2340" s="501"/>
    </row>
    <row r="2341" spans="1:11" x14ac:dyDescent="0.2">
      <c r="A2341" s="163">
        <v>2326</v>
      </c>
      <c r="B2341" s="7"/>
      <c r="C2341" s="7"/>
      <c r="D2341" s="120"/>
      <c r="E2341" s="7"/>
      <c r="F2341" s="7"/>
      <c r="G2341" s="219"/>
      <c r="H2341" s="7"/>
      <c r="I2341" s="7"/>
      <c r="J2341" s="9"/>
      <c r="K2341" s="501"/>
    </row>
    <row r="2342" spans="1:11" x14ac:dyDescent="0.2">
      <c r="A2342" s="163">
        <v>2327</v>
      </c>
      <c r="B2342" s="7"/>
      <c r="C2342" s="7"/>
      <c r="D2342" s="120"/>
      <c r="E2342" s="7"/>
      <c r="F2342" s="7"/>
      <c r="G2342" s="219"/>
      <c r="H2342" s="7"/>
      <c r="I2342" s="7"/>
      <c r="J2342" s="9"/>
      <c r="K2342" s="501"/>
    </row>
    <row r="2343" spans="1:11" x14ac:dyDescent="0.2">
      <c r="A2343" s="163">
        <v>2328</v>
      </c>
      <c r="B2343" s="7"/>
      <c r="C2343" s="7"/>
      <c r="D2343" s="120"/>
      <c r="E2343" s="7"/>
      <c r="F2343" s="7"/>
      <c r="G2343" s="219"/>
      <c r="H2343" s="7"/>
      <c r="I2343" s="7"/>
      <c r="J2343" s="9"/>
      <c r="K2343" s="501"/>
    </row>
    <row r="2344" spans="1:11" x14ac:dyDescent="0.2">
      <c r="A2344" s="163">
        <v>2329</v>
      </c>
      <c r="B2344" s="7"/>
      <c r="C2344" s="7"/>
      <c r="D2344" s="120"/>
      <c r="E2344" s="7"/>
      <c r="F2344" s="7"/>
      <c r="G2344" s="219"/>
      <c r="H2344" s="7"/>
      <c r="I2344" s="7"/>
      <c r="J2344" s="9"/>
      <c r="K2344" s="501"/>
    </row>
    <row r="2345" spans="1:11" x14ac:dyDescent="0.2">
      <c r="A2345" s="163">
        <v>2330</v>
      </c>
      <c r="B2345" s="7"/>
      <c r="C2345" s="7"/>
      <c r="D2345" s="120"/>
      <c r="E2345" s="7"/>
      <c r="F2345" s="7"/>
      <c r="G2345" s="219"/>
      <c r="H2345" s="7"/>
      <c r="I2345" s="7"/>
      <c r="J2345" s="9"/>
      <c r="K2345" s="501"/>
    </row>
    <row r="2346" spans="1:11" x14ac:dyDescent="0.2">
      <c r="A2346" s="163">
        <v>2331</v>
      </c>
      <c r="B2346" s="7"/>
      <c r="C2346" s="7"/>
      <c r="D2346" s="120"/>
      <c r="E2346" s="7"/>
      <c r="F2346" s="7"/>
      <c r="G2346" s="219"/>
      <c r="H2346" s="7"/>
      <c r="I2346" s="7"/>
      <c r="J2346" s="9"/>
      <c r="K2346" s="501"/>
    </row>
    <row r="2347" spans="1:11" x14ac:dyDescent="0.2">
      <c r="A2347" s="163">
        <v>2332</v>
      </c>
      <c r="B2347" s="7"/>
      <c r="C2347" s="7"/>
      <c r="D2347" s="120"/>
      <c r="E2347" s="7"/>
      <c r="F2347" s="7"/>
      <c r="G2347" s="219"/>
      <c r="H2347" s="7"/>
      <c r="I2347" s="7"/>
      <c r="J2347" s="9"/>
      <c r="K2347" s="501"/>
    </row>
    <row r="2348" spans="1:11" x14ac:dyDescent="0.2">
      <c r="A2348" s="163">
        <v>2333</v>
      </c>
      <c r="B2348" s="7"/>
      <c r="C2348" s="7"/>
      <c r="D2348" s="120"/>
      <c r="E2348" s="7"/>
      <c r="F2348" s="7"/>
      <c r="G2348" s="219"/>
      <c r="H2348" s="7"/>
      <c r="I2348" s="7"/>
      <c r="J2348" s="9"/>
      <c r="K2348" s="501"/>
    </row>
    <row r="2349" spans="1:11" x14ac:dyDescent="0.2">
      <c r="A2349" s="163">
        <v>2334</v>
      </c>
      <c r="B2349" s="7"/>
      <c r="C2349" s="7"/>
      <c r="D2349" s="120"/>
      <c r="E2349" s="7"/>
      <c r="F2349" s="7"/>
      <c r="G2349" s="219"/>
      <c r="H2349" s="7"/>
      <c r="I2349" s="7"/>
      <c r="J2349" s="9"/>
      <c r="K2349" s="501"/>
    </row>
    <row r="2350" spans="1:11" x14ac:dyDescent="0.2">
      <c r="A2350" s="163">
        <v>2335</v>
      </c>
      <c r="B2350" s="7"/>
      <c r="C2350" s="7"/>
      <c r="D2350" s="120"/>
      <c r="E2350" s="7"/>
      <c r="F2350" s="7"/>
      <c r="G2350" s="219"/>
      <c r="H2350" s="7"/>
      <c r="I2350" s="7"/>
      <c r="J2350" s="9"/>
      <c r="K2350" s="501"/>
    </row>
    <row r="2351" spans="1:11" x14ac:dyDescent="0.2">
      <c r="A2351" s="163">
        <v>2336</v>
      </c>
      <c r="B2351" s="7"/>
      <c r="C2351" s="7"/>
      <c r="D2351" s="120"/>
      <c r="E2351" s="7"/>
      <c r="F2351" s="7"/>
      <c r="G2351" s="219"/>
      <c r="H2351" s="7"/>
      <c r="I2351" s="7"/>
      <c r="J2351" s="9"/>
      <c r="K2351" s="501"/>
    </row>
    <row r="2352" spans="1:11" x14ac:dyDescent="0.2">
      <c r="A2352" s="163">
        <v>2337</v>
      </c>
      <c r="B2352" s="7"/>
      <c r="C2352" s="7"/>
      <c r="D2352" s="120"/>
      <c r="E2352" s="7"/>
      <c r="F2352" s="7"/>
      <c r="G2352" s="219"/>
      <c r="H2352" s="7"/>
      <c r="I2352" s="7"/>
      <c r="J2352" s="9"/>
      <c r="K2352" s="501"/>
    </row>
    <row r="2353" spans="1:11" x14ac:dyDescent="0.2">
      <c r="A2353" s="163">
        <v>2338</v>
      </c>
      <c r="B2353" s="7"/>
      <c r="C2353" s="7"/>
      <c r="D2353" s="120"/>
      <c r="E2353" s="7"/>
      <c r="F2353" s="7"/>
      <c r="G2353" s="219"/>
      <c r="H2353" s="7"/>
      <c r="I2353" s="7"/>
      <c r="J2353" s="9"/>
      <c r="K2353" s="501"/>
    </row>
    <row r="2354" spans="1:11" x14ac:dyDescent="0.2">
      <c r="A2354" s="163">
        <v>2339</v>
      </c>
      <c r="B2354" s="7"/>
      <c r="C2354" s="7"/>
      <c r="D2354" s="120"/>
      <c r="E2354" s="7"/>
      <c r="F2354" s="7"/>
      <c r="G2354" s="219"/>
      <c r="H2354" s="7"/>
      <c r="I2354" s="7"/>
      <c r="J2354" s="9"/>
      <c r="K2354" s="501"/>
    </row>
    <row r="2355" spans="1:11" x14ac:dyDescent="0.2">
      <c r="A2355" s="163">
        <v>2340</v>
      </c>
      <c r="B2355" s="7"/>
      <c r="C2355" s="7"/>
      <c r="D2355" s="120"/>
      <c r="E2355" s="7"/>
      <c r="F2355" s="7"/>
      <c r="G2355" s="219"/>
      <c r="H2355" s="7"/>
      <c r="I2355" s="7"/>
      <c r="J2355" s="9"/>
      <c r="K2355" s="501"/>
    </row>
    <row r="2356" spans="1:11" x14ac:dyDescent="0.2">
      <c r="A2356" s="163">
        <v>2341</v>
      </c>
      <c r="B2356" s="7"/>
      <c r="C2356" s="7"/>
      <c r="D2356" s="120"/>
      <c r="E2356" s="7"/>
      <c r="F2356" s="7"/>
      <c r="G2356" s="219"/>
      <c r="H2356" s="7"/>
      <c r="I2356" s="7"/>
      <c r="J2356" s="9"/>
      <c r="K2356" s="501"/>
    </row>
    <row r="2357" spans="1:11" x14ac:dyDescent="0.2">
      <c r="A2357" s="163">
        <v>2342</v>
      </c>
      <c r="B2357" s="7"/>
      <c r="C2357" s="7"/>
      <c r="D2357" s="120"/>
      <c r="E2357" s="7"/>
      <c r="F2357" s="7"/>
      <c r="G2357" s="219"/>
      <c r="H2357" s="7"/>
      <c r="I2357" s="7"/>
      <c r="J2357" s="9"/>
      <c r="K2357" s="501"/>
    </row>
    <row r="2358" spans="1:11" x14ac:dyDescent="0.2">
      <c r="A2358" s="163">
        <v>2343</v>
      </c>
      <c r="B2358" s="7"/>
      <c r="C2358" s="7"/>
      <c r="D2358" s="120"/>
      <c r="E2358" s="7"/>
      <c r="F2358" s="7"/>
      <c r="G2358" s="219"/>
      <c r="H2358" s="7"/>
      <c r="I2358" s="7"/>
      <c r="J2358" s="9"/>
      <c r="K2358" s="501"/>
    </row>
    <row r="2359" spans="1:11" x14ac:dyDescent="0.2">
      <c r="A2359" s="163">
        <v>2344</v>
      </c>
      <c r="B2359" s="7"/>
      <c r="C2359" s="7"/>
      <c r="D2359" s="120"/>
      <c r="E2359" s="7"/>
      <c r="F2359" s="7"/>
      <c r="G2359" s="219"/>
      <c r="H2359" s="7"/>
      <c r="I2359" s="7"/>
      <c r="J2359" s="9"/>
      <c r="K2359" s="501"/>
    </row>
    <row r="2360" spans="1:11" x14ac:dyDescent="0.2">
      <c r="A2360" s="163">
        <v>2345</v>
      </c>
      <c r="B2360" s="7"/>
      <c r="C2360" s="7"/>
      <c r="D2360" s="120"/>
      <c r="E2360" s="7"/>
      <c r="F2360" s="7"/>
      <c r="G2360" s="219"/>
      <c r="H2360" s="7"/>
      <c r="I2360" s="7"/>
      <c r="J2360" s="9"/>
      <c r="K2360" s="501"/>
    </row>
    <row r="2361" spans="1:11" x14ac:dyDescent="0.2">
      <c r="A2361" s="163">
        <v>2346</v>
      </c>
      <c r="B2361" s="7"/>
      <c r="C2361" s="7"/>
      <c r="D2361" s="120"/>
      <c r="E2361" s="7"/>
      <c r="F2361" s="7"/>
      <c r="G2361" s="219"/>
      <c r="H2361" s="7"/>
      <c r="I2361" s="7"/>
      <c r="J2361" s="9"/>
      <c r="K2361" s="501"/>
    </row>
    <row r="2362" spans="1:11" x14ac:dyDescent="0.2">
      <c r="A2362" s="163">
        <v>2347</v>
      </c>
      <c r="B2362" s="7"/>
      <c r="C2362" s="7"/>
      <c r="D2362" s="120"/>
      <c r="E2362" s="7"/>
      <c r="F2362" s="7"/>
      <c r="G2362" s="219"/>
      <c r="H2362" s="7"/>
      <c r="I2362" s="7"/>
      <c r="J2362" s="9"/>
      <c r="K2362" s="501"/>
    </row>
    <row r="2363" spans="1:11" x14ac:dyDescent="0.2">
      <c r="A2363" s="163">
        <v>2348</v>
      </c>
      <c r="B2363" s="7"/>
      <c r="C2363" s="7"/>
      <c r="D2363" s="120"/>
      <c r="E2363" s="7"/>
      <c r="F2363" s="7"/>
      <c r="G2363" s="219"/>
      <c r="H2363" s="7"/>
      <c r="I2363" s="7"/>
      <c r="J2363" s="9"/>
      <c r="K2363" s="501"/>
    </row>
    <row r="2364" spans="1:11" x14ac:dyDescent="0.2">
      <c r="A2364" s="163">
        <v>2349</v>
      </c>
      <c r="B2364" s="7"/>
      <c r="C2364" s="7"/>
      <c r="D2364" s="120"/>
      <c r="E2364" s="7"/>
      <c r="F2364" s="7"/>
      <c r="G2364" s="219"/>
      <c r="H2364" s="7"/>
      <c r="I2364" s="7"/>
      <c r="J2364" s="9"/>
      <c r="K2364" s="501"/>
    </row>
    <row r="2365" spans="1:11" x14ac:dyDescent="0.2">
      <c r="A2365" s="163">
        <v>2350</v>
      </c>
      <c r="B2365" s="7"/>
      <c r="C2365" s="7"/>
      <c r="D2365" s="120"/>
      <c r="E2365" s="7"/>
      <c r="F2365" s="7"/>
      <c r="G2365" s="219"/>
      <c r="H2365" s="7"/>
      <c r="I2365" s="7"/>
      <c r="J2365" s="9"/>
      <c r="K2365" s="501"/>
    </row>
    <row r="2366" spans="1:11" x14ac:dyDescent="0.2">
      <c r="A2366" s="163">
        <v>2351</v>
      </c>
      <c r="B2366" s="7"/>
      <c r="C2366" s="7"/>
      <c r="D2366" s="120"/>
      <c r="E2366" s="7"/>
      <c r="F2366" s="7"/>
      <c r="G2366" s="219"/>
      <c r="H2366" s="7"/>
      <c r="I2366" s="7"/>
      <c r="J2366" s="9"/>
      <c r="K2366" s="501"/>
    </row>
    <row r="2367" spans="1:11" x14ac:dyDescent="0.2">
      <c r="A2367" s="163">
        <v>2352</v>
      </c>
      <c r="B2367" s="7"/>
      <c r="C2367" s="7"/>
      <c r="D2367" s="120"/>
      <c r="E2367" s="7"/>
      <c r="F2367" s="7"/>
      <c r="G2367" s="219"/>
      <c r="H2367" s="7"/>
      <c r="I2367" s="7"/>
      <c r="J2367" s="9"/>
      <c r="K2367" s="501"/>
    </row>
    <row r="2368" spans="1:11" x14ac:dyDescent="0.2">
      <c r="A2368" s="163">
        <v>2353</v>
      </c>
      <c r="B2368" s="7"/>
      <c r="C2368" s="7"/>
      <c r="D2368" s="120"/>
      <c r="E2368" s="7"/>
      <c r="F2368" s="7"/>
      <c r="G2368" s="219"/>
      <c r="H2368" s="7"/>
      <c r="I2368" s="7"/>
      <c r="J2368" s="9"/>
      <c r="K2368" s="501"/>
    </row>
    <row r="2369" spans="1:11" x14ac:dyDescent="0.2">
      <c r="A2369" s="163">
        <v>2354</v>
      </c>
      <c r="B2369" s="7"/>
      <c r="C2369" s="7"/>
      <c r="D2369" s="120"/>
      <c r="E2369" s="7"/>
      <c r="F2369" s="7"/>
      <c r="G2369" s="219"/>
      <c r="H2369" s="7"/>
      <c r="I2369" s="7"/>
      <c r="J2369" s="9"/>
      <c r="K2369" s="501"/>
    </row>
    <row r="2370" spans="1:11" x14ac:dyDescent="0.2">
      <c r="A2370" s="163">
        <v>2355</v>
      </c>
      <c r="B2370" s="7"/>
      <c r="C2370" s="7"/>
      <c r="D2370" s="120"/>
      <c r="E2370" s="7"/>
      <c r="F2370" s="7"/>
      <c r="G2370" s="219"/>
      <c r="H2370" s="7"/>
      <c r="I2370" s="7"/>
      <c r="J2370" s="9"/>
      <c r="K2370" s="501"/>
    </row>
    <row r="2371" spans="1:11" x14ac:dyDescent="0.2">
      <c r="A2371" s="163">
        <v>2356</v>
      </c>
      <c r="B2371" s="7"/>
      <c r="C2371" s="7"/>
      <c r="D2371" s="120"/>
      <c r="E2371" s="7"/>
      <c r="F2371" s="7"/>
      <c r="G2371" s="219"/>
      <c r="H2371" s="7"/>
      <c r="I2371" s="7"/>
      <c r="J2371" s="9"/>
      <c r="K2371" s="501"/>
    </row>
    <row r="2372" spans="1:11" x14ac:dyDescent="0.2">
      <c r="A2372" s="163">
        <v>2357</v>
      </c>
      <c r="B2372" s="7"/>
      <c r="C2372" s="7"/>
      <c r="D2372" s="120"/>
      <c r="E2372" s="7"/>
      <c r="F2372" s="7"/>
      <c r="G2372" s="219"/>
      <c r="H2372" s="7"/>
      <c r="I2372" s="7"/>
      <c r="J2372" s="9"/>
      <c r="K2372" s="501"/>
    </row>
    <row r="2373" spans="1:11" x14ac:dyDescent="0.2">
      <c r="A2373" s="163">
        <v>2358</v>
      </c>
      <c r="B2373" s="7"/>
      <c r="C2373" s="7"/>
      <c r="D2373" s="120"/>
      <c r="E2373" s="7"/>
      <c r="F2373" s="7"/>
      <c r="G2373" s="219"/>
      <c r="H2373" s="7"/>
      <c r="I2373" s="7"/>
      <c r="J2373" s="9"/>
      <c r="K2373" s="501"/>
    </row>
    <row r="2374" spans="1:11" x14ac:dyDescent="0.2">
      <c r="A2374" s="163">
        <v>2359</v>
      </c>
      <c r="B2374" s="7"/>
      <c r="C2374" s="7"/>
      <c r="D2374" s="120"/>
      <c r="E2374" s="7"/>
      <c r="F2374" s="7"/>
      <c r="G2374" s="219"/>
      <c r="H2374" s="7"/>
      <c r="I2374" s="7"/>
      <c r="J2374" s="9"/>
      <c r="K2374" s="501"/>
    </row>
    <row r="2375" spans="1:11" x14ac:dyDescent="0.2">
      <c r="A2375" s="163">
        <v>2360</v>
      </c>
      <c r="B2375" s="7"/>
      <c r="C2375" s="7"/>
      <c r="D2375" s="120"/>
      <c r="E2375" s="7"/>
      <c r="F2375" s="7"/>
      <c r="G2375" s="219"/>
      <c r="H2375" s="7"/>
      <c r="I2375" s="7"/>
      <c r="J2375" s="9"/>
      <c r="K2375" s="501"/>
    </row>
    <row r="2376" spans="1:11" x14ac:dyDescent="0.2">
      <c r="A2376" s="163">
        <v>2361</v>
      </c>
      <c r="B2376" s="7"/>
      <c r="C2376" s="7"/>
      <c r="D2376" s="120"/>
      <c r="E2376" s="7"/>
      <c r="F2376" s="7"/>
      <c r="G2376" s="219"/>
      <c r="H2376" s="7"/>
      <c r="I2376" s="7"/>
      <c r="J2376" s="9"/>
      <c r="K2376" s="501"/>
    </row>
    <row r="2377" spans="1:11" x14ac:dyDescent="0.2">
      <c r="A2377" s="163">
        <v>2362</v>
      </c>
      <c r="B2377" s="7"/>
      <c r="C2377" s="7"/>
      <c r="D2377" s="120"/>
      <c r="E2377" s="7"/>
      <c r="F2377" s="7"/>
      <c r="G2377" s="219"/>
      <c r="H2377" s="7"/>
      <c r="I2377" s="7"/>
      <c r="J2377" s="9"/>
      <c r="K2377" s="501"/>
    </row>
    <row r="2378" spans="1:11" x14ac:dyDescent="0.2">
      <c r="A2378" s="163">
        <v>2363</v>
      </c>
      <c r="B2378" s="7"/>
      <c r="C2378" s="7"/>
      <c r="D2378" s="120"/>
      <c r="E2378" s="7"/>
      <c r="F2378" s="7"/>
      <c r="G2378" s="219"/>
      <c r="H2378" s="7"/>
      <c r="I2378" s="7"/>
      <c r="J2378" s="9"/>
      <c r="K2378" s="501"/>
    </row>
    <row r="2379" spans="1:11" x14ac:dyDescent="0.2">
      <c r="A2379" s="163">
        <v>2364</v>
      </c>
      <c r="B2379" s="7"/>
      <c r="C2379" s="7"/>
      <c r="D2379" s="120"/>
      <c r="E2379" s="7"/>
      <c r="F2379" s="7"/>
      <c r="G2379" s="219"/>
      <c r="H2379" s="7"/>
      <c r="I2379" s="7"/>
      <c r="J2379" s="9"/>
      <c r="K2379" s="501"/>
    </row>
    <row r="2380" spans="1:11" x14ac:dyDescent="0.2">
      <c r="A2380" s="163">
        <v>2365</v>
      </c>
      <c r="B2380" s="7"/>
      <c r="C2380" s="7"/>
      <c r="D2380" s="120"/>
      <c r="E2380" s="7"/>
      <c r="F2380" s="7"/>
      <c r="G2380" s="219"/>
      <c r="H2380" s="7"/>
      <c r="I2380" s="7"/>
      <c r="J2380" s="9"/>
      <c r="K2380" s="501"/>
    </row>
    <row r="2381" spans="1:11" x14ac:dyDescent="0.2">
      <c r="A2381" s="163">
        <v>2366</v>
      </c>
      <c r="B2381" s="7"/>
      <c r="C2381" s="7"/>
      <c r="D2381" s="120"/>
      <c r="E2381" s="7"/>
      <c r="F2381" s="7"/>
      <c r="G2381" s="219"/>
      <c r="H2381" s="7"/>
      <c r="I2381" s="7"/>
      <c r="J2381" s="9"/>
      <c r="K2381" s="501"/>
    </row>
    <row r="2382" spans="1:11" x14ac:dyDescent="0.2">
      <c r="A2382" s="163">
        <v>2367</v>
      </c>
      <c r="B2382" s="7"/>
      <c r="C2382" s="7"/>
      <c r="D2382" s="120"/>
      <c r="E2382" s="7"/>
      <c r="F2382" s="7"/>
      <c r="G2382" s="219"/>
      <c r="H2382" s="7"/>
      <c r="I2382" s="7"/>
      <c r="J2382" s="9"/>
      <c r="K2382" s="501"/>
    </row>
    <row r="2383" spans="1:11" x14ac:dyDescent="0.2">
      <c r="A2383" s="163">
        <v>2368</v>
      </c>
      <c r="B2383" s="7"/>
      <c r="C2383" s="7"/>
      <c r="D2383" s="120"/>
      <c r="E2383" s="7"/>
      <c r="F2383" s="7"/>
      <c r="G2383" s="219"/>
      <c r="H2383" s="7"/>
      <c r="I2383" s="7"/>
      <c r="J2383" s="9"/>
      <c r="K2383" s="501"/>
    </row>
    <row r="2384" spans="1:11" x14ac:dyDescent="0.2">
      <c r="A2384" s="163">
        <v>2369</v>
      </c>
      <c r="B2384" s="7"/>
      <c r="C2384" s="7"/>
      <c r="D2384" s="120"/>
      <c r="E2384" s="7"/>
      <c r="F2384" s="7"/>
      <c r="G2384" s="219"/>
      <c r="H2384" s="7"/>
      <c r="I2384" s="7"/>
      <c r="J2384" s="9"/>
      <c r="K2384" s="501"/>
    </row>
    <row r="2385" spans="1:11" x14ac:dyDescent="0.2">
      <c r="A2385" s="163">
        <v>2370</v>
      </c>
      <c r="B2385" s="7"/>
      <c r="C2385" s="7"/>
      <c r="D2385" s="120"/>
      <c r="E2385" s="7"/>
      <c r="F2385" s="7"/>
      <c r="G2385" s="219"/>
      <c r="H2385" s="7"/>
      <c r="I2385" s="7"/>
      <c r="J2385" s="9"/>
      <c r="K2385" s="501"/>
    </row>
    <row r="2386" spans="1:11" x14ac:dyDescent="0.2">
      <c r="A2386" s="163">
        <v>2371</v>
      </c>
      <c r="B2386" s="7"/>
      <c r="C2386" s="7"/>
      <c r="D2386" s="120"/>
      <c r="E2386" s="7"/>
      <c r="F2386" s="7"/>
      <c r="G2386" s="219"/>
      <c r="H2386" s="7"/>
      <c r="I2386" s="7"/>
      <c r="J2386" s="9"/>
      <c r="K2386" s="501"/>
    </row>
    <row r="2387" spans="1:11" x14ac:dyDescent="0.2">
      <c r="A2387" s="163">
        <v>2372</v>
      </c>
      <c r="B2387" s="7"/>
      <c r="C2387" s="7"/>
      <c r="D2387" s="120"/>
      <c r="E2387" s="7"/>
      <c r="F2387" s="7"/>
      <c r="G2387" s="219"/>
      <c r="H2387" s="7"/>
      <c r="I2387" s="7"/>
      <c r="J2387" s="9"/>
      <c r="K2387" s="501"/>
    </row>
    <row r="2388" spans="1:11" x14ac:dyDescent="0.2">
      <c r="A2388" s="163">
        <v>2373</v>
      </c>
      <c r="B2388" s="7"/>
      <c r="C2388" s="7"/>
      <c r="D2388" s="120"/>
      <c r="E2388" s="7"/>
      <c r="F2388" s="7"/>
      <c r="G2388" s="219"/>
      <c r="H2388" s="7"/>
      <c r="I2388" s="7"/>
      <c r="J2388" s="9"/>
      <c r="K2388" s="501"/>
    </row>
    <row r="2389" spans="1:11" x14ac:dyDescent="0.2">
      <c r="A2389" s="163">
        <v>2374</v>
      </c>
      <c r="B2389" s="7"/>
      <c r="C2389" s="7"/>
      <c r="D2389" s="120"/>
      <c r="E2389" s="7"/>
      <c r="F2389" s="7"/>
      <c r="G2389" s="219"/>
      <c r="H2389" s="7"/>
      <c r="I2389" s="7"/>
      <c r="J2389" s="9"/>
      <c r="K2389" s="501"/>
    </row>
    <row r="2390" spans="1:11" x14ac:dyDescent="0.2">
      <c r="A2390" s="163">
        <v>2375</v>
      </c>
      <c r="B2390" s="7"/>
      <c r="C2390" s="7"/>
      <c r="D2390" s="120"/>
      <c r="E2390" s="7"/>
      <c r="F2390" s="7"/>
      <c r="G2390" s="219"/>
      <c r="H2390" s="7"/>
      <c r="I2390" s="7"/>
      <c r="J2390" s="9"/>
      <c r="K2390" s="501"/>
    </row>
    <row r="2391" spans="1:11" x14ac:dyDescent="0.2">
      <c r="A2391" s="163">
        <v>2376</v>
      </c>
      <c r="B2391" s="7"/>
      <c r="C2391" s="7"/>
      <c r="D2391" s="120"/>
      <c r="E2391" s="7"/>
      <c r="F2391" s="7"/>
      <c r="G2391" s="219"/>
      <c r="H2391" s="7"/>
      <c r="I2391" s="7"/>
      <c r="J2391" s="9"/>
      <c r="K2391" s="501"/>
    </row>
    <row r="2392" spans="1:11" x14ac:dyDescent="0.2">
      <c r="A2392" s="163">
        <v>2377</v>
      </c>
      <c r="B2392" s="7"/>
      <c r="C2392" s="7"/>
      <c r="D2392" s="120"/>
      <c r="E2392" s="7"/>
      <c r="F2392" s="7"/>
      <c r="G2392" s="219"/>
      <c r="H2392" s="7"/>
      <c r="I2392" s="7"/>
      <c r="J2392" s="9"/>
      <c r="K2392" s="501"/>
    </row>
    <row r="2393" spans="1:11" x14ac:dyDescent="0.2">
      <c r="A2393" s="163">
        <v>2378</v>
      </c>
      <c r="B2393" s="7"/>
      <c r="C2393" s="7"/>
      <c r="D2393" s="120"/>
      <c r="E2393" s="7"/>
      <c r="F2393" s="7"/>
      <c r="G2393" s="219"/>
      <c r="H2393" s="7"/>
      <c r="I2393" s="7"/>
      <c r="J2393" s="9"/>
      <c r="K2393" s="501"/>
    </row>
    <row r="2394" spans="1:11" x14ac:dyDescent="0.2">
      <c r="A2394" s="163">
        <v>2379</v>
      </c>
      <c r="B2394" s="7"/>
      <c r="C2394" s="7"/>
      <c r="D2394" s="120"/>
      <c r="E2394" s="7"/>
      <c r="F2394" s="7"/>
      <c r="G2394" s="219"/>
      <c r="H2394" s="7"/>
      <c r="I2394" s="7"/>
      <c r="J2394" s="9"/>
      <c r="K2394" s="501"/>
    </row>
    <row r="2395" spans="1:11" x14ac:dyDescent="0.2">
      <c r="A2395" s="163">
        <v>2380</v>
      </c>
      <c r="B2395" s="7"/>
      <c r="C2395" s="7"/>
      <c r="D2395" s="120"/>
      <c r="E2395" s="7"/>
      <c r="F2395" s="7"/>
      <c r="G2395" s="219"/>
      <c r="H2395" s="7"/>
      <c r="I2395" s="7"/>
      <c r="J2395" s="9"/>
      <c r="K2395" s="501"/>
    </row>
    <row r="2396" spans="1:11" x14ac:dyDescent="0.2">
      <c r="A2396" s="163">
        <v>2381</v>
      </c>
      <c r="B2396" s="7"/>
      <c r="C2396" s="7"/>
      <c r="D2396" s="120"/>
      <c r="E2396" s="7"/>
      <c r="F2396" s="7"/>
      <c r="G2396" s="219"/>
      <c r="H2396" s="7"/>
      <c r="I2396" s="7"/>
      <c r="J2396" s="9"/>
      <c r="K2396" s="501"/>
    </row>
    <row r="2397" spans="1:11" x14ac:dyDescent="0.2">
      <c r="A2397" s="163">
        <v>2382</v>
      </c>
      <c r="B2397" s="7"/>
      <c r="C2397" s="7"/>
      <c r="D2397" s="120"/>
      <c r="E2397" s="7"/>
      <c r="F2397" s="7"/>
      <c r="G2397" s="219"/>
      <c r="H2397" s="7"/>
      <c r="I2397" s="7"/>
      <c r="J2397" s="9"/>
      <c r="K2397" s="501"/>
    </row>
    <row r="2398" spans="1:11" x14ac:dyDescent="0.2">
      <c r="A2398" s="163">
        <v>2383</v>
      </c>
      <c r="B2398" s="7"/>
      <c r="C2398" s="7"/>
      <c r="D2398" s="120"/>
      <c r="E2398" s="7"/>
      <c r="F2398" s="7"/>
      <c r="G2398" s="219"/>
      <c r="H2398" s="7"/>
      <c r="I2398" s="7"/>
      <c r="J2398" s="9"/>
      <c r="K2398" s="501"/>
    </row>
    <row r="2399" spans="1:11" x14ac:dyDescent="0.2">
      <c r="A2399" s="163">
        <v>2384</v>
      </c>
      <c r="B2399" s="7"/>
      <c r="C2399" s="7"/>
      <c r="D2399" s="120"/>
      <c r="E2399" s="7"/>
      <c r="F2399" s="7"/>
      <c r="G2399" s="219"/>
      <c r="H2399" s="7"/>
      <c r="I2399" s="7"/>
      <c r="J2399" s="9"/>
      <c r="K2399" s="501"/>
    </row>
    <row r="2400" spans="1:11" x14ac:dyDescent="0.2">
      <c r="A2400" s="163">
        <v>2385</v>
      </c>
      <c r="B2400" s="7"/>
      <c r="C2400" s="7"/>
      <c r="D2400" s="120"/>
      <c r="E2400" s="7"/>
      <c r="F2400" s="7"/>
      <c r="G2400" s="219"/>
      <c r="H2400" s="7"/>
      <c r="I2400" s="7"/>
      <c r="J2400" s="9"/>
      <c r="K2400" s="501"/>
    </row>
    <row r="2401" spans="1:11" x14ac:dyDescent="0.2">
      <c r="A2401" s="163">
        <v>2386</v>
      </c>
      <c r="B2401" s="7"/>
      <c r="C2401" s="7"/>
      <c r="D2401" s="120"/>
      <c r="E2401" s="7"/>
      <c r="F2401" s="7"/>
      <c r="G2401" s="219"/>
      <c r="H2401" s="7"/>
      <c r="I2401" s="7"/>
      <c r="J2401" s="9"/>
      <c r="K2401" s="501"/>
    </row>
    <row r="2402" spans="1:11" x14ac:dyDescent="0.2">
      <c r="A2402" s="163">
        <v>2387</v>
      </c>
      <c r="B2402" s="7"/>
      <c r="C2402" s="7"/>
      <c r="D2402" s="120"/>
      <c r="E2402" s="7"/>
      <c r="F2402" s="7"/>
      <c r="G2402" s="219"/>
      <c r="H2402" s="7"/>
      <c r="I2402" s="7"/>
      <c r="J2402" s="9"/>
      <c r="K2402" s="501"/>
    </row>
    <row r="2403" spans="1:11" x14ac:dyDescent="0.2">
      <c r="A2403" s="163">
        <v>2388</v>
      </c>
      <c r="B2403" s="7"/>
      <c r="C2403" s="7"/>
      <c r="D2403" s="120"/>
      <c r="E2403" s="7"/>
      <c r="F2403" s="7"/>
      <c r="G2403" s="219"/>
      <c r="H2403" s="7"/>
      <c r="I2403" s="7"/>
      <c r="J2403" s="9"/>
      <c r="K2403" s="501"/>
    </row>
    <row r="2404" spans="1:11" x14ac:dyDescent="0.2">
      <c r="A2404" s="163">
        <v>2389</v>
      </c>
      <c r="B2404" s="7"/>
      <c r="C2404" s="7"/>
      <c r="D2404" s="120"/>
      <c r="E2404" s="7"/>
      <c r="F2404" s="7"/>
      <c r="G2404" s="219"/>
      <c r="H2404" s="7"/>
      <c r="I2404" s="7"/>
      <c r="J2404" s="9"/>
      <c r="K2404" s="501"/>
    </row>
    <row r="2405" spans="1:11" x14ac:dyDescent="0.2">
      <c r="A2405" s="163">
        <v>2390</v>
      </c>
      <c r="B2405" s="7"/>
      <c r="C2405" s="7"/>
      <c r="D2405" s="120"/>
      <c r="E2405" s="7"/>
      <c r="F2405" s="7"/>
      <c r="G2405" s="219"/>
      <c r="H2405" s="7"/>
      <c r="I2405" s="7"/>
      <c r="J2405" s="9"/>
      <c r="K2405" s="501"/>
    </row>
    <row r="2406" spans="1:11" x14ac:dyDescent="0.2">
      <c r="A2406" s="163">
        <v>2391</v>
      </c>
      <c r="B2406" s="7"/>
      <c r="C2406" s="7"/>
      <c r="D2406" s="120"/>
      <c r="E2406" s="7"/>
      <c r="F2406" s="7"/>
      <c r="G2406" s="219"/>
      <c r="H2406" s="7"/>
      <c r="I2406" s="7"/>
      <c r="J2406" s="9"/>
      <c r="K2406" s="501"/>
    </row>
    <row r="2407" spans="1:11" x14ac:dyDescent="0.2">
      <c r="A2407" s="163">
        <v>2392</v>
      </c>
      <c r="B2407" s="7"/>
      <c r="C2407" s="7"/>
      <c r="D2407" s="120"/>
      <c r="E2407" s="7"/>
      <c r="F2407" s="7"/>
      <c r="G2407" s="219"/>
      <c r="H2407" s="7"/>
      <c r="I2407" s="7"/>
      <c r="J2407" s="9"/>
      <c r="K2407" s="501"/>
    </row>
    <row r="2408" spans="1:11" x14ac:dyDescent="0.2">
      <c r="A2408" s="163">
        <v>2393</v>
      </c>
      <c r="B2408" s="7"/>
      <c r="C2408" s="7"/>
      <c r="D2408" s="120"/>
      <c r="E2408" s="7"/>
      <c r="F2408" s="7"/>
      <c r="G2408" s="219"/>
      <c r="H2408" s="7"/>
      <c r="I2408" s="7"/>
      <c r="J2408" s="9"/>
      <c r="K2408" s="501"/>
    </row>
    <row r="2409" spans="1:11" x14ac:dyDescent="0.2">
      <c r="A2409" s="163">
        <v>2394</v>
      </c>
      <c r="B2409" s="7"/>
      <c r="C2409" s="7"/>
      <c r="D2409" s="120"/>
      <c r="E2409" s="7"/>
      <c r="F2409" s="7"/>
      <c r="G2409" s="219"/>
      <c r="H2409" s="7"/>
      <c r="I2409" s="7"/>
      <c r="J2409" s="9"/>
      <c r="K2409" s="501"/>
    </row>
    <row r="2410" spans="1:11" x14ac:dyDescent="0.2">
      <c r="A2410" s="163">
        <v>2395</v>
      </c>
      <c r="B2410" s="7"/>
      <c r="C2410" s="7"/>
      <c r="D2410" s="120"/>
      <c r="E2410" s="7"/>
      <c r="F2410" s="7"/>
      <c r="G2410" s="219"/>
      <c r="H2410" s="7"/>
      <c r="I2410" s="7"/>
      <c r="J2410" s="9"/>
      <c r="K2410" s="501"/>
    </row>
    <row r="2411" spans="1:11" x14ac:dyDescent="0.2">
      <c r="A2411" s="163">
        <v>2396</v>
      </c>
      <c r="B2411" s="7"/>
      <c r="C2411" s="7"/>
      <c r="D2411" s="120"/>
      <c r="E2411" s="7"/>
      <c r="F2411" s="7"/>
      <c r="G2411" s="219"/>
      <c r="H2411" s="7"/>
      <c r="I2411" s="7"/>
      <c r="J2411" s="9"/>
      <c r="K2411" s="501"/>
    </row>
    <row r="2412" spans="1:11" x14ac:dyDescent="0.2">
      <c r="A2412" s="163">
        <v>2397</v>
      </c>
      <c r="B2412" s="7"/>
      <c r="C2412" s="7"/>
      <c r="D2412" s="120"/>
      <c r="E2412" s="7"/>
      <c r="F2412" s="7"/>
      <c r="G2412" s="219"/>
      <c r="H2412" s="7"/>
      <c r="I2412" s="7"/>
      <c r="J2412" s="9"/>
      <c r="K2412" s="501"/>
    </row>
    <row r="2413" spans="1:11" x14ac:dyDescent="0.2">
      <c r="A2413" s="163">
        <v>2398</v>
      </c>
      <c r="B2413" s="7"/>
      <c r="C2413" s="7"/>
      <c r="D2413" s="120"/>
      <c r="E2413" s="7"/>
      <c r="F2413" s="7"/>
      <c r="G2413" s="219"/>
      <c r="H2413" s="7"/>
      <c r="I2413" s="7"/>
      <c r="J2413" s="9"/>
      <c r="K2413" s="501"/>
    </row>
    <row r="2414" spans="1:11" x14ac:dyDescent="0.2">
      <c r="A2414" s="163">
        <v>2399</v>
      </c>
      <c r="B2414" s="7"/>
      <c r="C2414" s="7"/>
      <c r="D2414" s="120"/>
      <c r="E2414" s="7"/>
      <c r="F2414" s="7"/>
      <c r="G2414" s="219"/>
      <c r="H2414" s="7"/>
      <c r="I2414" s="7"/>
      <c r="J2414" s="9"/>
      <c r="K2414" s="501"/>
    </row>
    <row r="2415" spans="1:11" x14ac:dyDescent="0.2">
      <c r="A2415" s="163">
        <v>2400</v>
      </c>
      <c r="B2415" s="7"/>
      <c r="C2415" s="7"/>
      <c r="D2415" s="120"/>
      <c r="E2415" s="7"/>
      <c r="F2415" s="7"/>
      <c r="G2415" s="219"/>
      <c r="H2415" s="7"/>
      <c r="I2415" s="7"/>
      <c r="J2415" s="9"/>
      <c r="K2415" s="501"/>
    </row>
    <row r="2416" spans="1:11" x14ac:dyDescent="0.2">
      <c r="A2416" s="163">
        <v>2401</v>
      </c>
      <c r="B2416" s="7"/>
      <c r="C2416" s="7"/>
      <c r="D2416" s="120"/>
      <c r="E2416" s="7"/>
      <c r="F2416" s="7"/>
      <c r="G2416" s="219"/>
      <c r="H2416" s="7"/>
      <c r="I2416" s="7"/>
      <c r="J2416" s="9"/>
      <c r="K2416" s="501"/>
    </row>
    <row r="2417" spans="1:11" x14ac:dyDescent="0.2">
      <c r="A2417" s="163">
        <v>2402</v>
      </c>
      <c r="B2417" s="7"/>
      <c r="C2417" s="7"/>
      <c r="D2417" s="120"/>
      <c r="E2417" s="7"/>
      <c r="F2417" s="7"/>
      <c r="G2417" s="219"/>
      <c r="H2417" s="7"/>
      <c r="I2417" s="7"/>
      <c r="J2417" s="9"/>
      <c r="K2417" s="501"/>
    </row>
    <row r="2418" spans="1:11" x14ac:dyDescent="0.2">
      <c r="A2418" s="163">
        <v>2403</v>
      </c>
      <c r="B2418" s="7"/>
      <c r="C2418" s="7"/>
      <c r="D2418" s="120"/>
      <c r="E2418" s="7"/>
      <c r="F2418" s="7"/>
      <c r="G2418" s="219"/>
      <c r="H2418" s="7"/>
      <c r="I2418" s="7"/>
      <c r="J2418" s="9"/>
      <c r="K2418" s="501"/>
    </row>
    <row r="2419" spans="1:11" x14ac:dyDescent="0.2">
      <c r="A2419" s="163">
        <v>2404</v>
      </c>
      <c r="B2419" s="7"/>
      <c r="C2419" s="7"/>
      <c r="D2419" s="120"/>
      <c r="E2419" s="7"/>
      <c r="F2419" s="7"/>
      <c r="G2419" s="219"/>
      <c r="H2419" s="7"/>
      <c r="I2419" s="7"/>
      <c r="J2419" s="9"/>
      <c r="K2419" s="501"/>
    </row>
    <row r="2420" spans="1:11" x14ac:dyDescent="0.2">
      <c r="A2420" s="163">
        <v>2405</v>
      </c>
      <c r="B2420" s="7"/>
      <c r="C2420" s="7"/>
      <c r="D2420" s="120"/>
      <c r="E2420" s="7"/>
      <c r="F2420" s="7"/>
      <c r="G2420" s="219"/>
      <c r="H2420" s="7"/>
      <c r="I2420" s="7"/>
      <c r="J2420" s="9"/>
      <c r="K2420" s="501"/>
    </row>
    <row r="2421" spans="1:11" x14ac:dyDescent="0.2">
      <c r="A2421" s="163">
        <v>2406</v>
      </c>
      <c r="B2421" s="7"/>
      <c r="C2421" s="7"/>
      <c r="D2421" s="120"/>
      <c r="E2421" s="7"/>
      <c r="F2421" s="7"/>
      <c r="G2421" s="219"/>
      <c r="H2421" s="7"/>
      <c r="I2421" s="7"/>
      <c r="J2421" s="9"/>
      <c r="K2421" s="501"/>
    </row>
    <row r="2422" spans="1:11" x14ac:dyDescent="0.2">
      <c r="A2422" s="163">
        <v>2407</v>
      </c>
      <c r="B2422" s="7"/>
      <c r="C2422" s="7"/>
      <c r="D2422" s="120"/>
      <c r="E2422" s="7"/>
      <c r="F2422" s="7"/>
      <c r="G2422" s="219"/>
      <c r="H2422" s="7"/>
      <c r="I2422" s="7"/>
      <c r="J2422" s="9"/>
      <c r="K2422" s="501"/>
    </row>
    <row r="2423" spans="1:11" x14ac:dyDescent="0.2">
      <c r="A2423" s="163">
        <v>2408</v>
      </c>
      <c r="B2423" s="7"/>
      <c r="C2423" s="7"/>
      <c r="D2423" s="120"/>
      <c r="E2423" s="7"/>
      <c r="F2423" s="7"/>
      <c r="G2423" s="219"/>
      <c r="H2423" s="7"/>
      <c r="I2423" s="7"/>
      <c r="J2423" s="9"/>
      <c r="K2423" s="501"/>
    </row>
    <row r="2424" spans="1:11" x14ac:dyDescent="0.2">
      <c r="A2424" s="163">
        <v>2409</v>
      </c>
      <c r="B2424" s="7"/>
      <c r="C2424" s="7"/>
      <c r="D2424" s="120"/>
      <c r="E2424" s="7"/>
      <c r="F2424" s="7"/>
      <c r="G2424" s="219"/>
      <c r="H2424" s="7"/>
      <c r="I2424" s="7"/>
      <c r="J2424" s="9"/>
      <c r="K2424" s="501"/>
    </row>
    <row r="2425" spans="1:11" x14ac:dyDescent="0.2">
      <c r="A2425" s="163">
        <v>2410</v>
      </c>
      <c r="B2425" s="7"/>
      <c r="C2425" s="7"/>
      <c r="D2425" s="120"/>
      <c r="E2425" s="7"/>
      <c r="F2425" s="7"/>
      <c r="G2425" s="219"/>
      <c r="H2425" s="7"/>
      <c r="I2425" s="7"/>
      <c r="J2425" s="9"/>
      <c r="K2425" s="501"/>
    </row>
    <row r="2426" spans="1:11" x14ac:dyDescent="0.2">
      <c r="A2426" s="163">
        <v>2411</v>
      </c>
      <c r="B2426" s="7"/>
      <c r="C2426" s="7"/>
      <c r="D2426" s="120"/>
      <c r="E2426" s="7"/>
      <c r="F2426" s="7"/>
      <c r="G2426" s="219"/>
      <c r="H2426" s="7"/>
      <c r="I2426" s="7"/>
      <c r="J2426" s="9"/>
      <c r="K2426" s="501"/>
    </row>
    <row r="2427" spans="1:11" x14ac:dyDescent="0.2">
      <c r="A2427" s="163">
        <v>2412</v>
      </c>
      <c r="B2427" s="7"/>
      <c r="C2427" s="7"/>
      <c r="D2427" s="120"/>
      <c r="E2427" s="7"/>
      <c r="F2427" s="7"/>
      <c r="G2427" s="219"/>
      <c r="H2427" s="7"/>
      <c r="I2427" s="7"/>
      <c r="J2427" s="9"/>
      <c r="K2427" s="501"/>
    </row>
    <row r="2428" spans="1:11" x14ac:dyDescent="0.2">
      <c r="A2428" s="163">
        <v>2413</v>
      </c>
      <c r="B2428" s="7"/>
      <c r="C2428" s="7"/>
      <c r="D2428" s="120"/>
      <c r="E2428" s="7"/>
      <c r="F2428" s="7"/>
      <c r="G2428" s="219"/>
      <c r="H2428" s="7"/>
      <c r="I2428" s="7"/>
      <c r="J2428" s="9"/>
      <c r="K2428" s="501"/>
    </row>
    <row r="2429" spans="1:11" x14ac:dyDescent="0.2">
      <c r="A2429" s="163">
        <v>2414</v>
      </c>
      <c r="B2429" s="7"/>
      <c r="C2429" s="7"/>
      <c r="D2429" s="120"/>
      <c r="E2429" s="7"/>
      <c r="F2429" s="7"/>
      <c r="G2429" s="219"/>
      <c r="H2429" s="7"/>
      <c r="I2429" s="7"/>
      <c r="J2429" s="9"/>
      <c r="K2429" s="501"/>
    </row>
    <row r="2430" spans="1:11" x14ac:dyDescent="0.2">
      <c r="A2430" s="163">
        <v>2415</v>
      </c>
      <c r="B2430" s="7"/>
      <c r="C2430" s="7"/>
      <c r="D2430" s="120"/>
      <c r="E2430" s="7"/>
      <c r="F2430" s="7"/>
      <c r="G2430" s="219"/>
      <c r="H2430" s="7"/>
      <c r="I2430" s="7"/>
      <c r="J2430" s="9"/>
      <c r="K2430" s="501"/>
    </row>
    <row r="2431" spans="1:11" x14ac:dyDescent="0.2">
      <c r="A2431" s="163">
        <v>2416</v>
      </c>
      <c r="B2431" s="7"/>
      <c r="C2431" s="7"/>
      <c r="D2431" s="120"/>
      <c r="E2431" s="7"/>
      <c r="F2431" s="7"/>
      <c r="G2431" s="219"/>
      <c r="H2431" s="7"/>
      <c r="I2431" s="7"/>
      <c r="J2431" s="9"/>
      <c r="K2431" s="501"/>
    </row>
    <row r="2432" spans="1:11" x14ac:dyDescent="0.2">
      <c r="A2432" s="163">
        <v>2417</v>
      </c>
      <c r="B2432" s="7"/>
      <c r="C2432" s="7"/>
      <c r="D2432" s="120"/>
      <c r="E2432" s="7"/>
      <c r="F2432" s="7"/>
      <c r="G2432" s="219"/>
      <c r="H2432" s="7"/>
      <c r="I2432" s="7"/>
      <c r="J2432" s="9"/>
      <c r="K2432" s="501"/>
    </row>
    <row r="2433" spans="1:11" x14ac:dyDescent="0.2">
      <c r="A2433" s="163">
        <v>2418</v>
      </c>
      <c r="B2433" s="7"/>
      <c r="C2433" s="7"/>
      <c r="D2433" s="120"/>
      <c r="E2433" s="7"/>
      <c r="F2433" s="7"/>
      <c r="G2433" s="219"/>
      <c r="H2433" s="7"/>
      <c r="I2433" s="7"/>
      <c r="J2433" s="9"/>
      <c r="K2433" s="501"/>
    </row>
    <row r="2434" spans="1:11" x14ac:dyDescent="0.2">
      <c r="A2434" s="163">
        <v>2419</v>
      </c>
      <c r="B2434" s="7"/>
      <c r="C2434" s="7"/>
      <c r="D2434" s="120"/>
      <c r="E2434" s="7"/>
      <c r="F2434" s="7"/>
      <c r="G2434" s="219"/>
      <c r="H2434" s="7"/>
      <c r="I2434" s="7"/>
      <c r="J2434" s="9"/>
      <c r="K2434" s="501"/>
    </row>
    <row r="2435" spans="1:11" x14ac:dyDescent="0.2">
      <c r="A2435" s="163">
        <v>2420</v>
      </c>
      <c r="B2435" s="7"/>
      <c r="C2435" s="7"/>
      <c r="D2435" s="120"/>
      <c r="E2435" s="7"/>
      <c r="F2435" s="7"/>
      <c r="G2435" s="219"/>
      <c r="H2435" s="7"/>
      <c r="I2435" s="7"/>
      <c r="J2435" s="9"/>
      <c r="K2435" s="501"/>
    </row>
    <row r="2436" spans="1:11" x14ac:dyDescent="0.2">
      <c r="A2436" s="163">
        <v>2421</v>
      </c>
      <c r="B2436" s="7"/>
      <c r="C2436" s="7"/>
      <c r="D2436" s="120"/>
      <c r="E2436" s="7"/>
      <c r="F2436" s="7"/>
      <c r="G2436" s="219"/>
      <c r="H2436" s="7"/>
      <c r="I2436" s="7"/>
      <c r="J2436" s="9"/>
      <c r="K2436" s="501"/>
    </row>
    <row r="2437" spans="1:11" x14ac:dyDescent="0.2">
      <c r="A2437" s="163">
        <v>2422</v>
      </c>
      <c r="B2437" s="7"/>
      <c r="C2437" s="7"/>
      <c r="D2437" s="120"/>
      <c r="E2437" s="7"/>
      <c r="F2437" s="7"/>
      <c r="G2437" s="219"/>
      <c r="H2437" s="7"/>
      <c r="I2437" s="7"/>
      <c r="J2437" s="9"/>
      <c r="K2437" s="501"/>
    </row>
    <row r="2438" spans="1:11" x14ac:dyDescent="0.2">
      <c r="A2438" s="163">
        <v>2423</v>
      </c>
      <c r="B2438" s="7"/>
      <c r="C2438" s="7"/>
      <c r="D2438" s="120"/>
      <c r="E2438" s="7"/>
      <c r="F2438" s="7"/>
      <c r="G2438" s="219"/>
      <c r="H2438" s="7"/>
      <c r="I2438" s="7"/>
      <c r="J2438" s="9"/>
      <c r="K2438" s="501"/>
    </row>
    <row r="2439" spans="1:11" x14ac:dyDescent="0.2">
      <c r="A2439" s="163">
        <v>2424</v>
      </c>
      <c r="B2439" s="7"/>
      <c r="C2439" s="7"/>
      <c r="D2439" s="120"/>
      <c r="E2439" s="7"/>
      <c r="F2439" s="7"/>
      <c r="G2439" s="219"/>
      <c r="H2439" s="7"/>
      <c r="I2439" s="7"/>
      <c r="J2439" s="9"/>
      <c r="K2439" s="501"/>
    </row>
    <row r="2440" spans="1:11" x14ac:dyDescent="0.2">
      <c r="A2440" s="163">
        <v>2425</v>
      </c>
      <c r="B2440" s="7"/>
      <c r="C2440" s="7"/>
      <c r="D2440" s="120"/>
      <c r="E2440" s="7"/>
      <c r="F2440" s="7"/>
      <c r="G2440" s="219"/>
      <c r="H2440" s="7"/>
      <c r="I2440" s="7"/>
      <c r="J2440" s="9"/>
      <c r="K2440" s="501"/>
    </row>
    <row r="2441" spans="1:11" x14ac:dyDescent="0.2">
      <c r="A2441" s="163">
        <v>2426</v>
      </c>
      <c r="B2441" s="7"/>
      <c r="C2441" s="7"/>
      <c r="D2441" s="120"/>
      <c r="E2441" s="7"/>
      <c r="F2441" s="7"/>
      <c r="G2441" s="219"/>
      <c r="H2441" s="7"/>
      <c r="I2441" s="7"/>
      <c r="J2441" s="9"/>
      <c r="K2441" s="501"/>
    </row>
    <row r="2442" spans="1:11" x14ac:dyDescent="0.2">
      <c r="A2442" s="163">
        <v>2427</v>
      </c>
      <c r="B2442" s="7"/>
      <c r="C2442" s="7"/>
      <c r="D2442" s="120"/>
      <c r="E2442" s="7"/>
      <c r="F2442" s="7"/>
      <c r="G2442" s="219"/>
      <c r="H2442" s="7"/>
      <c r="I2442" s="7"/>
      <c r="J2442" s="9"/>
      <c r="K2442" s="501"/>
    </row>
    <row r="2443" spans="1:11" x14ac:dyDescent="0.2">
      <c r="A2443" s="163">
        <v>2428</v>
      </c>
      <c r="B2443" s="7"/>
      <c r="C2443" s="7"/>
      <c r="D2443" s="120"/>
      <c r="E2443" s="7"/>
      <c r="F2443" s="7"/>
      <c r="G2443" s="219"/>
      <c r="H2443" s="7"/>
      <c r="I2443" s="7"/>
      <c r="J2443" s="9"/>
      <c r="K2443" s="501"/>
    </row>
    <row r="2444" spans="1:11" x14ac:dyDescent="0.2">
      <c r="A2444" s="163">
        <v>2429</v>
      </c>
      <c r="B2444" s="7"/>
      <c r="C2444" s="7"/>
      <c r="D2444" s="120"/>
      <c r="E2444" s="7"/>
      <c r="F2444" s="7"/>
      <c r="G2444" s="219"/>
      <c r="H2444" s="7"/>
      <c r="I2444" s="7"/>
      <c r="J2444" s="9"/>
      <c r="K2444" s="501"/>
    </row>
    <row r="2445" spans="1:11" x14ac:dyDescent="0.2">
      <c r="A2445" s="163">
        <v>2430</v>
      </c>
      <c r="B2445" s="7"/>
      <c r="C2445" s="7"/>
      <c r="D2445" s="120"/>
      <c r="E2445" s="7"/>
      <c r="F2445" s="7"/>
      <c r="G2445" s="219"/>
      <c r="H2445" s="7"/>
      <c r="I2445" s="7"/>
      <c r="J2445" s="9"/>
      <c r="K2445" s="501"/>
    </row>
    <row r="2446" spans="1:11" x14ac:dyDescent="0.2">
      <c r="A2446" s="163">
        <v>2431</v>
      </c>
      <c r="B2446" s="7"/>
      <c r="C2446" s="7"/>
      <c r="D2446" s="120"/>
      <c r="E2446" s="7"/>
      <c r="F2446" s="7"/>
      <c r="G2446" s="219"/>
      <c r="H2446" s="7"/>
      <c r="I2446" s="7"/>
      <c r="J2446" s="9"/>
      <c r="K2446" s="501"/>
    </row>
    <row r="2447" spans="1:11" x14ac:dyDescent="0.2">
      <c r="A2447" s="163">
        <v>2432</v>
      </c>
      <c r="B2447" s="7"/>
      <c r="C2447" s="7"/>
      <c r="D2447" s="120"/>
      <c r="E2447" s="7"/>
      <c r="F2447" s="7"/>
      <c r="G2447" s="219"/>
      <c r="H2447" s="7"/>
      <c r="I2447" s="7"/>
      <c r="J2447" s="9"/>
      <c r="K2447" s="501"/>
    </row>
    <row r="2448" spans="1:11" x14ac:dyDescent="0.2">
      <c r="A2448" s="163">
        <v>2433</v>
      </c>
      <c r="B2448" s="7"/>
      <c r="C2448" s="7"/>
      <c r="D2448" s="120"/>
      <c r="E2448" s="7"/>
      <c r="F2448" s="7"/>
      <c r="G2448" s="219"/>
      <c r="H2448" s="7"/>
      <c r="I2448" s="7"/>
      <c r="J2448" s="9"/>
      <c r="K2448" s="501"/>
    </row>
    <row r="2449" spans="1:11" x14ac:dyDescent="0.2">
      <c r="A2449" s="163">
        <v>2434</v>
      </c>
      <c r="B2449" s="7"/>
      <c r="C2449" s="7"/>
      <c r="D2449" s="120"/>
      <c r="E2449" s="7"/>
      <c r="F2449" s="7"/>
      <c r="G2449" s="219"/>
      <c r="H2449" s="7"/>
      <c r="I2449" s="7"/>
      <c r="J2449" s="9"/>
      <c r="K2449" s="501"/>
    </row>
    <row r="2450" spans="1:11" x14ac:dyDescent="0.2">
      <c r="A2450" s="163">
        <v>2435</v>
      </c>
      <c r="B2450" s="7"/>
      <c r="C2450" s="7"/>
      <c r="D2450" s="120"/>
      <c r="E2450" s="7"/>
      <c r="F2450" s="7"/>
      <c r="G2450" s="219"/>
      <c r="H2450" s="7"/>
      <c r="I2450" s="7"/>
      <c r="J2450" s="9"/>
      <c r="K2450" s="501"/>
    </row>
    <row r="2451" spans="1:11" x14ac:dyDescent="0.2">
      <c r="A2451" s="163">
        <v>2436</v>
      </c>
      <c r="B2451" s="7"/>
      <c r="C2451" s="7"/>
      <c r="D2451" s="120"/>
      <c r="E2451" s="7"/>
      <c r="F2451" s="7"/>
      <c r="G2451" s="219"/>
      <c r="H2451" s="7"/>
      <c r="I2451" s="7"/>
      <c r="J2451" s="9"/>
      <c r="K2451" s="501"/>
    </row>
    <row r="2452" spans="1:11" x14ac:dyDescent="0.2">
      <c r="A2452" s="163">
        <v>2437</v>
      </c>
      <c r="B2452" s="7"/>
      <c r="C2452" s="7"/>
      <c r="D2452" s="120"/>
      <c r="E2452" s="7"/>
      <c r="F2452" s="7"/>
      <c r="G2452" s="219"/>
      <c r="H2452" s="7"/>
      <c r="I2452" s="7"/>
      <c r="J2452" s="9"/>
      <c r="K2452" s="501"/>
    </row>
    <row r="2453" spans="1:11" x14ac:dyDescent="0.2">
      <c r="A2453" s="163">
        <v>2438</v>
      </c>
      <c r="B2453" s="7"/>
      <c r="C2453" s="7"/>
      <c r="D2453" s="120"/>
      <c r="E2453" s="7"/>
      <c r="F2453" s="7"/>
      <c r="G2453" s="219"/>
      <c r="H2453" s="7"/>
      <c r="I2453" s="7"/>
      <c r="J2453" s="9"/>
      <c r="K2453" s="501"/>
    </row>
    <row r="2454" spans="1:11" x14ac:dyDescent="0.2">
      <c r="A2454" s="163">
        <v>2439</v>
      </c>
      <c r="B2454" s="7"/>
      <c r="C2454" s="7"/>
      <c r="D2454" s="120"/>
      <c r="E2454" s="7"/>
      <c r="F2454" s="7"/>
      <c r="G2454" s="219"/>
      <c r="H2454" s="7"/>
      <c r="I2454" s="7"/>
      <c r="J2454" s="9"/>
      <c r="K2454" s="501"/>
    </row>
    <row r="2455" spans="1:11" x14ac:dyDescent="0.2">
      <c r="A2455" s="163">
        <v>2440</v>
      </c>
      <c r="B2455" s="7"/>
      <c r="C2455" s="7"/>
      <c r="D2455" s="120"/>
      <c r="E2455" s="7"/>
      <c r="F2455" s="7"/>
      <c r="G2455" s="219"/>
      <c r="H2455" s="7"/>
      <c r="I2455" s="7"/>
      <c r="J2455" s="9"/>
      <c r="K2455" s="501"/>
    </row>
    <row r="2456" spans="1:11" x14ac:dyDescent="0.2">
      <c r="A2456" s="163">
        <v>2441</v>
      </c>
      <c r="B2456" s="7"/>
      <c r="C2456" s="7"/>
      <c r="D2456" s="120"/>
      <c r="E2456" s="7"/>
      <c r="F2456" s="7"/>
      <c r="G2456" s="219"/>
      <c r="H2456" s="7"/>
      <c r="I2456" s="7"/>
      <c r="J2456" s="9"/>
      <c r="K2456" s="501"/>
    </row>
    <row r="2457" spans="1:11" x14ac:dyDescent="0.2">
      <c r="A2457" s="163">
        <v>2442</v>
      </c>
      <c r="B2457" s="7"/>
      <c r="C2457" s="7"/>
      <c r="D2457" s="120"/>
      <c r="E2457" s="7"/>
      <c r="F2457" s="7"/>
      <c r="G2457" s="219"/>
      <c r="H2457" s="7"/>
      <c r="I2457" s="7"/>
      <c r="J2457" s="9"/>
      <c r="K2457" s="501"/>
    </row>
    <row r="2458" spans="1:11" x14ac:dyDescent="0.2">
      <c r="A2458" s="163">
        <v>2443</v>
      </c>
      <c r="B2458" s="7"/>
      <c r="C2458" s="7"/>
      <c r="D2458" s="120"/>
      <c r="E2458" s="7"/>
      <c r="F2458" s="7"/>
      <c r="G2458" s="219"/>
      <c r="H2458" s="7"/>
      <c r="I2458" s="7"/>
      <c r="J2458" s="9"/>
      <c r="K2458" s="501"/>
    </row>
    <row r="2459" spans="1:11" x14ac:dyDescent="0.2">
      <c r="A2459" s="163">
        <v>2444</v>
      </c>
      <c r="B2459" s="7"/>
      <c r="C2459" s="7"/>
      <c r="D2459" s="120"/>
      <c r="E2459" s="7"/>
      <c r="F2459" s="7"/>
      <c r="G2459" s="219"/>
      <c r="H2459" s="7"/>
      <c r="I2459" s="7"/>
      <c r="J2459" s="9"/>
      <c r="K2459" s="501"/>
    </row>
    <row r="2460" spans="1:11" x14ac:dyDescent="0.2">
      <c r="A2460" s="163">
        <v>2445</v>
      </c>
      <c r="B2460" s="7"/>
      <c r="C2460" s="7"/>
      <c r="D2460" s="120"/>
      <c r="E2460" s="7"/>
      <c r="F2460" s="7"/>
      <c r="G2460" s="219"/>
      <c r="H2460" s="7"/>
      <c r="I2460" s="7"/>
      <c r="J2460" s="9"/>
      <c r="K2460" s="501"/>
    </row>
    <row r="2461" spans="1:11" x14ac:dyDescent="0.2">
      <c r="A2461" s="163">
        <v>2446</v>
      </c>
      <c r="B2461" s="7"/>
      <c r="C2461" s="7"/>
      <c r="D2461" s="120"/>
      <c r="E2461" s="7"/>
      <c r="F2461" s="7"/>
      <c r="G2461" s="219"/>
      <c r="H2461" s="7"/>
      <c r="I2461" s="7"/>
      <c r="J2461" s="9"/>
      <c r="K2461" s="501"/>
    </row>
    <row r="2462" spans="1:11" x14ac:dyDescent="0.2">
      <c r="A2462" s="163">
        <v>2447</v>
      </c>
      <c r="B2462" s="7"/>
      <c r="C2462" s="7"/>
      <c r="D2462" s="120"/>
      <c r="E2462" s="7"/>
      <c r="F2462" s="7"/>
      <c r="G2462" s="219"/>
      <c r="H2462" s="7"/>
      <c r="I2462" s="7"/>
      <c r="J2462" s="9"/>
      <c r="K2462" s="501"/>
    </row>
    <row r="2463" spans="1:11" x14ac:dyDescent="0.2">
      <c r="A2463" s="163">
        <v>2448</v>
      </c>
      <c r="B2463" s="7"/>
      <c r="C2463" s="7"/>
      <c r="D2463" s="120"/>
      <c r="E2463" s="7"/>
      <c r="F2463" s="7"/>
      <c r="G2463" s="219"/>
      <c r="H2463" s="7"/>
      <c r="I2463" s="7"/>
      <c r="J2463" s="9"/>
      <c r="K2463" s="501"/>
    </row>
    <row r="2464" spans="1:11" x14ac:dyDescent="0.2">
      <c r="A2464" s="163">
        <v>2449</v>
      </c>
      <c r="B2464" s="7"/>
      <c r="C2464" s="7"/>
      <c r="D2464" s="120"/>
      <c r="E2464" s="7"/>
      <c r="F2464" s="7"/>
      <c r="G2464" s="219"/>
      <c r="H2464" s="7"/>
      <c r="I2464" s="7"/>
      <c r="J2464" s="9"/>
      <c r="K2464" s="501"/>
    </row>
    <row r="2465" spans="1:11" x14ac:dyDescent="0.2">
      <c r="A2465" s="163">
        <v>2450</v>
      </c>
      <c r="B2465" s="7"/>
      <c r="C2465" s="7"/>
      <c r="D2465" s="120"/>
      <c r="E2465" s="7"/>
      <c r="F2465" s="7"/>
      <c r="G2465" s="219"/>
      <c r="H2465" s="7"/>
      <c r="I2465" s="7"/>
      <c r="J2465" s="9"/>
      <c r="K2465" s="501"/>
    </row>
    <row r="2466" spans="1:11" x14ac:dyDescent="0.2">
      <c r="A2466" s="163">
        <v>2451</v>
      </c>
      <c r="B2466" s="7"/>
      <c r="C2466" s="7"/>
      <c r="D2466" s="120"/>
      <c r="E2466" s="7"/>
      <c r="F2466" s="7"/>
      <c r="G2466" s="219"/>
      <c r="H2466" s="7"/>
      <c r="I2466" s="7"/>
      <c r="J2466" s="9"/>
      <c r="K2466" s="501"/>
    </row>
    <row r="2467" spans="1:11" x14ac:dyDescent="0.2">
      <c r="A2467" s="163">
        <v>2452</v>
      </c>
      <c r="B2467" s="7"/>
      <c r="C2467" s="7"/>
      <c r="D2467" s="120"/>
      <c r="E2467" s="7"/>
      <c r="F2467" s="7"/>
      <c r="G2467" s="219"/>
      <c r="H2467" s="7"/>
      <c r="I2467" s="7"/>
      <c r="J2467" s="9"/>
      <c r="K2467" s="501"/>
    </row>
    <row r="2468" spans="1:11" x14ac:dyDescent="0.2">
      <c r="A2468" s="163">
        <v>2453</v>
      </c>
      <c r="B2468" s="7"/>
      <c r="C2468" s="7"/>
      <c r="D2468" s="120"/>
      <c r="E2468" s="7"/>
      <c r="F2468" s="7"/>
      <c r="G2468" s="219"/>
      <c r="H2468" s="7"/>
      <c r="I2468" s="7"/>
      <c r="J2468" s="9"/>
      <c r="K2468" s="501"/>
    </row>
    <row r="2469" spans="1:11" x14ac:dyDescent="0.2">
      <c r="A2469" s="163">
        <v>2454</v>
      </c>
      <c r="B2469" s="7"/>
      <c r="C2469" s="7"/>
      <c r="D2469" s="120"/>
      <c r="E2469" s="7"/>
      <c r="F2469" s="7"/>
      <c r="G2469" s="219"/>
      <c r="H2469" s="7"/>
      <c r="I2469" s="7"/>
      <c r="J2469" s="9"/>
      <c r="K2469" s="501"/>
    </row>
    <row r="2470" spans="1:11" x14ac:dyDescent="0.2">
      <c r="A2470" s="163">
        <v>2455</v>
      </c>
      <c r="B2470" s="7"/>
      <c r="C2470" s="7"/>
      <c r="D2470" s="120"/>
      <c r="E2470" s="7"/>
      <c r="F2470" s="7"/>
      <c r="G2470" s="219"/>
      <c r="H2470" s="7"/>
      <c r="I2470" s="7"/>
      <c r="J2470" s="9"/>
      <c r="K2470" s="501"/>
    </row>
    <row r="2471" spans="1:11" x14ac:dyDescent="0.2">
      <c r="A2471" s="163">
        <v>2456</v>
      </c>
      <c r="B2471" s="7"/>
      <c r="C2471" s="7"/>
      <c r="D2471" s="120"/>
      <c r="E2471" s="7"/>
      <c r="F2471" s="7"/>
      <c r="G2471" s="219"/>
      <c r="H2471" s="7"/>
      <c r="I2471" s="7"/>
      <c r="J2471" s="9"/>
      <c r="K2471" s="501"/>
    </row>
    <row r="2472" spans="1:11" x14ac:dyDescent="0.2">
      <c r="A2472" s="163">
        <v>2457</v>
      </c>
      <c r="B2472" s="7"/>
      <c r="C2472" s="7"/>
      <c r="D2472" s="120"/>
      <c r="E2472" s="7"/>
      <c r="F2472" s="7"/>
      <c r="G2472" s="219"/>
      <c r="H2472" s="7"/>
      <c r="I2472" s="7"/>
      <c r="J2472" s="9"/>
      <c r="K2472" s="501"/>
    </row>
    <row r="2473" spans="1:11" x14ac:dyDescent="0.2">
      <c r="A2473" s="163">
        <v>2458</v>
      </c>
      <c r="B2473" s="7"/>
      <c r="C2473" s="7"/>
      <c r="D2473" s="120"/>
      <c r="E2473" s="7"/>
      <c r="F2473" s="7"/>
      <c r="G2473" s="219"/>
      <c r="H2473" s="7"/>
      <c r="I2473" s="7"/>
      <c r="J2473" s="9"/>
      <c r="K2473" s="501"/>
    </row>
    <row r="2474" spans="1:11" x14ac:dyDescent="0.2">
      <c r="A2474" s="163">
        <v>2459</v>
      </c>
      <c r="B2474" s="7"/>
      <c r="C2474" s="7"/>
      <c r="D2474" s="120"/>
      <c r="E2474" s="7"/>
      <c r="F2474" s="7"/>
      <c r="G2474" s="219"/>
      <c r="H2474" s="7"/>
      <c r="I2474" s="7"/>
      <c r="J2474" s="9"/>
      <c r="K2474" s="501"/>
    </row>
    <row r="2475" spans="1:11" x14ac:dyDescent="0.2">
      <c r="A2475" s="163">
        <v>2460</v>
      </c>
      <c r="B2475" s="7"/>
      <c r="C2475" s="7"/>
      <c r="D2475" s="120"/>
      <c r="E2475" s="7"/>
      <c r="F2475" s="7"/>
      <c r="G2475" s="219"/>
      <c r="H2475" s="7"/>
      <c r="I2475" s="7"/>
      <c r="J2475" s="9"/>
      <c r="K2475" s="501"/>
    </row>
    <row r="2476" spans="1:11" x14ac:dyDescent="0.2">
      <c r="A2476" s="163">
        <v>2461</v>
      </c>
      <c r="B2476" s="7"/>
      <c r="C2476" s="7"/>
      <c r="D2476" s="120"/>
      <c r="E2476" s="7"/>
      <c r="F2476" s="7"/>
      <c r="G2476" s="219"/>
      <c r="H2476" s="7"/>
      <c r="I2476" s="7"/>
      <c r="J2476" s="9"/>
      <c r="K2476" s="501"/>
    </row>
    <row r="2477" spans="1:11" x14ac:dyDescent="0.2">
      <c r="A2477" s="163">
        <v>2462</v>
      </c>
      <c r="B2477" s="7"/>
      <c r="C2477" s="7"/>
      <c r="D2477" s="120"/>
      <c r="E2477" s="7"/>
      <c r="F2477" s="7"/>
      <c r="G2477" s="219"/>
      <c r="H2477" s="7"/>
      <c r="I2477" s="7"/>
      <c r="J2477" s="9"/>
      <c r="K2477" s="501"/>
    </row>
    <row r="2478" spans="1:11" x14ac:dyDescent="0.2">
      <c r="A2478" s="163">
        <v>2463</v>
      </c>
      <c r="B2478" s="7"/>
      <c r="C2478" s="7"/>
      <c r="D2478" s="120"/>
      <c r="E2478" s="7"/>
      <c r="F2478" s="7"/>
      <c r="G2478" s="219"/>
      <c r="H2478" s="7"/>
      <c r="I2478" s="7"/>
      <c r="J2478" s="9"/>
      <c r="K2478" s="501"/>
    </row>
    <row r="2479" spans="1:11" x14ac:dyDescent="0.2">
      <c r="A2479" s="163">
        <v>2464</v>
      </c>
      <c r="B2479" s="7"/>
      <c r="C2479" s="7"/>
      <c r="D2479" s="120"/>
      <c r="E2479" s="7"/>
      <c r="F2479" s="7"/>
      <c r="G2479" s="219"/>
      <c r="H2479" s="7"/>
      <c r="I2479" s="7"/>
      <c r="J2479" s="9"/>
      <c r="K2479" s="501"/>
    </row>
    <row r="2480" spans="1:11" x14ac:dyDescent="0.2">
      <c r="A2480" s="163">
        <v>2465</v>
      </c>
      <c r="B2480" s="7"/>
      <c r="C2480" s="7"/>
      <c r="D2480" s="120"/>
      <c r="E2480" s="7"/>
      <c r="F2480" s="7"/>
      <c r="G2480" s="219"/>
      <c r="H2480" s="7"/>
      <c r="I2480" s="7"/>
      <c r="J2480" s="9"/>
      <c r="K2480" s="501"/>
    </row>
    <row r="2481" spans="1:11" x14ac:dyDescent="0.2">
      <c r="A2481" s="163">
        <v>2466</v>
      </c>
      <c r="B2481" s="7"/>
      <c r="C2481" s="7"/>
      <c r="D2481" s="120"/>
      <c r="E2481" s="7"/>
      <c r="F2481" s="7"/>
      <c r="G2481" s="219"/>
      <c r="H2481" s="7"/>
      <c r="I2481" s="7"/>
      <c r="J2481" s="9"/>
      <c r="K2481" s="501"/>
    </row>
    <row r="2482" spans="1:11" x14ac:dyDescent="0.2">
      <c r="A2482" s="163">
        <v>2467</v>
      </c>
      <c r="B2482" s="7"/>
      <c r="C2482" s="7"/>
      <c r="D2482" s="120"/>
      <c r="E2482" s="7"/>
      <c r="F2482" s="7"/>
      <c r="G2482" s="219"/>
      <c r="H2482" s="7"/>
      <c r="I2482" s="7"/>
      <c r="J2482" s="9"/>
      <c r="K2482" s="501"/>
    </row>
    <row r="2483" spans="1:11" x14ac:dyDescent="0.2">
      <c r="A2483" s="163">
        <v>2468</v>
      </c>
      <c r="B2483" s="7"/>
      <c r="C2483" s="7"/>
      <c r="D2483" s="120"/>
      <c r="E2483" s="7"/>
      <c r="F2483" s="7"/>
      <c r="G2483" s="219"/>
      <c r="H2483" s="7"/>
      <c r="I2483" s="7"/>
      <c r="J2483" s="9"/>
      <c r="K2483" s="501"/>
    </row>
    <row r="2484" spans="1:11" x14ac:dyDescent="0.2">
      <c r="A2484" s="163">
        <v>2469</v>
      </c>
      <c r="B2484" s="7"/>
      <c r="C2484" s="7"/>
      <c r="D2484" s="120"/>
      <c r="E2484" s="7"/>
      <c r="F2484" s="7"/>
      <c r="G2484" s="219"/>
      <c r="H2484" s="7"/>
      <c r="I2484" s="7"/>
      <c r="J2484" s="9"/>
      <c r="K2484" s="501"/>
    </row>
    <row r="2485" spans="1:11" x14ac:dyDescent="0.2">
      <c r="A2485" s="163">
        <v>2470</v>
      </c>
      <c r="B2485" s="7"/>
      <c r="C2485" s="7"/>
      <c r="D2485" s="120"/>
      <c r="E2485" s="7"/>
      <c r="F2485" s="7"/>
      <c r="G2485" s="219"/>
      <c r="H2485" s="7"/>
      <c r="I2485" s="7"/>
      <c r="J2485" s="9"/>
      <c r="K2485" s="501"/>
    </row>
    <row r="2486" spans="1:11" x14ac:dyDescent="0.2">
      <c r="A2486" s="163">
        <v>2471</v>
      </c>
      <c r="B2486" s="7"/>
      <c r="C2486" s="7"/>
      <c r="D2486" s="120"/>
      <c r="E2486" s="7"/>
      <c r="F2486" s="7"/>
      <c r="G2486" s="219"/>
      <c r="H2486" s="7"/>
      <c r="I2486" s="7"/>
      <c r="J2486" s="9"/>
      <c r="K2486" s="501"/>
    </row>
    <row r="2487" spans="1:11" x14ac:dyDescent="0.2">
      <c r="A2487" s="163">
        <v>2472</v>
      </c>
      <c r="B2487" s="7"/>
      <c r="C2487" s="7"/>
      <c r="D2487" s="120"/>
      <c r="E2487" s="7"/>
      <c r="F2487" s="7"/>
      <c r="G2487" s="219"/>
      <c r="H2487" s="7"/>
      <c r="I2487" s="7"/>
      <c r="J2487" s="9"/>
      <c r="K2487" s="501"/>
    </row>
    <row r="2488" spans="1:11" x14ac:dyDescent="0.2">
      <c r="A2488" s="163">
        <v>2473</v>
      </c>
      <c r="B2488" s="7"/>
      <c r="C2488" s="7"/>
      <c r="D2488" s="120"/>
      <c r="E2488" s="7"/>
      <c r="F2488" s="7"/>
      <c r="G2488" s="219"/>
      <c r="H2488" s="7"/>
      <c r="I2488" s="7"/>
      <c r="J2488" s="9"/>
      <c r="K2488" s="501"/>
    </row>
    <row r="2489" spans="1:11" x14ac:dyDescent="0.2">
      <c r="A2489" s="163">
        <v>2474</v>
      </c>
      <c r="B2489" s="7"/>
      <c r="C2489" s="7"/>
      <c r="D2489" s="120"/>
      <c r="E2489" s="7"/>
      <c r="F2489" s="7"/>
      <c r="G2489" s="219"/>
      <c r="H2489" s="7"/>
      <c r="I2489" s="7"/>
      <c r="J2489" s="9"/>
      <c r="K2489" s="501"/>
    </row>
    <row r="2490" spans="1:11" x14ac:dyDescent="0.2">
      <c r="A2490" s="163">
        <v>2475</v>
      </c>
      <c r="B2490" s="7"/>
      <c r="C2490" s="7"/>
      <c r="D2490" s="120"/>
      <c r="E2490" s="7"/>
      <c r="F2490" s="7"/>
      <c r="G2490" s="219"/>
      <c r="H2490" s="7"/>
      <c r="I2490" s="7"/>
      <c r="J2490" s="9"/>
      <c r="K2490" s="501"/>
    </row>
    <row r="2491" spans="1:11" x14ac:dyDescent="0.2">
      <c r="A2491" s="163">
        <v>2476</v>
      </c>
      <c r="B2491" s="7"/>
      <c r="C2491" s="7"/>
      <c r="D2491" s="120"/>
      <c r="E2491" s="7"/>
      <c r="F2491" s="7"/>
      <c r="G2491" s="219"/>
      <c r="H2491" s="7"/>
      <c r="I2491" s="7"/>
      <c r="J2491" s="9"/>
      <c r="K2491" s="501"/>
    </row>
    <row r="2492" spans="1:11" x14ac:dyDescent="0.2">
      <c r="A2492" s="163">
        <v>2477</v>
      </c>
      <c r="B2492" s="7"/>
      <c r="C2492" s="7"/>
      <c r="D2492" s="120"/>
      <c r="E2492" s="7"/>
      <c r="F2492" s="7"/>
      <c r="G2492" s="219"/>
      <c r="H2492" s="7"/>
      <c r="I2492" s="7"/>
      <c r="J2492" s="9"/>
      <c r="K2492" s="501"/>
    </row>
    <row r="2493" spans="1:11" x14ac:dyDescent="0.2">
      <c r="A2493" s="163">
        <v>2478</v>
      </c>
      <c r="B2493" s="7"/>
      <c r="C2493" s="7"/>
      <c r="D2493" s="120"/>
      <c r="E2493" s="7"/>
      <c r="F2493" s="7"/>
      <c r="G2493" s="219"/>
      <c r="H2493" s="7"/>
      <c r="I2493" s="7"/>
      <c r="J2493" s="9"/>
      <c r="K2493" s="501"/>
    </row>
    <row r="2494" spans="1:11" x14ac:dyDescent="0.2">
      <c r="A2494" s="163">
        <v>2479</v>
      </c>
      <c r="B2494" s="7"/>
      <c r="C2494" s="7"/>
      <c r="D2494" s="120"/>
      <c r="E2494" s="7"/>
      <c r="F2494" s="7"/>
      <c r="G2494" s="219"/>
      <c r="H2494" s="7"/>
      <c r="I2494" s="7"/>
      <c r="J2494" s="9"/>
      <c r="K2494" s="501"/>
    </row>
    <row r="2495" spans="1:11" x14ac:dyDescent="0.2">
      <c r="A2495" s="163">
        <v>2480</v>
      </c>
      <c r="B2495" s="7"/>
      <c r="C2495" s="7"/>
      <c r="D2495" s="120"/>
      <c r="E2495" s="7"/>
      <c r="F2495" s="7"/>
      <c r="G2495" s="219"/>
      <c r="H2495" s="7"/>
      <c r="I2495" s="7"/>
      <c r="J2495" s="9"/>
      <c r="K2495" s="501"/>
    </row>
    <row r="2496" spans="1:11" x14ac:dyDescent="0.2">
      <c r="A2496" s="163">
        <v>2481</v>
      </c>
      <c r="B2496" s="7"/>
      <c r="C2496" s="7"/>
      <c r="D2496" s="120"/>
      <c r="E2496" s="7"/>
      <c r="F2496" s="7"/>
      <c r="G2496" s="219"/>
      <c r="H2496" s="7"/>
      <c r="I2496" s="7"/>
      <c r="J2496" s="9"/>
      <c r="K2496" s="501"/>
    </row>
    <row r="2497" spans="1:11" x14ac:dyDescent="0.2">
      <c r="A2497" s="163">
        <v>2482</v>
      </c>
      <c r="B2497" s="7"/>
      <c r="C2497" s="7"/>
      <c r="D2497" s="120"/>
      <c r="E2497" s="7"/>
      <c r="F2497" s="7"/>
      <c r="G2497" s="219"/>
      <c r="H2497" s="7"/>
      <c r="I2497" s="7"/>
      <c r="J2497" s="9"/>
      <c r="K2497" s="501"/>
    </row>
    <row r="2498" spans="1:11" x14ac:dyDescent="0.2">
      <c r="A2498" s="163">
        <v>2483</v>
      </c>
      <c r="B2498" s="7"/>
      <c r="C2498" s="7"/>
      <c r="D2498" s="120"/>
      <c r="E2498" s="7"/>
      <c r="F2498" s="7"/>
      <c r="G2498" s="219"/>
      <c r="H2498" s="7"/>
      <c r="I2498" s="7"/>
      <c r="J2498" s="9"/>
      <c r="K2498" s="501"/>
    </row>
    <row r="2499" spans="1:11" x14ac:dyDescent="0.2">
      <c r="A2499" s="163">
        <v>2484</v>
      </c>
      <c r="B2499" s="7"/>
      <c r="C2499" s="7"/>
      <c r="D2499" s="120"/>
      <c r="E2499" s="7"/>
      <c r="F2499" s="7"/>
      <c r="G2499" s="219"/>
      <c r="H2499" s="7"/>
      <c r="I2499" s="7"/>
      <c r="J2499" s="9"/>
      <c r="K2499" s="501"/>
    </row>
    <row r="2500" spans="1:11" x14ac:dyDescent="0.2">
      <c r="A2500" s="163">
        <v>2485</v>
      </c>
      <c r="B2500" s="7"/>
      <c r="C2500" s="7"/>
      <c r="D2500" s="120"/>
      <c r="E2500" s="7"/>
      <c r="F2500" s="7"/>
      <c r="G2500" s="219"/>
      <c r="H2500" s="7"/>
      <c r="I2500" s="7"/>
      <c r="J2500" s="9"/>
      <c r="K2500" s="501"/>
    </row>
    <row r="2501" spans="1:11" x14ac:dyDescent="0.2">
      <c r="A2501" s="163">
        <v>2486</v>
      </c>
      <c r="B2501" s="7"/>
      <c r="C2501" s="7"/>
      <c r="D2501" s="120"/>
      <c r="E2501" s="7"/>
      <c r="F2501" s="7"/>
      <c r="G2501" s="219"/>
      <c r="H2501" s="7"/>
      <c r="I2501" s="7"/>
      <c r="J2501" s="9"/>
      <c r="K2501" s="501"/>
    </row>
    <row r="2502" spans="1:11" x14ac:dyDescent="0.2">
      <c r="A2502" s="163">
        <v>2487</v>
      </c>
      <c r="B2502" s="7"/>
      <c r="C2502" s="7"/>
      <c r="D2502" s="120"/>
      <c r="E2502" s="7"/>
      <c r="F2502" s="7"/>
      <c r="G2502" s="219"/>
      <c r="H2502" s="7"/>
      <c r="I2502" s="7"/>
      <c r="J2502" s="9"/>
      <c r="K2502" s="501"/>
    </row>
    <row r="2503" spans="1:11" x14ac:dyDescent="0.2">
      <c r="A2503" s="163">
        <v>2488</v>
      </c>
      <c r="B2503" s="7"/>
      <c r="C2503" s="7"/>
      <c r="D2503" s="120"/>
      <c r="E2503" s="7"/>
      <c r="F2503" s="7"/>
      <c r="G2503" s="219"/>
      <c r="H2503" s="7"/>
      <c r="I2503" s="7"/>
      <c r="J2503" s="9"/>
      <c r="K2503" s="501"/>
    </row>
    <row r="2504" spans="1:11" x14ac:dyDescent="0.2">
      <c r="A2504" s="163">
        <v>2489</v>
      </c>
      <c r="B2504" s="7"/>
      <c r="C2504" s="7"/>
      <c r="D2504" s="120"/>
      <c r="E2504" s="7"/>
      <c r="F2504" s="7"/>
      <c r="G2504" s="219"/>
      <c r="H2504" s="7"/>
      <c r="I2504" s="7"/>
      <c r="J2504" s="9"/>
      <c r="K2504" s="501"/>
    </row>
    <row r="2505" spans="1:11" x14ac:dyDescent="0.2">
      <c r="A2505" s="163">
        <v>2490</v>
      </c>
      <c r="B2505" s="7"/>
      <c r="C2505" s="7"/>
      <c r="D2505" s="120"/>
      <c r="E2505" s="7"/>
      <c r="F2505" s="7"/>
      <c r="G2505" s="219"/>
      <c r="H2505" s="7"/>
      <c r="I2505" s="7"/>
      <c r="J2505" s="9"/>
      <c r="K2505" s="501"/>
    </row>
    <row r="2506" spans="1:11" x14ac:dyDescent="0.2">
      <c r="A2506" s="163">
        <v>2491</v>
      </c>
      <c r="B2506" s="7"/>
      <c r="C2506" s="7"/>
      <c r="D2506" s="120"/>
      <c r="E2506" s="7"/>
      <c r="F2506" s="7"/>
      <c r="G2506" s="219"/>
      <c r="H2506" s="7"/>
      <c r="I2506" s="7"/>
      <c r="J2506" s="9"/>
      <c r="K2506" s="501"/>
    </row>
    <row r="2507" spans="1:11" x14ac:dyDescent="0.2">
      <c r="A2507" s="163">
        <v>2492</v>
      </c>
      <c r="B2507" s="7"/>
      <c r="C2507" s="7"/>
      <c r="D2507" s="120"/>
      <c r="E2507" s="7"/>
      <c r="F2507" s="7"/>
      <c r="G2507" s="219"/>
      <c r="H2507" s="7"/>
      <c r="I2507" s="7"/>
      <c r="J2507" s="9"/>
      <c r="K2507" s="501"/>
    </row>
    <row r="2508" spans="1:11" x14ac:dyDescent="0.2">
      <c r="A2508" s="163">
        <v>2493</v>
      </c>
      <c r="B2508" s="7"/>
      <c r="C2508" s="7"/>
      <c r="D2508" s="120"/>
      <c r="E2508" s="7"/>
      <c r="F2508" s="7"/>
      <c r="G2508" s="219"/>
      <c r="H2508" s="7"/>
      <c r="I2508" s="7"/>
      <c r="J2508" s="9"/>
      <c r="K2508" s="501"/>
    </row>
    <row r="2509" spans="1:11" x14ac:dyDescent="0.2">
      <c r="A2509" s="163">
        <v>2494</v>
      </c>
      <c r="B2509" s="7"/>
      <c r="C2509" s="7"/>
      <c r="D2509" s="120"/>
      <c r="E2509" s="7"/>
      <c r="F2509" s="7"/>
      <c r="G2509" s="219"/>
      <c r="H2509" s="7"/>
      <c r="I2509" s="7"/>
      <c r="J2509" s="9"/>
      <c r="K2509" s="501"/>
    </row>
    <row r="2510" spans="1:11" x14ac:dyDescent="0.2">
      <c r="A2510" s="163">
        <v>2495</v>
      </c>
      <c r="B2510" s="7"/>
      <c r="C2510" s="7"/>
      <c r="D2510" s="120"/>
      <c r="E2510" s="7"/>
      <c r="F2510" s="7"/>
      <c r="G2510" s="219"/>
      <c r="H2510" s="7"/>
      <c r="I2510" s="7"/>
      <c r="J2510" s="9"/>
      <c r="K2510" s="501"/>
    </row>
    <row r="2511" spans="1:11" x14ac:dyDescent="0.2">
      <c r="A2511" s="163">
        <v>2496</v>
      </c>
      <c r="B2511" s="7"/>
      <c r="C2511" s="7"/>
      <c r="D2511" s="120"/>
      <c r="E2511" s="7"/>
      <c r="F2511" s="7"/>
      <c r="G2511" s="219"/>
      <c r="H2511" s="7"/>
      <c r="I2511" s="7"/>
      <c r="J2511" s="9"/>
      <c r="K2511" s="501"/>
    </row>
    <row r="2512" spans="1:11" x14ac:dyDescent="0.2">
      <c r="A2512" s="163">
        <v>2497</v>
      </c>
      <c r="B2512" s="7"/>
      <c r="C2512" s="7"/>
      <c r="D2512" s="120"/>
      <c r="E2512" s="7"/>
      <c r="F2512" s="7"/>
      <c r="G2512" s="219"/>
      <c r="H2512" s="7"/>
      <c r="I2512" s="7"/>
      <c r="J2512" s="9"/>
      <c r="K2512" s="501"/>
    </row>
    <row r="2513" spans="1:11" x14ac:dyDescent="0.2">
      <c r="A2513" s="163">
        <v>2498</v>
      </c>
      <c r="B2513" s="7"/>
      <c r="C2513" s="7"/>
      <c r="D2513" s="120"/>
      <c r="E2513" s="7"/>
      <c r="F2513" s="7"/>
      <c r="G2513" s="219"/>
      <c r="H2513" s="7"/>
      <c r="I2513" s="7"/>
      <c r="J2513" s="9"/>
      <c r="K2513" s="501"/>
    </row>
    <row r="2514" spans="1:11" x14ac:dyDescent="0.2">
      <c r="A2514" s="163">
        <v>2499</v>
      </c>
      <c r="B2514" s="7"/>
      <c r="C2514" s="7"/>
      <c r="D2514" s="120"/>
      <c r="E2514" s="7"/>
      <c r="F2514" s="7"/>
      <c r="G2514" s="219"/>
      <c r="H2514" s="7"/>
      <c r="I2514" s="7"/>
      <c r="J2514" s="9"/>
      <c r="K2514" s="501"/>
    </row>
    <row r="2515" spans="1:11" x14ac:dyDescent="0.2">
      <c r="A2515" s="163">
        <v>2500</v>
      </c>
      <c r="B2515" s="7"/>
      <c r="C2515" s="7"/>
      <c r="D2515" s="120"/>
      <c r="E2515" s="7"/>
      <c r="F2515" s="7"/>
      <c r="G2515" s="219"/>
      <c r="H2515" s="7"/>
      <c r="I2515" s="7"/>
      <c r="J2515" s="9"/>
      <c r="K2515" s="501"/>
    </row>
    <row r="2516" spans="1:11" x14ac:dyDescent="0.2">
      <c r="A2516" s="163">
        <v>2501</v>
      </c>
      <c r="B2516" s="7"/>
      <c r="C2516" s="7"/>
      <c r="D2516" s="120"/>
      <c r="E2516" s="7"/>
      <c r="F2516" s="7"/>
      <c r="G2516" s="219"/>
      <c r="H2516" s="7"/>
      <c r="I2516" s="7"/>
      <c r="J2516" s="9"/>
      <c r="K2516" s="501"/>
    </row>
    <row r="2517" spans="1:11" x14ac:dyDescent="0.2">
      <c r="A2517" s="163">
        <v>2502</v>
      </c>
      <c r="B2517" s="7"/>
      <c r="C2517" s="7"/>
      <c r="D2517" s="120"/>
      <c r="E2517" s="7"/>
      <c r="F2517" s="7"/>
      <c r="G2517" s="219"/>
      <c r="H2517" s="7"/>
      <c r="I2517" s="7"/>
      <c r="J2517" s="9"/>
      <c r="K2517" s="501"/>
    </row>
    <row r="2518" spans="1:11" x14ac:dyDescent="0.2">
      <c r="A2518" s="163">
        <v>2503</v>
      </c>
      <c r="B2518" s="7"/>
      <c r="C2518" s="7"/>
      <c r="D2518" s="120"/>
      <c r="E2518" s="7"/>
      <c r="F2518" s="7"/>
      <c r="G2518" s="219"/>
      <c r="H2518" s="7"/>
      <c r="I2518" s="7"/>
      <c r="J2518" s="9"/>
      <c r="K2518" s="501"/>
    </row>
    <row r="2519" spans="1:11" x14ac:dyDescent="0.2">
      <c r="A2519" s="163">
        <v>2504</v>
      </c>
      <c r="B2519" s="7"/>
      <c r="C2519" s="7"/>
      <c r="D2519" s="120"/>
      <c r="E2519" s="7"/>
      <c r="F2519" s="7"/>
      <c r="G2519" s="219"/>
      <c r="H2519" s="7"/>
      <c r="I2519" s="7"/>
      <c r="J2519" s="9"/>
      <c r="K2519" s="501"/>
    </row>
    <row r="2520" spans="1:11" x14ac:dyDescent="0.2">
      <c r="A2520" s="163">
        <v>2505</v>
      </c>
      <c r="B2520" s="7"/>
      <c r="C2520" s="7"/>
      <c r="D2520" s="120"/>
      <c r="E2520" s="7"/>
      <c r="F2520" s="7"/>
      <c r="G2520" s="219"/>
      <c r="H2520" s="7"/>
      <c r="I2520" s="7"/>
      <c r="J2520" s="9"/>
      <c r="K2520" s="501"/>
    </row>
    <row r="2521" spans="1:11" x14ac:dyDescent="0.2">
      <c r="A2521" s="163">
        <v>2506</v>
      </c>
      <c r="B2521" s="7"/>
      <c r="C2521" s="7"/>
      <c r="D2521" s="120"/>
      <c r="E2521" s="7"/>
      <c r="F2521" s="7"/>
      <c r="G2521" s="219"/>
      <c r="H2521" s="7"/>
      <c r="I2521" s="7"/>
      <c r="J2521" s="9"/>
      <c r="K2521" s="501"/>
    </row>
    <row r="2522" spans="1:11" x14ac:dyDescent="0.2">
      <c r="A2522" s="163">
        <v>2507</v>
      </c>
      <c r="B2522" s="7"/>
      <c r="C2522" s="7"/>
      <c r="D2522" s="120"/>
      <c r="E2522" s="7"/>
      <c r="F2522" s="7"/>
      <c r="G2522" s="219"/>
      <c r="H2522" s="7"/>
      <c r="I2522" s="7"/>
      <c r="J2522" s="9"/>
      <c r="K2522" s="501"/>
    </row>
    <row r="2523" spans="1:11" x14ac:dyDescent="0.2">
      <c r="A2523" s="163">
        <v>2508</v>
      </c>
      <c r="B2523" s="7"/>
      <c r="C2523" s="7"/>
      <c r="D2523" s="120"/>
      <c r="E2523" s="7"/>
      <c r="F2523" s="7"/>
      <c r="G2523" s="219"/>
      <c r="H2523" s="7"/>
      <c r="I2523" s="7"/>
      <c r="J2523" s="9"/>
      <c r="K2523" s="501"/>
    </row>
    <row r="2524" spans="1:11" x14ac:dyDescent="0.2">
      <c r="A2524" s="163">
        <v>2509</v>
      </c>
      <c r="B2524" s="7"/>
      <c r="C2524" s="7"/>
      <c r="D2524" s="120"/>
      <c r="E2524" s="7"/>
      <c r="F2524" s="7"/>
      <c r="G2524" s="219"/>
      <c r="H2524" s="7"/>
      <c r="I2524" s="7"/>
      <c r="J2524" s="9"/>
      <c r="K2524" s="501"/>
    </row>
    <row r="2525" spans="1:11" x14ac:dyDescent="0.2">
      <c r="A2525" s="163">
        <v>2510</v>
      </c>
      <c r="B2525" s="7"/>
      <c r="C2525" s="7"/>
      <c r="D2525" s="120"/>
      <c r="E2525" s="7"/>
      <c r="F2525" s="7"/>
      <c r="G2525" s="219"/>
      <c r="H2525" s="7"/>
      <c r="I2525" s="7"/>
      <c r="J2525" s="9"/>
      <c r="K2525" s="501"/>
    </row>
    <row r="2526" spans="1:11" x14ac:dyDescent="0.2">
      <c r="A2526" s="163">
        <v>2511</v>
      </c>
      <c r="B2526" s="7"/>
      <c r="C2526" s="7"/>
      <c r="D2526" s="120"/>
      <c r="E2526" s="7"/>
      <c r="F2526" s="7"/>
      <c r="G2526" s="219"/>
      <c r="H2526" s="7"/>
      <c r="I2526" s="7"/>
      <c r="J2526" s="9"/>
      <c r="K2526" s="501"/>
    </row>
    <row r="2527" spans="1:11" x14ac:dyDescent="0.2">
      <c r="A2527" s="163">
        <v>2512</v>
      </c>
      <c r="B2527" s="7"/>
      <c r="C2527" s="7"/>
      <c r="D2527" s="120"/>
      <c r="E2527" s="7"/>
      <c r="F2527" s="7"/>
      <c r="G2527" s="219"/>
      <c r="H2527" s="7"/>
      <c r="I2527" s="7"/>
      <c r="J2527" s="9"/>
      <c r="K2527" s="501"/>
    </row>
    <row r="2528" spans="1:11" x14ac:dyDescent="0.2">
      <c r="A2528" s="163">
        <v>2513</v>
      </c>
      <c r="B2528" s="7"/>
      <c r="C2528" s="7"/>
      <c r="D2528" s="120"/>
      <c r="E2528" s="7"/>
      <c r="F2528" s="7"/>
      <c r="G2528" s="219"/>
      <c r="H2528" s="7"/>
      <c r="I2528" s="7"/>
      <c r="J2528" s="9"/>
      <c r="K2528" s="501"/>
    </row>
    <row r="2529" spans="1:11" x14ac:dyDescent="0.2">
      <c r="A2529" s="163">
        <v>2514</v>
      </c>
      <c r="B2529" s="7"/>
      <c r="C2529" s="7"/>
      <c r="D2529" s="120"/>
      <c r="E2529" s="7"/>
      <c r="F2529" s="7"/>
      <c r="G2529" s="219"/>
      <c r="H2529" s="7"/>
      <c r="I2529" s="7"/>
      <c r="J2529" s="9"/>
      <c r="K2529" s="501"/>
    </row>
    <row r="2530" spans="1:11" x14ac:dyDescent="0.2">
      <c r="A2530" s="163">
        <v>2515</v>
      </c>
      <c r="B2530" s="7"/>
      <c r="C2530" s="7"/>
      <c r="D2530" s="120"/>
      <c r="E2530" s="7"/>
      <c r="F2530" s="7"/>
      <c r="G2530" s="219"/>
      <c r="H2530" s="7"/>
      <c r="I2530" s="7"/>
      <c r="J2530" s="9"/>
      <c r="K2530" s="501"/>
    </row>
    <row r="2531" spans="1:11" x14ac:dyDescent="0.2">
      <c r="A2531" s="163">
        <v>2516</v>
      </c>
      <c r="B2531" s="7"/>
      <c r="C2531" s="7"/>
      <c r="D2531" s="120"/>
      <c r="E2531" s="7"/>
      <c r="F2531" s="7"/>
      <c r="G2531" s="219"/>
      <c r="H2531" s="7"/>
      <c r="I2531" s="7"/>
      <c r="J2531" s="9"/>
      <c r="K2531" s="501"/>
    </row>
    <row r="2532" spans="1:11" x14ac:dyDescent="0.2">
      <c r="A2532" s="163">
        <v>2517</v>
      </c>
      <c r="B2532" s="7"/>
      <c r="C2532" s="7"/>
      <c r="D2532" s="120"/>
      <c r="E2532" s="7"/>
      <c r="F2532" s="7"/>
      <c r="G2532" s="219"/>
      <c r="H2532" s="7"/>
      <c r="I2532" s="7"/>
      <c r="J2532" s="9"/>
      <c r="K2532" s="501"/>
    </row>
    <row r="2533" spans="1:11" x14ac:dyDescent="0.2">
      <c r="A2533" s="163">
        <v>2518</v>
      </c>
      <c r="B2533" s="7"/>
      <c r="C2533" s="7"/>
      <c r="D2533" s="120"/>
      <c r="E2533" s="7"/>
      <c r="F2533" s="7"/>
      <c r="G2533" s="219"/>
      <c r="H2533" s="7"/>
      <c r="I2533" s="7"/>
      <c r="J2533" s="9"/>
      <c r="K2533" s="501"/>
    </row>
    <row r="2534" spans="1:11" x14ac:dyDescent="0.2">
      <c r="A2534" s="163">
        <v>2519</v>
      </c>
      <c r="B2534" s="7"/>
      <c r="C2534" s="7"/>
      <c r="D2534" s="120"/>
      <c r="E2534" s="7"/>
      <c r="F2534" s="7"/>
      <c r="G2534" s="219"/>
      <c r="H2534" s="7"/>
      <c r="I2534" s="7"/>
      <c r="J2534" s="9"/>
      <c r="K2534" s="501"/>
    </row>
    <row r="2535" spans="1:11" x14ac:dyDescent="0.2">
      <c r="A2535" s="163">
        <v>2520</v>
      </c>
      <c r="B2535" s="7"/>
      <c r="C2535" s="7"/>
      <c r="D2535" s="120"/>
      <c r="E2535" s="7"/>
      <c r="F2535" s="7"/>
      <c r="G2535" s="219"/>
      <c r="H2535" s="7"/>
      <c r="I2535" s="7"/>
      <c r="J2535" s="9"/>
      <c r="K2535" s="501"/>
    </row>
    <row r="2536" spans="1:11" x14ac:dyDescent="0.2">
      <c r="A2536" s="163">
        <v>2521</v>
      </c>
      <c r="B2536" s="7"/>
      <c r="C2536" s="7"/>
      <c r="D2536" s="120"/>
      <c r="E2536" s="7"/>
      <c r="F2536" s="7"/>
      <c r="G2536" s="219"/>
      <c r="H2536" s="7"/>
      <c r="I2536" s="7"/>
      <c r="J2536" s="9"/>
      <c r="K2536" s="501"/>
    </row>
    <row r="2537" spans="1:11" x14ac:dyDescent="0.2">
      <c r="A2537" s="163">
        <v>2522</v>
      </c>
      <c r="B2537" s="7"/>
      <c r="C2537" s="7"/>
      <c r="D2537" s="120"/>
      <c r="E2537" s="7"/>
      <c r="F2537" s="7"/>
      <c r="G2537" s="219"/>
      <c r="H2537" s="7"/>
      <c r="I2537" s="7"/>
      <c r="J2537" s="9"/>
      <c r="K2537" s="501"/>
    </row>
    <row r="2538" spans="1:11" x14ac:dyDescent="0.2">
      <c r="A2538" s="163">
        <v>2523</v>
      </c>
      <c r="B2538" s="7"/>
      <c r="C2538" s="7"/>
      <c r="D2538" s="120"/>
      <c r="E2538" s="7"/>
      <c r="F2538" s="7"/>
      <c r="G2538" s="219"/>
      <c r="H2538" s="7"/>
      <c r="I2538" s="7"/>
      <c r="J2538" s="9"/>
      <c r="K2538" s="501"/>
    </row>
    <row r="2539" spans="1:11" x14ac:dyDescent="0.2">
      <c r="A2539" s="163">
        <v>2524</v>
      </c>
      <c r="B2539" s="7"/>
      <c r="C2539" s="7"/>
      <c r="D2539" s="120"/>
      <c r="E2539" s="7"/>
      <c r="F2539" s="7"/>
      <c r="G2539" s="219"/>
      <c r="H2539" s="7"/>
      <c r="I2539" s="7"/>
      <c r="J2539" s="9"/>
      <c r="K2539" s="501"/>
    </row>
    <row r="2540" spans="1:11" x14ac:dyDescent="0.2">
      <c r="A2540" s="163">
        <v>2525</v>
      </c>
      <c r="B2540" s="7"/>
      <c r="C2540" s="7"/>
      <c r="D2540" s="120"/>
      <c r="E2540" s="7"/>
      <c r="F2540" s="7"/>
      <c r="G2540" s="219"/>
      <c r="H2540" s="7"/>
      <c r="I2540" s="7"/>
      <c r="J2540" s="9"/>
      <c r="K2540" s="501"/>
    </row>
    <row r="2541" spans="1:11" x14ac:dyDescent="0.2">
      <c r="A2541" s="163">
        <v>2526</v>
      </c>
      <c r="B2541" s="7"/>
      <c r="C2541" s="7"/>
      <c r="D2541" s="120"/>
      <c r="E2541" s="7"/>
      <c r="F2541" s="7"/>
      <c r="G2541" s="219"/>
      <c r="H2541" s="7"/>
      <c r="I2541" s="7"/>
      <c r="J2541" s="9"/>
      <c r="K2541" s="501"/>
    </row>
    <row r="2542" spans="1:11" x14ac:dyDescent="0.2">
      <c r="A2542" s="163">
        <v>2527</v>
      </c>
      <c r="B2542" s="7"/>
      <c r="C2542" s="7"/>
      <c r="D2542" s="120"/>
      <c r="E2542" s="7"/>
      <c r="F2542" s="7"/>
      <c r="G2542" s="219"/>
      <c r="H2542" s="7"/>
      <c r="I2542" s="7"/>
      <c r="J2542" s="9"/>
      <c r="K2542" s="501"/>
    </row>
    <row r="2543" spans="1:11" x14ac:dyDescent="0.2">
      <c r="A2543" s="163">
        <v>2528</v>
      </c>
      <c r="B2543" s="7"/>
      <c r="C2543" s="7"/>
      <c r="D2543" s="120"/>
      <c r="E2543" s="7"/>
      <c r="F2543" s="7"/>
      <c r="G2543" s="219"/>
      <c r="H2543" s="7"/>
      <c r="I2543" s="7"/>
      <c r="J2543" s="9"/>
      <c r="K2543" s="501"/>
    </row>
    <row r="2544" spans="1:11" x14ac:dyDescent="0.2">
      <c r="A2544" s="163">
        <v>2529</v>
      </c>
      <c r="B2544" s="7"/>
      <c r="C2544" s="7"/>
      <c r="D2544" s="120"/>
      <c r="E2544" s="7"/>
      <c r="F2544" s="7"/>
      <c r="G2544" s="219"/>
      <c r="H2544" s="7"/>
      <c r="I2544" s="7"/>
      <c r="J2544" s="9"/>
      <c r="K2544" s="501"/>
    </row>
    <row r="2545" spans="1:11" x14ac:dyDescent="0.2">
      <c r="A2545" s="163">
        <v>2530</v>
      </c>
      <c r="B2545" s="7"/>
      <c r="C2545" s="7"/>
      <c r="D2545" s="120"/>
      <c r="E2545" s="7"/>
      <c r="F2545" s="7"/>
      <c r="G2545" s="219"/>
      <c r="H2545" s="7"/>
      <c r="I2545" s="7"/>
      <c r="J2545" s="9"/>
      <c r="K2545" s="501"/>
    </row>
    <row r="2546" spans="1:11" x14ac:dyDescent="0.2">
      <c r="A2546" s="163">
        <v>2531</v>
      </c>
      <c r="B2546" s="7"/>
      <c r="C2546" s="7"/>
      <c r="D2546" s="120"/>
      <c r="E2546" s="7"/>
      <c r="F2546" s="7"/>
      <c r="G2546" s="219"/>
      <c r="H2546" s="7"/>
      <c r="I2546" s="7"/>
      <c r="J2546" s="9"/>
      <c r="K2546" s="501"/>
    </row>
    <row r="2547" spans="1:11" x14ac:dyDescent="0.2">
      <c r="A2547" s="163">
        <v>2532</v>
      </c>
      <c r="B2547" s="7"/>
      <c r="C2547" s="7"/>
      <c r="D2547" s="120"/>
      <c r="E2547" s="7"/>
      <c r="F2547" s="7"/>
      <c r="G2547" s="219"/>
      <c r="H2547" s="7"/>
      <c r="I2547" s="7"/>
      <c r="J2547" s="9"/>
      <c r="K2547" s="501"/>
    </row>
    <row r="2548" spans="1:11" x14ac:dyDescent="0.2">
      <c r="A2548" s="163">
        <v>2533</v>
      </c>
      <c r="B2548" s="7"/>
      <c r="C2548" s="7"/>
      <c r="D2548" s="120"/>
      <c r="E2548" s="7"/>
      <c r="F2548" s="7"/>
      <c r="G2548" s="219"/>
      <c r="H2548" s="7"/>
      <c r="I2548" s="7"/>
      <c r="J2548" s="9"/>
      <c r="K2548" s="501"/>
    </row>
    <row r="2549" spans="1:11" x14ac:dyDescent="0.2">
      <c r="A2549" s="163">
        <v>2534</v>
      </c>
      <c r="B2549" s="7"/>
      <c r="C2549" s="7"/>
      <c r="D2549" s="120"/>
      <c r="E2549" s="7"/>
      <c r="F2549" s="7"/>
      <c r="G2549" s="219"/>
      <c r="H2549" s="7"/>
      <c r="I2549" s="7"/>
      <c r="J2549" s="9"/>
      <c r="K2549" s="501"/>
    </row>
    <row r="2550" spans="1:11" x14ac:dyDescent="0.2">
      <c r="A2550" s="163">
        <v>2535</v>
      </c>
      <c r="B2550" s="7"/>
      <c r="C2550" s="7"/>
      <c r="D2550" s="120"/>
      <c r="E2550" s="7"/>
      <c r="F2550" s="7"/>
      <c r="G2550" s="219"/>
      <c r="H2550" s="7"/>
      <c r="I2550" s="7"/>
      <c r="J2550" s="9"/>
      <c r="K2550" s="501"/>
    </row>
    <row r="2551" spans="1:11" x14ac:dyDescent="0.2">
      <c r="A2551" s="163">
        <v>2536</v>
      </c>
      <c r="B2551" s="7"/>
      <c r="C2551" s="7"/>
      <c r="D2551" s="120"/>
      <c r="E2551" s="7"/>
      <c r="F2551" s="7"/>
      <c r="G2551" s="219"/>
      <c r="H2551" s="7"/>
      <c r="I2551" s="7"/>
      <c r="J2551" s="9"/>
      <c r="K2551" s="501"/>
    </row>
    <row r="2552" spans="1:11" x14ac:dyDescent="0.2">
      <c r="A2552" s="163">
        <v>2537</v>
      </c>
      <c r="B2552" s="7"/>
      <c r="C2552" s="7"/>
      <c r="D2552" s="120"/>
      <c r="E2552" s="7"/>
      <c r="F2552" s="7"/>
      <c r="G2552" s="219"/>
      <c r="H2552" s="7"/>
      <c r="I2552" s="7"/>
      <c r="J2552" s="9"/>
      <c r="K2552" s="501"/>
    </row>
    <row r="2553" spans="1:11" x14ac:dyDescent="0.2">
      <c r="A2553" s="163">
        <v>2538</v>
      </c>
      <c r="B2553" s="7"/>
      <c r="C2553" s="7"/>
      <c r="D2553" s="120"/>
      <c r="E2553" s="7"/>
      <c r="F2553" s="7"/>
      <c r="G2553" s="219"/>
      <c r="H2553" s="7"/>
      <c r="I2553" s="7"/>
      <c r="J2553" s="9"/>
      <c r="K2553" s="501"/>
    </row>
    <row r="2554" spans="1:11" x14ac:dyDescent="0.2">
      <c r="A2554" s="163">
        <v>2539</v>
      </c>
      <c r="B2554" s="7"/>
      <c r="C2554" s="7"/>
      <c r="D2554" s="120"/>
      <c r="E2554" s="7"/>
      <c r="F2554" s="7"/>
      <c r="G2554" s="219"/>
      <c r="H2554" s="7"/>
      <c r="I2554" s="7"/>
      <c r="J2554" s="9"/>
      <c r="K2554" s="501"/>
    </row>
    <row r="2555" spans="1:11" x14ac:dyDescent="0.2">
      <c r="A2555" s="163">
        <v>2540</v>
      </c>
      <c r="B2555" s="7"/>
      <c r="C2555" s="7"/>
      <c r="D2555" s="120"/>
      <c r="E2555" s="7"/>
      <c r="F2555" s="7"/>
      <c r="G2555" s="219"/>
      <c r="H2555" s="7"/>
      <c r="I2555" s="7"/>
      <c r="J2555" s="9"/>
      <c r="K2555" s="501"/>
    </row>
    <row r="2556" spans="1:11" x14ac:dyDescent="0.2">
      <c r="A2556" s="163">
        <v>2541</v>
      </c>
      <c r="B2556" s="7"/>
      <c r="C2556" s="7"/>
      <c r="D2556" s="120"/>
      <c r="E2556" s="7"/>
      <c r="F2556" s="7"/>
      <c r="G2556" s="219"/>
      <c r="H2556" s="7"/>
      <c r="I2556" s="7"/>
      <c r="J2556" s="9"/>
      <c r="K2556" s="501"/>
    </row>
    <row r="2557" spans="1:11" x14ac:dyDescent="0.2">
      <c r="A2557" s="163">
        <v>2542</v>
      </c>
      <c r="B2557" s="7"/>
      <c r="C2557" s="7"/>
      <c r="D2557" s="120"/>
      <c r="E2557" s="7"/>
      <c r="F2557" s="7"/>
      <c r="G2557" s="219"/>
      <c r="H2557" s="7"/>
      <c r="I2557" s="7"/>
      <c r="J2557" s="9"/>
      <c r="K2557" s="501"/>
    </row>
    <row r="2558" spans="1:11" x14ac:dyDescent="0.2">
      <c r="A2558" s="163">
        <v>2543</v>
      </c>
      <c r="B2558" s="7"/>
      <c r="C2558" s="7"/>
      <c r="D2558" s="120"/>
      <c r="E2558" s="7"/>
      <c r="F2558" s="7"/>
      <c r="G2558" s="219"/>
      <c r="H2558" s="7"/>
      <c r="I2558" s="7"/>
      <c r="J2558" s="9"/>
      <c r="K2558" s="501"/>
    </row>
    <row r="2559" spans="1:11" x14ac:dyDescent="0.2">
      <c r="A2559" s="163">
        <v>2544</v>
      </c>
      <c r="B2559" s="7"/>
      <c r="C2559" s="7"/>
      <c r="D2559" s="120"/>
      <c r="E2559" s="7"/>
      <c r="F2559" s="7"/>
      <c r="G2559" s="219"/>
      <c r="H2559" s="7"/>
      <c r="I2559" s="7"/>
      <c r="J2559" s="9"/>
      <c r="K2559" s="501"/>
    </row>
    <row r="2560" spans="1:11" x14ac:dyDescent="0.2">
      <c r="A2560" s="163">
        <v>2545</v>
      </c>
      <c r="B2560" s="7"/>
      <c r="C2560" s="7"/>
      <c r="D2560" s="120"/>
      <c r="E2560" s="7"/>
      <c r="F2560" s="7"/>
      <c r="G2560" s="219"/>
      <c r="H2560" s="7"/>
      <c r="I2560" s="7"/>
      <c r="J2560" s="9"/>
      <c r="K2560" s="501"/>
    </row>
    <row r="2561" spans="1:11" x14ac:dyDescent="0.2">
      <c r="A2561" s="163">
        <v>2546</v>
      </c>
      <c r="B2561" s="7"/>
      <c r="C2561" s="7"/>
      <c r="D2561" s="120"/>
      <c r="E2561" s="7"/>
      <c r="F2561" s="7"/>
      <c r="G2561" s="219"/>
      <c r="H2561" s="7"/>
      <c r="I2561" s="7"/>
      <c r="J2561" s="9"/>
      <c r="K2561" s="501"/>
    </row>
    <row r="2562" spans="1:11" x14ac:dyDescent="0.2">
      <c r="A2562" s="163">
        <v>2547</v>
      </c>
      <c r="B2562" s="7"/>
      <c r="C2562" s="7"/>
      <c r="D2562" s="120"/>
      <c r="E2562" s="7"/>
      <c r="F2562" s="7"/>
      <c r="G2562" s="219"/>
      <c r="H2562" s="7"/>
      <c r="I2562" s="7"/>
      <c r="J2562" s="9"/>
      <c r="K2562" s="501"/>
    </row>
    <row r="2563" spans="1:11" x14ac:dyDescent="0.2">
      <c r="A2563" s="163">
        <v>2548</v>
      </c>
      <c r="B2563" s="7"/>
      <c r="C2563" s="7"/>
      <c r="D2563" s="120"/>
      <c r="E2563" s="7"/>
      <c r="F2563" s="7"/>
      <c r="G2563" s="219"/>
      <c r="H2563" s="7"/>
      <c r="I2563" s="7"/>
      <c r="J2563" s="9"/>
      <c r="K2563" s="501"/>
    </row>
    <row r="2564" spans="1:11" x14ac:dyDescent="0.2">
      <c r="A2564" s="163">
        <v>2549</v>
      </c>
      <c r="B2564" s="7"/>
      <c r="C2564" s="7"/>
      <c r="D2564" s="120"/>
      <c r="E2564" s="7"/>
      <c r="F2564" s="7"/>
      <c r="G2564" s="219"/>
      <c r="H2564" s="7"/>
      <c r="I2564" s="7"/>
      <c r="J2564" s="9"/>
      <c r="K2564" s="501"/>
    </row>
    <row r="2565" spans="1:11" x14ac:dyDescent="0.2">
      <c r="A2565" s="163">
        <v>2550</v>
      </c>
      <c r="B2565" s="7"/>
      <c r="C2565" s="7"/>
      <c r="D2565" s="120"/>
      <c r="E2565" s="7"/>
      <c r="F2565" s="7"/>
      <c r="G2565" s="219"/>
      <c r="H2565" s="7"/>
      <c r="I2565" s="7"/>
      <c r="J2565" s="9"/>
      <c r="K2565" s="501"/>
    </row>
    <row r="2566" spans="1:11" x14ac:dyDescent="0.2">
      <c r="A2566" s="163">
        <v>2551</v>
      </c>
      <c r="B2566" s="7"/>
      <c r="C2566" s="7"/>
      <c r="D2566" s="120"/>
      <c r="E2566" s="7"/>
      <c r="F2566" s="7"/>
      <c r="G2566" s="219"/>
      <c r="H2566" s="7"/>
      <c r="I2566" s="7"/>
      <c r="J2566" s="9"/>
      <c r="K2566" s="501"/>
    </row>
    <row r="2567" spans="1:11" x14ac:dyDescent="0.2">
      <c r="A2567" s="163">
        <v>2552</v>
      </c>
      <c r="B2567" s="7"/>
      <c r="C2567" s="7"/>
      <c r="D2567" s="120"/>
      <c r="E2567" s="7"/>
      <c r="F2567" s="7"/>
      <c r="G2567" s="219"/>
      <c r="H2567" s="7"/>
      <c r="I2567" s="7"/>
      <c r="J2567" s="9"/>
      <c r="K2567" s="501"/>
    </row>
    <row r="2568" spans="1:11" x14ac:dyDescent="0.2">
      <c r="A2568" s="163">
        <v>2553</v>
      </c>
      <c r="B2568" s="7"/>
      <c r="C2568" s="7"/>
      <c r="D2568" s="120"/>
      <c r="E2568" s="7"/>
      <c r="F2568" s="7"/>
      <c r="G2568" s="219"/>
      <c r="H2568" s="7"/>
      <c r="I2568" s="7"/>
      <c r="J2568" s="9"/>
      <c r="K2568" s="501"/>
    </row>
    <row r="2569" spans="1:11" x14ac:dyDescent="0.2">
      <c r="A2569" s="163">
        <v>2554</v>
      </c>
      <c r="B2569" s="7"/>
      <c r="C2569" s="7"/>
      <c r="D2569" s="120"/>
      <c r="E2569" s="7"/>
      <c r="F2569" s="7"/>
      <c r="G2569" s="219"/>
      <c r="H2569" s="7"/>
      <c r="I2569" s="7"/>
      <c r="J2569" s="9"/>
      <c r="K2569" s="501"/>
    </row>
    <row r="2570" spans="1:11" x14ac:dyDescent="0.2">
      <c r="A2570" s="163">
        <v>2555</v>
      </c>
      <c r="B2570" s="7"/>
      <c r="C2570" s="7"/>
      <c r="D2570" s="120"/>
      <c r="E2570" s="7"/>
      <c r="F2570" s="7"/>
      <c r="G2570" s="219"/>
      <c r="H2570" s="7"/>
      <c r="I2570" s="7"/>
      <c r="J2570" s="9"/>
      <c r="K2570" s="501"/>
    </row>
    <row r="2571" spans="1:11" x14ac:dyDescent="0.2">
      <c r="A2571" s="163">
        <v>2556</v>
      </c>
      <c r="B2571" s="7"/>
      <c r="C2571" s="7"/>
      <c r="D2571" s="120"/>
      <c r="E2571" s="7"/>
      <c r="F2571" s="7"/>
      <c r="G2571" s="219"/>
      <c r="H2571" s="7"/>
      <c r="I2571" s="7"/>
      <c r="J2571" s="9"/>
      <c r="K2571" s="501"/>
    </row>
    <row r="2572" spans="1:11" x14ac:dyDescent="0.2">
      <c r="A2572" s="163">
        <v>2557</v>
      </c>
      <c r="B2572" s="7"/>
      <c r="C2572" s="7"/>
      <c r="D2572" s="120"/>
      <c r="E2572" s="7"/>
      <c r="F2572" s="7"/>
      <c r="G2572" s="219"/>
      <c r="H2572" s="7"/>
      <c r="I2572" s="7"/>
      <c r="J2572" s="9"/>
      <c r="K2572" s="501"/>
    </row>
    <row r="2573" spans="1:11" x14ac:dyDescent="0.2">
      <c r="A2573" s="163">
        <v>2558</v>
      </c>
      <c r="B2573" s="7"/>
      <c r="C2573" s="7"/>
      <c r="D2573" s="120"/>
      <c r="E2573" s="7"/>
      <c r="F2573" s="7"/>
      <c r="G2573" s="219"/>
      <c r="H2573" s="7"/>
      <c r="I2573" s="7"/>
      <c r="J2573" s="9"/>
      <c r="K2573" s="501"/>
    </row>
    <row r="2574" spans="1:11" x14ac:dyDescent="0.2">
      <c r="A2574" s="163">
        <v>2559</v>
      </c>
      <c r="B2574" s="7"/>
      <c r="C2574" s="7"/>
      <c r="D2574" s="120"/>
      <c r="E2574" s="7"/>
      <c r="F2574" s="7"/>
      <c r="G2574" s="219"/>
      <c r="H2574" s="7"/>
      <c r="I2574" s="7"/>
      <c r="J2574" s="9"/>
      <c r="K2574" s="501"/>
    </row>
    <row r="2575" spans="1:11" x14ac:dyDescent="0.2">
      <c r="A2575" s="163">
        <v>2560</v>
      </c>
      <c r="B2575" s="7"/>
      <c r="C2575" s="7"/>
      <c r="D2575" s="120"/>
      <c r="E2575" s="7"/>
      <c r="F2575" s="7"/>
      <c r="G2575" s="219"/>
      <c r="H2575" s="7"/>
      <c r="I2575" s="7"/>
      <c r="J2575" s="9"/>
      <c r="K2575" s="501"/>
    </row>
    <row r="2576" spans="1:11" x14ac:dyDescent="0.2">
      <c r="A2576" s="163">
        <v>2561</v>
      </c>
      <c r="B2576" s="7"/>
      <c r="C2576" s="7"/>
      <c r="D2576" s="120"/>
      <c r="E2576" s="7"/>
      <c r="F2576" s="7"/>
      <c r="G2576" s="219"/>
      <c r="H2576" s="7"/>
      <c r="I2576" s="7"/>
      <c r="J2576" s="9"/>
      <c r="K2576" s="501"/>
    </row>
    <row r="2577" spans="1:11" x14ac:dyDescent="0.2">
      <c r="A2577" s="163">
        <v>2562</v>
      </c>
      <c r="B2577" s="7"/>
      <c r="C2577" s="7"/>
      <c r="D2577" s="120"/>
      <c r="E2577" s="7"/>
      <c r="F2577" s="7"/>
      <c r="G2577" s="219"/>
      <c r="H2577" s="7"/>
      <c r="I2577" s="7"/>
      <c r="J2577" s="9"/>
      <c r="K2577" s="501"/>
    </row>
    <row r="2578" spans="1:11" x14ac:dyDescent="0.2">
      <c r="A2578" s="163">
        <v>2563</v>
      </c>
      <c r="B2578" s="7"/>
      <c r="C2578" s="7"/>
      <c r="D2578" s="120"/>
      <c r="E2578" s="7"/>
      <c r="F2578" s="7"/>
      <c r="G2578" s="219"/>
      <c r="H2578" s="7"/>
      <c r="I2578" s="7"/>
      <c r="J2578" s="9"/>
      <c r="K2578" s="501"/>
    </row>
    <row r="2579" spans="1:11" x14ac:dyDescent="0.2">
      <c r="A2579" s="163">
        <v>2564</v>
      </c>
      <c r="B2579" s="7"/>
      <c r="C2579" s="7"/>
      <c r="D2579" s="120"/>
      <c r="E2579" s="7"/>
      <c r="F2579" s="7"/>
      <c r="G2579" s="219"/>
      <c r="H2579" s="7"/>
      <c r="I2579" s="7"/>
      <c r="J2579" s="9"/>
      <c r="K2579" s="501"/>
    </row>
    <row r="2580" spans="1:11" x14ac:dyDescent="0.2">
      <c r="A2580" s="163">
        <v>2565</v>
      </c>
      <c r="B2580" s="7"/>
      <c r="C2580" s="7"/>
      <c r="D2580" s="120"/>
      <c r="E2580" s="7"/>
      <c r="F2580" s="7"/>
      <c r="G2580" s="219"/>
      <c r="H2580" s="7"/>
      <c r="I2580" s="7"/>
      <c r="J2580" s="9"/>
      <c r="K2580" s="501"/>
    </row>
    <row r="2581" spans="1:11" x14ac:dyDescent="0.2">
      <c r="A2581" s="163">
        <v>2566</v>
      </c>
      <c r="B2581" s="7"/>
      <c r="C2581" s="7"/>
      <c r="D2581" s="120"/>
      <c r="E2581" s="7"/>
      <c r="F2581" s="7"/>
      <c r="G2581" s="219"/>
      <c r="H2581" s="7"/>
      <c r="I2581" s="7"/>
      <c r="J2581" s="9"/>
      <c r="K2581" s="501"/>
    </row>
    <row r="2582" spans="1:11" x14ac:dyDescent="0.2">
      <c r="A2582" s="163">
        <v>2567</v>
      </c>
      <c r="B2582" s="7"/>
      <c r="C2582" s="7"/>
      <c r="D2582" s="120"/>
      <c r="E2582" s="7"/>
      <c r="F2582" s="7"/>
      <c r="G2582" s="219"/>
      <c r="H2582" s="7"/>
      <c r="I2582" s="7"/>
      <c r="J2582" s="9"/>
      <c r="K2582" s="501"/>
    </row>
    <row r="2583" spans="1:11" x14ac:dyDescent="0.2">
      <c r="A2583" s="163">
        <v>2568</v>
      </c>
      <c r="B2583" s="7"/>
      <c r="C2583" s="7"/>
      <c r="D2583" s="120"/>
      <c r="E2583" s="7"/>
      <c r="F2583" s="7"/>
      <c r="G2583" s="219"/>
      <c r="H2583" s="7"/>
      <c r="I2583" s="7"/>
      <c r="J2583" s="9"/>
      <c r="K2583" s="501"/>
    </row>
    <row r="2584" spans="1:11" x14ac:dyDescent="0.2">
      <c r="A2584" s="163">
        <v>2569</v>
      </c>
      <c r="B2584" s="7"/>
      <c r="C2584" s="7"/>
      <c r="D2584" s="120"/>
      <c r="E2584" s="7"/>
      <c r="F2584" s="7"/>
      <c r="G2584" s="219"/>
      <c r="H2584" s="7"/>
      <c r="I2584" s="7"/>
      <c r="J2584" s="9"/>
      <c r="K2584" s="501"/>
    </row>
    <row r="2585" spans="1:11" x14ac:dyDescent="0.2">
      <c r="A2585" s="163">
        <v>2570</v>
      </c>
      <c r="B2585" s="7"/>
      <c r="C2585" s="7"/>
      <c r="D2585" s="120"/>
      <c r="E2585" s="7"/>
      <c r="F2585" s="7"/>
      <c r="G2585" s="219"/>
      <c r="H2585" s="7"/>
      <c r="I2585" s="7"/>
      <c r="J2585" s="9"/>
      <c r="K2585" s="501"/>
    </row>
    <row r="2586" spans="1:11" x14ac:dyDescent="0.2">
      <c r="A2586" s="163">
        <v>2571</v>
      </c>
      <c r="B2586" s="7"/>
      <c r="C2586" s="7"/>
      <c r="D2586" s="120"/>
      <c r="E2586" s="7"/>
      <c r="F2586" s="7"/>
      <c r="G2586" s="219"/>
      <c r="H2586" s="7"/>
      <c r="I2586" s="7"/>
      <c r="J2586" s="9"/>
      <c r="K2586" s="501"/>
    </row>
    <row r="2587" spans="1:11" x14ac:dyDescent="0.2">
      <c r="A2587" s="163">
        <v>2572</v>
      </c>
      <c r="B2587" s="7"/>
      <c r="C2587" s="7"/>
      <c r="D2587" s="120"/>
      <c r="E2587" s="7"/>
      <c r="F2587" s="7"/>
      <c r="G2587" s="219"/>
      <c r="H2587" s="7"/>
      <c r="I2587" s="7"/>
      <c r="J2587" s="9"/>
      <c r="K2587" s="501"/>
    </row>
    <row r="2588" spans="1:11" x14ac:dyDescent="0.2">
      <c r="A2588" s="163">
        <v>2573</v>
      </c>
      <c r="B2588" s="7"/>
      <c r="C2588" s="7"/>
      <c r="D2588" s="120"/>
      <c r="E2588" s="7"/>
      <c r="F2588" s="7"/>
      <c r="G2588" s="219"/>
      <c r="H2588" s="7"/>
      <c r="I2588" s="7"/>
      <c r="J2588" s="9"/>
      <c r="K2588" s="501"/>
    </row>
    <row r="2589" spans="1:11" x14ac:dyDescent="0.2">
      <c r="A2589" s="163">
        <v>2574</v>
      </c>
      <c r="B2589" s="7"/>
      <c r="C2589" s="7"/>
      <c r="D2589" s="120"/>
      <c r="E2589" s="7"/>
      <c r="F2589" s="7"/>
      <c r="G2589" s="219"/>
      <c r="H2589" s="7"/>
      <c r="I2589" s="7"/>
      <c r="J2589" s="9"/>
      <c r="K2589" s="501"/>
    </row>
    <row r="2590" spans="1:11" x14ac:dyDescent="0.2">
      <c r="A2590" s="163">
        <v>2575</v>
      </c>
      <c r="B2590" s="7"/>
      <c r="C2590" s="7"/>
      <c r="D2590" s="120"/>
      <c r="E2590" s="7"/>
      <c r="F2590" s="7"/>
      <c r="G2590" s="219"/>
      <c r="H2590" s="7"/>
      <c r="I2590" s="7"/>
      <c r="J2590" s="9"/>
      <c r="K2590" s="501"/>
    </row>
    <row r="2591" spans="1:11" x14ac:dyDescent="0.2">
      <c r="A2591" s="163">
        <v>2576</v>
      </c>
      <c r="B2591" s="7"/>
      <c r="C2591" s="7"/>
      <c r="D2591" s="120"/>
      <c r="E2591" s="7"/>
      <c r="F2591" s="7"/>
      <c r="G2591" s="219"/>
      <c r="H2591" s="7"/>
      <c r="I2591" s="7"/>
      <c r="J2591" s="9"/>
      <c r="K2591" s="501"/>
    </row>
    <row r="2592" spans="1:11" x14ac:dyDescent="0.2">
      <c r="A2592" s="163">
        <v>2577</v>
      </c>
      <c r="B2592" s="7"/>
      <c r="C2592" s="7"/>
      <c r="D2592" s="120"/>
      <c r="E2592" s="7"/>
      <c r="F2592" s="7"/>
      <c r="G2592" s="219"/>
      <c r="H2592" s="7"/>
      <c r="I2592" s="7"/>
      <c r="J2592" s="9"/>
      <c r="K2592" s="501"/>
    </row>
    <row r="2593" spans="1:11" x14ac:dyDescent="0.2">
      <c r="A2593" s="163">
        <v>2578</v>
      </c>
      <c r="B2593" s="7"/>
      <c r="C2593" s="7"/>
      <c r="D2593" s="120"/>
      <c r="E2593" s="7"/>
      <c r="F2593" s="7"/>
      <c r="G2593" s="219"/>
      <c r="H2593" s="7"/>
      <c r="I2593" s="7"/>
      <c r="J2593" s="9"/>
      <c r="K2593" s="501"/>
    </row>
    <row r="2594" spans="1:11" x14ac:dyDescent="0.2">
      <c r="A2594" s="163">
        <v>2579</v>
      </c>
      <c r="B2594" s="7"/>
      <c r="C2594" s="7"/>
      <c r="D2594" s="120"/>
      <c r="E2594" s="7"/>
      <c r="F2594" s="7"/>
      <c r="G2594" s="219"/>
      <c r="H2594" s="7"/>
      <c r="I2594" s="7"/>
      <c r="J2594" s="9"/>
      <c r="K2594" s="501"/>
    </row>
    <row r="2595" spans="1:11" x14ac:dyDescent="0.2">
      <c r="A2595" s="163">
        <v>2580</v>
      </c>
      <c r="B2595" s="7"/>
      <c r="C2595" s="7"/>
      <c r="D2595" s="120"/>
      <c r="E2595" s="7"/>
      <c r="F2595" s="7"/>
      <c r="G2595" s="219"/>
      <c r="H2595" s="7"/>
      <c r="I2595" s="7"/>
      <c r="J2595" s="9"/>
      <c r="K2595" s="501"/>
    </row>
    <row r="2596" spans="1:11" x14ac:dyDescent="0.2">
      <c r="A2596" s="163">
        <v>2581</v>
      </c>
      <c r="B2596" s="7"/>
      <c r="C2596" s="7"/>
      <c r="D2596" s="120"/>
      <c r="E2596" s="7"/>
      <c r="F2596" s="7"/>
      <c r="G2596" s="219"/>
      <c r="H2596" s="7"/>
      <c r="I2596" s="7"/>
      <c r="J2596" s="9"/>
      <c r="K2596" s="501"/>
    </row>
    <row r="2597" spans="1:11" x14ac:dyDescent="0.2">
      <c r="A2597" s="163">
        <v>2582</v>
      </c>
      <c r="B2597" s="7"/>
      <c r="C2597" s="7"/>
      <c r="D2597" s="120"/>
      <c r="E2597" s="7"/>
      <c r="F2597" s="7"/>
      <c r="G2597" s="219"/>
      <c r="H2597" s="7"/>
      <c r="I2597" s="7"/>
      <c r="J2597" s="9"/>
      <c r="K2597" s="501"/>
    </row>
    <row r="2598" spans="1:11" x14ac:dyDescent="0.2">
      <c r="A2598" s="163">
        <v>2583</v>
      </c>
      <c r="B2598" s="7"/>
      <c r="C2598" s="7"/>
      <c r="D2598" s="120"/>
      <c r="E2598" s="7"/>
      <c r="F2598" s="7"/>
      <c r="G2598" s="219"/>
      <c r="H2598" s="7"/>
      <c r="I2598" s="7"/>
      <c r="J2598" s="9"/>
      <c r="K2598" s="501"/>
    </row>
    <row r="2599" spans="1:11" x14ac:dyDescent="0.2">
      <c r="A2599" s="163">
        <v>2584</v>
      </c>
      <c r="B2599" s="7"/>
      <c r="C2599" s="7"/>
      <c r="D2599" s="120"/>
      <c r="E2599" s="7"/>
      <c r="F2599" s="7"/>
      <c r="G2599" s="219"/>
      <c r="H2599" s="7"/>
      <c r="I2599" s="7"/>
      <c r="J2599" s="9"/>
      <c r="K2599" s="501"/>
    </row>
    <row r="2600" spans="1:11" x14ac:dyDescent="0.2">
      <c r="A2600" s="163">
        <v>2585</v>
      </c>
      <c r="B2600" s="7"/>
      <c r="C2600" s="7"/>
      <c r="D2600" s="120"/>
      <c r="E2600" s="7"/>
      <c r="F2600" s="7"/>
      <c r="G2600" s="219"/>
      <c r="H2600" s="7"/>
      <c r="I2600" s="7"/>
      <c r="J2600" s="9"/>
      <c r="K2600" s="501"/>
    </row>
    <row r="2601" spans="1:11" x14ac:dyDescent="0.2">
      <c r="A2601" s="163">
        <v>2586</v>
      </c>
      <c r="B2601" s="7"/>
      <c r="C2601" s="7"/>
      <c r="D2601" s="120"/>
      <c r="E2601" s="7"/>
      <c r="F2601" s="7"/>
      <c r="G2601" s="219"/>
      <c r="H2601" s="7"/>
      <c r="I2601" s="7"/>
      <c r="J2601" s="9"/>
      <c r="K2601" s="501"/>
    </row>
    <row r="2602" spans="1:11" x14ac:dyDescent="0.2">
      <c r="A2602" s="163">
        <v>2587</v>
      </c>
      <c r="B2602" s="7"/>
      <c r="C2602" s="7"/>
      <c r="D2602" s="120"/>
      <c r="E2602" s="7"/>
      <c r="F2602" s="7"/>
      <c r="G2602" s="219"/>
      <c r="H2602" s="7"/>
      <c r="I2602" s="7"/>
      <c r="J2602" s="9"/>
      <c r="K2602" s="501"/>
    </row>
    <row r="2603" spans="1:11" x14ac:dyDescent="0.2">
      <c r="A2603" s="163">
        <v>2588</v>
      </c>
      <c r="B2603" s="7"/>
      <c r="C2603" s="7"/>
      <c r="D2603" s="120"/>
      <c r="E2603" s="7"/>
      <c r="F2603" s="7"/>
      <c r="G2603" s="219"/>
      <c r="H2603" s="7"/>
      <c r="I2603" s="7"/>
      <c r="J2603" s="9"/>
      <c r="K2603" s="501"/>
    </row>
    <row r="2604" spans="1:11" x14ac:dyDescent="0.2">
      <c r="A2604" s="163">
        <v>2589</v>
      </c>
      <c r="B2604" s="7"/>
      <c r="C2604" s="7"/>
      <c r="D2604" s="120"/>
      <c r="E2604" s="7"/>
      <c r="F2604" s="7"/>
      <c r="G2604" s="219"/>
      <c r="H2604" s="7"/>
      <c r="I2604" s="7"/>
      <c r="J2604" s="9"/>
      <c r="K2604" s="501"/>
    </row>
    <row r="2605" spans="1:11" x14ac:dyDescent="0.2">
      <c r="A2605" s="163">
        <v>2590</v>
      </c>
      <c r="B2605" s="7"/>
      <c r="C2605" s="7"/>
      <c r="D2605" s="120"/>
      <c r="E2605" s="7"/>
      <c r="F2605" s="7"/>
      <c r="G2605" s="219"/>
      <c r="H2605" s="7"/>
      <c r="I2605" s="7"/>
      <c r="J2605" s="9"/>
      <c r="K2605" s="501"/>
    </row>
    <row r="2606" spans="1:11" x14ac:dyDescent="0.2">
      <c r="A2606" s="163">
        <v>2591</v>
      </c>
      <c r="B2606" s="7"/>
      <c r="C2606" s="7"/>
      <c r="D2606" s="120"/>
      <c r="E2606" s="7"/>
      <c r="F2606" s="7"/>
      <c r="G2606" s="219"/>
      <c r="H2606" s="7"/>
      <c r="I2606" s="7"/>
      <c r="J2606" s="9"/>
      <c r="K2606" s="501"/>
    </row>
    <row r="2607" spans="1:11" x14ac:dyDescent="0.2">
      <c r="A2607" s="163">
        <v>2592</v>
      </c>
      <c r="B2607" s="7"/>
      <c r="C2607" s="7"/>
      <c r="D2607" s="120"/>
      <c r="E2607" s="7"/>
      <c r="F2607" s="7"/>
      <c r="G2607" s="219"/>
      <c r="H2607" s="7"/>
      <c r="I2607" s="7"/>
      <c r="J2607" s="9"/>
      <c r="K2607" s="501"/>
    </row>
    <row r="2608" spans="1:11" x14ac:dyDescent="0.2">
      <c r="A2608" s="163">
        <v>2593</v>
      </c>
      <c r="B2608" s="7"/>
      <c r="C2608" s="7"/>
      <c r="D2608" s="120"/>
      <c r="E2608" s="7"/>
      <c r="F2608" s="7"/>
      <c r="G2608" s="219"/>
      <c r="H2608" s="7"/>
      <c r="I2608" s="7"/>
      <c r="J2608" s="9"/>
      <c r="K2608" s="501"/>
    </row>
    <row r="2609" spans="1:11" x14ac:dyDescent="0.2">
      <c r="A2609" s="163">
        <v>2594</v>
      </c>
      <c r="B2609" s="7"/>
      <c r="C2609" s="7"/>
      <c r="D2609" s="120"/>
      <c r="E2609" s="7"/>
      <c r="F2609" s="7"/>
      <c r="G2609" s="219"/>
      <c r="H2609" s="7"/>
      <c r="I2609" s="7"/>
      <c r="J2609" s="9"/>
      <c r="K2609" s="501"/>
    </row>
    <row r="2610" spans="1:11" x14ac:dyDescent="0.2">
      <c r="A2610" s="163">
        <v>2595</v>
      </c>
      <c r="B2610" s="7"/>
      <c r="C2610" s="7"/>
      <c r="D2610" s="120"/>
      <c r="E2610" s="7"/>
      <c r="F2610" s="7"/>
      <c r="G2610" s="219"/>
      <c r="H2610" s="7"/>
      <c r="I2610" s="7"/>
      <c r="J2610" s="9"/>
      <c r="K2610" s="501"/>
    </row>
    <row r="2611" spans="1:11" x14ac:dyDescent="0.2">
      <c r="A2611" s="163">
        <v>2596</v>
      </c>
      <c r="B2611" s="7"/>
      <c r="C2611" s="7"/>
      <c r="D2611" s="120"/>
      <c r="E2611" s="7"/>
      <c r="F2611" s="7"/>
      <c r="G2611" s="219"/>
      <c r="H2611" s="7"/>
      <c r="I2611" s="7"/>
      <c r="J2611" s="9"/>
      <c r="K2611" s="501"/>
    </row>
    <row r="2612" spans="1:11" x14ac:dyDescent="0.2">
      <c r="A2612" s="163">
        <v>2597</v>
      </c>
      <c r="B2612" s="7"/>
      <c r="C2612" s="7"/>
      <c r="D2612" s="120"/>
      <c r="E2612" s="7"/>
      <c r="F2612" s="7"/>
      <c r="G2612" s="219"/>
      <c r="H2612" s="7"/>
      <c r="I2612" s="7"/>
      <c r="J2612" s="9"/>
      <c r="K2612" s="501"/>
    </row>
    <row r="2613" spans="1:11" x14ac:dyDescent="0.2">
      <c r="A2613" s="163">
        <v>2598</v>
      </c>
      <c r="B2613" s="7"/>
      <c r="C2613" s="7"/>
      <c r="D2613" s="120"/>
      <c r="E2613" s="7"/>
      <c r="F2613" s="7"/>
      <c r="G2613" s="219"/>
      <c r="H2613" s="7"/>
      <c r="I2613" s="7"/>
      <c r="J2613" s="9"/>
      <c r="K2613" s="501"/>
    </row>
    <row r="2614" spans="1:11" x14ac:dyDescent="0.2">
      <c r="A2614" s="163">
        <v>2599</v>
      </c>
      <c r="B2614" s="7"/>
      <c r="C2614" s="7"/>
      <c r="D2614" s="120"/>
      <c r="E2614" s="7"/>
      <c r="F2614" s="7"/>
      <c r="G2614" s="219"/>
      <c r="H2614" s="7"/>
      <c r="I2614" s="7"/>
      <c r="J2614" s="9"/>
      <c r="K2614" s="501"/>
    </row>
    <row r="2615" spans="1:11" x14ac:dyDescent="0.2">
      <c r="A2615" s="163">
        <v>2600</v>
      </c>
      <c r="B2615" s="7"/>
      <c r="C2615" s="7"/>
      <c r="D2615" s="120"/>
      <c r="E2615" s="7"/>
      <c r="F2615" s="7"/>
      <c r="G2615" s="219"/>
      <c r="H2615" s="7"/>
      <c r="I2615" s="7"/>
      <c r="J2615" s="9"/>
      <c r="K2615" s="501"/>
    </row>
    <row r="2616" spans="1:11" x14ac:dyDescent="0.2">
      <c r="A2616" s="163">
        <v>2601</v>
      </c>
      <c r="B2616" s="7"/>
      <c r="C2616" s="7"/>
      <c r="D2616" s="120"/>
      <c r="E2616" s="7"/>
      <c r="F2616" s="7"/>
      <c r="G2616" s="219"/>
      <c r="H2616" s="7"/>
      <c r="I2616" s="7"/>
      <c r="J2616" s="9"/>
      <c r="K2616" s="501"/>
    </row>
    <row r="2617" spans="1:11" x14ac:dyDescent="0.2">
      <c r="A2617" s="163">
        <v>2602</v>
      </c>
      <c r="B2617" s="7"/>
      <c r="C2617" s="7"/>
      <c r="D2617" s="120"/>
      <c r="E2617" s="7"/>
      <c r="F2617" s="7"/>
      <c r="G2617" s="219"/>
      <c r="H2617" s="7"/>
      <c r="I2617" s="7"/>
      <c r="J2617" s="9"/>
      <c r="K2617" s="501"/>
    </row>
    <row r="2618" spans="1:11" x14ac:dyDescent="0.2">
      <c r="A2618" s="163">
        <v>2603</v>
      </c>
      <c r="B2618" s="7"/>
      <c r="C2618" s="7"/>
      <c r="D2618" s="120"/>
      <c r="E2618" s="7"/>
      <c r="F2618" s="7"/>
      <c r="G2618" s="219"/>
      <c r="H2618" s="7"/>
      <c r="I2618" s="7"/>
      <c r="J2618" s="9"/>
      <c r="K2618" s="501"/>
    </row>
    <row r="2619" spans="1:11" x14ac:dyDescent="0.2">
      <c r="A2619" s="163">
        <v>2604</v>
      </c>
      <c r="B2619" s="7"/>
      <c r="C2619" s="7"/>
      <c r="D2619" s="120"/>
      <c r="E2619" s="7"/>
      <c r="F2619" s="7"/>
      <c r="G2619" s="219"/>
      <c r="H2619" s="7"/>
      <c r="I2619" s="7"/>
      <c r="J2619" s="9"/>
      <c r="K2619" s="501"/>
    </row>
    <row r="2620" spans="1:11" x14ac:dyDescent="0.2">
      <c r="A2620" s="163">
        <v>2605</v>
      </c>
      <c r="B2620" s="7"/>
      <c r="C2620" s="7"/>
      <c r="D2620" s="120"/>
      <c r="E2620" s="7"/>
      <c r="F2620" s="7"/>
      <c r="G2620" s="219"/>
      <c r="H2620" s="7"/>
      <c r="I2620" s="7"/>
      <c r="J2620" s="9"/>
      <c r="K2620" s="501"/>
    </row>
    <row r="2621" spans="1:11" x14ac:dyDescent="0.2">
      <c r="A2621" s="163">
        <v>2606</v>
      </c>
      <c r="B2621" s="7"/>
      <c r="C2621" s="7"/>
      <c r="D2621" s="120"/>
      <c r="E2621" s="7"/>
      <c r="F2621" s="7"/>
      <c r="G2621" s="219"/>
      <c r="H2621" s="7"/>
      <c r="I2621" s="7"/>
      <c r="J2621" s="9"/>
      <c r="K2621" s="501"/>
    </row>
    <row r="2622" spans="1:11" x14ac:dyDescent="0.2">
      <c r="A2622" s="163">
        <v>2607</v>
      </c>
      <c r="B2622" s="7"/>
      <c r="C2622" s="7"/>
      <c r="D2622" s="120"/>
      <c r="E2622" s="7"/>
      <c r="F2622" s="7"/>
      <c r="G2622" s="219"/>
      <c r="H2622" s="7"/>
      <c r="I2622" s="7"/>
      <c r="J2622" s="9"/>
      <c r="K2622" s="501"/>
    </row>
    <row r="2623" spans="1:11" x14ac:dyDescent="0.2">
      <c r="A2623" s="163">
        <v>2608</v>
      </c>
      <c r="B2623" s="7"/>
      <c r="C2623" s="7"/>
      <c r="D2623" s="120"/>
      <c r="E2623" s="7"/>
      <c r="F2623" s="7"/>
      <c r="G2623" s="219"/>
      <c r="H2623" s="7"/>
      <c r="I2623" s="7"/>
      <c r="J2623" s="9"/>
      <c r="K2623" s="501"/>
    </row>
    <row r="2624" spans="1:11" x14ac:dyDescent="0.2">
      <c r="A2624" s="163">
        <v>2609</v>
      </c>
      <c r="B2624" s="7"/>
      <c r="C2624" s="7"/>
      <c r="D2624" s="120"/>
      <c r="E2624" s="7"/>
      <c r="F2624" s="7"/>
      <c r="G2624" s="219"/>
      <c r="H2624" s="7"/>
      <c r="I2624" s="7"/>
      <c r="J2624" s="9"/>
      <c r="K2624" s="501"/>
    </row>
    <row r="2625" spans="1:11" x14ac:dyDescent="0.2">
      <c r="A2625" s="163">
        <v>2610</v>
      </c>
      <c r="B2625" s="7"/>
      <c r="C2625" s="7"/>
      <c r="D2625" s="120"/>
      <c r="E2625" s="7"/>
      <c r="F2625" s="7"/>
      <c r="G2625" s="219"/>
      <c r="H2625" s="7"/>
      <c r="I2625" s="7"/>
      <c r="J2625" s="9"/>
      <c r="K2625" s="501"/>
    </row>
    <row r="2626" spans="1:11" x14ac:dyDescent="0.2">
      <c r="A2626" s="163">
        <v>2611</v>
      </c>
      <c r="B2626" s="7"/>
      <c r="C2626" s="7"/>
      <c r="D2626" s="120"/>
      <c r="E2626" s="7"/>
      <c r="F2626" s="7"/>
      <c r="G2626" s="219"/>
      <c r="H2626" s="7"/>
      <c r="I2626" s="7"/>
      <c r="J2626" s="9"/>
      <c r="K2626" s="501"/>
    </row>
    <row r="2627" spans="1:11" x14ac:dyDescent="0.2">
      <c r="A2627" s="163">
        <v>2612</v>
      </c>
      <c r="B2627" s="7"/>
      <c r="C2627" s="7"/>
      <c r="D2627" s="120"/>
      <c r="E2627" s="7"/>
      <c r="F2627" s="7"/>
      <c r="G2627" s="219"/>
      <c r="H2627" s="7"/>
      <c r="I2627" s="7"/>
      <c r="J2627" s="9"/>
      <c r="K2627" s="501"/>
    </row>
    <row r="2628" spans="1:11" x14ac:dyDescent="0.2">
      <c r="A2628" s="163">
        <v>2613</v>
      </c>
      <c r="B2628" s="7"/>
      <c r="C2628" s="7"/>
      <c r="D2628" s="120"/>
      <c r="E2628" s="7"/>
      <c r="F2628" s="7"/>
      <c r="G2628" s="219"/>
      <c r="H2628" s="7"/>
      <c r="I2628" s="7"/>
      <c r="J2628" s="9"/>
      <c r="K2628" s="501"/>
    </row>
    <row r="2629" spans="1:11" x14ac:dyDescent="0.2">
      <c r="A2629" s="163">
        <v>2614</v>
      </c>
      <c r="B2629" s="7"/>
      <c r="C2629" s="7"/>
      <c r="D2629" s="120"/>
      <c r="E2629" s="7"/>
      <c r="F2629" s="7"/>
      <c r="G2629" s="219"/>
      <c r="H2629" s="7"/>
      <c r="I2629" s="7"/>
      <c r="J2629" s="9"/>
      <c r="K2629" s="501"/>
    </row>
    <row r="2630" spans="1:11" x14ac:dyDescent="0.2">
      <c r="A2630" s="163">
        <v>2615</v>
      </c>
      <c r="B2630" s="7"/>
      <c r="C2630" s="7"/>
      <c r="D2630" s="120"/>
      <c r="E2630" s="7"/>
      <c r="F2630" s="7"/>
      <c r="G2630" s="219"/>
      <c r="H2630" s="7"/>
      <c r="I2630" s="7"/>
      <c r="J2630" s="9"/>
      <c r="K2630" s="501"/>
    </row>
    <row r="2631" spans="1:11" x14ac:dyDescent="0.2">
      <c r="A2631" s="163">
        <v>2616</v>
      </c>
      <c r="B2631" s="7"/>
      <c r="C2631" s="7"/>
      <c r="D2631" s="120"/>
      <c r="E2631" s="7"/>
      <c r="F2631" s="7"/>
      <c r="G2631" s="219"/>
      <c r="H2631" s="7"/>
      <c r="I2631" s="7"/>
      <c r="J2631" s="9"/>
      <c r="K2631" s="501"/>
    </row>
    <row r="2632" spans="1:11" x14ac:dyDescent="0.2">
      <c r="A2632" s="163">
        <v>2617</v>
      </c>
      <c r="B2632" s="7"/>
      <c r="C2632" s="7"/>
      <c r="D2632" s="120"/>
      <c r="E2632" s="7"/>
      <c r="F2632" s="7"/>
      <c r="G2632" s="219"/>
      <c r="H2632" s="7"/>
      <c r="I2632" s="7"/>
      <c r="J2632" s="9"/>
      <c r="K2632" s="501"/>
    </row>
    <row r="2633" spans="1:11" x14ac:dyDescent="0.2">
      <c r="A2633" s="163">
        <v>2618</v>
      </c>
      <c r="B2633" s="7"/>
      <c r="C2633" s="7"/>
      <c r="D2633" s="120"/>
      <c r="E2633" s="7"/>
      <c r="F2633" s="7"/>
      <c r="G2633" s="219"/>
      <c r="H2633" s="7"/>
      <c r="I2633" s="7"/>
      <c r="J2633" s="9"/>
      <c r="K2633" s="501"/>
    </row>
    <row r="2634" spans="1:11" x14ac:dyDescent="0.2">
      <c r="A2634" s="163">
        <v>2619</v>
      </c>
      <c r="B2634" s="7"/>
      <c r="C2634" s="7"/>
      <c r="D2634" s="120"/>
      <c r="E2634" s="7"/>
      <c r="F2634" s="7"/>
      <c r="G2634" s="219"/>
      <c r="H2634" s="7"/>
      <c r="I2634" s="7"/>
      <c r="J2634" s="9"/>
      <c r="K2634" s="501"/>
    </row>
    <row r="2635" spans="1:11" x14ac:dyDescent="0.2">
      <c r="A2635" s="163">
        <v>2620</v>
      </c>
      <c r="B2635" s="7"/>
      <c r="C2635" s="7"/>
      <c r="D2635" s="120"/>
      <c r="E2635" s="7"/>
      <c r="F2635" s="7"/>
      <c r="G2635" s="219"/>
      <c r="H2635" s="7"/>
      <c r="I2635" s="7"/>
      <c r="J2635" s="9"/>
      <c r="K2635" s="501"/>
    </row>
    <row r="2636" spans="1:11" x14ac:dyDescent="0.2">
      <c r="A2636" s="163">
        <v>2621</v>
      </c>
      <c r="B2636" s="7"/>
      <c r="C2636" s="7"/>
      <c r="D2636" s="120"/>
      <c r="E2636" s="7"/>
      <c r="F2636" s="7"/>
      <c r="G2636" s="219"/>
      <c r="H2636" s="7"/>
      <c r="I2636" s="7"/>
      <c r="J2636" s="9"/>
      <c r="K2636" s="501"/>
    </row>
    <row r="2637" spans="1:11" x14ac:dyDescent="0.2">
      <c r="A2637" s="163">
        <v>2622</v>
      </c>
      <c r="B2637" s="7"/>
      <c r="C2637" s="7"/>
      <c r="D2637" s="120"/>
      <c r="E2637" s="7"/>
      <c r="F2637" s="7"/>
      <c r="G2637" s="219"/>
      <c r="H2637" s="7"/>
      <c r="I2637" s="7"/>
      <c r="J2637" s="9"/>
      <c r="K2637" s="501"/>
    </row>
    <row r="2638" spans="1:11" x14ac:dyDescent="0.2">
      <c r="A2638" s="163">
        <v>2623</v>
      </c>
      <c r="B2638" s="7"/>
      <c r="C2638" s="7"/>
      <c r="D2638" s="120"/>
      <c r="E2638" s="7"/>
      <c r="F2638" s="7"/>
      <c r="G2638" s="219"/>
      <c r="H2638" s="7"/>
      <c r="I2638" s="7"/>
      <c r="J2638" s="9"/>
      <c r="K2638" s="501"/>
    </row>
    <row r="2639" spans="1:11" x14ac:dyDescent="0.2">
      <c r="A2639" s="163">
        <v>2624</v>
      </c>
      <c r="B2639" s="7"/>
      <c r="C2639" s="7"/>
      <c r="D2639" s="120"/>
      <c r="E2639" s="7"/>
      <c r="F2639" s="7"/>
      <c r="G2639" s="219"/>
      <c r="H2639" s="7"/>
      <c r="I2639" s="7"/>
      <c r="J2639" s="9"/>
      <c r="K2639" s="501"/>
    </row>
    <row r="2640" spans="1:11" x14ac:dyDescent="0.2">
      <c r="A2640" s="163">
        <v>2625</v>
      </c>
      <c r="B2640" s="7"/>
      <c r="C2640" s="7"/>
      <c r="D2640" s="120"/>
      <c r="E2640" s="7"/>
      <c r="F2640" s="7"/>
      <c r="G2640" s="219"/>
      <c r="H2640" s="7"/>
      <c r="I2640" s="7"/>
      <c r="J2640" s="9"/>
      <c r="K2640" s="501"/>
    </row>
    <row r="2641" spans="1:11" x14ac:dyDescent="0.2">
      <c r="A2641" s="163">
        <v>2626</v>
      </c>
      <c r="B2641" s="7"/>
      <c r="C2641" s="7"/>
      <c r="D2641" s="120"/>
      <c r="E2641" s="7"/>
      <c r="F2641" s="7"/>
      <c r="G2641" s="219"/>
      <c r="H2641" s="7"/>
      <c r="I2641" s="7"/>
      <c r="J2641" s="9"/>
      <c r="K2641" s="501"/>
    </row>
    <row r="2642" spans="1:11" x14ac:dyDescent="0.2">
      <c r="A2642" s="163">
        <v>2627</v>
      </c>
      <c r="B2642" s="7"/>
      <c r="C2642" s="7"/>
      <c r="D2642" s="120"/>
      <c r="E2642" s="7"/>
      <c r="F2642" s="7"/>
      <c r="G2642" s="219"/>
      <c r="H2642" s="7"/>
      <c r="I2642" s="7"/>
      <c r="J2642" s="9"/>
      <c r="K2642" s="501"/>
    </row>
    <row r="2643" spans="1:11" x14ac:dyDescent="0.2">
      <c r="A2643" s="163">
        <v>2628</v>
      </c>
      <c r="B2643" s="7"/>
      <c r="C2643" s="7"/>
      <c r="D2643" s="120"/>
      <c r="E2643" s="7"/>
      <c r="F2643" s="7"/>
      <c r="G2643" s="219"/>
      <c r="H2643" s="7"/>
      <c r="I2643" s="7"/>
      <c r="J2643" s="9"/>
      <c r="K2643" s="501"/>
    </row>
    <row r="2644" spans="1:11" x14ac:dyDescent="0.2">
      <c r="A2644" s="163">
        <v>2629</v>
      </c>
      <c r="B2644" s="7"/>
      <c r="C2644" s="7"/>
      <c r="D2644" s="120"/>
      <c r="E2644" s="7"/>
      <c r="F2644" s="7"/>
      <c r="G2644" s="219"/>
      <c r="H2644" s="7"/>
      <c r="I2644" s="7"/>
      <c r="J2644" s="9"/>
      <c r="K2644" s="501"/>
    </row>
    <row r="2645" spans="1:11" x14ac:dyDescent="0.2">
      <c r="A2645" s="163">
        <v>2630</v>
      </c>
      <c r="B2645" s="7"/>
      <c r="C2645" s="7"/>
      <c r="D2645" s="120"/>
      <c r="E2645" s="7"/>
      <c r="F2645" s="7"/>
      <c r="G2645" s="219"/>
      <c r="H2645" s="7"/>
      <c r="I2645" s="7"/>
      <c r="J2645" s="9"/>
      <c r="K2645" s="501"/>
    </row>
    <row r="2646" spans="1:11" x14ac:dyDescent="0.2">
      <c r="A2646" s="163">
        <v>2631</v>
      </c>
      <c r="B2646" s="7"/>
      <c r="C2646" s="7"/>
      <c r="D2646" s="120"/>
      <c r="E2646" s="7"/>
      <c r="F2646" s="7"/>
      <c r="G2646" s="219"/>
      <c r="H2646" s="7"/>
      <c r="I2646" s="7"/>
      <c r="J2646" s="9"/>
      <c r="K2646" s="501"/>
    </row>
    <row r="2647" spans="1:11" x14ac:dyDescent="0.2">
      <c r="A2647" s="163">
        <v>2632</v>
      </c>
      <c r="B2647" s="7"/>
      <c r="C2647" s="7"/>
      <c r="D2647" s="120"/>
      <c r="E2647" s="7"/>
      <c r="F2647" s="7"/>
      <c r="G2647" s="219"/>
      <c r="H2647" s="7"/>
      <c r="I2647" s="7"/>
      <c r="J2647" s="9"/>
      <c r="K2647" s="501"/>
    </row>
    <row r="2648" spans="1:11" x14ac:dyDescent="0.2">
      <c r="A2648" s="163">
        <v>2633</v>
      </c>
      <c r="B2648" s="7"/>
      <c r="C2648" s="7"/>
      <c r="D2648" s="120"/>
      <c r="E2648" s="7"/>
      <c r="F2648" s="7"/>
      <c r="G2648" s="219"/>
      <c r="H2648" s="7"/>
      <c r="I2648" s="7"/>
      <c r="J2648" s="9"/>
      <c r="K2648" s="501"/>
    </row>
    <row r="2649" spans="1:11" x14ac:dyDescent="0.2">
      <c r="A2649" s="163">
        <v>2634</v>
      </c>
      <c r="B2649" s="7"/>
      <c r="C2649" s="7"/>
      <c r="D2649" s="120"/>
      <c r="E2649" s="7"/>
      <c r="F2649" s="7"/>
      <c r="G2649" s="219"/>
      <c r="H2649" s="7"/>
      <c r="I2649" s="7"/>
      <c r="J2649" s="9"/>
      <c r="K2649" s="501"/>
    </row>
    <row r="2650" spans="1:11" x14ac:dyDescent="0.2">
      <c r="A2650" s="163">
        <v>2635</v>
      </c>
      <c r="B2650" s="7"/>
      <c r="C2650" s="7"/>
      <c r="D2650" s="120"/>
      <c r="E2650" s="7"/>
      <c r="F2650" s="7"/>
      <c r="G2650" s="219"/>
      <c r="H2650" s="7"/>
      <c r="I2650" s="7"/>
      <c r="J2650" s="9"/>
      <c r="K2650" s="501"/>
    </row>
    <row r="2651" spans="1:11" x14ac:dyDescent="0.2">
      <c r="A2651" s="163">
        <v>2636</v>
      </c>
      <c r="B2651" s="7"/>
      <c r="C2651" s="7"/>
      <c r="D2651" s="120"/>
      <c r="E2651" s="7"/>
      <c r="F2651" s="7"/>
      <c r="G2651" s="219"/>
      <c r="H2651" s="7"/>
      <c r="I2651" s="7"/>
      <c r="J2651" s="9"/>
      <c r="K2651" s="501"/>
    </row>
    <row r="2652" spans="1:11" x14ac:dyDescent="0.2">
      <c r="A2652" s="163">
        <v>2637</v>
      </c>
      <c r="B2652" s="7"/>
      <c r="C2652" s="7"/>
      <c r="D2652" s="120"/>
      <c r="E2652" s="7"/>
      <c r="F2652" s="7"/>
      <c r="G2652" s="219"/>
      <c r="H2652" s="7"/>
      <c r="I2652" s="7"/>
      <c r="J2652" s="9"/>
      <c r="K2652" s="501"/>
    </row>
    <row r="2653" spans="1:11" x14ac:dyDescent="0.2">
      <c r="A2653" s="163">
        <v>2638</v>
      </c>
      <c r="B2653" s="7"/>
      <c r="C2653" s="7"/>
      <c r="D2653" s="120"/>
      <c r="E2653" s="7"/>
      <c r="F2653" s="7"/>
      <c r="G2653" s="219"/>
      <c r="H2653" s="7"/>
      <c r="I2653" s="7"/>
      <c r="J2653" s="9"/>
      <c r="K2653" s="501"/>
    </row>
    <row r="2654" spans="1:11" x14ac:dyDescent="0.2">
      <c r="A2654" s="163">
        <v>2639</v>
      </c>
      <c r="B2654" s="7"/>
      <c r="C2654" s="7"/>
      <c r="D2654" s="120"/>
      <c r="E2654" s="7"/>
      <c r="F2654" s="7"/>
      <c r="G2654" s="219"/>
      <c r="H2654" s="7"/>
      <c r="I2654" s="7"/>
      <c r="J2654" s="9"/>
      <c r="K2654" s="501"/>
    </row>
    <row r="2655" spans="1:11" x14ac:dyDescent="0.2">
      <c r="A2655" s="163">
        <v>2640</v>
      </c>
      <c r="B2655" s="7"/>
      <c r="C2655" s="7"/>
      <c r="D2655" s="120"/>
      <c r="E2655" s="7"/>
      <c r="F2655" s="7"/>
      <c r="G2655" s="219"/>
      <c r="H2655" s="7"/>
      <c r="I2655" s="7"/>
      <c r="J2655" s="9"/>
      <c r="K2655" s="501"/>
    </row>
    <row r="2656" spans="1:11" x14ac:dyDescent="0.2">
      <c r="A2656" s="163">
        <v>2641</v>
      </c>
      <c r="B2656" s="7"/>
      <c r="C2656" s="7"/>
      <c r="D2656" s="120"/>
      <c r="E2656" s="7"/>
      <c r="F2656" s="7"/>
      <c r="G2656" s="219"/>
      <c r="H2656" s="7"/>
      <c r="I2656" s="7"/>
      <c r="J2656" s="9"/>
      <c r="K2656" s="501"/>
    </row>
    <row r="2657" spans="1:11" x14ac:dyDescent="0.2">
      <c r="A2657" s="163">
        <v>2642</v>
      </c>
      <c r="B2657" s="7"/>
      <c r="C2657" s="7"/>
      <c r="D2657" s="120"/>
      <c r="E2657" s="7"/>
      <c r="F2657" s="7"/>
      <c r="G2657" s="219"/>
      <c r="H2657" s="7"/>
      <c r="I2657" s="7"/>
      <c r="J2657" s="9"/>
      <c r="K2657" s="501"/>
    </row>
    <row r="2658" spans="1:11" x14ac:dyDescent="0.2">
      <c r="A2658" s="163">
        <v>2643</v>
      </c>
      <c r="B2658" s="7"/>
      <c r="C2658" s="7"/>
      <c r="D2658" s="120"/>
      <c r="E2658" s="7"/>
      <c r="F2658" s="7"/>
      <c r="G2658" s="219"/>
      <c r="H2658" s="7"/>
      <c r="I2658" s="7"/>
      <c r="J2658" s="9"/>
      <c r="K2658" s="501"/>
    </row>
    <row r="2659" spans="1:11" x14ac:dyDescent="0.2">
      <c r="A2659" s="163">
        <v>2644</v>
      </c>
      <c r="B2659" s="7"/>
      <c r="C2659" s="7"/>
      <c r="D2659" s="120"/>
      <c r="E2659" s="7"/>
      <c r="F2659" s="7"/>
      <c r="G2659" s="219"/>
      <c r="H2659" s="7"/>
      <c r="I2659" s="7"/>
      <c r="J2659" s="9"/>
      <c r="K2659" s="501"/>
    </row>
    <row r="2660" spans="1:11" x14ac:dyDescent="0.2">
      <c r="A2660" s="163">
        <v>2645</v>
      </c>
      <c r="B2660" s="7"/>
      <c r="C2660" s="7"/>
      <c r="D2660" s="120"/>
      <c r="E2660" s="7"/>
      <c r="F2660" s="7"/>
      <c r="G2660" s="219"/>
      <c r="H2660" s="7"/>
      <c r="I2660" s="7"/>
      <c r="J2660" s="9"/>
      <c r="K2660" s="501"/>
    </row>
    <row r="2661" spans="1:11" x14ac:dyDescent="0.2">
      <c r="A2661" s="163">
        <v>2646</v>
      </c>
      <c r="B2661" s="7"/>
      <c r="C2661" s="7"/>
      <c r="D2661" s="120"/>
      <c r="E2661" s="7"/>
      <c r="F2661" s="7"/>
      <c r="G2661" s="219"/>
      <c r="H2661" s="7"/>
      <c r="I2661" s="7"/>
      <c r="J2661" s="9"/>
      <c r="K2661" s="501"/>
    </row>
    <row r="2662" spans="1:11" x14ac:dyDescent="0.2">
      <c r="A2662" s="163">
        <v>2647</v>
      </c>
      <c r="B2662" s="7"/>
      <c r="C2662" s="7"/>
      <c r="D2662" s="120"/>
      <c r="E2662" s="7"/>
      <c r="F2662" s="7"/>
      <c r="G2662" s="219"/>
      <c r="H2662" s="7"/>
      <c r="I2662" s="7"/>
      <c r="J2662" s="9"/>
      <c r="K2662" s="501"/>
    </row>
    <row r="2663" spans="1:11" x14ac:dyDescent="0.2">
      <c r="A2663" s="163">
        <v>2648</v>
      </c>
      <c r="B2663" s="7"/>
      <c r="C2663" s="7"/>
      <c r="D2663" s="120"/>
      <c r="E2663" s="7"/>
      <c r="F2663" s="7"/>
      <c r="G2663" s="219"/>
      <c r="H2663" s="7"/>
      <c r="I2663" s="7"/>
      <c r="J2663" s="9"/>
      <c r="K2663" s="501"/>
    </row>
    <row r="2664" spans="1:11" x14ac:dyDescent="0.2">
      <c r="A2664" s="163">
        <v>2649</v>
      </c>
      <c r="B2664" s="7"/>
      <c r="C2664" s="7"/>
      <c r="D2664" s="120"/>
      <c r="E2664" s="7"/>
      <c r="F2664" s="7"/>
      <c r="G2664" s="219"/>
      <c r="H2664" s="7"/>
      <c r="I2664" s="7"/>
      <c r="J2664" s="9"/>
      <c r="K2664" s="501"/>
    </row>
    <row r="2665" spans="1:11" x14ac:dyDescent="0.2">
      <c r="A2665" s="163">
        <v>2650</v>
      </c>
      <c r="B2665" s="7"/>
      <c r="C2665" s="7"/>
      <c r="D2665" s="120"/>
      <c r="E2665" s="7"/>
      <c r="F2665" s="7"/>
      <c r="G2665" s="219"/>
      <c r="H2665" s="7"/>
      <c r="I2665" s="7"/>
      <c r="J2665" s="9"/>
      <c r="K2665" s="501"/>
    </row>
    <row r="2666" spans="1:11" x14ac:dyDescent="0.2">
      <c r="A2666" s="163">
        <v>2651</v>
      </c>
      <c r="B2666" s="7"/>
      <c r="C2666" s="7"/>
      <c r="D2666" s="120"/>
      <c r="E2666" s="7"/>
      <c r="F2666" s="7"/>
      <c r="G2666" s="219"/>
      <c r="H2666" s="7"/>
      <c r="I2666" s="7"/>
      <c r="J2666" s="9"/>
      <c r="K2666" s="501"/>
    </row>
    <row r="2667" spans="1:11" x14ac:dyDescent="0.2">
      <c r="A2667" s="163">
        <v>2652</v>
      </c>
      <c r="B2667" s="7"/>
      <c r="C2667" s="7"/>
      <c r="D2667" s="120"/>
      <c r="E2667" s="7"/>
      <c r="F2667" s="7"/>
      <c r="G2667" s="219"/>
      <c r="H2667" s="7"/>
      <c r="I2667" s="7"/>
      <c r="J2667" s="9"/>
      <c r="K2667" s="501"/>
    </row>
    <row r="2668" spans="1:11" x14ac:dyDescent="0.2">
      <c r="A2668" s="163">
        <v>2653</v>
      </c>
      <c r="B2668" s="7"/>
      <c r="C2668" s="7"/>
      <c r="D2668" s="120"/>
      <c r="E2668" s="7"/>
      <c r="F2668" s="7"/>
      <c r="G2668" s="219"/>
      <c r="H2668" s="7"/>
      <c r="I2668" s="7"/>
      <c r="J2668" s="9"/>
      <c r="K2668" s="501"/>
    </row>
    <row r="2669" spans="1:11" x14ac:dyDescent="0.2">
      <c r="A2669" s="163">
        <v>2654</v>
      </c>
      <c r="B2669" s="7"/>
      <c r="C2669" s="7"/>
      <c r="D2669" s="120"/>
      <c r="E2669" s="7"/>
      <c r="F2669" s="7"/>
      <c r="G2669" s="219"/>
      <c r="H2669" s="7"/>
      <c r="I2669" s="7"/>
      <c r="J2669" s="9"/>
      <c r="K2669" s="501"/>
    </row>
    <row r="2670" spans="1:11" x14ac:dyDescent="0.2">
      <c r="A2670" s="163">
        <v>2655</v>
      </c>
      <c r="B2670" s="7"/>
      <c r="C2670" s="7"/>
      <c r="D2670" s="120"/>
      <c r="E2670" s="7"/>
      <c r="F2670" s="7"/>
      <c r="G2670" s="219"/>
      <c r="H2670" s="7"/>
      <c r="I2670" s="7"/>
      <c r="J2670" s="9"/>
      <c r="K2670" s="501"/>
    </row>
    <row r="2671" spans="1:11" x14ac:dyDescent="0.2">
      <c r="A2671" s="163">
        <v>2656</v>
      </c>
      <c r="B2671" s="7"/>
      <c r="C2671" s="7"/>
      <c r="D2671" s="120"/>
      <c r="E2671" s="7"/>
      <c r="F2671" s="7"/>
      <c r="G2671" s="219"/>
      <c r="H2671" s="7"/>
      <c r="I2671" s="7"/>
      <c r="J2671" s="9"/>
      <c r="K2671" s="501"/>
    </row>
    <row r="2672" spans="1:11" x14ac:dyDescent="0.2">
      <c r="A2672" s="163">
        <v>2657</v>
      </c>
      <c r="B2672" s="7"/>
      <c r="C2672" s="7"/>
      <c r="D2672" s="120"/>
      <c r="E2672" s="7"/>
      <c r="F2672" s="7"/>
      <c r="G2672" s="219"/>
      <c r="H2672" s="7"/>
      <c r="I2672" s="7"/>
      <c r="J2672" s="9"/>
      <c r="K2672" s="501"/>
    </row>
    <row r="2673" spans="1:11" x14ac:dyDescent="0.2">
      <c r="A2673" s="163">
        <v>2658</v>
      </c>
      <c r="B2673" s="7"/>
      <c r="C2673" s="7"/>
      <c r="D2673" s="120"/>
      <c r="E2673" s="7"/>
      <c r="F2673" s="7"/>
      <c r="G2673" s="219"/>
      <c r="H2673" s="7"/>
      <c r="I2673" s="7"/>
      <c r="J2673" s="9"/>
      <c r="K2673" s="501"/>
    </row>
    <row r="2674" spans="1:11" x14ac:dyDescent="0.2">
      <c r="A2674" s="163">
        <v>2659</v>
      </c>
      <c r="B2674" s="7"/>
      <c r="C2674" s="7"/>
      <c r="D2674" s="120"/>
      <c r="E2674" s="7"/>
      <c r="F2674" s="7"/>
      <c r="G2674" s="219"/>
      <c r="H2674" s="7"/>
      <c r="I2674" s="7"/>
      <c r="J2674" s="9"/>
      <c r="K2674" s="501"/>
    </row>
    <row r="2675" spans="1:11" x14ac:dyDescent="0.2">
      <c r="A2675" s="163">
        <v>2660</v>
      </c>
      <c r="B2675" s="7"/>
      <c r="C2675" s="7"/>
      <c r="D2675" s="120"/>
      <c r="E2675" s="7"/>
      <c r="F2675" s="7"/>
      <c r="G2675" s="219"/>
      <c r="H2675" s="7"/>
      <c r="I2675" s="7"/>
      <c r="J2675" s="9"/>
      <c r="K2675" s="501"/>
    </row>
    <row r="2676" spans="1:11" x14ac:dyDescent="0.2">
      <c r="A2676" s="163">
        <v>2661</v>
      </c>
      <c r="B2676" s="7"/>
      <c r="C2676" s="7"/>
      <c r="D2676" s="120"/>
      <c r="E2676" s="7"/>
      <c r="F2676" s="7"/>
      <c r="G2676" s="219"/>
      <c r="H2676" s="7"/>
      <c r="I2676" s="7"/>
      <c r="J2676" s="9"/>
      <c r="K2676" s="501"/>
    </row>
    <row r="2677" spans="1:11" x14ac:dyDescent="0.2">
      <c r="A2677" s="163">
        <v>2662</v>
      </c>
      <c r="B2677" s="7"/>
      <c r="C2677" s="7"/>
      <c r="D2677" s="120"/>
      <c r="E2677" s="7"/>
      <c r="F2677" s="7"/>
      <c r="G2677" s="219"/>
      <c r="H2677" s="7"/>
      <c r="I2677" s="7"/>
      <c r="J2677" s="9"/>
      <c r="K2677" s="501"/>
    </row>
    <row r="2678" spans="1:11" x14ac:dyDescent="0.2">
      <c r="A2678" s="163">
        <v>2663</v>
      </c>
      <c r="B2678" s="7"/>
      <c r="C2678" s="7"/>
      <c r="D2678" s="120"/>
      <c r="E2678" s="7"/>
      <c r="F2678" s="7"/>
      <c r="G2678" s="219"/>
      <c r="H2678" s="7"/>
      <c r="I2678" s="7"/>
      <c r="J2678" s="9"/>
      <c r="K2678" s="501"/>
    </row>
    <row r="2679" spans="1:11" x14ac:dyDescent="0.2">
      <c r="A2679" s="163">
        <v>2664</v>
      </c>
      <c r="B2679" s="7"/>
      <c r="C2679" s="7"/>
      <c r="D2679" s="120"/>
      <c r="E2679" s="7"/>
      <c r="F2679" s="7"/>
      <c r="G2679" s="219"/>
      <c r="H2679" s="7"/>
      <c r="I2679" s="7"/>
      <c r="J2679" s="9"/>
      <c r="K2679" s="501"/>
    </row>
    <row r="2680" spans="1:11" x14ac:dyDescent="0.2">
      <c r="A2680" s="163">
        <v>2665</v>
      </c>
      <c r="B2680" s="7"/>
      <c r="C2680" s="7"/>
      <c r="D2680" s="120"/>
      <c r="E2680" s="7"/>
      <c r="F2680" s="7"/>
      <c r="G2680" s="219"/>
      <c r="H2680" s="7"/>
      <c r="I2680" s="7"/>
      <c r="J2680" s="9"/>
      <c r="K2680" s="501"/>
    </row>
    <row r="2681" spans="1:11" x14ac:dyDescent="0.2">
      <c r="A2681" s="163">
        <v>2666</v>
      </c>
      <c r="B2681" s="7"/>
      <c r="C2681" s="7"/>
      <c r="D2681" s="120"/>
      <c r="E2681" s="7"/>
      <c r="F2681" s="7"/>
      <c r="G2681" s="219"/>
      <c r="H2681" s="7"/>
      <c r="I2681" s="7"/>
      <c r="J2681" s="9"/>
      <c r="K2681" s="501"/>
    </row>
    <row r="2682" spans="1:11" x14ac:dyDescent="0.2">
      <c r="A2682" s="163">
        <v>2667</v>
      </c>
      <c r="B2682" s="7"/>
      <c r="C2682" s="7"/>
      <c r="D2682" s="120"/>
      <c r="E2682" s="7"/>
      <c r="F2682" s="7"/>
      <c r="G2682" s="219"/>
      <c r="H2682" s="7"/>
      <c r="I2682" s="7"/>
      <c r="J2682" s="9"/>
      <c r="K2682" s="501"/>
    </row>
    <row r="2683" spans="1:11" x14ac:dyDescent="0.2">
      <c r="A2683" s="163">
        <v>2668</v>
      </c>
      <c r="B2683" s="7"/>
      <c r="C2683" s="7"/>
      <c r="D2683" s="120"/>
      <c r="E2683" s="7"/>
      <c r="F2683" s="7"/>
      <c r="G2683" s="219"/>
      <c r="H2683" s="7"/>
      <c r="I2683" s="7"/>
      <c r="J2683" s="9"/>
      <c r="K2683" s="501"/>
    </row>
    <row r="2684" spans="1:11" x14ac:dyDescent="0.2">
      <c r="A2684" s="163">
        <v>2669</v>
      </c>
      <c r="B2684" s="7"/>
      <c r="C2684" s="7"/>
      <c r="D2684" s="120"/>
      <c r="E2684" s="7"/>
      <c r="F2684" s="7"/>
      <c r="G2684" s="219"/>
      <c r="H2684" s="7"/>
      <c r="I2684" s="7"/>
      <c r="J2684" s="9"/>
      <c r="K2684" s="501"/>
    </row>
    <row r="2685" spans="1:11" x14ac:dyDescent="0.2">
      <c r="A2685" s="163">
        <v>2670</v>
      </c>
      <c r="B2685" s="7"/>
      <c r="C2685" s="7"/>
      <c r="D2685" s="120"/>
      <c r="E2685" s="7"/>
      <c r="F2685" s="7"/>
      <c r="G2685" s="219"/>
      <c r="H2685" s="7"/>
      <c r="I2685" s="7"/>
      <c r="J2685" s="9"/>
      <c r="K2685" s="501"/>
    </row>
    <row r="2686" spans="1:11" x14ac:dyDescent="0.2">
      <c r="A2686" s="163">
        <v>2671</v>
      </c>
      <c r="B2686" s="7"/>
      <c r="C2686" s="7"/>
      <c r="D2686" s="120"/>
      <c r="E2686" s="7"/>
      <c r="F2686" s="7"/>
      <c r="G2686" s="219"/>
      <c r="H2686" s="7"/>
      <c r="I2686" s="7"/>
      <c r="J2686" s="9"/>
      <c r="K2686" s="501"/>
    </row>
    <row r="2687" spans="1:11" x14ac:dyDescent="0.2">
      <c r="A2687" s="163">
        <v>2672</v>
      </c>
      <c r="B2687" s="7"/>
      <c r="C2687" s="7"/>
      <c r="D2687" s="120"/>
      <c r="E2687" s="7"/>
      <c r="F2687" s="7"/>
      <c r="G2687" s="219"/>
      <c r="H2687" s="7"/>
      <c r="I2687" s="7"/>
      <c r="J2687" s="9"/>
      <c r="K2687" s="501"/>
    </row>
    <row r="2688" spans="1:11" x14ac:dyDescent="0.2">
      <c r="A2688" s="163">
        <v>2673</v>
      </c>
      <c r="B2688" s="7"/>
      <c r="C2688" s="7"/>
      <c r="D2688" s="120"/>
      <c r="E2688" s="7"/>
      <c r="F2688" s="7"/>
      <c r="G2688" s="219"/>
      <c r="H2688" s="7"/>
      <c r="I2688" s="7"/>
      <c r="J2688" s="9"/>
      <c r="K2688" s="501"/>
    </row>
    <row r="2689" spans="1:11" x14ac:dyDescent="0.2">
      <c r="A2689" s="163">
        <v>2674</v>
      </c>
      <c r="B2689" s="7"/>
      <c r="C2689" s="7"/>
      <c r="D2689" s="120"/>
      <c r="E2689" s="7"/>
      <c r="F2689" s="7"/>
      <c r="G2689" s="219"/>
      <c r="H2689" s="7"/>
      <c r="I2689" s="7"/>
      <c r="J2689" s="9"/>
      <c r="K2689" s="501"/>
    </row>
    <row r="2690" spans="1:11" x14ac:dyDescent="0.2">
      <c r="A2690" s="163">
        <v>2675</v>
      </c>
      <c r="B2690" s="7"/>
      <c r="C2690" s="7"/>
      <c r="D2690" s="120"/>
      <c r="E2690" s="7"/>
      <c r="F2690" s="7"/>
      <c r="G2690" s="219"/>
      <c r="H2690" s="7"/>
      <c r="I2690" s="7"/>
      <c r="J2690" s="9"/>
      <c r="K2690" s="501"/>
    </row>
    <row r="2691" spans="1:11" x14ac:dyDescent="0.2">
      <c r="A2691" s="163">
        <v>2676</v>
      </c>
      <c r="B2691" s="7"/>
      <c r="C2691" s="7"/>
      <c r="D2691" s="120"/>
      <c r="E2691" s="7"/>
      <c r="F2691" s="7"/>
      <c r="G2691" s="219"/>
      <c r="H2691" s="7"/>
      <c r="I2691" s="7"/>
      <c r="J2691" s="9"/>
      <c r="K2691" s="501"/>
    </row>
    <row r="2692" spans="1:11" x14ac:dyDescent="0.2">
      <c r="A2692" s="163">
        <v>2677</v>
      </c>
      <c r="B2692" s="7"/>
      <c r="C2692" s="7"/>
      <c r="D2692" s="120"/>
      <c r="E2692" s="7"/>
      <c r="F2692" s="7"/>
      <c r="G2692" s="219"/>
      <c r="H2692" s="7"/>
      <c r="I2692" s="7"/>
      <c r="J2692" s="9"/>
      <c r="K2692" s="501"/>
    </row>
    <row r="2693" spans="1:11" x14ac:dyDescent="0.2">
      <c r="A2693" s="163">
        <v>2678</v>
      </c>
      <c r="B2693" s="7"/>
      <c r="C2693" s="7"/>
      <c r="D2693" s="120"/>
      <c r="E2693" s="7"/>
      <c r="F2693" s="7"/>
      <c r="G2693" s="219"/>
      <c r="H2693" s="7"/>
      <c r="I2693" s="7"/>
      <c r="J2693" s="9"/>
      <c r="K2693" s="501"/>
    </row>
    <row r="2694" spans="1:11" x14ac:dyDescent="0.2">
      <c r="A2694" s="163">
        <v>2679</v>
      </c>
      <c r="B2694" s="7"/>
      <c r="C2694" s="7"/>
      <c r="D2694" s="120"/>
      <c r="E2694" s="7"/>
      <c r="F2694" s="7"/>
      <c r="G2694" s="219"/>
      <c r="H2694" s="7"/>
      <c r="I2694" s="7"/>
      <c r="J2694" s="9"/>
      <c r="K2694" s="501"/>
    </row>
    <row r="2695" spans="1:11" x14ac:dyDescent="0.2">
      <c r="A2695" s="163">
        <v>2680</v>
      </c>
      <c r="B2695" s="7"/>
      <c r="C2695" s="7"/>
      <c r="D2695" s="120"/>
      <c r="E2695" s="7"/>
      <c r="F2695" s="7"/>
      <c r="G2695" s="219"/>
      <c r="H2695" s="7"/>
      <c r="I2695" s="7"/>
      <c r="J2695" s="9"/>
      <c r="K2695" s="501"/>
    </row>
    <row r="2696" spans="1:11" x14ac:dyDescent="0.2">
      <c r="A2696" s="163">
        <v>2681</v>
      </c>
      <c r="B2696" s="7"/>
      <c r="C2696" s="7"/>
      <c r="D2696" s="120"/>
      <c r="E2696" s="7"/>
      <c r="F2696" s="7"/>
      <c r="G2696" s="219"/>
      <c r="H2696" s="7"/>
      <c r="I2696" s="7"/>
      <c r="J2696" s="9"/>
      <c r="K2696" s="501"/>
    </row>
    <row r="2697" spans="1:11" x14ac:dyDescent="0.2">
      <c r="A2697" s="163">
        <v>2682</v>
      </c>
      <c r="B2697" s="7"/>
      <c r="C2697" s="7"/>
      <c r="D2697" s="120"/>
      <c r="E2697" s="7"/>
      <c r="F2697" s="7"/>
      <c r="G2697" s="219"/>
      <c r="H2697" s="7"/>
      <c r="I2697" s="7"/>
      <c r="J2697" s="9"/>
      <c r="K2697" s="501"/>
    </row>
    <row r="2698" spans="1:11" x14ac:dyDescent="0.2">
      <c r="A2698" s="163">
        <v>2683</v>
      </c>
      <c r="B2698" s="7"/>
      <c r="C2698" s="7"/>
      <c r="D2698" s="120"/>
      <c r="E2698" s="7"/>
      <c r="F2698" s="7"/>
      <c r="G2698" s="219"/>
      <c r="H2698" s="7"/>
      <c r="I2698" s="7"/>
      <c r="J2698" s="9"/>
      <c r="K2698" s="501"/>
    </row>
    <row r="2699" spans="1:11" x14ac:dyDescent="0.2">
      <c r="A2699" s="163">
        <v>2684</v>
      </c>
      <c r="B2699" s="7"/>
      <c r="C2699" s="7"/>
      <c r="D2699" s="120"/>
      <c r="E2699" s="7"/>
      <c r="F2699" s="7"/>
      <c r="G2699" s="219"/>
      <c r="H2699" s="7"/>
      <c r="I2699" s="7"/>
      <c r="J2699" s="9"/>
      <c r="K2699" s="501"/>
    </row>
    <row r="2700" spans="1:11" x14ac:dyDescent="0.2">
      <c r="A2700" s="163">
        <v>2685</v>
      </c>
      <c r="B2700" s="7"/>
      <c r="C2700" s="7"/>
      <c r="D2700" s="120"/>
      <c r="E2700" s="7"/>
      <c r="F2700" s="7"/>
      <c r="G2700" s="219"/>
      <c r="H2700" s="7"/>
      <c r="I2700" s="7"/>
      <c r="J2700" s="9"/>
      <c r="K2700" s="501"/>
    </row>
    <row r="2701" spans="1:11" x14ac:dyDescent="0.2">
      <c r="A2701" s="163">
        <v>2686</v>
      </c>
      <c r="B2701" s="7"/>
      <c r="C2701" s="7"/>
      <c r="D2701" s="120"/>
      <c r="E2701" s="7"/>
      <c r="F2701" s="7"/>
      <c r="G2701" s="219"/>
      <c r="H2701" s="7"/>
      <c r="I2701" s="7"/>
      <c r="J2701" s="9"/>
      <c r="K2701" s="501"/>
    </row>
    <row r="2702" spans="1:11" x14ac:dyDescent="0.2">
      <c r="A2702" s="163">
        <v>2687</v>
      </c>
      <c r="B2702" s="7"/>
      <c r="C2702" s="7"/>
      <c r="D2702" s="120"/>
      <c r="E2702" s="7"/>
      <c r="F2702" s="7"/>
      <c r="G2702" s="219"/>
      <c r="H2702" s="7"/>
      <c r="I2702" s="7"/>
      <c r="J2702" s="9"/>
      <c r="K2702" s="501"/>
    </row>
    <row r="2703" spans="1:11" x14ac:dyDescent="0.2">
      <c r="A2703" s="163">
        <v>2688</v>
      </c>
      <c r="B2703" s="7"/>
      <c r="C2703" s="7"/>
      <c r="D2703" s="120"/>
      <c r="E2703" s="7"/>
      <c r="F2703" s="7"/>
      <c r="G2703" s="219"/>
      <c r="H2703" s="7"/>
      <c r="I2703" s="7"/>
      <c r="J2703" s="9"/>
      <c r="K2703" s="501"/>
    </row>
    <row r="2704" spans="1:11" x14ac:dyDescent="0.2">
      <c r="A2704" s="163">
        <v>2689</v>
      </c>
      <c r="B2704" s="7"/>
      <c r="C2704" s="7"/>
      <c r="D2704" s="120"/>
      <c r="E2704" s="7"/>
      <c r="F2704" s="7"/>
      <c r="G2704" s="219"/>
      <c r="H2704" s="7"/>
      <c r="I2704" s="7"/>
      <c r="J2704" s="9"/>
      <c r="K2704" s="501"/>
    </row>
    <row r="2705" spans="1:11" x14ac:dyDescent="0.2">
      <c r="A2705" s="163">
        <v>2690</v>
      </c>
      <c r="B2705" s="7"/>
      <c r="C2705" s="7"/>
      <c r="D2705" s="120"/>
      <c r="E2705" s="7"/>
      <c r="F2705" s="7"/>
      <c r="G2705" s="219"/>
      <c r="H2705" s="7"/>
      <c r="I2705" s="7"/>
      <c r="J2705" s="9"/>
      <c r="K2705" s="501"/>
    </row>
    <row r="2706" spans="1:11" x14ac:dyDescent="0.2">
      <c r="A2706" s="163">
        <v>2691</v>
      </c>
      <c r="B2706" s="7"/>
      <c r="C2706" s="7"/>
      <c r="D2706" s="120"/>
      <c r="E2706" s="7"/>
      <c r="F2706" s="7"/>
      <c r="G2706" s="219"/>
      <c r="H2706" s="7"/>
      <c r="I2706" s="7"/>
      <c r="J2706" s="9"/>
      <c r="K2706" s="501"/>
    </row>
    <row r="2707" spans="1:11" x14ac:dyDescent="0.2">
      <c r="A2707" s="163">
        <v>2692</v>
      </c>
      <c r="B2707" s="7"/>
      <c r="C2707" s="7"/>
      <c r="D2707" s="120"/>
      <c r="E2707" s="7"/>
      <c r="F2707" s="7"/>
      <c r="G2707" s="219"/>
      <c r="H2707" s="7"/>
      <c r="I2707" s="7"/>
      <c r="J2707" s="9"/>
      <c r="K2707" s="501"/>
    </row>
    <row r="2708" spans="1:11" x14ac:dyDescent="0.2">
      <c r="A2708" s="163">
        <v>2693</v>
      </c>
      <c r="B2708" s="7"/>
      <c r="C2708" s="7"/>
      <c r="D2708" s="120"/>
      <c r="E2708" s="7"/>
      <c r="F2708" s="7"/>
      <c r="G2708" s="219"/>
      <c r="H2708" s="7"/>
      <c r="I2708" s="7"/>
      <c r="J2708" s="9"/>
      <c r="K2708" s="501"/>
    </row>
    <row r="2709" spans="1:11" x14ac:dyDescent="0.2">
      <c r="A2709" s="163">
        <v>2694</v>
      </c>
      <c r="B2709" s="7"/>
      <c r="C2709" s="7"/>
      <c r="D2709" s="120"/>
      <c r="E2709" s="7"/>
      <c r="F2709" s="7"/>
      <c r="G2709" s="219"/>
      <c r="H2709" s="7"/>
      <c r="I2709" s="7"/>
      <c r="J2709" s="9"/>
      <c r="K2709" s="501"/>
    </row>
    <row r="2710" spans="1:11" x14ac:dyDescent="0.2">
      <c r="A2710" s="163">
        <v>2695</v>
      </c>
      <c r="B2710" s="7"/>
      <c r="C2710" s="7"/>
      <c r="D2710" s="120"/>
      <c r="E2710" s="7"/>
      <c r="F2710" s="7"/>
      <c r="G2710" s="219"/>
      <c r="H2710" s="7"/>
      <c r="I2710" s="7"/>
      <c r="J2710" s="9"/>
      <c r="K2710" s="501"/>
    </row>
    <row r="2711" spans="1:11" x14ac:dyDescent="0.2">
      <c r="A2711" s="163">
        <v>2696</v>
      </c>
      <c r="B2711" s="7"/>
      <c r="C2711" s="7"/>
      <c r="D2711" s="120"/>
      <c r="E2711" s="7"/>
      <c r="F2711" s="7"/>
      <c r="G2711" s="219"/>
      <c r="H2711" s="7"/>
      <c r="I2711" s="7"/>
      <c r="J2711" s="9"/>
      <c r="K2711" s="501"/>
    </row>
    <row r="2712" spans="1:11" x14ac:dyDescent="0.2">
      <c r="A2712" s="163">
        <v>2697</v>
      </c>
      <c r="B2712" s="7"/>
      <c r="C2712" s="7"/>
      <c r="D2712" s="120"/>
      <c r="E2712" s="7"/>
      <c r="F2712" s="7"/>
      <c r="G2712" s="219"/>
      <c r="H2712" s="7"/>
      <c r="I2712" s="7"/>
      <c r="J2712" s="9"/>
      <c r="K2712" s="501"/>
    </row>
    <row r="2713" spans="1:11" x14ac:dyDescent="0.2">
      <c r="A2713" s="163">
        <v>2698</v>
      </c>
      <c r="B2713" s="7"/>
      <c r="C2713" s="7"/>
      <c r="D2713" s="120"/>
      <c r="E2713" s="7"/>
      <c r="F2713" s="7"/>
      <c r="G2713" s="219"/>
      <c r="H2713" s="7"/>
      <c r="I2713" s="7"/>
      <c r="J2713" s="9"/>
      <c r="K2713" s="501"/>
    </row>
    <row r="2714" spans="1:11" x14ac:dyDescent="0.2">
      <c r="A2714" s="163">
        <v>2699</v>
      </c>
      <c r="B2714" s="7"/>
      <c r="C2714" s="7"/>
      <c r="D2714" s="120"/>
      <c r="E2714" s="7"/>
      <c r="F2714" s="7"/>
      <c r="G2714" s="219"/>
      <c r="H2714" s="7"/>
      <c r="I2714" s="7"/>
      <c r="J2714" s="9"/>
      <c r="K2714" s="501"/>
    </row>
    <row r="2715" spans="1:11" x14ac:dyDescent="0.2">
      <c r="A2715" s="163">
        <v>2700</v>
      </c>
      <c r="B2715" s="7"/>
      <c r="C2715" s="7"/>
      <c r="D2715" s="120"/>
      <c r="E2715" s="7"/>
      <c r="F2715" s="7"/>
      <c r="G2715" s="219"/>
      <c r="H2715" s="7"/>
      <c r="I2715" s="7"/>
      <c r="J2715" s="9"/>
      <c r="K2715" s="501"/>
    </row>
    <row r="2716" spans="1:11" x14ac:dyDescent="0.2">
      <c r="A2716" s="163">
        <v>2701</v>
      </c>
      <c r="B2716" s="7"/>
      <c r="C2716" s="7"/>
      <c r="D2716" s="120"/>
      <c r="E2716" s="7"/>
      <c r="F2716" s="7"/>
      <c r="G2716" s="219"/>
      <c r="H2716" s="7"/>
      <c r="I2716" s="7"/>
      <c r="J2716" s="9"/>
      <c r="K2716" s="501"/>
    </row>
    <row r="2717" spans="1:11" x14ac:dyDescent="0.2">
      <c r="A2717" s="163">
        <v>2702</v>
      </c>
      <c r="B2717" s="7"/>
      <c r="C2717" s="7"/>
      <c r="D2717" s="120"/>
      <c r="E2717" s="7"/>
      <c r="F2717" s="7"/>
      <c r="G2717" s="219"/>
      <c r="H2717" s="7"/>
      <c r="I2717" s="7"/>
      <c r="J2717" s="9"/>
      <c r="K2717" s="501"/>
    </row>
    <row r="2718" spans="1:11" x14ac:dyDescent="0.2">
      <c r="A2718" s="163">
        <v>2703</v>
      </c>
      <c r="B2718" s="7"/>
      <c r="C2718" s="7"/>
      <c r="D2718" s="120"/>
      <c r="E2718" s="7"/>
      <c r="F2718" s="7"/>
      <c r="G2718" s="219"/>
      <c r="H2718" s="7"/>
      <c r="I2718" s="7"/>
      <c r="J2718" s="9"/>
      <c r="K2718" s="501"/>
    </row>
    <row r="2719" spans="1:11" x14ac:dyDescent="0.2">
      <c r="A2719" s="163">
        <v>2704</v>
      </c>
      <c r="B2719" s="7"/>
      <c r="C2719" s="7"/>
      <c r="D2719" s="120"/>
      <c r="E2719" s="7"/>
      <c r="F2719" s="7"/>
      <c r="G2719" s="219"/>
      <c r="H2719" s="7"/>
      <c r="I2719" s="7"/>
      <c r="J2719" s="9"/>
      <c r="K2719" s="501"/>
    </row>
    <row r="2720" spans="1:11" x14ac:dyDescent="0.2">
      <c r="A2720" s="163">
        <v>2705</v>
      </c>
      <c r="B2720" s="7"/>
      <c r="C2720" s="7"/>
      <c r="D2720" s="120"/>
      <c r="E2720" s="7"/>
      <c r="F2720" s="7"/>
      <c r="G2720" s="219"/>
      <c r="H2720" s="7"/>
      <c r="I2720" s="7"/>
      <c r="J2720" s="9"/>
      <c r="K2720" s="501"/>
    </row>
    <row r="2721" spans="1:11" x14ac:dyDescent="0.2">
      <c r="A2721" s="163">
        <v>2706</v>
      </c>
      <c r="B2721" s="7"/>
      <c r="C2721" s="7"/>
      <c r="D2721" s="120"/>
      <c r="E2721" s="7"/>
      <c r="F2721" s="7"/>
      <c r="G2721" s="219"/>
      <c r="H2721" s="7"/>
      <c r="I2721" s="7"/>
      <c r="J2721" s="9"/>
      <c r="K2721" s="501"/>
    </row>
    <row r="2722" spans="1:11" x14ac:dyDescent="0.2">
      <c r="A2722" s="163">
        <v>2707</v>
      </c>
      <c r="B2722" s="7"/>
      <c r="C2722" s="7"/>
      <c r="D2722" s="120"/>
      <c r="E2722" s="7"/>
      <c r="F2722" s="7"/>
      <c r="G2722" s="219"/>
      <c r="H2722" s="7"/>
      <c r="I2722" s="7"/>
      <c r="J2722" s="9"/>
      <c r="K2722" s="501"/>
    </row>
    <row r="2723" spans="1:11" x14ac:dyDescent="0.2">
      <c r="A2723" s="163">
        <v>2708</v>
      </c>
      <c r="B2723" s="7"/>
      <c r="C2723" s="7"/>
      <c r="D2723" s="120"/>
      <c r="E2723" s="7"/>
      <c r="F2723" s="7"/>
      <c r="G2723" s="219"/>
      <c r="H2723" s="7"/>
      <c r="I2723" s="7"/>
      <c r="J2723" s="9"/>
      <c r="K2723" s="501"/>
    </row>
    <row r="2724" spans="1:11" x14ac:dyDescent="0.2">
      <c r="A2724" s="163">
        <v>2709</v>
      </c>
      <c r="B2724" s="7"/>
      <c r="C2724" s="7"/>
      <c r="D2724" s="120"/>
      <c r="E2724" s="7"/>
      <c r="F2724" s="7"/>
      <c r="G2724" s="219"/>
      <c r="H2724" s="7"/>
      <c r="I2724" s="7"/>
      <c r="J2724" s="9"/>
      <c r="K2724" s="501"/>
    </row>
    <row r="2725" spans="1:11" x14ac:dyDescent="0.2">
      <c r="A2725" s="163">
        <v>2710</v>
      </c>
      <c r="B2725" s="7"/>
      <c r="C2725" s="7"/>
      <c r="D2725" s="120"/>
      <c r="E2725" s="7"/>
      <c r="F2725" s="7"/>
      <c r="G2725" s="219"/>
      <c r="H2725" s="7"/>
      <c r="I2725" s="7"/>
      <c r="J2725" s="9"/>
      <c r="K2725" s="501"/>
    </row>
    <row r="2726" spans="1:11" x14ac:dyDescent="0.2">
      <c r="A2726" s="163">
        <v>2711</v>
      </c>
      <c r="B2726" s="7"/>
      <c r="C2726" s="7"/>
      <c r="D2726" s="120"/>
      <c r="E2726" s="7"/>
      <c r="F2726" s="7"/>
      <c r="G2726" s="219"/>
      <c r="H2726" s="7"/>
      <c r="I2726" s="7"/>
      <c r="J2726" s="9"/>
      <c r="K2726" s="501"/>
    </row>
    <row r="2727" spans="1:11" x14ac:dyDescent="0.2">
      <c r="A2727" s="163">
        <v>2712</v>
      </c>
      <c r="B2727" s="7"/>
      <c r="C2727" s="7"/>
      <c r="D2727" s="120"/>
      <c r="E2727" s="7"/>
      <c r="F2727" s="7"/>
      <c r="G2727" s="219"/>
      <c r="H2727" s="7"/>
      <c r="I2727" s="7"/>
      <c r="J2727" s="9"/>
      <c r="K2727" s="501"/>
    </row>
    <row r="2728" spans="1:11" x14ac:dyDescent="0.2">
      <c r="A2728" s="163">
        <v>2713</v>
      </c>
      <c r="B2728" s="7"/>
      <c r="C2728" s="7"/>
      <c r="D2728" s="120"/>
      <c r="E2728" s="7"/>
      <c r="F2728" s="7"/>
      <c r="G2728" s="219"/>
      <c r="H2728" s="7"/>
      <c r="I2728" s="7"/>
      <c r="J2728" s="9"/>
      <c r="K2728" s="501"/>
    </row>
    <row r="2729" spans="1:11" x14ac:dyDescent="0.2">
      <c r="A2729" s="163">
        <v>2714</v>
      </c>
      <c r="B2729" s="7"/>
      <c r="C2729" s="7"/>
      <c r="D2729" s="120"/>
      <c r="E2729" s="7"/>
      <c r="F2729" s="7"/>
      <c r="G2729" s="219"/>
      <c r="H2729" s="7"/>
      <c r="I2729" s="7"/>
      <c r="J2729" s="9"/>
      <c r="K2729" s="501"/>
    </row>
    <row r="2730" spans="1:11" x14ac:dyDescent="0.2">
      <c r="A2730" s="163">
        <v>2715</v>
      </c>
      <c r="B2730" s="7"/>
      <c r="C2730" s="7"/>
      <c r="D2730" s="120"/>
      <c r="E2730" s="7"/>
      <c r="F2730" s="7"/>
      <c r="G2730" s="219"/>
      <c r="H2730" s="7"/>
      <c r="I2730" s="7"/>
      <c r="J2730" s="9"/>
      <c r="K2730" s="501"/>
    </row>
    <row r="2731" spans="1:11" x14ac:dyDescent="0.2">
      <c r="A2731" s="163">
        <v>2716</v>
      </c>
      <c r="B2731" s="7"/>
      <c r="C2731" s="7"/>
      <c r="D2731" s="120"/>
      <c r="E2731" s="7"/>
      <c r="F2731" s="7"/>
      <c r="G2731" s="219"/>
      <c r="H2731" s="7"/>
      <c r="I2731" s="7"/>
      <c r="J2731" s="9"/>
      <c r="K2731" s="501"/>
    </row>
    <row r="2732" spans="1:11" x14ac:dyDescent="0.2">
      <c r="A2732" s="163">
        <v>2717</v>
      </c>
      <c r="B2732" s="7"/>
      <c r="C2732" s="7"/>
      <c r="D2732" s="120"/>
      <c r="E2732" s="7"/>
      <c r="F2732" s="7"/>
      <c r="G2732" s="219"/>
      <c r="H2732" s="7"/>
      <c r="I2732" s="7"/>
      <c r="J2732" s="9"/>
      <c r="K2732" s="501"/>
    </row>
    <row r="2733" spans="1:11" x14ac:dyDescent="0.2">
      <c r="A2733" s="163">
        <v>2718</v>
      </c>
      <c r="B2733" s="7"/>
      <c r="C2733" s="7"/>
      <c r="D2733" s="120"/>
      <c r="E2733" s="7"/>
      <c r="F2733" s="7"/>
      <c r="G2733" s="219"/>
      <c r="H2733" s="7"/>
      <c r="I2733" s="7"/>
      <c r="J2733" s="9"/>
      <c r="K2733" s="501"/>
    </row>
    <row r="2734" spans="1:11" x14ac:dyDescent="0.2">
      <c r="A2734" s="163">
        <v>2719</v>
      </c>
      <c r="B2734" s="7"/>
      <c r="C2734" s="7"/>
      <c r="D2734" s="120"/>
      <c r="E2734" s="7"/>
      <c r="F2734" s="7"/>
      <c r="G2734" s="219"/>
      <c r="H2734" s="7"/>
      <c r="I2734" s="7"/>
      <c r="J2734" s="9"/>
      <c r="K2734" s="501"/>
    </row>
    <row r="2735" spans="1:11" x14ac:dyDescent="0.2">
      <c r="A2735" s="163">
        <v>2720</v>
      </c>
      <c r="B2735" s="7"/>
      <c r="C2735" s="7"/>
      <c r="D2735" s="120"/>
      <c r="E2735" s="7"/>
      <c r="F2735" s="7"/>
      <c r="G2735" s="219"/>
      <c r="H2735" s="7"/>
      <c r="I2735" s="7"/>
      <c r="J2735" s="9"/>
      <c r="K2735" s="501"/>
    </row>
    <row r="2736" spans="1:11" x14ac:dyDescent="0.2">
      <c r="A2736" s="163">
        <v>2721</v>
      </c>
      <c r="B2736" s="7"/>
      <c r="C2736" s="7"/>
      <c r="D2736" s="120"/>
      <c r="E2736" s="7"/>
      <c r="F2736" s="7"/>
      <c r="G2736" s="219"/>
      <c r="H2736" s="7"/>
      <c r="I2736" s="7"/>
      <c r="J2736" s="9"/>
      <c r="K2736" s="501"/>
    </row>
    <row r="2737" spans="1:11" x14ac:dyDescent="0.2">
      <c r="A2737" s="163">
        <v>2722</v>
      </c>
      <c r="B2737" s="7"/>
      <c r="C2737" s="7"/>
      <c r="D2737" s="120"/>
      <c r="E2737" s="7"/>
      <c r="F2737" s="7"/>
      <c r="G2737" s="219"/>
      <c r="H2737" s="7"/>
      <c r="I2737" s="7"/>
      <c r="J2737" s="9"/>
      <c r="K2737" s="501"/>
    </row>
    <row r="2738" spans="1:11" x14ac:dyDescent="0.2">
      <c r="A2738" s="163">
        <v>2723</v>
      </c>
      <c r="B2738" s="7"/>
      <c r="C2738" s="7"/>
      <c r="D2738" s="120"/>
      <c r="E2738" s="7"/>
      <c r="F2738" s="7"/>
      <c r="G2738" s="219"/>
      <c r="H2738" s="7"/>
      <c r="I2738" s="7"/>
      <c r="J2738" s="9"/>
      <c r="K2738" s="501"/>
    </row>
    <row r="2739" spans="1:11" x14ac:dyDescent="0.2">
      <c r="A2739" s="163">
        <v>2724</v>
      </c>
      <c r="B2739" s="7"/>
      <c r="C2739" s="7"/>
      <c r="D2739" s="120"/>
      <c r="E2739" s="7"/>
      <c r="F2739" s="7"/>
      <c r="G2739" s="219"/>
      <c r="H2739" s="7"/>
      <c r="I2739" s="7"/>
      <c r="J2739" s="9"/>
      <c r="K2739" s="501"/>
    </row>
    <row r="2740" spans="1:11" x14ac:dyDescent="0.2">
      <c r="A2740" s="163">
        <v>2725</v>
      </c>
      <c r="B2740" s="7"/>
      <c r="C2740" s="7"/>
      <c r="D2740" s="120"/>
      <c r="E2740" s="7"/>
      <c r="F2740" s="7"/>
      <c r="G2740" s="219"/>
      <c r="H2740" s="7"/>
      <c r="I2740" s="7"/>
      <c r="J2740" s="9"/>
      <c r="K2740" s="501"/>
    </row>
    <row r="2741" spans="1:11" x14ac:dyDescent="0.2">
      <c r="A2741" s="163">
        <v>2726</v>
      </c>
      <c r="B2741" s="7"/>
      <c r="C2741" s="7"/>
      <c r="D2741" s="120"/>
      <c r="E2741" s="7"/>
      <c r="F2741" s="7"/>
      <c r="G2741" s="219"/>
      <c r="H2741" s="7"/>
      <c r="I2741" s="7"/>
      <c r="J2741" s="9"/>
      <c r="K2741" s="501"/>
    </row>
    <row r="2742" spans="1:11" x14ac:dyDescent="0.2">
      <c r="A2742" s="163">
        <v>2727</v>
      </c>
      <c r="B2742" s="7"/>
      <c r="C2742" s="7"/>
      <c r="D2742" s="120"/>
      <c r="E2742" s="7"/>
      <c r="F2742" s="7"/>
      <c r="G2742" s="219"/>
      <c r="H2742" s="7"/>
      <c r="I2742" s="7"/>
      <c r="J2742" s="9"/>
      <c r="K2742" s="501"/>
    </row>
    <row r="2743" spans="1:11" x14ac:dyDescent="0.2">
      <c r="A2743" s="163">
        <v>2728</v>
      </c>
      <c r="B2743" s="7"/>
      <c r="C2743" s="7"/>
      <c r="D2743" s="120"/>
      <c r="E2743" s="7"/>
      <c r="F2743" s="7"/>
      <c r="G2743" s="219"/>
      <c r="H2743" s="7"/>
      <c r="I2743" s="7"/>
      <c r="J2743" s="9"/>
      <c r="K2743" s="501"/>
    </row>
    <row r="2744" spans="1:11" x14ac:dyDescent="0.2">
      <c r="A2744" s="163">
        <v>2729</v>
      </c>
      <c r="B2744" s="7"/>
      <c r="C2744" s="7"/>
      <c r="D2744" s="120"/>
      <c r="E2744" s="7"/>
      <c r="F2744" s="7"/>
      <c r="G2744" s="219"/>
      <c r="H2744" s="7"/>
      <c r="I2744" s="7"/>
      <c r="J2744" s="9"/>
      <c r="K2744" s="501"/>
    </row>
    <row r="2745" spans="1:11" x14ac:dyDescent="0.2">
      <c r="A2745" s="163">
        <v>2730</v>
      </c>
      <c r="B2745" s="7"/>
      <c r="C2745" s="7"/>
      <c r="D2745" s="120"/>
      <c r="E2745" s="7"/>
      <c r="F2745" s="7"/>
      <c r="G2745" s="219"/>
      <c r="H2745" s="7"/>
      <c r="I2745" s="7"/>
      <c r="J2745" s="9"/>
      <c r="K2745" s="501"/>
    </row>
    <row r="2746" spans="1:11" x14ac:dyDescent="0.2">
      <c r="A2746" s="163">
        <v>2731</v>
      </c>
      <c r="B2746" s="7"/>
      <c r="C2746" s="7"/>
      <c r="D2746" s="120"/>
      <c r="E2746" s="7"/>
      <c r="F2746" s="7"/>
      <c r="G2746" s="219"/>
      <c r="H2746" s="7"/>
      <c r="I2746" s="7"/>
      <c r="J2746" s="9"/>
      <c r="K2746" s="501"/>
    </row>
    <row r="2747" spans="1:11" x14ac:dyDescent="0.2">
      <c r="A2747" s="163">
        <v>2732</v>
      </c>
      <c r="B2747" s="7"/>
      <c r="C2747" s="7"/>
      <c r="D2747" s="120"/>
      <c r="E2747" s="7"/>
      <c r="F2747" s="7"/>
      <c r="G2747" s="219"/>
      <c r="H2747" s="7"/>
      <c r="I2747" s="7"/>
      <c r="J2747" s="9"/>
      <c r="K2747" s="501"/>
    </row>
    <row r="2748" spans="1:11" x14ac:dyDescent="0.2">
      <c r="A2748" s="163">
        <v>2733</v>
      </c>
      <c r="B2748" s="7"/>
      <c r="C2748" s="7"/>
      <c r="D2748" s="120"/>
      <c r="E2748" s="7"/>
      <c r="F2748" s="7"/>
      <c r="G2748" s="219"/>
      <c r="H2748" s="7"/>
      <c r="I2748" s="7"/>
      <c r="J2748" s="9"/>
      <c r="K2748" s="501"/>
    </row>
    <row r="2749" spans="1:11" x14ac:dyDescent="0.2">
      <c r="A2749" s="163">
        <v>2734</v>
      </c>
      <c r="B2749" s="7"/>
      <c r="C2749" s="7"/>
      <c r="D2749" s="120"/>
      <c r="E2749" s="7"/>
      <c r="F2749" s="7"/>
      <c r="G2749" s="219"/>
      <c r="H2749" s="7"/>
      <c r="I2749" s="7"/>
      <c r="J2749" s="9"/>
      <c r="K2749" s="501"/>
    </row>
    <row r="2750" spans="1:11" x14ac:dyDescent="0.2">
      <c r="A2750" s="163">
        <v>2735</v>
      </c>
      <c r="B2750" s="7"/>
      <c r="C2750" s="7"/>
      <c r="D2750" s="120"/>
      <c r="E2750" s="7"/>
      <c r="F2750" s="7"/>
      <c r="G2750" s="219"/>
      <c r="H2750" s="7"/>
      <c r="I2750" s="7"/>
      <c r="J2750" s="9"/>
      <c r="K2750" s="501"/>
    </row>
    <row r="2751" spans="1:11" x14ac:dyDescent="0.2">
      <c r="A2751" s="163">
        <v>2736</v>
      </c>
      <c r="B2751" s="7"/>
      <c r="C2751" s="7"/>
      <c r="D2751" s="120"/>
      <c r="E2751" s="7"/>
      <c r="F2751" s="7"/>
      <c r="G2751" s="219"/>
      <c r="H2751" s="7"/>
      <c r="I2751" s="7"/>
      <c r="J2751" s="9"/>
      <c r="K2751" s="501"/>
    </row>
    <row r="2752" spans="1:11" x14ac:dyDescent="0.2">
      <c r="A2752" s="163">
        <v>2737</v>
      </c>
      <c r="B2752" s="7"/>
      <c r="C2752" s="7"/>
      <c r="D2752" s="120"/>
      <c r="E2752" s="7"/>
      <c r="F2752" s="7"/>
      <c r="G2752" s="219"/>
      <c r="H2752" s="7"/>
      <c r="I2752" s="7"/>
      <c r="J2752" s="9"/>
      <c r="K2752" s="501"/>
    </row>
    <row r="2753" spans="1:11" x14ac:dyDescent="0.2">
      <c r="A2753" s="163">
        <v>2738</v>
      </c>
      <c r="B2753" s="7"/>
      <c r="C2753" s="7"/>
      <c r="D2753" s="120"/>
      <c r="E2753" s="7"/>
      <c r="F2753" s="7"/>
      <c r="G2753" s="219"/>
      <c r="H2753" s="7"/>
      <c r="I2753" s="7"/>
      <c r="J2753" s="9"/>
      <c r="K2753" s="501"/>
    </row>
    <row r="2754" spans="1:11" x14ac:dyDescent="0.2">
      <c r="A2754" s="163">
        <v>2739</v>
      </c>
      <c r="B2754" s="7"/>
      <c r="C2754" s="7"/>
      <c r="D2754" s="120"/>
      <c r="E2754" s="7"/>
      <c r="F2754" s="7"/>
      <c r="G2754" s="219"/>
      <c r="H2754" s="7"/>
      <c r="I2754" s="7"/>
      <c r="J2754" s="9"/>
      <c r="K2754" s="501"/>
    </row>
    <row r="2755" spans="1:11" x14ac:dyDescent="0.2">
      <c r="A2755" s="163">
        <v>2740</v>
      </c>
      <c r="B2755" s="7"/>
      <c r="C2755" s="7"/>
      <c r="D2755" s="120"/>
      <c r="E2755" s="7"/>
      <c r="F2755" s="7"/>
      <c r="G2755" s="219"/>
      <c r="H2755" s="7"/>
      <c r="I2755" s="7"/>
      <c r="J2755" s="9"/>
      <c r="K2755" s="501"/>
    </row>
    <row r="2756" spans="1:11" x14ac:dyDescent="0.2">
      <c r="A2756" s="163">
        <v>2741</v>
      </c>
      <c r="B2756" s="7"/>
      <c r="C2756" s="7"/>
      <c r="D2756" s="120"/>
      <c r="E2756" s="7"/>
      <c r="F2756" s="7"/>
      <c r="G2756" s="219"/>
      <c r="H2756" s="7"/>
      <c r="I2756" s="7"/>
      <c r="J2756" s="9"/>
      <c r="K2756" s="501"/>
    </row>
    <row r="2757" spans="1:11" x14ac:dyDescent="0.2">
      <c r="A2757" s="163">
        <v>2742</v>
      </c>
      <c r="B2757" s="7"/>
      <c r="C2757" s="7"/>
      <c r="D2757" s="120"/>
      <c r="E2757" s="7"/>
      <c r="F2757" s="7"/>
      <c r="G2757" s="219"/>
      <c r="H2757" s="7"/>
      <c r="I2757" s="7"/>
      <c r="J2757" s="9"/>
      <c r="K2757" s="501"/>
    </row>
    <row r="2758" spans="1:11" x14ac:dyDescent="0.2">
      <c r="A2758" s="163">
        <v>2743</v>
      </c>
      <c r="B2758" s="7"/>
      <c r="C2758" s="7"/>
      <c r="D2758" s="120"/>
      <c r="E2758" s="7"/>
      <c r="F2758" s="7"/>
      <c r="G2758" s="219"/>
      <c r="H2758" s="7"/>
      <c r="I2758" s="7"/>
      <c r="J2758" s="9"/>
      <c r="K2758" s="501"/>
    </row>
    <row r="2759" spans="1:11" x14ac:dyDescent="0.2">
      <c r="A2759" s="163">
        <v>2744</v>
      </c>
      <c r="B2759" s="7"/>
      <c r="C2759" s="7"/>
      <c r="D2759" s="120"/>
      <c r="E2759" s="7"/>
      <c r="F2759" s="7"/>
      <c r="G2759" s="219"/>
      <c r="H2759" s="7"/>
      <c r="I2759" s="7"/>
      <c r="J2759" s="9"/>
      <c r="K2759" s="501"/>
    </row>
    <row r="2760" spans="1:11" x14ac:dyDescent="0.2">
      <c r="A2760" s="163">
        <v>2745</v>
      </c>
      <c r="B2760" s="7"/>
      <c r="C2760" s="7"/>
      <c r="D2760" s="120"/>
      <c r="E2760" s="7"/>
      <c r="F2760" s="7"/>
      <c r="G2760" s="219"/>
      <c r="H2760" s="7"/>
      <c r="I2760" s="7"/>
      <c r="J2760" s="9"/>
      <c r="K2760" s="501"/>
    </row>
    <row r="2761" spans="1:11" x14ac:dyDescent="0.2">
      <c r="A2761" s="163">
        <v>2746</v>
      </c>
      <c r="B2761" s="7"/>
      <c r="C2761" s="7"/>
      <c r="D2761" s="120"/>
      <c r="E2761" s="7"/>
      <c r="F2761" s="7"/>
      <c r="G2761" s="219"/>
      <c r="H2761" s="7"/>
      <c r="I2761" s="7"/>
      <c r="J2761" s="9"/>
      <c r="K2761" s="501"/>
    </row>
    <row r="2762" spans="1:11" x14ac:dyDescent="0.2">
      <c r="A2762" s="163">
        <v>2747</v>
      </c>
      <c r="B2762" s="7"/>
      <c r="C2762" s="7"/>
      <c r="D2762" s="120"/>
      <c r="E2762" s="7"/>
      <c r="F2762" s="7"/>
      <c r="G2762" s="219"/>
      <c r="H2762" s="7"/>
      <c r="I2762" s="7"/>
      <c r="J2762" s="9"/>
      <c r="K2762" s="501"/>
    </row>
    <row r="2763" spans="1:11" x14ac:dyDescent="0.2">
      <c r="A2763" s="163">
        <v>2748</v>
      </c>
      <c r="B2763" s="7"/>
      <c r="C2763" s="7"/>
      <c r="D2763" s="120"/>
      <c r="E2763" s="7"/>
      <c r="F2763" s="7"/>
      <c r="G2763" s="219"/>
      <c r="H2763" s="7"/>
      <c r="I2763" s="7"/>
      <c r="J2763" s="9"/>
      <c r="K2763" s="501"/>
    </row>
    <row r="2764" spans="1:11" x14ac:dyDescent="0.2">
      <c r="A2764" s="163">
        <v>2749</v>
      </c>
      <c r="B2764" s="7"/>
      <c r="C2764" s="7"/>
      <c r="D2764" s="120"/>
      <c r="E2764" s="7"/>
      <c r="F2764" s="7"/>
      <c r="G2764" s="219"/>
      <c r="H2764" s="7"/>
      <c r="I2764" s="7"/>
      <c r="J2764" s="9"/>
      <c r="K2764" s="501"/>
    </row>
    <row r="2765" spans="1:11" x14ac:dyDescent="0.2">
      <c r="A2765" s="163">
        <v>2750</v>
      </c>
      <c r="B2765" s="7"/>
      <c r="C2765" s="7"/>
      <c r="D2765" s="120"/>
      <c r="E2765" s="7"/>
      <c r="F2765" s="7"/>
      <c r="G2765" s="219"/>
      <c r="H2765" s="7"/>
      <c r="I2765" s="7"/>
      <c r="J2765" s="9"/>
      <c r="K2765" s="501"/>
    </row>
    <row r="2766" spans="1:11" x14ac:dyDescent="0.2">
      <c r="A2766" s="163">
        <v>2751</v>
      </c>
      <c r="B2766" s="7"/>
      <c r="C2766" s="7"/>
      <c r="D2766" s="120"/>
      <c r="E2766" s="7"/>
      <c r="F2766" s="7"/>
      <c r="G2766" s="219"/>
      <c r="H2766" s="7"/>
      <c r="I2766" s="7"/>
      <c r="J2766" s="9"/>
      <c r="K2766" s="501"/>
    </row>
    <row r="2767" spans="1:11" x14ac:dyDescent="0.2">
      <c r="A2767" s="163">
        <v>2752</v>
      </c>
      <c r="B2767" s="7"/>
      <c r="C2767" s="7"/>
      <c r="D2767" s="120"/>
      <c r="E2767" s="7"/>
      <c r="F2767" s="7"/>
      <c r="G2767" s="219"/>
      <c r="H2767" s="7"/>
      <c r="I2767" s="7"/>
      <c r="J2767" s="9"/>
      <c r="K2767" s="501"/>
    </row>
    <row r="2768" spans="1:11" x14ac:dyDescent="0.2">
      <c r="A2768" s="163">
        <v>2753</v>
      </c>
      <c r="B2768" s="7"/>
      <c r="C2768" s="7"/>
      <c r="D2768" s="120"/>
      <c r="E2768" s="7"/>
      <c r="F2768" s="7"/>
      <c r="G2768" s="219"/>
      <c r="H2768" s="7"/>
      <c r="I2768" s="7"/>
      <c r="J2768" s="9"/>
      <c r="K2768" s="501"/>
    </row>
    <row r="2769" spans="1:11" x14ac:dyDescent="0.2">
      <c r="A2769" s="163">
        <v>2754</v>
      </c>
      <c r="B2769" s="7"/>
      <c r="C2769" s="7"/>
      <c r="D2769" s="120"/>
      <c r="E2769" s="7"/>
      <c r="F2769" s="7"/>
      <c r="G2769" s="219"/>
      <c r="H2769" s="7"/>
      <c r="I2769" s="7"/>
      <c r="J2769" s="9"/>
      <c r="K2769" s="501"/>
    </row>
    <row r="2770" spans="1:11" x14ac:dyDescent="0.2">
      <c r="A2770" s="163">
        <v>2755</v>
      </c>
      <c r="B2770" s="7"/>
      <c r="C2770" s="7"/>
      <c r="D2770" s="120"/>
      <c r="E2770" s="7"/>
      <c r="F2770" s="7"/>
      <c r="G2770" s="219"/>
      <c r="H2770" s="7"/>
      <c r="I2770" s="7"/>
      <c r="J2770" s="9"/>
      <c r="K2770" s="501"/>
    </row>
    <row r="2771" spans="1:11" x14ac:dyDescent="0.2">
      <c r="A2771" s="163">
        <v>2756</v>
      </c>
      <c r="B2771" s="7"/>
      <c r="C2771" s="7"/>
      <c r="D2771" s="120"/>
      <c r="E2771" s="7"/>
      <c r="F2771" s="7"/>
      <c r="G2771" s="219"/>
      <c r="H2771" s="7"/>
      <c r="I2771" s="7"/>
      <c r="J2771" s="9"/>
      <c r="K2771" s="501"/>
    </row>
    <row r="2772" spans="1:11" x14ac:dyDescent="0.2">
      <c r="A2772" s="163">
        <v>2757</v>
      </c>
      <c r="B2772" s="7"/>
      <c r="C2772" s="7"/>
      <c r="D2772" s="120"/>
      <c r="E2772" s="7"/>
      <c r="F2772" s="7"/>
      <c r="G2772" s="219"/>
      <c r="H2772" s="7"/>
      <c r="I2772" s="7"/>
      <c r="J2772" s="9"/>
      <c r="K2772" s="501"/>
    </row>
    <row r="2773" spans="1:11" x14ac:dyDescent="0.2">
      <c r="A2773" s="163">
        <v>2758</v>
      </c>
      <c r="B2773" s="7"/>
      <c r="C2773" s="7"/>
      <c r="D2773" s="120"/>
      <c r="E2773" s="7"/>
      <c r="F2773" s="7"/>
      <c r="G2773" s="219"/>
      <c r="H2773" s="7"/>
      <c r="I2773" s="7"/>
      <c r="J2773" s="9"/>
      <c r="K2773" s="501"/>
    </row>
    <row r="2774" spans="1:11" x14ac:dyDescent="0.2">
      <c r="A2774" s="163">
        <v>2759</v>
      </c>
      <c r="B2774" s="7"/>
      <c r="C2774" s="7"/>
      <c r="D2774" s="120"/>
      <c r="E2774" s="7"/>
      <c r="F2774" s="7"/>
      <c r="G2774" s="219"/>
      <c r="H2774" s="7"/>
      <c r="I2774" s="7"/>
      <c r="J2774" s="9"/>
      <c r="K2774" s="501"/>
    </row>
    <row r="2775" spans="1:11" x14ac:dyDescent="0.2">
      <c r="A2775" s="163">
        <v>2760</v>
      </c>
      <c r="B2775" s="7"/>
      <c r="C2775" s="7"/>
      <c r="D2775" s="120"/>
      <c r="E2775" s="7"/>
      <c r="F2775" s="7"/>
      <c r="G2775" s="219"/>
      <c r="H2775" s="7"/>
      <c r="I2775" s="7"/>
      <c r="J2775" s="9"/>
      <c r="K2775" s="501"/>
    </row>
    <row r="2776" spans="1:11" x14ac:dyDescent="0.2">
      <c r="A2776" s="163">
        <v>2761</v>
      </c>
      <c r="B2776" s="7"/>
      <c r="C2776" s="7"/>
      <c r="D2776" s="120"/>
      <c r="E2776" s="7"/>
      <c r="F2776" s="7"/>
      <c r="G2776" s="219"/>
      <c r="H2776" s="7"/>
      <c r="I2776" s="7"/>
      <c r="J2776" s="9"/>
      <c r="K2776" s="501"/>
    </row>
    <row r="2777" spans="1:11" x14ac:dyDescent="0.2">
      <c r="A2777" s="163">
        <v>2762</v>
      </c>
      <c r="B2777" s="7"/>
      <c r="C2777" s="7"/>
      <c r="D2777" s="120"/>
      <c r="E2777" s="7"/>
      <c r="F2777" s="7"/>
      <c r="G2777" s="219"/>
      <c r="H2777" s="7"/>
      <c r="I2777" s="7"/>
      <c r="J2777" s="9"/>
      <c r="K2777" s="501"/>
    </row>
    <row r="2778" spans="1:11" x14ac:dyDescent="0.2">
      <c r="A2778" s="163">
        <v>2763</v>
      </c>
      <c r="B2778" s="7"/>
      <c r="C2778" s="7"/>
      <c r="D2778" s="120"/>
      <c r="E2778" s="7"/>
      <c r="F2778" s="7"/>
      <c r="G2778" s="219"/>
      <c r="H2778" s="7"/>
      <c r="I2778" s="7"/>
      <c r="J2778" s="9"/>
      <c r="K2778" s="501"/>
    </row>
    <row r="2779" spans="1:11" x14ac:dyDescent="0.2">
      <c r="A2779" s="163">
        <v>2764</v>
      </c>
      <c r="B2779" s="7"/>
      <c r="C2779" s="7"/>
      <c r="D2779" s="120"/>
      <c r="E2779" s="7"/>
      <c r="F2779" s="7"/>
      <c r="G2779" s="219"/>
      <c r="H2779" s="7"/>
      <c r="I2779" s="7"/>
      <c r="J2779" s="9"/>
      <c r="K2779" s="501"/>
    </row>
    <row r="2780" spans="1:11" x14ac:dyDescent="0.2">
      <c r="A2780" s="163">
        <v>2765</v>
      </c>
      <c r="B2780" s="7"/>
      <c r="C2780" s="7"/>
      <c r="D2780" s="120"/>
      <c r="E2780" s="7"/>
      <c r="F2780" s="7"/>
      <c r="G2780" s="219"/>
      <c r="H2780" s="7"/>
      <c r="I2780" s="7"/>
      <c r="J2780" s="9"/>
      <c r="K2780" s="501"/>
    </row>
    <row r="2781" spans="1:11" x14ac:dyDescent="0.2">
      <c r="A2781" s="163">
        <v>2766</v>
      </c>
      <c r="B2781" s="7"/>
      <c r="C2781" s="7"/>
      <c r="D2781" s="120"/>
      <c r="E2781" s="7"/>
      <c r="F2781" s="7"/>
      <c r="G2781" s="219"/>
      <c r="H2781" s="7"/>
      <c r="I2781" s="7"/>
      <c r="J2781" s="9"/>
      <c r="K2781" s="501"/>
    </row>
    <row r="2782" spans="1:11" x14ac:dyDescent="0.2">
      <c r="A2782" s="163">
        <v>2767</v>
      </c>
      <c r="B2782" s="7"/>
      <c r="C2782" s="7"/>
      <c r="D2782" s="120"/>
      <c r="E2782" s="7"/>
      <c r="F2782" s="7"/>
      <c r="G2782" s="219"/>
      <c r="H2782" s="7"/>
      <c r="I2782" s="7"/>
      <c r="J2782" s="9"/>
      <c r="K2782" s="501"/>
    </row>
    <row r="2783" spans="1:11" x14ac:dyDescent="0.2">
      <c r="A2783" s="163">
        <v>2768</v>
      </c>
      <c r="B2783" s="7"/>
      <c r="C2783" s="7"/>
      <c r="D2783" s="120"/>
      <c r="E2783" s="7"/>
      <c r="F2783" s="7"/>
      <c r="G2783" s="219"/>
      <c r="H2783" s="7"/>
      <c r="I2783" s="7"/>
      <c r="J2783" s="9"/>
      <c r="K2783" s="501"/>
    </row>
    <row r="2784" spans="1:11" x14ac:dyDescent="0.2">
      <c r="A2784" s="163">
        <v>2769</v>
      </c>
      <c r="B2784" s="7"/>
      <c r="C2784" s="7"/>
      <c r="D2784" s="120"/>
      <c r="E2784" s="7"/>
      <c r="F2784" s="7"/>
      <c r="G2784" s="219"/>
      <c r="H2784" s="7"/>
      <c r="I2784" s="7"/>
      <c r="J2784" s="9"/>
      <c r="K2784" s="501"/>
    </row>
    <row r="2785" spans="1:11" x14ac:dyDescent="0.2">
      <c r="A2785" s="163">
        <v>2770</v>
      </c>
      <c r="B2785" s="7"/>
      <c r="C2785" s="7"/>
      <c r="D2785" s="120"/>
      <c r="E2785" s="7"/>
      <c r="F2785" s="7"/>
      <c r="G2785" s="219"/>
      <c r="H2785" s="7"/>
      <c r="I2785" s="7"/>
      <c r="J2785" s="9"/>
      <c r="K2785" s="501"/>
    </row>
    <row r="2786" spans="1:11" x14ac:dyDescent="0.2">
      <c r="A2786" s="163">
        <v>2771</v>
      </c>
      <c r="B2786" s="7"/>
      <c r="C2786" s="7"/>
      <c r="D2786" s="120"/>
      <c r="E2786" s="7"/>
      <c r="F2786" s="7"/>
      <c r="G2786" s="219"/>
      <c r="H2786" s="7"/>
      <c r="I2786" s="7"/>
      <c r="J2786" s="9"/>
      <c r="K2786" s="501"/>
    </row>
    <row r="2787" spans="1:11" x14ac:dyDescent="0.2">
      <c r="A2787" s="163">
        <v>2772</v>
      </c>
      <c r="B2787" s="7"/>
      <c r="C2787" s="7"/>
      <c r="D2787" s="120"/>
      <c r="E2787" s="7"/>
      <c r="F2787" s="7"/>
      <c r="G2787" s="219"/>
      <c r="H2787" s="7"/>
      <c r="I2787" s="7"/>
      <c r="J2787" s="9"/>
      <c r="K2787" s="501"/>
    </row>
    <row r="2788" spans="1:11" x14ac:dyDescent="0.2">
      <c r="A2788" s="163">
        <v>2773</v>
      </c>
      <c r="B2788" s="7"/>
      <c r="C2788" s="7"/>
      <c r="D2788" s="120"/>
      <c r="E2788" s="7"/>
      <c r="F2788" s="7"/>
      <c r="G2788" s="219"/>
      <c r="H2788" s="7"/>
      <c r="I2788" s="7"/>
      <c r="J2788" s="9"/>
      <c r="K2788" s="501"/>
    </row>
    <row r="2789" spans="1:11" x14ac:dyDescent="0.2">
      <c r="A2789" s="163">
        <v>2774</v>
      </c>
      <c r="B2789" s="7"/>
      <c r="C2789" s="7"/>
      <c r="D2789" s="120"/>
      <c r="E2789" s="7"/>
      <c r="F2789" s="7"/>
      <c r="G2789" s="219"/>
      <c r="H2789" s="7"/>
      <c r="I2789" s="7"/>
      <c r="J2789" s="9"/>
      <c r="K2789" s="501"/>
    </row>
    <row r="2790" spans="1:11" x14ac:dyDescent="0.2">
      <c r="A2790" s="163">
        <v>2775</v>
      </c>
      <c r="B2790" s="7"/>
      <c r="C2790" s="7"/>
      <c r="D2790" s="120"/>
      <c r="E2790" s="7"/>
      <c r="F2790" s="7"/>
      <c r="G2790" s="219"/>
      <c r="H2790" s="7"/>
      <c r="I2790" s="7"/>
      <c r="J2790" s="9"/>
      <c r="K2790" s="501"/>
    </row>
    <row r="2791" spans="1:11" x14ac:dyDescent="0.2">
      <c r="A2791" s="163">
        <v>2776</v>
      </c>
      <c r="B2791" s="7"/>
      <c r="C2791" s="7"/>
      <c r="D2791" s="120"/>
      <c r="E2791" s="7"/>
      <c r="F2791" s="7"/>
      <c r="G2791" s="219"/>
      <c r="H2791" s="7"/>
      <c r="I2791" s="7"/>
      <c r="J2791" s="9"/>
      <c r="K2791" s="501"/>
    </row>
    <row r="2792" spans="1:11" x14ac:dyDescent="0.2">
      <c r="A2792" s="163">
        <v>2777</v>
      </c>
      <c r="B2792" s="7"/>
      <c r="C2792" s="7"/>
      <c r="D2792" s="120"/>
      <c r="E2792" s="7"/>
      <c r="F2792" s="7"/>
      <c r="G2792" s="219"/>
      <c r="H2792" s="7"/>
      <c r="I2792" s="7"/>
      <c r="J2792" s="9"/>
      <c r="K2792" s="501"/>
    </row>
    <row r="2793" spans="1:11" x14ac:dyDescent="0.2">
      <c r="A2793" s="163">
        <v>2778</v>
      </c>
      <c r="B2793" s="7"/>
      <c r="C2793" s="7"/>
      <c r="D2793" s="120"/>
      <c r="E2793" s="7"/>
      <c r="F2793" s="7"/>
      <c r="G2793" s="219"/>
      <c r="H2793" s="7"/>
      <c r="I2793" s="7"/>
      <c r="J2793" s="9"/>
      <c r="K2793" s="501"/>
    </row>
    <row r="2794" spans="1:11" x14ac:dyDescent="0.2">
      <c r="A2794" s="163">
        <v>2779</v>
      </c>
      <c r="B2794" s="7"/>
      <c r="C2794" s="7"/>
      <c r="D2794" s="120"/>
      <c r="E2794" s="7"/>
      <c r="F2794" s="7"/>
      <c r="G2794" s="219"/>
      <c r="H2794" s="7"/>
      <c r="I2794" s="7"/>
      <c r="J2794" s="9"/>
      <c r="K2794" s="501"/>
    </row>
    <row r="2795" spans="1:11" x14ac:dyDescent="0.2">
      <c r="A2795" s="163">
        <v>2780</v>
      </c>
      <c r="B2795" s="7"/>
      <c r="C2795" s="7"/>
      <c r="D2795" s="120"/>
      <c r="E2795" s="7"/>
      <c r="F2795" s="7"/>
      <c r="G2795" s="219"/>
      <c r="H2795" s="7"/>
      <c r="I2795" s="7"/>
      <c r="J2795" s="9"/>
      <c r="K2795" s="501"/>
    </row>
    <row r="2796" spans="1:11" x14ac:dyDescent="0.2">
      <c r="A2796" s="163">
        <v>2781</v>
      </c>
      <c r="B2796" s="7"/>
      <c r="C2796" s="7"/>
      <c r="D2796" s="120"/>
      <c r="E2796" s="7"/>
      <c r="F2796" s="7"/>
      <c r="G2796" s="219"/>
      <c r="H2796" s="7"/>
      <c r="I2796" s="7"/>
      <c r="J2796" s="9"/>
      <c r="K2796" s="501"/>
    </row>
    <row r="2797" spans="1:11" x14ac:dyDescent="0.2">
      <c r="A2797" s="163">
        <v>2782</v>
      </c>
      <c r="B2797" s="7"/>
      <c r="C2797" s="7"/>
      <c r="D2797" s="120"/>
      <c r="E2797" s="7"/>
      <c r="F2797" s="7"/>
      <c r="G2797" s="219"/>
      <c r="H2797" s="7"/>
      <c r="I2797" s="7"/>
      <c r="J2797" s="9"/>
      <c r="K2797" s="501"/>
    </row>
    <row r="2798" spans="1:11" x14ac:dyDescent="0.2">
      <c r="A2798" s="163">
        <v>2783</v>
      </c>
      <c r="B2798" s="7"/>
      <c r="C2798" s="7"/>
      <c r="D2798" s="120"/>
      <c r="E2798" s="7"/>
      <c r="F2798" s="7"/>
      <c r="G2798" s="219"/>
      <c r="H2798" s="7"/>
      <c r="I2798" s="7"/>
      <c r="J2798" s="9"/>
      <c r="K2798" s="501"/>
    </row>
    <row r="2799" spans="1:11" x14ac:dyDescent="0.2">
      <c r="A2799" s="163">
        <v>2784</v>
      </c>
      <c r="B2799" s="7"/>
      <c r="C2799" s="7"/>
      <c r="D2799" s="120"/>
      <c r="E2799" s="7"/>
      <c r="F2799" s="7"/>
      <c r="G2799" s="219"/>
      <c r="H2799" s="7"/>
      <c r="I2799" s="7"/>
      <c r="J2799" s="9"/>
      <c r="K2799" s="501"/>
    </row>
    <row r="2800" spans="1:11" x14ac:dyDescent="0.2">
      <c r="A2800" s="163">
        <v>2785</v>
      </c>
      <c r="B2800" s="7"/>
      <c r="C2800" s="7"/>
      <c r="D2800" s="120"/>
      <c r="E2800" s="7"/>
      <c r="F2800" s="7"/>
      <c r="G2800" s="219"/>
      <c r="H2800" s="7"/>
      <c r="I2800" s="7"/>
      <c r="J2800" s="9"/>
      <c r="K2800" s="501"/>
    </row>
    <row r="2801" spans="1:11" x14ac:dyDescent="0.2">
      <c r="A2801" s="163">
        <v>2786</v>
      </c>
      <c r="B2801" s="7"/>
      <c r="C2801" s="7"/>
      <c r="D2801" s="120"/>
      <c r="E2801" s="7"/>
      <c r="F2801" s="7"/>
      <c r="G2801" s="219"/>
      <c r="H2801" s="7"/>
      <c r="I2801" s="7"/>
      <c r="J2801" s="9"/>
      <c r="K2801" s="501"/>
    </row>
    <row r="2802" spans="1:11" x14ac:dyDescent="0.2">
      <c r="A2802" s="163">
        <v>2787</v>
      </c>
      <c r="B2802" s="7"/>
      <c r="C2802" s="7"/>
      <c r="D2802" s="120"/>
      <c r="E2802" s="7"/>
      <c r="F2802" s="7"/>
      <c r="G2802" s="219"/>
      <c r="H2802" s="7"/>
      <c r="I2802" s="7"/>
      <c r="J2802" s="9"/>
      <c r="K2802" s="501"/>
    </row>
    <row r="2803" spans="1:11" x14ac:dyDescent="0.2">
      <c r="A2803" s="163">
        <v>2788</v>
      </c>
      <c r="B2803" s="7"/>
      <c r="C2803" s="7"/>
      <c r="D2803" s="120"/>
      <c r="E2803" s="7"/>
      <c r="F2803" s="7"/>
      <c r="G2803" s="219"/>
      <c r="H2803" s="7"/>
      <c r="I2803" s="7"/>
      <c r="J2803" s="9"/>
      <c r="K2803" s="501"/>
    </row>
    <row r="2804" spans="1:11" x14ac:dyDescent="0.2">
      <c r="A2804" s="163">
        <v>2789</v>
      </c>
      <c r="B2804" s="7"/>
      <c r="C2804" s="7"/>
      <c r="D2804" s="120"/>
      <c r="E2804" s="7"/>
      <c r="F2804" s="7"/>
      <c r="G2804" s="219"/>
      <c r="H2804" s="7"/>
      <c r="I2804" s="7"/>
      <c r="J2804" s="9"/>
      <c r="K2804" s="501"/>
    </row>
    <row r="2805" spans="1:11" x14ac:dyDescent="0.2">
      <c r="A2805" s="163">
        <v>2790</v>
      </c>
      <c r="B2805" s="7"/>
      <c r="C2805" s="7"/>
      <c r="D2805" s="120"/>
      <c r="E2805" s="7"/>
      <c r="F2805" s="7"/>
      <c r="G2805" s="219"/>
      <c r="H2805" s="7"/>
      <c r="I2805" s="7"/>
      <c r="J2805" s="9"/>
      <c r="K2805" s="501"/>
    </row>
    <row r="2806" spans="1:11" x14ac:dyDescent="0.2">
      <c r="A2806" s="163">
        <v>2791</v>
      </c>
      <c r="B2806" s="7"/>
      <c r="C2806" s="7"/>
      <c r="D2806" s="120"/>
      <c r="E2806" s="7"/>
      <c r="F2806" s="7"/>
      <c r="G2806" s="219"/>
      <c r="H2806" s="7"/>
      <c r="I2806" s="7"/>
      <c r="J2806" s="9"/>
      <c r="K2806" s="501"/>
    </row>
    <row r="2807" spans="1:11" x14ac:dyDescent="0.2">
      <c r="A2807" s="163">
        <v>2792</v>
      </c>
      <c r="B2807" s="7"/>
      <c r="C2807" s="7"/>
      <c r="D2807" s="120"/>
      <c r="E2807" s="7"/>
      <c r="F2807" s="7"/>
      <c r="G2807" s="219"/>
      <c r="H2807" s="7"/>
      <c r="I2807" s="7"/>
      <c r="J2807" s="9"/>
      <c r="K2807" s="501"/>
    </row>
    <row r="2808" spans="1:11" x14ac:dyDescent="0.2">
      <c r="A2808" s="163">
        <v>2793</v>
      </c>
      <c r="B2808" s="7"/>
      <c r="C2808" s="7"/>
      <c r="D2808" s="120"/>
      <c r="E2808" s="7"/>
      <c r="F2808" s="7"/>
      <c r="G2808" s="219"/>
      <c r="H2808" s="7"/>
      <c r="I2808" s="7"/>
      <c r="J2808" s="9"/>
      <c r="K2808" s="501"/>
    </row>
    <row r="2809" spans="1:11" x14ac:dyDescent="0.2">
      <c r="A2809" s="163">
        <v>2794</v>
      </c>
      <c r="B2809" s="7"/>
      <c r="C2809" s="7"/>
      <c r="D2809" s="120"/>
      <c r="E2809" s="7"/>
      <c r="F2809" s="7"/>
      <c r="G2809" s="219"/>
      <c r="H2809" s="7"/>
      <c r="I2809" s="7"/>
      <c r="J2809" s="9"/>
      <c r="K2809" s="501"/>
    </row>
    <row r="2810" spans="1:11" x14ac:dyDescent="0.2">
      <c r="A2810" s="163">
        <v>2795</v>
      </c>
      <c r="B2810" s="7"/>
      <c r="C2810" s="7"/>
      <c r="D2810" s="120"/>
      <c r="E2810" s="7"/>
      <c r="F2810" s="7"/>
      <c r="G2810" s="219"/>
      <c r="H2810" s="7"/>
      <c r="I2810" s="7"/>
      <c r="J2810" s="9"/>
      <c r="K2810" s="501"/>
    </row>
    <row r="2811" spans="1:11" x14ac:dyDescent="0.2">
      <c r="A2811" s="163">
        <v>2796</v>
      </c>
      <c r="B2811" s="7"/>
      <c r="C2811" s="7"/>
      <c r="D2811" s="120"/>
      <c r="E2811" s="7"/>
      <c r="F2811" s="7"/>
      <c r="G2811" s="219"/>
      <c r="H2811" s="7"/>
      <c r="I2811" s="7"/>
      <c r="J2811" s="9"/>
      <c r="K2811" s="501"/>
    </row>
    <row r="2812" spans="1:11" x14ac:dyDescent="0.2">
      <c r="A2812" s="163">
        <v>2797</v>
      </c>
      <c r="B2812" s="7"/>
      <c r="C2812" s="7"/>
      <c r="D2812" s="120"/>
      <c r="E2812" s="7"/>
      <c r="F2812" s="7"/>
      <c r="G2812" s="219"/>
      <c r="H2812" s="7"/>
      <c r="I2812" s="7"/>
      <c r="J2812" s="9"/>
      <c r="K2812" s="501"/>
    </row>
    <row r="2813" spans="1:11" x14ac:dyDescent="0.2">
      <c r="A2813" s="163">
        <v>2798</v>
      </c>
      <c r="B2813" s="7"/>
      <c r="C2813" s="7"/>
      <c r="D2813" s="120"/>
      <c r="E2813" s="7"/>
      <c r="F2813" s="7"/>
      <c r="G2813" s="219"/>
      <c r="H2813" s="7"/>
      <c r="I2813" s="7"/>
      <c r="J2813" s="9"/>
      <c r="K2813" s="501"/>
    </row>
    <row r="2814" spans="1:11" x14ac:dyDescent="0.2">
      <c r="A2814" s="163">
        <v>2799</v>
      </c>
      <c r="B2814" s="7"/>
      <c r="C2814" s="7"/>
      <c r="D2814" s="120"/>
      <c r="E2814" s="7"/>
      <c r="F2814" s="7"/>
      <c r="G2814" s="219"/>
      <c r="H2814" s="7"/>
      <c r="I2814" s="7"/>
      <c r="J2814" s="9"/>
      <c r="K2814" s="501"/>
    </row>
    <row r="2815" spans="1:11" x14ac:dyDescent="0.2">
      <c r="A2815" s="163">
        <v>2800</v>
      </c>
      <c r="B2815" s="7"/>
      <c r="C2815" s="7"/>
      <c r="D2815" s="120"/>
      <c r="E2815" s="7"/>
      <c r="F2815" s="7"/>
      <c r="G2815" s="219"/>
      <c r="H2815" s="7"/>
      <c r="I2815" s="7"/>
      <c r="J2815" s="9"/>
      <c r="K2815" s="501"/>
    </row>
    <row r="2816" spans="1:11" x14ac:dyDescent="0.2">
      <c r="A2816" s="163">
        <v>2801</v>
      </c>
      <c r="B2816" s="7"/>
      <c r="C2816" s="7"/>
      <c r="D2816" s="120"/>
      <c r="E2816" s="7"/>
      <c r="F2816" s="7"/>
      <c r="G2816" s="219"/>
      <c r="H2816" s="7"/>
      <c r="I2816" s="7"/>
      <c r="J2816" s="9"/>
      <c r="K2816" s="501"/>
    </row>
    <row r="2817" spans="1:11" x14ac:dyDescent="0.2">
      <c r="A2817" s="163">
        <v>2802</v>
      </c>
      <c r="B2817" s="7"/>
      <c r="C2817" s="7"/>
      <c r="D2817" s="120"/>
      <c r="E2817" s="7"/>
      <c r="F2817" s="7"/>
      <c r="G2817" s="219"/>
      <c r="H2817" s="7"/>
      <c r="I2817" s="7"/>
      <c r="J2817" s="9"/>
      <c r="K2817" s="501"/>
    </row>
    <row r="2818" spans="1:11" x14ac:dyDescent="0.2">
      <c r="A2818" s="163">
        <v>2803</v>
      </c>
      <c r="B2818" s="7"/>
      <c r="C2818" s="7"/>
      <c r="D2818" s="120"/>
      <c r="E2818" s="7"/>
      <c r="F2818" s="7"/>
      <c r="G2818" s="219"/>
      <c r="H2818" s="7"/>
      <c r="I2818" s="7"/>
      <c r="J2818" s="9"/>
      <c r="K2818" s="501"/>
    </row>
    <row r="2819" spans="1:11" x14ac:dyDescent="0.2">
      <c r="A2819" s="163">
        <v>2804</v>
      </c>
      <c r="B2819" s="7"/>
      <c r="C2819" s="7"/>
      <c r="D2819" s="120"/>
      <c r="E2819" s="7"/>
      <c r="F2819" s="7"/>
      <c r="G2819" s="219"/>
      <c r="H2819" s="7"/>
      <c r="I2819" s="7"/>
      <c r="J2819" s="9"/>
      <c r="K2819" s="501"/>
    </row>
    <row r="2820" spans="1:11" x14ac:dyDescent="0.2">
      <c r="A2820" s="163">
        <v>2805</v>
      </c>
      <c r="B2820" s="7"/>
      <c r="C2820" s="7"/>
      <c r="D2820" s="120"/>
      <c r="E2820" s="7"/>
      <c r="F2820" s="7"/>
      <c r="G2820" s="219"/>
      <c r="H2820" s="7"/>
      <c r="I2820" s="7"/>
      <c r="J2820" s="9"/>
      <c r="K2820" s="501"/>
    </row>
    <row r="2821" spans="1:11" x14ac:dyDescent="0.2">
      <c r="A2821" s="163">
        <v>2806</v>
      </c>
      <c r="B2821" s="7"/>
      <c r="C2821" s="7"/>
      <c r="D2821" s="120"/>
      <c r="E2821" s="7"/>
      <c r="F2821" s="7"/>
      <c r="G2821" s="219"/>
      <c r="H2821" s="7"/>
      <c r="I2821" s="7"/>
      <c r="J2821" s="9"/>
      <c r="K2821" s="501"/>
    </row>
    <row r="2822" spans="1:11" x14ac:dyDescent="0.2">
      <c r="A2822" s="163">
        <v>2807</v>
      </c>
      <c r="B2822" s="7"/>
      <c r="C2822" s="7"/>
      <c r="D2822" s="120"/>
      <c r="E2822" s="7"/>
      <c r="F2822" s="7"/>
      <c r="G2822" s="219"/>
      <c r="H2822" s="7"/>
      <c r="I2822" s="7"/>
      <c r="J2822" s="9"/>
      <c r="K2822" s="501"/>
    </row>
    <row r="2823" spans="1:11" x14ac:dyDescent="0.2">
      <c r="A2823" s="163">
        <v>2808</v>
      </c>
      <c r="B2823" s="7"/>
      <c r="C2823" s="7"/>
      <c r="D2823" s="120"/>
      <c r="E2823" s="7"/>
      <c r="F2823" s="7"/>
      <c r="G2823" s="219"/>
      <c r="H2823" s="7"/>
      <c r="I2823" s="7"/>
      <c r="J2823" s="9"/>
      <c r="K2823" s="501"/>
    </row>
    <row r="2824" spans="1:11" x14ac:dyDescent="0.2">
      <c r="A2824" s="163">
        <v>2809</v>
      </c>
      <c r="B2824" s="7"/>
      <c r="C2824" s="7"/>
      <c r="D2824" s="120"/>
      <c r="E2824" s="7"/>
      <c r="F2824" s="7"/>
      <c r="G2824" s="219"/>
      <c r="H2824" s="7"/>
      <c r="I2824" s="7"/>
      <c r="J2824" s="9"/>
      <c r="K2824" s="501"/>
    </row>
    <row r="2825" spans="1:11" x14ac:dyDescent="0.2">
      <c r="A2825" s="163">
        <v>2810</v>
      </c>
      <c r="B2825" s="7"/>
      <c r="C2825" s="7"/>
      <c r="D2825" s="120"/>
      <c r="E2825" s="7"/>
      <c r="F2825" s="7"/>
      <c r="G2825" s="219"/>
      <c r="H2825" s="7"/>
      <c r="I2825" s="7"/>
      <c r="J2825" s="9"/>
      <c r="K2825" s="501"/>
    </row>
    <row r="2826" spans="1:11" x14ac:dyDescent="0.2">
      <c r="A2826" s="163">
        <v>2811</v>
      </c>
      <c r="B2826" s="7"/>
      <c r="C2826" s="7"/>
      <c r="D2826" s="120"/>
      <c r="E2826" s="7"/>
      <c r="F2826" s="7"/>
      <c r="G2826" s="219"/>
      <c r="H2826" s="7"/>
      <c r="I2826" s="7"/>
      <c r="J2826" s="9"/>
      <c r="K2826" s="501"/>
    </row>
    <row r="2827" spans="1:11" x14ac:dyDescent="0.2">
      <c r="A2827" s="163">
        <v>2812</v>
      </c>
      <c r="B2827" s="7"/>
      <c r="C2827" s="7"/>
      <c r="D2827" s="120"/>
      <c r="E2827" s="7"/>
      <c r="F2827" s="7"/>
      <c r="G2827" s="219"/>
      <c r="H2827" s="7"/>
      <c r="I2827" s="7"/>
      <c r="J2827" s="9"/>
      <c r="K2827" s="501"/>
    </row>
    <row r="2828" spans="1:11" x14ac:dyDescent="0.2">
      <c r="A2828" s="163">
        <v>2813</v>
      </c>
      <c r="B2828" s="7"/>
      <c r="C2828" s="7"/>
      <c r="D2828" s="120"/>
      <c r="E2828" s="7"/>
      <c r="F2828" s="7"/>
      <c r="G2828" s="219"/>
      <c r="H2828" s="7"/>
      <c r="I2828" s="7"/>
      <c r="J2828" s="9"/>
      <c r="K2828" s="501"/>
    </row>
    <row r="2829" spans="1:11" x14ac:dyDescent="0.2">
      <c r="A2829" s="163">
        <v>2814</v>
      </c>
      <c r="B2829" s="7"/>
      <c r="C2829" s="7"/>
      <c r="D2829" s="120"/>
      <c r="E2829" s="7"/>
      <c r="F2829" s="7"/>
      <c r="G2829" s="219"/>
      <c r="H2829" s="7"/>
      <c r="I2829" s="7"/>
      <c r="J2829" s="9"/>
      <c r="K2829" s="501"/>
    </row>
    <row r="2830" spans="1:11" x14ac:dyDescent="0.2">
      <c r="A2830" s="163">
        <v>2815</v>
      </c>
      <c r="B2830" s="7"/>
      <c r="C2830" s="7"/>
      <c r="D2830" s="120"/>
      <c r="E2830" s="7"/>
      <c r="F2830" s="7"/>
      <c r="G2830" s="219"/>
      <c r="H2830" s="7"/>
      <c r="I2830" s="7"/>
      <c r="J2830" s="9"/>
      <c r="K2830" s="501"/>
    </row>
    <row r="2831" spans="1:11" x14ac:dyDescent="0.2">
      <c r="A2831" s="163">
        <v>2816</v>
      </c>
      <c r="B2831" s="7"/>
      <c r="C2831" s="7"/>
      <c r="D2831" s="120"/>
      <c r="E2831" s="7"/>
      <c r="F2831" s="7"/>
      <c r="G2831" s="219"/>
      <c r="H2831" s="7"/>
      <c r="I2831" s="7"/>
      <c r="J2831" s="9"/>
      <c r="K2831" s="501"/>
    </row>
    <row r="2832" spans="1:11" x14ac:dyDescent="0.2">
      <c r="A2832" s="163">
        <v>2817</v>
      </c>
      <c r="B2832" s="7"/>
      <c r="C2832" s="7"/>
      <c r="D2832" s="120"/>
      <c r="E2832" s="7"/>
      <c r="F2832" s="7"/>
      <c r="G2832" s="219"/>
      <c r="H2832" s="7"/>
      <c r="I2832" s="7"/>
      <c r="J2832" s="9"/>
      <c r="K2832" s="501"/>
    </row>
    <row r="2833" spans="1:11" x14ac:dyDescent="0.2">
      <c r="A2833" s="163">
        <v>2818</v>
      </c>
      <c r="B2833" s="7"/>
      <c r="C2833" s="7"/>
      <c r="D2833" s="120"/>
      <c r="E2833" s="7"/>
      <c r="F2833" s="7"/>
      <c r="G2833" s="219"/>
      <c r="H2833" s="7"/>
      <c r="I2833" s="7"/>
      <c r="J2833" s="9"/>
      <c r="K2833" s="501"/>
    </row>
    <row r="2834" spans="1:11" x14ac:dyDescent="0.2">
      <c r="A2834" s="163">
        <v>2819</v>
      </c>
      <c r="B2834" s="7"/>
      <c r="C2834" s="7"/>
      <c r="D2834" s="120"/>
      <c r="E2834" s="7"/>
      <c r="F2834" s="7"/>
      <c r="G2834" s="219"/>
      <c r="H2834" s="7"/>
      <c r="I2834" s="7"/>
      <c r="J2834" s="9"/>
      <c r="K2834" s="501"/>
    </row>
    <row r="2835" spans="1:11" x14ac:dyDescent="0.2">
      <c r="A2835" s="163">
        <v>2820</v>
      </c>
      <c r="B2835" s="7"/>
      <c r="C2835" s="7"/>
      <c r="D2835" s="120"/>
      <c r="E2835" s="7"/>
      <c r="F2835" s="7"/>
      <c r="G2835" s="219"/>
      <c r="H2835" s="7"/>
      <c r="I2835" s="7"/>
      <c r="J2835" s="9"/>
      <c r="K2835" s="501"/>
    </row>
    <row r="2836" spans="1:11" x14ac:dyDescent="0.2">
      <c r="A2836" s="163">
        <v>2821</v>
      </c>
      <c r="B2836" s="7"/>
      <c r="C2836" s="7"/>
      <c r="D2836" s="120"/>
      <c r="E2836" s="7"/>
      <c r="F2836" s="7"/>
      <c r="G2836" s="219"/>
      <c r="H2836" s="7"/>
      <c r="I2836" s="7"/>
      <c r="J2836" s="9"/>
      <c r="K2836" s="501"/>
    </row>
    <row r="2837" spans="1:11" x14ac:dyDescent="0.2">
      <c r="A2837" s="163">
        <v>2822</v>
      </c>
      <c r="B2837" s="7"/>
      <c r="C2837" s="7"/>
      <c r="D2837" s="120"/>
      <c r="E2837" s="7"/>
      <c r="F2837" s="7"/>
      <c r="G2837" s="219"/>
      <c r="H2837" s="7"/>
      <c r="I2837" s="7"/>
      <c r="J2837" s="9"/>
      <c r="K2837" s="501"/>
    </row>
    <row r="2838" spans="1:11" x14ac:dyDescent="0.2">
      <c r="A2838" s="163">
        <v>2823</v>
      </c>
      <c r="B2838" s="7"/>
      <c r="C2838" s="7"/>
      <c r="D2838" s="120"/>
      <c r="E2838" s="7"/>
      <c r="F2838" s="7"/>
      <c r="G2838" s="219"/>
      <c r="H2838" s="7"/>
      <c r="I2838" s="7"/>
      <c r="J2838" s="9"/>
      <c r="K2838" s="501"/>
    </row>
    <row r="2839" spans="1:11" x14ac:dyDescent="0.2">
      <c r="A2839" s="163">
        <v>2824</v>
      </c>
      <c r="B2839" s="7"/>
      <c r="C2839" s="7"/>
      <c r="D2839" s="120"/>
      <c r="E2839" s="7"/>
      <c r="F2839" s="7"/>
      <c r="G2839" s="219"/>
      <c r="H2839" s="7"/>
      <c r="I2839" s="7"/>
      <c r="J2839" s="9"/>
      <c r="K2839" s="501"/>
    </row>
    <row r="2840" spans="1:11" x14ac:dyDescent="0.2">
      <c r="A2840" s="163">
        <v>2825</v>
      </c>
      <c r="B2840" s="7"/>
      <c r="C2840" s="7"/>
      <c r="D2840" s="120"/>
      <c r="E2840" s="7"/>
      <c r="F2840" s="7"/>
      <c r="G2840" s="219"/>
      <c r="H2840" s="7"/>
      <c r="I2840" s="7"/>
      <c r="J2840" s="9"/>
      <c r="K2840" s="501"/>
    </row>
    <row r="2841" spans="1:11" x14ac:dyDescent="0.2">
      <c r="A2841" s="163">
        <v>2826</v>
      </c>
      <c r="B2841" s="7"/>
      <c r="C2841" s="7"/>
      <c r="D2841" s="120"/>
      <c r="E2841" s="7"/>
      <c r="F2841" s="7"/>
      <c r="G2841" s="219"/>
      <c r="H2841" s="7"/>
      <c r="I2841" s="7"/>
      <c r="J2841" s="9"/>
      <c r="K2841" s="501"/>
    </row>
    <row r="2842" spans="1:11" x14ac:dyDescent="0.2">
      <c r="A2842" s="163">
        <v>2827</v>
      </c>
      <c r="B2842" s="7"/>
      <c r="C2842" s="7"/>
      <c r="D2842" s="120"/>
      <c r="E2842" s="7"/>
      <c r="F2842" s="7"/>
      <c r="G2842" s="219"/>
      <c r="H2842" s="7"/>
      <c r="I2842" s="7"/>
      <c r="J2842" s="9"/>
      <c r="K2842" s="501"/>
    </row>
    <row r="2843" spans="1:11" x14ac:dyDescent="0.2">
      <c r="A2843" s="163">
        <v>2828</v>
      </c>
      <c r="B2843" s="7"/>
      <c r="C2843" s="7"/>
      <c r="D2843" s="120"/>
      <c r="E2843" s="7"/>
      <c r="F2843" s="7"/>
      <c r="G2843" s="219"/>
      <c r="H2843" s="7"/>
      <c r="I2843" s="7"/>
      <c r="J2843" s="9"/>
      <c r="K2843" s="501"/>
    </row>
    <row r="2844" spans="1:11" x14ac:dyDescent="0.2">
      <c r="A2844" s="163">
        <v>2829</v>
      </c>
      <c r="B2844" s="7"/>
      <c r="C2844" s="7"/>
      <c r="D2844" s="120"/>
      <c r="E2844" s="7"/>
      <c r="F2844" s="7"/>
      <c r="G2844" s="219"/>
      <c r="H2844" s="7"/>
      <c r="I2844" s="7"/>
      <c r="J2844" s="9"/>
      <c r="K2844" s="501"/>
    </row>
    <row r="2845" spans="1:11" x14ac:dyDescent="0.2">
      <c r="A2845" s="163">
        <v>2830</v>
      </c>
      <c r="B2845" s="7"/>
      <c r="C2845" s="7"/>
      <c r="D2845" s="120"/>
      <c r="E2845" s="7"/>
      <c r="F2845" s="7"/>
      <c r="G2845" s="219"/>
      <c r="H2845" s="7"/>
      <c r="I2845" s="7"/>
      <c r="J2845" s="9"/>
      <c r="K2845" s="501"/>
    </row>
    <row r="2846" spans="1:11" x14ac:dyDescent="0.2">
      <c r="A2846" s="163">
        <v>2831</v>
      </c>
      <c r="B2846" s="7"/>
      <c r="C2846" s="7"/>
      <c r="D2846" s="120"/>
      <c r="E2846" s="7"/>
      <c r="F2846" s="7"/>
      <c r="G2846" s="219"/>
      <c r="H2846" s="7"/>
      <c r="I2846" s="7"/>
      <c r="J2846" s="9"/>
      <c r="K2846" s="501"/>
    </row>
    <row r="2847" spans="1:11" x14ac:dyDescent="0.2">
      <c r="A2847" s="163">
        <v>2832</v>
      </c>
      <c r="B2847" s="7"/>
      <c r="C2847" s="7"/>
      <c r="D2847" s="120"/>
      <c r="E2847" s="7"/>
      <c r="F2847" s="7"/>
      <c r="G2847" s="219"/>
      <c r="H2847" s="7"/>
      <c r="I2847" s="7"/>
      <c r="J2847" s="9"/>
      <c r="K2847" s="501"/>
    </row>
    <row r="2848" spans="1:11" x14ac:dyDescent="0.2">
      <c r="A2848" s="163">
        <v>2833</v>
      </c>
      <c r="B2848" s="7"/>
      <c r="C2848" s="7"/>
      <c r="D2848" s="120"/>
      <c r="E2848" s="7"/>
      <c r="F2848" s="7"/>
      <c r="G2848" s="219"/>
      <c r="H2848" s="7"/>
      <c r="I2848" s="7"/>
      <c r="J2848" s="9"/>
      <c r="K2848" s="501"/>
    </row>
    <row r="2849" spans="1:11" x14ac:dyDescent="0.2">
      <c r="A2849" s="163">
        <v>2834</v>
      </c>
      <c r="B2849" s="7"/>
      <c r="C2849" s="7"/>
      <c r="D2849" s="120"/>
      <c r="E2849" s="7"/>
      <c r="F2849" s="7"/>
      <c r="G2849" s="219"/>
      <c r="H2849" s="7"/>
      <c r="I2849" s="7"/>
      <c r="J2849" s="9"/>
      <c r="K2849" s="501"/>
    </row>
    <row r="2850" spans="1:11" x14ac:dyDescent="0.2">
      <c r="A2850" s="163">
        <v>2835</v>
      </c>
      <c r="B2850" s="7"/>
      <c r="C2850" s="7"/>
      <c r="D2850" s="120"/>
      <c r="E2850" s="7"/>
      <c r="F2850" s="7"/>
      <c r="G2850" s="219"/>
      <c r="H2850" s="7"/>
      <c r="I2850" s="7"/>
      <c r="J2850" s="9"/>
      <c r="K2850" s="501"/>
    </row>
    <row r="2851" spans="1:11" x14ac:dyDescent="0.2">
      <c r="A2851" s="163">
        <v>2836</v>
      </c>
      <c r="B2851" s="7"/>
      <c r="C2851" s="7"/>
      <c r="D2851" s="120"/>
      <c r="E2851" s="7"/>
      <c r="F2851" s="7"/>
      <c r="G2851" s="219"/>
      <c r="H2851" s="7"/>
      <c r="I2851" s="7"/>
      <c r="J2851" s="9"/>
      <c r="K2851" s="501"/>
    </row>
    <row r="2852" spans="1:11" x14ac:dyDescent="0.2">
      <c r="A2852" s="163">
        <v>2837</v>
      </c>
      <c r="B2852" s="7"/>
      <c r="C2852" s="7"/>
      <c r="D2852" s="120"/>
      <c r="E2852" s="7"/>
      <c r="F2852" s="7"/>
      <c r="G2852" s="219"/>
      <c r="H2852" s="7"/>
      <c r="I2852" s="7"/>
      <c r="J2852" s="9"/>
      <c r="K2852" s="501"/>
    </row>
    <row r="2853" spans="1:11" x14ac:dyDescent="0.2">
      <c r="A2853" s="163">
        <v>2838</v>
      </c>
      <c r="B2853" s="7"/>
      <c r="C2853" s="7"/>
      <c r="D2853" s="120"/>
      <c r="E2853" s="7"/>
      <c r="F2853" s="7"/>
      <c r="G2853" s="219"/>
      <c r="H2853" s="7"/>
      <c r="I2853" s="7"/>
      <c r="J2853" s="9"/>
      <c r="K2853" s="501"/>
    </row>
    <row r="2854" spans="1:11" x14ac:dyDescent="0.2">
      <c r="A2854" s="163">
        <v>2839</v>
      </c>
      <c r="B2854" s="7"/>
      <c r="C2854" s="7"/>
      <c r="D2854" s="120"/>
      <c r="E2854" s="7"/>
      <c r="F2854" s="7"/>
      <c r="G2854" s="219"/>
      <c r="H2854" s="7"/>
      <c r="I2854" s="7"/>
      <c r="J2854" s="9"/>
      <c r="K2854" s="501"/>
    </row>
    <row r="2855" spans="1:11" x14ac:dyDescent="0.2">
      <c r="A2855" s="163">
        <v>2840</v>
      </c>
      <c r="B2855" s="7"/>
      <c r="C2855" s="7"/>
      <c r="D2855" s="120"/>
      <c r="E2855" s="7"/>
      <c r="F2855" s="7"/>
      <c r="G2855" s="219"/>
      <c r="H2855" s="7"/>
      <c r="I2855" s="7"/>
      <c r="J2855" s="9"/>
      <c r="K2855" s="501"/>
    </row>
    <row r="2856" spans="1:11" x14ac:dyDescent="0.2">
      <c r="A2856" s="163">
        <v>2841</v>
      </c>
      <c r="B2856" s="7"/>
      <c r="C2856" s="7"/>
      <c r="D2856" s="120"/>
      <c r="E2856" s="7"/>
      <c r="F2856" s="7"/>
      <c r="G2856" s="219"/>
      <c r="H2856" s="7"/>
      <c r="I2856" s="7"/>
      <c r="J2856" s="9"/>
      <c r="K2856" s="501"/>
    </row>
    <row r="2857" spans="1:11" x14ac:dyDescent="0.2">
      <c r="A2857" s="163">
        <v>2842</v>
      </c>
      <c r="B2857" s="7"/>
      <c r="C2857" s="7"/>
      <c r="D2857" s="120"/>
      <c r="E2857" s="7"/>
      <c r="F2857" s="7"/>
      <c r="G2857" s="219"/>
      <c r="H2857" s="7"/>
      <c r="I2857" s="7"/>
      <c r="J2857" s="9"/>
      <c r="K2857" s="501"/>
    </row>
    <row r="2858" spans="1:11" x14ac:dyDescent="0.2">
      <c r="A2858" s="163">
        <v>2843</v>
      </c>
      <c r="B2858" s="7"/>
      <c r="C2858" s="7"/>
      <c r="D2858" s="120"/>
      <c r="E2858" s="7"/>
      <c r="F2858" s="7"/>
      <c r="G2858" s="219"/>
      <c r="H2858" s="7"/>
      <c r="I2858" s="7"/>
      <c r="J2858" s="9"/>
      <c r="K2858" s="501"/>
    </row>
    <row r="2859" spans="1:11" x14ac:dyDescent="0.2">
      <c r="A2859" s="163">
        <v>2844</v>
      </c>
      <c r="B2859" s="7"/>
      <c r="C2859" s="7"/>
      <c r="D2859" s="120"/>
      <c r="E2859" s="7"/>
      <c r="F2859" s="7"/>
      <c r="G2859" s="219"/>
      <c r="H2859" s="7"/>
      <c r="I2859" s="7"/>
      <c r="J2859" s="9"/>
      <c r="K2859" s="501"/>
    </row>
    <row r="2860" spans="1:11" x14ac:dyDescent="0.2">
      <c r="A2860" s="163">
        <v>2845</v>
      </c>
      <c r="B2860" s="7"/>
      <c r="C2860" s="7"/>
      <c r="D2860" s="120"/>
      <c r="E2860" s="7"/>
      <c r="F2860" s="7"/>
      <c r="G2860" s="219"/>
      <c r="H2860" s="7"/>
      <c r="I2860" s="7"/>
      <c r="J2860" s="9"/>
      <c r="K2860" s="501"/>
    </row>
    <row r="2861" spans="1:11" x14ac:dyDescent="0.2">
      <c r="A2861" s="163">
        <v>2846</v>
      </c>
      <c r="B2861" s="7"/>
      <c r="C2861" s="7"/>
      <c r="D2861" s="120"/>
      <c r="E2861" s="7"/>
      <c r="F2861" s="7"/>
      <c r="G2861" s="219"/>
      <c r="H2861" s="7"/>
      <c r="I2861" s="7"/>
      <c r="J2861" s="9"/>
      <c r="K2861" s="501"/>
    </row>
    <row r="2862" spans="1:11" x14ac:dyDescent="0.2">
      <c r="A2862" s="163">
        <v>2847</v>
      </c>
      <c r="B2862" s="7"/>
      <c r="C2862" s="7"/>
      <c r="D2862" s="120"/>
      <c r="E2862" s="7"/>
      <c r="F2862" s="7"/>
      <c r="G2862" s="219"/>
      <c r="H2862" s="7"/>
      <c r="I2862" s="7"/>
      <c r="J2862" s="9"/>
      <c r="K2862" s="501"/>
    </row>
    <row r="2863" spans="1:11" x14ac:dyDescent="0.2">
      <c r="A2863" s="163">
        <v>2848</v>
      </c>
      <c r="B2863" s="7"/>
      <c r="C2863" s="7"/>
      <c r="D2863" s="120"/>
      <c r="E2863" s="7"/>
      <c r="F2863" s="7"/>
      <c r="G2863" s="219"/>
      <c r="H2863" s="7"/>
      <c r="I2863" s="7"/>
      <c r="J2863" s="9"/>
      <c r="K2863" s="501"/>
    </row>
    <row r="2864" spans="1:11" x14ac:dyDescent="0.2">
      <c r="A2864" s="163">
        <v>2849</v>
      </c>
      <c r="B2864" s="7"/>
      <c r="C2864" s="7"/>
      <c r="D2864" s="120"/>
      <c r="E2864" s="7"/>
      <c r="F2864" s="7"/>
      <c r="G2864" s="219"/>
      <c r="H2864" s="7"/>
      <c r="I2864" s="7"/>
      <c r="J2864" s="9"/>
      <c r="K2864" s="501"/>
    </row>
    <row r="2865" spans="1:11" x14ac:dyDescent="0.2">
      <c r="A2865" s="163">
        <v>2850</v>
      </c>
      <c r="B2865" s="7"/>
      <c r="C2865" s="7"/>
      <c r="D2865" s="120"/>
      <c r="E2865" s="7"/>
      <c r="F2865" s="7"/>
      <c r="G2865" s="219"/>
      <c r="H2865" s="7"/>
      <c r="I2865" s="7"/>
      <c r="J2865" s="9"/>
      <c r="K2865" s="501"/>
    </row>
    <row r="2866" spans="1:11" x14ac:dyDescent="0.2">
      <c r="A2866" s="163">
        <v>2851</v>
      </c>
      <c r="B2866" s="7"/>
      <c r="C2866" s="7"/>
      <c r="D2866" s="120"/>
      <c r="E2866" s="7"/>
      <c r="F2866" s="7"/>
      <c r="G2866" s="219"/>
      <c r="H2866" s="7"/>
      <c r="I2866" s="7"/>
      <c r="J2866" s="9"/>
      <c r="K2866" s="501"/>
    </row>
    <row r="2867" spans="1:11" x14ac:dyDescent="0.2">
      <c r="A2867" s="163">
        <v>2852</v>
      </c>
      <c r="B2867" s="7"/>
      <c r="C2867" s="7"/>
      <c r="D2867" s="120"/>
      <c r="E2867" s="7"/>
      <c r="F2867" s="7"/>
      <c r="G2867" s="219"/>
      <c r="H2867" s="7"/>
      <c r="I2867" s="7"/>
      <c r="J2867" s="9"/>
      <c r="K2867" s="501"/>
    </row>
    <row r="2868" spans="1:11" x14ac:dyDescent="0.2">
      <c r="A2868" s="163">
        <v>2853</v>
      </c>
      <c r="B2868" s="7"/>
      <c r="C2868" s="7"/>
      <c r="D2868" s="120"/>
      <c r="E2868" s="7"/>
      <c r="F2868" s="7"/>
      <c r="G2868" s="219"/>
      <c r="H2868" s="7"/>
      <c r="I2868" s="7"/>
      <c r="J2868" s="9"/>
      <c r="K2868" s="501"/>
    </row>
    <row r="2869" spans="1:11" x14ac:dyDescent="0.2">
      <c r="A2869" s="163">
        <v>2854</v>
      </c>
      <c r="B2869" s="7"/>
      <c r="C2869" s="7"/>
      <c r="D2869" s="120"/>
      <c r="E2869" s="7"/>
      <c r="F2869" s="7"/>
      <c r="G2869" s="219"/>
      <c r="H2869" s="7"/>
      <c r="I2869" s="7"/>
      <c r="J2869" s="9"/>
      <c r="K2869" s="501"/>
    </row>
    <row r="2870" spans="1:11" x14ac:dyDescent="0.2">
      <c r="A2870" s="163">
        <v>2855</v>
      </c>
      <c r="B2870" s="7"/>
      <c r="C2870" s="7"/>
      <c r="D2870" s="120"/>
      <c r="E2870" s="7"/>
      <c r="F2870" s="7"/>
      <c r="G2870" s="219"/>
      <c r="H2870" s="7"/>
      <c r="I2870" s="7"/>
      <c r="J2870" s="9"/>
      <c r="K2870" s="501"/>
    </row>
    <row r="2871" spans="1:11" x14ac:dyDescent="0.2">
      <c r="A2871" s="163">
        <v>2856</v>
      </c>
      <c r="B2871" s="7"/>
      <c r="C2871" s="7"/>
      <c r="D2871" s="120"/>
      <c r="E2871" s="7"/>
      <c r="F2871" s="7"/>
      <c r="G2871" s="219"/>
      <c r="H2871" s="7"/>
      <c r="I2871" s="7"/>
      <c r="J2871" s="9"/>
      <c r="K2871" s="501"/>
    </row>
    <row r="2872" spans="1:11" x14ac:dyDescent="0.2">
      <c r="A2872" s="163">
        <v>2857</v>
      </c>
      <c r="B2872" s="7"/>
      <c r="C2872" s="7"/>
      <c r="D2872" s="120"/>
      <c r="E2872" s="7"/>
      <c r="F2872" s="7"/>
      <c r="G2872" s="219"/>
      <c r="H2872" s="7"/>
      <c r="I2872" s="7"/>
      <c r="J2872" s="9"/>
      <c r="K2872" s="501"/>
    </row>
    <row r="2873" spans="1:11" x14ac:dyDescent="0.2">
      <c r="A2873" s="163">
        <v>2858</v>
      </c>
      <c r="B2873" s="7"/>
      <c r="C2873" s="7"/>
      <c r="D2873" s="120"/>
      <c r="E2873" s="7"/>
      <c r="F2873" s="7"/>
      <c r="G2873" s="219"/>
      <c r="H2873" s="7"/>
      <c r="I2873" s="7"/>
      <c r="J2873" s="9"/>
      <c r="K2873" s="501"/>
    </row>
    <row r="2874" spans="1:11" x14ac:dyDescent="0.2">
      <c r="A2874" s="163">
        <v>2859</v>
      </c>
      <c r="B2874" s="7"/>
      <c r="C2874" s="7"/>
      <c r="D2874" s="120"/>
      <c r="E2874" s="7"/>
      <c r="F2874" s="7"/>
      <c r="G2874" s="219"/>
      <c r="H2874" s="7"/>
      <c r="I2874" s="7"/>
      <c r="J2874" s="9"/>
      <c r="K2874" s="501"/>
    </row>
    <row r="2875" spans="1:11" x14ac:dyDescent="0.2">
      <c r="A2875" s="163">
        <v>2860</v>
      </c>
      <c r="B2875" s="7"/>
      <c r="C2875" s="7"/>
      <c r="D2875" s="120"/>
      <c r="E2875" s="7"/>
      <c r="F2875" s="7"/>
      <c r="G2875" s="219"/>
      <c r="H2875" s="7"/>
      <c r="I2875" s="7"/>
      <c r="J2875" s="9"/>
      <c r="K2875" s="501"/>
    </row>
    <row r="2876" spans="1:11" x14ac:dyDescent="0.2">
      <c r="A2876" s="163">
        <v>2861</v>
      </c>
      <c r="B2876" s="7"/>
      <c r="C2876" s="7"/>
      <c r="D2876" s="120"/>
      <c r="E2876" s="7"/>
      <c r="F2876" s="7"/>
      <c r="G2876" s="219"/>
      <c r="H2876" s="7"/>
      <c r="I2876" s="7"/>
      <c r="J2876" s="9"/>
      <c r="K2876" s="501"/>
    </row>
    <row r="2877" spans="1:11" x14ac:dyDescent="0.2">
      <c r="A2877" s="163">
        <v>2862</v>
      </c>
      <c r="B2877" s="7"/>
      <c r="C2877" s="7"/>
      <c r="D2877" s="120"/>
      <c r="E2877" s="7"/>
      <c r="F2877" s="7"/>
      <c r="G2877" s="219"/>
      <c r="H2877" s="7"/>
      <c r="I2877" s="7"/>
      <c r="J2877" s="9"/>
      <c r="K2877" s="501"/>
    </row>
    <row r="2878" spans="1:11" x14ac:dyDescent="0.2">
      <c r="A2878" s="163">
        <v>2863</v>
      </c>
      <c r="B2878" s="7"/>
      <c r="C2878" s="7"/>
      <c r="D2878" s="120"/>
      <c r="E2878" s="7"/>
      <c r="F2878" s="7"/>
      <c r="G2878" s="219"/>
      <c r="H2878" s="7"/>
      <c r="I2878" s="7"/>
      <c r="J2878" s="9"/>
      <c r="K2878" s="501"/>
    </row>
    <row r="2879" spans="1:11" x14ac:dyDescent="0.2">
      <c r="A2879" s="163">
        <v>2864</v>
      </c>
      <c r="B2879" s="7"/>
      <c r="C2879" s="7"/>
      <c r="D2879" s="120"/>
      <c r="E2879" s="7"/>
      <c r="F2879" s="7"/>
      <c r="G2879" s="219"/>
      <c r="H2879" s="7"/>
      <c r="I2879" s="7"/>
      <c r="J2879" s="9"/>
      <c r="K2879" s="501"/>
    </row>
    <row r="2880" spans="1:11" x14ac:dyDescent="0.2">
      <c r="A2880" s="163">
        <v>2865</v>
      </c>
      <c r="B2880" s="7"/>
      <c r="C2880" s="7"/>
      <c r="D2880" s="120"/>
      <c r="E2880" s="7"/>
      <c r="F2880" s="7"/>
      <c r="G2880" s="219"/>
      <c r="H2880" s="7"/>
      <c r="I2880" s="7"/>
      <c r="J2880" s="9"/>
      <c r="K2880" s="501"/>
    </row>
    <row r="2881" spans="1:11" x14ac:dyDescent="0.2">
      <c r="A2881" s="163">
        <v>2866</v>
      </c>
      <c r="B2881" s="7"/>
      <c r="C2881" s="7"/>
      <c r="D2881" s="120"/>
      <c r="E2881" s="7"/>
      <c r="F2881" s="7"/>
      <c r="G2881" s="219"/>
      <c r="H2881" s="7"/>
      <c r="I2881" s="7"/>
      <c r="J2881" s="9"/>
      <c r="K2881" s="501"/>
    </row>
    <row r="2882" spans="1:11" x14ac:dyDescent="0.2">
      <c r="A2882" s="163">
        <v>2867</v>
      </c>
      <c r="B2882" s="7"/>
      <c r="C2882" s="7"/>
      <c r="D2882" s="120"/>
      <c r="E2882" s="7"/>
      <c r="F2882" s="7"/>
      <c r="G2882" s="219"/>
      <c r="H2882" s="7"/>
      <c r="I2882" s="7"/>
      <c r="J2882" s="9"/>
      <c r="K2882" s="501"/>
    </row>
    <row r="2883" spans="1:11" x14ac:dyDescent="0.2">
      <c r="A2883" s="163">
        <v>2868</v>
      </c>
      <c r="B2883" s="7"/>
      <c r="C2883" s="7"/>
      <c r="D2883" s="120"/>
      <c r="E2883" s="7"/>
      <c r="F2883" s="7"/>
      <c r="G2883" s="219"/>
      <c r="H2883" s="7"/>
      <c r="I2883" s="7"/>
      <c r="J2883" s="9"/>
      <c r="K2883" s="501"/>
    </row>
    <row r="2884" spans="1:11" x14ac:dyDescent="0.2">
      <c r="A2884" s="163">
        <v>2869</v>
      </c>
      <c r="B2884" s="7"/>
      <c r="C2884" s="7"/>
      <c r="D2884" s="120"/>
      <c r="E2884" s="7"/>
      <c r="F2884" s="7"/>
      <c r="G2884" s="219"/>
      <c r="H2884" s="7"/>
      <c r="I2884" s="7"/>
      <c r="J2884" s="9"/>
      <c r="K2884" s="501"/>
    </row>
    <row r="2885" spans="1:11" x14ac:dyDescent="0.2">
      <c r="A2885" s="163">
        <v>2870</v>
      </c>
      <c r="B2885" s="7"/>
      <c r="C2885" s="7"/>
      <c r="D2885" s="120"/>
      <c r="E2885" s="7"/>
      <c r="F2885" s="7"/>
      <c r="G2885" s="219"/>
      <c r="H2885" s="7"/>
      <c r="I2885" s="7"/>
      <c r="J2885" s="9"/>
      <c r="K2885" s="501"/>
    </row>
    <row r="2886" spans="1:11" x14ac:dyDescent="0.2">
      <c r="A2886" s="163">
        <v>2871</v>
      </c>
      <c r="B2886" s="7"/>
      <c r="C2886" s="7"/>
      <c r="D2886" s="120"/>
      <c r="E2886" s="7"/>
      <c r="F2886" s="7"/>
      <c r="G2886" s="219"/>
      <c r="H2886" s="7"/>
      <c r="I2886" s="7"/>
      <c r="J2886" s="9"/>
      <c r="K2886" s="501"/>
    </row>
    <row r="2887" spans="1:11" x14ac:dyDescent="0.2">
      <c r="A2887" s="163">
        <v>2872</v>
      </c>
      <c r="B2887" s="7"/>
      <c r="C2887" s="7"/>
      <c r="D2887" s="120"/>
      <c r="E2887" s="7"/>
      <c r="F2887" s="7"/>
      <c r="G2887" s="219"/>
      <c r="H2887" s="7"/>
      <c r="I2887" s="7"/>
      <c r="J2887" s="9"/>
      <c r="K2887" s="501"/>
    </row>
    <row r="2888" spans="1:11" x14ac:dyDescent="0.2">
      <c r="A2888" s="163">
        <v>2873</v>
      </c>
      <c r="B2888" s="7"/>
      <c r="C2888" s="7"/>
      <c r="D2888" s="120"/>
      <c r="E2888" s="7"/>
      <c r="F2888" s="7"/>
      <c r="G2888" s="219"/>
      <c r="H2888" s="7"/>
      <c r="I2888" s="7"/>
      <c r="J2888" s="9"/>
      <c r="K2888" s="501"/>
    </row>
    <row r="2889" spans="1:11" x14ac:dyDescent="0.2">
      <c r="A2889" s="163">
        <v>2874</v>
      </c>
      <c r="B2889" s="7"/>
      <c r="C2889" s="7"/>
      <c r="D2889" s="120"/>
      <c r="E2889" s="7"/>
      <c r="F2889" s="7"/>
      <c r="G2889" s="219"/>
      <c r="H2889" s="7"/>
      <c r="I2889" s="7"/>
      <c r="J2889" s="9"/>
      <c r="K2889" s="501"/>
    </row>
    <row r="2890" spans="1:11" x14ac:dyDescent="0.2">
      <c r="A2890" s="163">
        <v>2875</v>
      </c>
      <c r="B2890" s="7"/>
      <c r="C2890" s="7"/>
      <c r="D2890" s="120"/>
      <c r="E2890" s="7"/>
      <c r="F2890" s="7"/>
      <c r="G2890" s="219"/>
      <c r="H2890" s="7"/>
      <c r="I2890" s="7"/>
      <c r="J2890" s="9"/>
      <c r="K2890" s="501"/>
    </row>
    <row r="2891" spans="1:11" x14ac:dyDescent="0.2">
      <c r="A2891" s="163">
        <v>2876</v>
      </c>
      <c r="B2891" s="7"/>
      <c r="C2891" s="7"/>
      <c r="D2891" s="120"/>
      <c r="E2891" s="7"/>
      <c r="F2891" s="7"/>
      <c r="G2891" s="219"/>
      <c r="H2891" s="7"/>
      <c r="I2891" s="7"/>
      <c r="J2891" s="9"/>
      <c r="K2891" s="501"/>
    </row>
    <row r="2892" spans="1:11" x14ac:dyDescent="0.2">
      <c r="A2892" s="163">
        <v>2877</v>
      </c>
      <c r="B2892" s="7"/>
      <c r="C2892" s="7"/>
      <c r="D2892" s="120"/>
      <c r="E2892" s="7"/>
      <c r="F2892" s="7"/>
      <c r="G2892" s="219"/>
      <c r="H2892" s="7"/>
      <c r="I2892" s="7"/>
      <c r="J2892" s="9"/>
      <c r="K2892" s="501"/>
    </row>
    <row r="2893" spans="1:11" x14ac:dyDescent="0.2">
      <c r="A2893" s="163">
        <v>2878</v>
      </c>
      <c r="B2893" s="7"/>
      <c r="C2893" s="7"/>
      <c r="D2893" s="120"/>
      <c r="E2893" s="7"/>
      <c r="F2893" s="7"/>
      <c r="G2893" s="219"/>
      <c r="H2893" s="7"/>
      <c r="I2893" s="7"/>
      <c r="J2893" s="9"/>
      <c r="K2893" s="501"/>
    </row>
    <row r="2894" spans="1:11" x14ac:dyDescent="0.2">
      <c r="A2894" s="163">
        <v>2879</v>
      </c>
      <c r="B2894" s="7"/>
      <c r="C2894" s="7"/>
      <c r="D2894" s="120"/>
      <c r="E2894" s="7"/>
      <c r="F2894" s="7"/>
      <c r="G2894" s="219"/>
      <c r="H2894" s="7"/>
      <c r="I2894" s="7"/>
      <c r="J2894" s="9"/>
      <c r="K2894" s="501"/>
    </row>
    <row r="2895" spans="1:11" x14ac:dyDescent="0.2">
      <c r="A2895" s="163">
        <v>2880</v>
      </c>
      <c r="B2895" s="7"/>
      <c r="C2895" s="7"/>
      <c r="D2895" s="120"/>
      <c r="E2895" s="7"/>
      <c r="F2895" s="7"/>
      <c r="G2895" s="219"/>
      <c r="H2895" s="7"/>
      <c r="I2895" s="7"/>
      <c r="J2895" s="9"/>
      <c r="K2895" s="501"/>
    </row>
    <row r="2896" spans="1:11" x14ac:dyDescent="0.2">
      <c r="A2896" s="163">
        <v>2881</v>
      </c>
      <c r="B2896" s="7"/>
      <c r="C2896" s="7"/>
      <c r="D2896" s="120"/>
      <c r="E2896" s="7"/>
      <c r="F2896" s="7"/>
      <c r="G2896" s="219"/>
      <c r="H2896" s="7"/>
      <c r="I2896" s="7"/>
      <c r="J2896" s="9"/>
      <c r="K2896" s="501"/>
    </row>
    <row r="2897" spans="1:11" x14ac:dyDescent="0.2">
      <c r="A2897" s="163">
        <v>2882</v>
      </c>
      <c r="B2897" s="7"/>
      <c r="C2897" s="7"/>
      <c r="D2897" s="120"/>
      <c r="E2897" s="7"/>
      <c r="F2897" s="7"/>
      <c r="G2897" s="219"/>
      <c r="H2897" s="7"/>
      <c r="I2897" s="7"/>
      <c r="J2897" s="9"/>
      <c r="K2897" s="501"/>
    </row>
    <row r="2898" spans="1:11" x14ac:dyDescent="0.2">
      <c r="A2898" s="163">
        <v>2883</v>
      </c>
      <c r="B2898" s="7"/>
      <c r="C2898" s="7"/>
      <c r="D2898" s="120"/>
      <c r="E2898" s="7"/>
      <c r="F2898" s="7"/>
      <c r="G2898" s="219"/>
      <c r="H2898" s="7"/>
      <c r="I2898" s="7"/>
      <c r="J2898" s="9"/>
      <c r="K2898" s="501"/>
    </row>
    <row r="2899" spans="1:11" x14ac:dyDescent="0.2">
      <c r="A2899" s="163">
        <v>2884</v>
      </c>
      <c r="B2899" s="7"/>
      <c r="C2899" s="7"/>
      <c r="D2899" s="120"/>
      <c r="E2899" s="7"/>
      <c r="F2899" s="7"/>
      <c r="G2899" s="219"/>
      <c r="H2899" s="7"/>
      <c r="I2899" s="7"/>
      <c r="J2899" s="9"/>
      <c r="K2899" s="501"/>
    </row>
    <row r="2900" spans="1:11" x14ac:dyDescent="0.2">
      <c r="A2900" s="163">
        <v>2885</v>
      </c>
      <c r="B2900" s="7"/>
      <c r="C2900" s="7"/>
      <c r="D2900" s="120"/>
      <c r="E2900" s="7"/>
      <c r="F2900" s="7"/>
      <c r="G2900" s="219"/>
      <c r="H2900" s="7"/>
      <c r="I2900" s="7"/>
      <c r="J2900" s="9"/>
      <c r="K2900" s="501"/>
    </row>
    <row r="2901" spans="1:11" x14ac:dyDescent="0.2">
      <c r="A2901" s="163">
        <v>2886</v>
      </c>
      <c r="B2901" s="7"/>
      <c r="C2901" s="7"/>
      <c r="D2901" s="120"/>
      <c r="E2901" s="7"/>
      <c r="F2901" s="7"/>
      <c r="G2901" s="219"/>
      <c r="H2901" s="7"/>
      <c r="I2901" s="7"/>
      <c r="J2901" s="9"/>
      <c r="K2901" s="501"/>
    </row>
    <row r="2902" spans="1:11" x14ac:dyDescent="0.2">
      <c r="A2902" s="163">
        <v>2887</v>
      </c>
      <c r="B2902" s="7"/>
      <c r="C2902" s="7"/>
      <c r="D2902" s="120"/>
      <c r="E2902" s="7"/>
      <c r="F2902" s="7"/>
      <c r="G2902" s="219"/>
      <c r="H2902" s="7"/>
      <c r="I2902" s="7"/>
      <c r="J2902" s="9"/>
      <c r="K2902" s="501"/>
    </row>
    <row r="2903" spans="1:11" x14ac:dyDescent="0.2">
      <c r="A2903" s="163">
        <v>2888</v>
      </c>
      <c r="B2903" s="7"/>
      <c r="C2903" s="7"/>
      <c r="D2903" s="120"/>
      <c r="E2903" s="7"/>
      <c r="F2903" s="7"/>
      <c r="G2903" s="219"/>
      <c r="H2903" s="7"/>
      <c r="I2903" s="7"/>
      <c r="J2903" s="9"/>
      <c r="K2903" s="501"/>
    </row>
    <row r="2904" spans="1:11" x14ac:dyDescent="0.2">
      <c r="A2904" s="163">
        <v>2889</v>
      </c>
      <c r="B2904" s="7"/>
      <c r="C2904" s="7"/>
      <c r="D2904" s="120"/>
      <c r="E2904" s="7"/>
      <c r="F2904" s="7"/>
      <c r="G2904" s="219"/>
      <c r="H2904" s="7"/>
      <c r="I2904" s="7"/>
      <c r="J2904" s="9"/>
      <c r="K2904" s="501"/>
    </row>
    <row r="2905" spans="1:11" x14ac:dyDescent="0.2">
      <c r="A2905" s="163">
        <v>2890</v>
      </c>
      <c r="B2905" s="7"/>
      <c r="C2905" s="7"/>
      <c r="D2905" s="120"/>
      <c r="E2905" s="7"/>
      <c r="F2905" s="7"/>
      <c r="G2905" s="219"/>
      <c r="H2905" s="7"/>
      <c r="I2905" s="7"/>
      <c r="J2905" s="9"/>
      <c r="K2905" s="501"/>
    </row>
    <row r="2906" spans="1:11" x14ac:dyDescent="0.2">
      <c r="A2906" s="163">
        <v>2891</v>
      </c>
      <c r="B2906" s="7"/>
      <c r="C2906" s="7"/>
      <c r="D2906" s="120"/>
      <c r="E2906" s="7"/>
      <c r="F2906" s="7"/>
      <c r="G2906" s="219"/>
      <c r="H2906" s="7"/>
      <c r="I2906" s="7"/>
      <c r="J2906" s="9"/>
      <c r="K2906" s="501"/>
    </row>
    <row r="2907" spans="1:11" x14ac:dyDescent="0.2">
      <c r="A2907" s="163">
        <v>2892</v>
      </c>
      <c r="B2907" s="7"/>
      <c r="C2907" s="7"/>
      <c r="D2907" s="120"/>
      <c r="E2907" s="7"/>
      <c r="F2907" s="7"/>
      <c r="G2907" s="219"/>
      <c r="H2907" s="7"/>
      <c r="I2907" s="7"/>
      <c r="J2907" s="9"/>
      <c r="K2907" s="501"/>
    </row>
    <row r="2908" spans="1:11" x14ac:dyDescent="0.2">
      <c r="A2908" s="163">
        <v>2893</v>
      </c>
      <c r="B2908" s="7"/>
      <c r="C2908" s="7"/>
      <c r="D2908" s="120"/>
      <c r="E2908" s="7"/>
      <c r="F2908" s="7"/>
      <c r="G2908" s="219"/>
      <c r="H2908" s="7"/>
      <c r="I2908" s="7"/>
      <c r="J2908" s="9"/>
      <c r="K2908" s="501"/>
    </row>
    <row r="2909" spans="1:11" x14ac:dyDescent="0.2">
      <c r="A2909" s="163">
        <v>2894</v>
      </c>
      <c r="B2909" s="7"/>
      <c r="C2909" s="7"/>
      <c r="D2909" s="120"/>
      <c r="E2909" s="7"/>
      <c r="F2909" s="7"/>
      <c r="G2909" s="219"/>
      <c r="H2909" s="7"/>
      <c r="I2909" s="7"/>
      <c r="J2909" s="9"/>
      <c r="K2909" s="501"/>
    </row>
    <row r="2910" spans="1:11" x14ac:dyDescent="0.2">
      <c r="A2910" s="163">
        <v>2895</v>
      </c>
      <c r="B2910" s="7"/>
      <c r="C2910" s="7"/>
      <c r="D2910" s="120"/>
      <c r="E2910" s="7"/>
      <c r="F2910" s="7"/>
      <c r="G2910" s="219"/>
      <c r="H2910" s="7"/>
      <c r="I2910" s="7"/>
      <c r="J2910" s="9"/>
      <c r="K2910" s="501"/>
    </row>
    <row r="2911" spans="1:11" x14ac:dyDescent="0.2">
      <c r="A2911" s="163">
        <v>2896</v>
      </c>
      <c r="B2911" s="7"/>
      <c r="C2911" s="7"/>
      <c r="D2911" s="120"/>
      <c r="E2911" s="7"/>
      <c r="F2911" s="7"/>
      <c r="G2911" s="219"/>
      <c r="H2911" s="7"/>
      <c r="I2911" s="7"/>
      <c r="J2911" s="9"/>
      <c r="K2911" s="501"/>
    </row>
    <row r="2912" spans="1:11" x14ac:dyDescent="0.2">
      <c r="A2912" s="163">
        <v>2897</v>
      </c>
      <c r="B2912" s="7"/>
      <c r="C2912" s="7"/>
      <c r="D2912" s="120"/>
      <c r="E2912" s="7"/>
      <c r="F2912" s="7"/>
      <c r="G2912" s="219"/>
      <c r="H2912" s="7"/>
      <c r="I2912" s="7"/>
      <c r="J2912" s="9"/>
      <c r="K2912" s="501"/>
    </row>
    <row r="2913" spans="1:11" x14ac:dyDescent="0.2">
      <c r="A2913" s="163">
        <v>2898</v>
      </c>
      <c r="B2913" s="7"/>
      <c r="C2913" s="7"/>
      <c r="D2913" s="120"/>
      <c r="E2913" s="7"/>
      <c r="F2913" s="7"/>
      <c r="G2913" s="219"/>
      <c r="H2913" s="7"/>
      <c r="I2913" s="7"/>
      <c r="J2913" s="9"/>
      <c r="K2913" s="501"/>
    </row>
    <row r="2914" spans="1:11" x14ac:dyDescent="0.2">
      <c r="A2914" s="163">
        <v>2899</v>
      </c>
      <c r="B2914" s="7"/>
      <c r="C2914" s="7"/>
      <c r="D2914" s="120"/>
      <c r="E2914" s="7"/>
      <c r="F2914" s="7"/>
      <c r="G2914" s="219"/>
      <c r="H2914" s="7"/>
      <c r="I2914" s="7"/>
      <c r="J2914" s="9"/>
      <c r="K2914" s="501"/>
    </row>
    <row r="2915" spans="1:11" x14ac:dyDescent="0.2">
      <c r="A2915" s="163">
        <v>2900</v>
      </c>
      <c r="B2915" s="7"/>
      <c r="C2915" s="7"/>
      <c r="D2915" s="120"/>
      <c r="E2915" s="7"/>
      <c r="F2915" s="7"/>
      <c r="G2915" s="219"/>
      <c r="H2915" s="7"/>
      <c r="I2915" s="7"/>
      <c r="J2915" s="9"/>
      <c r="K2915" s="501"/>
    </row>
    <row r="2916" spans="1:11" x14ac:dyDescent="0.2">
      <c r="A2916" s="163">
        <v>2901</v>
      </c>
      <c r="B2916" s="7"/>
      <c r="C2916" s="7"/>
      <c r="D2916" s="120"/>
      <c r="E2916" s="7"/>
      <c r="F2916" s="7"/>
      <c r="G2916" s="219"/>
      <c r="H2916" s="7"/>
      <c r="I2916" s="7"/>
      <c r="J2916" s="9"/>
      <c r="K2916" s="501"/>
    </row>
    <row r="2917" spans="1:11" x14ac:dyDescent="0.2">
      <c r="A2917" s="163">
        <v>2902</v>
      </c>
      <c r="B2917" s="7"/>
      <c r="C2917" s="7"/>
      <c r="D2917" s="120"/>
      <c r="E2917" s="7"/>
      <c r="F2917" s="7"/>
      <c r="G2917" s="219"/>
      <c r="H2917" s="7"/>
      <c r="I2917" s="7"/>
      <c r="J2917" s="9"/>
      <c r="K2917" s="501"/>
    </row>
    <row r="2918" spans="1:11" x14ac:dyDescent="0.2">
      <c r="A2918" s="163">
        <v>2903</v>
      </c>
      <c r="B2918" s="7"/>
      <c r="C2918" s="7"/>
      <c r="D2918" s="120"/>
      <c r="E2918" s="7"/>
      <c r="F2918" s="7"/>
      <c r="G2918" s="219"/>
      <c r="H2918" s="7"/>
      <c r="I2918" s="7"/>
      <c r="J2918" s="9"/>
      <c r="K2918" s="501"/>
    </row>
    <row r="2919" spans="1:11" x14ac:dyDescent="0.2">
      <c r="A2919" s="163">
        <v>2904</v>
      </c>
      <c r="B2919" s="7"/>
      <c r="C2919" s="7"/>
      <c r="D2919" s="120"/>
      <c r="E2919" s="7"/>
      <c r="F2919" s="7"/>
      <c r="G2919" s="219"/>
      <c r="H2919" s="7"/>
      <c r="I2919" s="7"/>
      <c r="J2919" s="9"/>
      <c r="K2919" s="501"/>
    </row>
    <row r="2920" spans="1:11" x14ac:dyDescent="0.2">
      <c r="A2920" s="163">
        <v>2905</v>
      </c>
      <c r="B2920" s="7"/>
      <c r="C2920" s="7"/>
      <c r="D2920" s="120"/>
      <c r="E2920" s="7"/>
      <c r="F2920" s="7"/>
      <c r="G2920" s="219"/>
      <c r="H2920" s="7"/>
      <c r="I2920" s="7"/>
      <c r="J2920" s="9"/>
      <c r="K2920" s="501"/>
    </row>
    <row r="2921" spans="1:11" x14ac:dyDescent="0.2">
      <c r="A2921" s="163">
        <v>2906</v>
      </c>
      <c r="B2921" s="7"/>
      <c r="C2921" s="7"/>
      <c r="D2921" s="120"/>
      <c r="E2921" s="7"/>
      <c r="F2921" s="7"/>
      <c r="G2921" s="219"/>
      <c r="H2921" s="7"/>
      <c r="I2921" s="7"/>
      <c r="J2921" s="9"/>
      <c r="K2921" s="501"/>
    </row>
    <row r="2922" spans="1:11" x14ac:dyDescent="0.2">
      <c r="A2922" s="163">
        <v>2907</v>
      </c>
      <c r="B2922" s="7"/>
      <c r="C2922" s="7"/>
      <c r="D2922" s="120"/>
      <c r="E2922" s="7"/>
      <c r="F2922" s="7"/>
      <c r="G2922" s="219"/>
      <c r="H2922" s="7"/>
      <c r="I2922" s="7"/>
      <c r="J2922" s="9"/>
      <c r="K2922" s="501"/>
    </row>
    <row r="2923" spans="1:11" x14ac:dyDescent="0.2">
      <c r="A2923" s="163">
        <v>2908</v>
      </c>
      <c r="B2923" s="7"/>
      <c r="C2923" s="7"/>
      <c r="D2923" s="120"/>
      <c r="E2923" s="7"/>
      <c r="F2923" s="7"/>
      <c r="G2923" s="219"/>
      <c r="H2923" s="7"/>
      <c r="I2923" s="7"/>
      <c r="J2923" s="9"/>
      <c r="K2923" s="501"/>
    </row>
    <row r="2924" spans="1:11" x14ac:dyDescent="0.2">
      <c r="A2924" s="163">
        <v>2909</v>
      </c>
      <c r="B2924" s="7"/>
      <c r="C2924" s="7"/>
      <c r="D2924" s="120"/>
      <c r="E2924" s="7"/>
      <c r="F2924" s="7"/>
      <c r="G2924" s="219"/>
      <c r="H2924" s="7"/>
      <c r="I2924" s="7"/>
      <c r="J2924" s="9"/>
      <c r="K2924" s="501"/>
    </row>
    <row r="2925" spans="1:11" x14ac:dyDescent="0.2">
      <c r="A2925" s="163">
        <v>2910</v>
      </c>
      <c r="B2925" s="7"/>
      <c r="C2925" s="7"/>
      <c r="D2925" s="120"/>
      <c r="E2925" s="7"/>
      <c r="F2925" s="7"/>
      <c r="G2925" s="219"/>
      <c r="H2925" s="7"/>
      <c r="I2925" s="7"/>
      <c r="J2925" s="9"/>
      <c r="K2925" s="501"/>
    </row>
    <row r="2926" spans="1:11" x14ac:dyDescent="0.2">
      <c r="A2926" s="163">
        <v>2911</v>
      </c>
      <c r="B2926" s="7"/>
      <c r="C2926" s="7"/>
      <c r="D2926" s="120"/>
      <c r="E2926" s="7"/>
      <c r="F2926" s="7"/>
      <c r="G2926" s="219"/>
      <c r="H2926" s="7"/>
      <c r="I2926" s="7"/>
      <c r="J2926" s="9"/>
      <c r="K2926" s="501"/>
    </row>
    <row r="2927" spans="1:11" x14ac:dyDescent="0.2">
      <c r="A2927" s="163">
        <v>2912</v>
      </c>
      <c r="B2927" s="7"/>
      <c r="C2927" s="7"/>
      <c r="D2927" s="120"/>
      <c r="E2927" s="7"/>
      <c r="F2927" s="7"/>
      <c r="G2927" s="219"/>
      <c r="H2927" s="7"/>
      <c r="I2927" s="7"/>
      <c r="J2927" s="9"/>
      <c r="K2927" s="501"/>
    </row>
    <row r="2928" spans="1:11" x14ac:dyDescent="0.2">
      <c r="A2928" s="163">
        <v>2913</v>
      </c>
      <c r="B2928" s="7"/>
      <c r="C2928" s="7"/>
      <c r="D2928" s="120"/>
      <c r="E2928" s="7"/>
      <c r="F2928" s="7"/>
      <c r="G2928" s="219"/>
      <c r="H2928" s="7"/>
      <c r="I2928" s="7"/>
      <c r="J2928" s="9"/>
      <c r="K2928" s="501"/>
    </row>
    <row r="2929" spans="1:11" x14ac:dyDescent="0.2">
      <c r="A2929" s="163">
        <v>2914</v>
      </c>
      <c r="B2929" s="7"/>
      <c r="C2929" s="7"/>
      <c r="D2929" s="120"/>
      <c r="E2929" s="7"/>
      <c r="F2929" s="7"/>
      <c r="G2929" s="219"/>
      <c r="H2929" s="7"/>
      <c r="I2929" s="7"/>
      <c r="J2929" s="9"/>
      <c r="K2929" s="501"/>
    </row>
    <row r="2930" spans="1:11" x14ac:dyDescent="0.2">
      <c r="A2930" s="163">
        <v>2915</v>
      </c>
      <c r="B2930" s="7"/>
      <c r="C2930" s="7"/>
      <c r="D2930" s="120"/>
      <c r="E2930" s="7"/>
      <c r="F2930" s="7"/>
      <c r="G2930" s="219"/>
      <c r="H2930" s="7"/>
      <c r="I2930" s="7"/>
      <c r="J2930" s="9"/>
      <c r="K2930" s="501"/>
    </row>
    <row r="2931" spans="1:11" x14ac:dyDescent="0.2">
      <c r="A2931" s="163">
        <v>2916</v>
      </c>
      <c r="B2931" s="7"/>
      <c r="C2931" s="7"/>
      <c r="D2931" s="120"/>
      <c r="E2931" s="7"/>
      <c r="F2931" s="7"/>
      <c r="G2931" s="219"/>
      <c r="H2931" s="7"/>
      <c r="I2931" s="7"/>
      <c r="J2931" s="9"/>
      <c r="K2931" s="501"/>
    </row>
    <row r="2932" spans="1:11" x14ac:dyDescent="0.2">
      <c r="A2932" s="163">
        <v>2917</v>
      </c>
      <c r="B2932" s="7"/>
      <c r="C2932" s="7"/>
      <c r="D2932" s="120"/>
      <c r="E2932" s="7"/>
      <c r="F2932" s="7"/>
      <c r="G2932" s="219"/>
      <c r="H2932" s="7"/>
      <c r="I2932" s="7"/>
      <c r="J2932" s="9"/>
      <c r="K2932" s="501"/>
    </row>
    <row r="2933" spans="1:11" x14ac:dyDescent="0.2">
      <c r="A2933" s="163">
        <v>2918</v>
      </c>
      <c r="B2933" s="7"/>
      <c r="C2933" s="7"/>
      <c r="D2933" s="120"/>
      <c r="E2933" s="7"/>
      <c r="F2933" s="7"/>
      <c r="G2933" s="219"/>
      <c r="H2933" s="7"/>
      <c r="I2933" s="7"/>
      <c r="J2933" s="9"/>
      <c r="K2933" s="501"/>
    </row>
    <row r="2934" spans="1:11" x14ac:dyDescent="0.2">
      <c r="A2934" s="163">
        <v>2919</v>
      </c>
      <c r="B2934" s="7"/>
      <c r="C2934" s="7"/>
      <c r="D2934" s="120"/>
      <c r="E2934" s="7"/>
      <c r="F2934" s="7"/>
      <c r="G2934" s="219"/>
      <c r="H2934" s="7"/>
      <c r="I2934" s="7"/>
      <c r="J2934" s="9"/>
      <c r="K2934" s="501"/>
    </row>
    <row r="2935" spans="1:11" x14ac:dyDescent="0.2">
      <c r="A2935" s="163">
        <v>2920</v>
      </c>
      <c r="B2935" s="7"/>
      <c r="C2935" s="7"/>
      <c r="D2935" s="120"/>
      <c r="E2935" s="7"/>
      <c r="F2935" s="7"/>
      <c r="G2935" s="219"/>
      <c r="H2935" s="7"/>
      <c r="I2935" s="7"/>
      <c r="J2935" s="9"/>
      <c r="K2935" s="501"/>
    </row>
    <row r="2936" spans="1:11" x14ac:dyDescent="0.2">
      <c r="A2936" s="163">
        <v>2921</v>
      </c>
      <c r="B2936" s="7"/>
      <c r="C2936" s="7"/>
      <c r="D2936" s="120"/>
      <c r="E2936" s="7"/>
      <c r="F2936" s="7"/>
      <c r="G2936" s="219"/>
      <c r="H2936" s="7"/>
      <c r="I2936" s="7"/>
      <c r="J2936" s="9"/>
      <c r="K2936" s="501"/>
    </row>
    <row r="2937" spans="1:11" x14ac:dyDescent="0.2">
      <c r="A2937" s="163">
        <v>2922</v>
      </c>
      <c r="B2937" s="7"/>
      <c r="C2937" s="7"/>
      <c r="D2937" s="120"/>
      <c r="E2937" s="7"/>
      <c r="F2937" s="7"/>
      <c r="G2937" s="219"/>
      <c r="H2937" s="7"/>
      <c r="I2937" s="7"/>
      <c r="J2937" s="9"/>
      <c r="K2937" s="501"/>
    </row>
    <row r="2938" spans="1:11" x14ac:dyDescent="0.2">
      <c r="A2938" s="163">
        <v>2923</v>
      </c>
      <c r="B2938" s="7"/>
      <c r="C2938" s="7"/>
      <c r="D2938" s="120"/>
      <c r="E2938" s="7"/>
      <c r="F2938" s="7"/>
      <c r="G2938" s="219"/>
      <c r="H2938" s="7"/>
      <c r="I2938" s="7"/>
      <c r="J2938" s="9"/>
      <c r="K2938" s="501"/>
    </row>
    <row r="2939" spans="1:11" x14ac:dyDescent="0.2">
      <c r="A2939" s="163">
        <v>2924</v>
      </c>
      <c r="B2939" s="7"/>
      <c r="C2939" s="7"/>
      <c r="D2939" s="120"/>
      <c r="E2939" s="7"/>
      <c r="F2939" s="7"/>
      <c r="G2939" s="219"/>
      <c r="H2939" s="7"/>
      <c r="I2939" s="7"/>
      <c r="J2939" s="9"/>
      <c r="K2939" s="501"/>
    </row>
    <row r="2940" spans="1:11" x14ac:dyDescent="0.2">
      <c r="A2940" s="163">
        <v>2925</v>
      </c>
      <c r="B2940" s="7"/>
      <c r="C2940" s="7"/>
      <c r="D2940" s="120"/>
      <c r="E2940" s="7"/>
      <c r="F2940" s="7"/>
      <c r="G2940" s="219"/>
      <c r="H2940" s="7"/>
      <c r="I2940" s="7"/>
      <c r="J2940" s="9"/>
      <c r="K2940" s="501"/>
    </row>
    <row r="2941" spans="1:11" x14ac:dyDescent="0.2">
      <c r="A2941" s="163">
        <v>2926</v>
      </c>
      <c r="B2941" s="7"/>
      <c r="C2941" s="7"/>
      <c r="D2941" s="120"/>
      <c r="E2941" s="7"/>
      <c r="F2941" s="7"/>
      <c r="G2941" s="219"/>
      <c r="H2941" s="7"/>
      <c r="I2941" s="7"/>
      <c r="J2941" s="9"/>
      <c r="K2941" s="501"/>
    </row>
    <row r="2942" spans="1:11" x14ac:dyDescent="0.2">
      <c r="A2942" s="163">
        <v>2927</v>
      </c>
      <c r="B2942" s="7"/>
      <c r="C2942" s="7"/>
      <c r="D2942" s="120"/>
      <c r="E2942" s="7"/>
      <c r="F2942" s="7"/>
      <c r="G2942" s="219"/>
      <c r="H2942" s="7"/>
      <c r="I2942" s="7"/>
      <c r="J2942" s="9"/>
      <c r="K2942" s="501"/>
    </row>
    <row r="2943" spans="1:11" x14ac:dyDescent="0.2">
      <c r="A2943" s="163">
        <v>2928</v>
      </c>
      <c r="B2943" s="7"/>
      <c r="C2943" s="7"/>
      <c r="D2943" s="120"/>
      <c r="E2943" s="7"/>
      <c r="F2943" s="7"/>
      <c r="G2943" s="219"/>
      <c r="H2943" s="7"/>
      <c r="I2943" s="7"/>
      <c r="J2943" s="9"/>
      <c r="K2943" s="501"/>
    </row>
    <row r="2944" spans="1:11" x14ac:dyDescent="0.2">
      <c r="A2944" s="163">
        <v>2929</v>
      </c>
      <c r="B2944" s="7"/>
      <c r="C2944" s="7"/>
      <c r="D2944" s="120"/>
      <c r="E2944" s="7"/>
      <c r="F2944" s="7"/>
      <c r="G2944" s="219"/>
      <c r="H2944" s="7"/>
      <c r="I2944" s="7"/>
      <c r="J2944" s="9"/>
      <c r="K2944" s="501"/>
    </row>
    <row r="2945" spans="1:11" x14ac:dyDescent="0.2">
      <c r="A2945" s="163">
        <v>2930</v>
      </c>
      <c r="B2945" s="7"/>
      <c r="C2945" s="7"/>
      <c r="D2945" s="120"/>
      <c r="E2945" s="7"/>
      <c r="F2945" s="7"/>
      <c r="G2945" s="219"/>
      <c r="H2945" s="7"/>
      <c r="I2945" s="7"/>
      <c r="J2945" s="9"/>
      <c r="K2945" s="501"/>
    </row>
    <row r="2946" spans="1:11" x14ac:dyDescent="0.2">
      <c r="A2946" s="163">
        <v>2931</v>
      </c>
      <c r="B2946" s="7"/>
      <c r="C2946" s="7"/>
      <c r="D2946" s="120"/>
      <c r="E2946" s="7"/>
      <c r="F2946" s="7"/>
      <c r="G2946" s="219"/>
      <c r="H2946" s="7"/>
      <c r="I2946" s="7"/>
      <c r="J2946" s="9"/>
      <c r="K2946" s="501"/>
    </row>
    <row r="2947" spans="1:11" x14ac:dyDescent="0.2">
      <c r="A2947" s="163">
        <v>2932</v>
      </c>
      <c r="B2947" s="7"/>
      <c r="C2947" s="7"/>
      <c r="D2947" s="120"/>
      <c r="E2947" s="7"/>
      <c r="F2947" s="7"/>
      <c r="G2947" s="219"/>
      <c r="H2947" s="7"/>
      <c r="I2947" s="7"/>
      <c r="J2947" s="9"/>
      <c r="K2947" s="501"/>
    </row>
    <row r="2948" spans="1:11" x14ac:dyDescent="0.2">
      <c r="A2948" s="163">
        <v>2933</v>
      </c>
      <c r="B2948" s="7"/>
      <c r="C2948" s="7"/>
      <c r="D2948" s="120"/>
      <c r="E2948" s="7"/>
      <c r="F2948" s="7"/>
      <c r="G2948" s="219"/>
      <c r="H2948" s="7"/>
      <c r="I2948" s="7"/>
      <c r="J2948" s="9"/>
      <c r="K2948" s="501"/>
    </row>
    <row r="2949" spans="1:11" x14ac:dyDescent="0.2">
      <c r="A2949" s="163">
        <v>2934</v>
      </c>
      <c r="B2949" s="7"/>
      <c r="C2949" s="7"/>
      <c r="D2949" s="120"/>
      <c r="E2949" s="7"/>
      <c r="F2949" s="7"/>
      <c r="G2949" s="219"/>
      <c r="H2949" s="7"/>
      <c r="I2949" s="7"/>
      <c r="J2949" s="9"/>
      <c r="K2949" s="501"/>
    </row>
    <row r="2950" spans="1:11" x14ac:dyDescent="0.2">
      <c r="A2950" s="163">
        <v>2935</v>
      </c>
      <c r="B2950" s="7"/>
      <c r="C2950" s="7"/>
      <c r="D2950" s="120"/>
      <c r="E2950" s="7"/>
      <c r="F2950" s="7"/>
      <c r="G2950" s="219"/>
      <c r="H2950" s="7"/>
      <c r="I2950" s="7"/>
      <c r="J2950" s="9"/>
      <c r="K2950" s="501"/>
    </row>
    <row r="2951" spans="1:11" x14ac:dyDescent="0.2">
      <c r="A2951" s="163">
        <v>2936</v>
      </c>
      <c r="B2951" s="7"/>
      <c r="C2951" s="7"/>
      <c r="D2951" s="120"/>
      <c r="E2951" s="7"/>
      <c r="F2951" s="7"/>
      <c r="G2951" s="219"/>
      <c r="H2951" s="7"/>
      <c r="I2951" s="7"/>
      <c r="J2951" s="9"/>
      <c r="K2951" s="501"/>
    </row>
    <row r="2952" spans="1:11" x14ac:dyDescent="0.2">
      <c r="A2952" s="163">
        <v>2937</v>
      </c>
      <c r="B2952" s="7"/>
      <c r="C2952" s="7"/>
      <c r="D2952" s="120"/>
      <c r="E2952" s="7"/>
      <c r="F2952" s="7"/>
      <c r="G2952" s="219"/>
      <c r="H2952" s="7"/>
      <c r="I2952" s="7"/>
      <c r="J2952" s="9"/>
      <c r="K2952" s="501"/>
    </row>
    <row r="2953" spans="1:11" x14ac:dyDescent="0.2">
      <c r="A2953" s="163">
        <v>2938</v>
      </c>
      <c r="B2953" s="7"/>
      <c r="C2953" s="7"/>
      <c r="D2953" s="120"/>
      <c r="E2953" s="7"/>
      <c r="F2953" s="7"/>
      <c r="G2953" s="219"/>
      <c r="H2953" s="7"/>
      <c r="I2953" s="7"/>
      <c r="J2953" s="9"/>
      <c r="K2953" s="501"/>
    </row>
    <row r="2954" spans="1:11" x14ac:dyDescent="0.2">
      <c r="A2954" s="163">
        <v>2939</v>
      </c>
      <c r="B2954" s="7"/>
      <c r="C2954" s="7"/>
      <c r="D2954" s="120"/>
      <c r="E2954" s="7"/>
      <c r="F2954" s="7"/>
      <c r="G2954" s="219"/>
      <c r="H2954" s="7"/>
      <c r="I2954" s="7"/>
      <c r="J2954" s="9"/>
      <c r="K2954" s="501"/>
    </row>
    <row r="2955" spans="1:11" x14ac:dyDescent="0.2">
      <c r="A2955" s="163">
        <v>2940</v>
      </c>
      <c r="B2955" s="7"/>
      <c r="C2955" s="7"/>
      <c r="D2955" s="120"/>
      <c r="E2955" s="7"/>
      <c r="F2955" s="7"/>
      <c r="G2955" s="219"/>
      <c r="H2955" s="7"/>
      <c r="I2955" s="7"/>
      <c r="J2955" s="9"/>
      <c r="K2955" s="501"/>
    </row>
    <row r="2956" spans="1:11" x14ac:dyDescent="0.2">
      <c r="A2956" s="163">
        <v>2941</v>
      </c>
      <c r="B2956" s="7"/>
      <c r="C2956" s="7"/>
      <c r="D2956" s="120"/>
      <c r="E2956" s="7"/>
      <c r="F2956" s="7"/>
      <c r="G2956" s="219"/>
      <c r="H2956" s="7"/>
      <c r="I2956" s="7"/>
      <c r="J2956" s="9"/>
      <c r="K2956" s="501"/>
    </row>
    <row r="2957" spans="1:11" x14ac:dyDescent="0.2">
      <c r="A2957" s="163">
        <v>2942</v>
      </c>
      <c r="B2957" s="7"/>
      <c r="C2957" s="7"/>
      <c r="D2957" s="120"/>
      <c r="E2957" s="7"/>
      <c r="F2957" s="7"/>
      <c r="G2957" s="219"/>
      <c r="H2957" s="7"/>
      <c r="I2957" s="7"/>
      <c r="J2957" s="9"/>
      <c r="K2957" s="501"/>
    </row>
    <row r="2958" spans="1:11" x14ac:dyDescent="0.2">
      <c r="A2958" s="163">
        <v>2943</v>
      </c>
      <c r="B2958" s="7"/>
      <c r="C2958" s="7"/>
      <c r="D2958" s="120"/>
      <c r="E2958" s="7"/>
      <c r="F2958" s="7"/>
      <c r="G2958" s="219"/>
      <c r="H2958" s="7"/>
      <c r="I2958" s="7"/>
      <c r="J2958" s="9"/>
      <c r="K2958" s="501"/>
    </row>
    <row r="2959" spans="1:11" x14ac:dyDescent="0.2">
      <c r="A2959" s="163">
        <v>2944</v>
      </c>
      <c r="B2959" s="7"/>
      <c r="C2959" s="7"/>
      <c r="D2959" s="120"/>
      <c r="E2959" s="7"/>
      <c r="F2959" s="7"/>
      <c r="G2959" s="219"/>
      <c r="H2959" s="7"/>
      <c r="I2959" s="7"/>
      <c r="J2959" s="9"/>
      <c r="K2959" s="501"/>
    </row>
    <row r="2960" spans="1:11" x14ac:dyDescent="0.2">
      <c r="A2960" s="163">
        <v>2945</v>
      </c>
      <c r="B2960" s="7"/>
      <c r="C2960" s="7"/>
      <c r="D2960" s="120"/>
      <c r="E2960" s="7"/>
      <c r="F2960" s="7"/>
      <c r="G2960" s="219"/>
      <c r="H2960" s="7"/>
      <c r="I2960" s="7"/>
      <c r="J2960" s="9"/>
      <c r="K2960" s="501"/>
    </row>
    <row r="2961" spans="1:11" x14ac:dyDescent="0.2">
      <c r="A2961" s="163">
        <v>2946</v>
      </c>
      <c r="B2961" s="7"/>
      <c r="C2961" s="7"/>
      <c r="D2961" s="120"/>
      <c r="E2961" s="7"/>
      <c r="F2961" s="7"/>
      <c r="G2961" s="219"/>
      <c r="H2961" s="7"/>
      <c r="I2961" s="7"/>
      <c r="J2961" s="9"/>
      <c r="K2961" s="501"/>
    </row>
    <row r="2962" spans="1:11" x14ac:dyDescent="0.2">
      <c r="A2962" s="163">
        <v>2947</v>
      </c>
      <c r="B2962" s="7"/>
      <c r="C2962" s="7"/>
      <c r="D2962" s="120"/>
      <c r="E2962" s="7"/>
      <c r="F2962" s="7"/>
      <c r="G2962" s="219"/>
      <c r="H2962" s="7"/>
      <c r="I2962" s="7"/>
      <c r="J2962" s="9"/>
      <c r="K2962" s="501"/>
    </row>
    <row r="2963" spans="1:11" x14ac:dyDescent="0.2">
      <c r="A2963" s="163">
        <v>2948</v>
      </c>
      <c r="B2963" s="7"/>
      <c r="C2963" s="7"/>
      <c r="D2963" s="120"/>
      <c r="E2963" s="7"/>
      <c r="F2963" s="7"/>
      <c r="G2963" s="219"/>
      <c r="H2963" s="7"/>
      <c r="I2963" s="7"/>
      <c r="J2963" s="9"/>
      <c r="K2963" s="501"/>
    </row>
    <row r="2964" spans="1:11" x14ac:dyDescent="0.2">
      <c r="A2964" s="163">
        <v>2949</v>
      </c>
      <c r="B2964" s="7"/>
      <c r="C2964" s="7"/>
      <c r="D2964" s="120"/>
      <c r="E2964" s="7"/>
      <c r="F2964" s="7"/>
      <c r="G2964" s="219"/>
      <c r="H2964" s="7"/>
      <c r="I2964" s="7"/>
      <c r="J2964" s="9"/>
      <c r="K2964" s="501"/>
    </row>
    <row r="2965" spans="1:11" x14ac:dyDescent="0.2">
      <c r="A2965" s="163">
        <v>2950</v>
      </c>
      <c r="B2965" s="7"/>
      <c r="C2965" s="7"/>
      <c r="D2965" s="120"/>
      <c r="E2965" s="7"/>
      <c r="F2965" s="7"/>
      <c r="G2965" s="219"/>
      <c r="H2965" s="7"/>
      <c r="I2965" s="7"/>
      <c r="J2965" s="9"/>
      <c r="K2965" s="501"/>
    </row>
    <row r="2966" spans="1:11" x14ac:dyDescent="0.2">
      <c r="A2966" s="163">
        <v>2951</v>
      </c>
      <c r="B2966" s="7"/>
      <c r="C2966" s="7"/>
      <c r="D2966" s="120"/>
      <c r="E2966" s="7"/>
      <c r="F2966" s="7"/>
      <c r="G2966" s="219"/>
      <c r="H2966" s="7"/>
      <c r="I2966" s="7"/>
      <c r="J2966" s="9"/>
      <c r="K2966" s="501"/>
    </row>
    <row r="2967" spans="1:11" x14ac:dyDescent="0.2">
      <c r="A2967" s="163">
        <v>2952</v>
      </c>
      <c r="B2967" s="7"/>
      <c r="C2967" s="7"/>
      <c r="D2967" s="120"/>
      <c r="E2967" s="7"/>
      <c r="F2967" s="7"/>
      <c r="G2967" s="219"/>
      <c r="H2967" s="7"/>
      <c r="I2967" s="7"/>
      <c r="J2967" s="9"/>
      <c r="K2967" s="501"/>
    </row>
    <row r="2968" spans="1:11" x14ac:dyDescent="0.2">
      <c r="A2968" s="163">
        <v>2953</v>
      </c>
      <c r="B2968" s="7"/>
      <c r="C2968" s="7"/>
      <c r="D2968" s="120"/>
      <c r="E2968" s="7"/>
      <c r="F2968" s="7"/>
      <c r="G2968" s="219"/>
      <c r="H2968" s="7"/>
      <c r="I2968" s="7"/>
      <c r="J2968" s="9"/>
      <c r="K2968" s="501"/>
    </row>
    <row r="2969" spans="1:11" x14ac:dyDescent="0.2">
      <c r="A2969" s="163">
        <v>2954</v>
      </c>
      <c r="B2969" s="7"/>
      <c r="C2969" s="7"/>
      <c r="D2969" s="120"/>
      <c r="E2969" s="7"/>
      <c r="F2969" s="7"/>
      <c r="G2969" s="219"/>
      <c r="H2969" s="7"/>
      <c r="I2969" s="7"/>
      <c r="J2969" s="9"/>
      <c r="K2969" s="501"/>
    </row>
    <row r="2970" spans="1:11" x14ac:dyDescent="0.2">
      <c r="A2970" s="163">
        <v>2955</v>
      </c>
      <c r="B2970" s="7"/>
      <c r="C2970" s="7"/>
      <c r="D2970" s="120"/>
      <c r="E2970" s="7"/>
      <c r="F2970" s="7"/>
      <c r="G2970" s="219"/>
      <c r="H2970" s="7"/>
      <c r="I2970" s="7"/>
      <c r="J2970" s="9"/>
      <c r="K2970" s="501"/>
    </row>
    <row r="2971" spans="1:11" x14ac:dyDescent="0.2">
      <c r="A2971" s="163">
        <v>2956</v>
      </c>
      <c r="B2971" s="7"/>
      <c r="C2971" s="7"/>
      <c r="D2971" s="120"/>
      <c r="E2971" s="7"/>
      <c r="F2971" s="7"/>
      <c r="G2971" s="219"/>
      <c r="H2971" s="7"/>
      <c r="I2971" s="7"/>
      <c r="J2971" s="9"/>
      <c r="K2971" s="501"/>
    </row>
    <row r="2972" spans="1:11" x14ac:dyDescent="0.2">
      <c r="A2972" s="163">
        <v>2957</v>
      </c>
      <c r="B2972" s="7"/>
      <c r="C2972" s="7"/>
      <c r="D2972" s="120"/>
      <c r="E2972" s="7"/>
      <c r="F2972" s="7"/>
      <c r="G2972" s="219"/>
      <c r="H2972" s="7"/>
      <c r="I2972" s="7"/>
      <c r="J2972" s="9"/>
      <c r="K2972" s="501"/>
    </row>
    <row r="2973" spans="1:11" x14ac:dyDescent="0.2">
      <c r="A2973" s="163">
        <v>2958</v>
      </c>
      <c r="B2973" s="7"/>
      <c r="C2973" s="7"/>
      <c r="D2973" s="120"/>
      <c r="E2973" s="7"/>
      <c r="F2973" s="7"/>
      <c r="G2973" s="219"/>
      <c r="H2973" s="7"/>
      <c r="I2973" s="7"/>
      <c r="J2973" s="9"/>
      <c r="K2973" s="501"/>
    </row>
    <row r="2974" spans="1:11" x14ac:dyDescent="0.2">
      <c r="A2974" s="163">
        <v>2959</v>
      </c>
      <c r="B2974" s="7"/>
      <c r="C2974" s="7"/>
      <c r="D2974" s="120"/>
      <c r="E2974" s="7"/>
      <c r="F2974" s="7"/>
      <c r="G2974" s="219"/>
      <c r="H2974" s="7"/>
      <c r="I2974" s="7"/>
      <c r="J2974" s="9"/>
      <c r="K2974" s="501"/>
    </row>
    <row r="2975" spans="1:11" x14ac:dyDescent="0.2">
      <c r="A2975" s="163">
        <v>2960</v>
      </c>
      <c r="B2975" s="7"/>
      <c r="C2975" s="7"/>
      <c r="D2975" s="120"/>
      <c r="E2975" s="7"/>
      <c r="F2975" s="7"/>
      <c r="G2975" s="219"/>
      <c r="H2975" s="7"/>
      <c r="I2975" s="7"/>
      <c r="J2975" s="9"/>
      <c r="K2975" s="501"/>
    </row>
    <row r="2976" spans="1:11" x14ac:dyDescent="0.2">
      <c r="A2976" s="163">
        <v>2961</v>
      </c>
      <c r="B2976" s="7"/>
      <c r="C2976" s="7"/>
      <c r="D2976" s="120"/>
      <c r="E2976" s="7"/>
      <c r="F2976" s="7"/>
      <c r="G2976" s="219"/>
      <c r="H2976" s="7"/>
      <c r="I2976" s="7"/>
      <c r="J2976" s="9"/>
      <c r="K2976" s="501"/>
    </row>
    <row r="2977" spans="1:11" x14ac:dyDescent="0.2">
      <c r="A2977" s="163">
        <v>2962</v>
      </c>
      <c r="B2977" s="7"/>
      <c r="C2977" s="7"/>
      <c r="D2977" s="120"/>
      <c r="E2977" s="7"/>
      <c r="F2977" s="7"/>
      <c r="G2977" s="219"/>
      <c r="H2977" s="7"/>
      <c r="I2977" s="7"/>
      <c r="J2977" s="9"/>
      <c r="K2977" s="501"/>
    </row>
    <row r="2978" spans="1:11" x14ac:dyDescent="0.2">
      <c r="A2978" s="163">
        <v>2963</v>
      </c>
      <c r="B2978" s="7"/>
      <c r="C2978" s="7"/>
      <c r="D2978" s="120"/>
      <c r="E2978" s="7"/>
      <c r="F2978" s="7"/>
      <c r="G2978" s="219"/>
      <c r="H2978" s="7"/>
      <c r="I2978" s="7"/>
      <c r="J2978" s="9"/>
      <c r="K2978" s="501"/>
    </row>
    <row r="2979" spans="1:11" x14ac:dyDescent="0.2">
      <c r="A2979" s="163">
        <v>2964</v>
      </c>
      <c r="B2979" s="7"/>
      <c r="C2979" s="7"/>
      <c r="D2979" s="120"/>
      <c r="E2979" s="7"/>
      <c r="F2979" s="7"/>
      <c r="G2979" s="219"/>
      <c r="H2979" s="7"/>
      <c r="I2979" s="7"/>
      <c r="J2979" s="9"/>
      <c r="K2979" s="501"/>
    </row>
    <row r="2980" spans="1:11" x14ac:dyDescent="0.2">
      <c r="A2980" s="163">
        <v>2965</v>
      </c>
      <c r="B2980" s="7"/>
      <c r="C2980" s="7"/>
      <c r="D2980" s="120"/>
      <c r="E2980" s="7"/>
      <c r="F2980" s="7"/>
      <c r="G2980" s="219"/>
      <c r="H2980" s="7"/>
      <c r="I2980" s="7"/>
      <c r="J2980" s="9"/>
      <c r="K2980" s="501"/>
    </row>
    <row r="2981" spans="1:11" x14ac:dyDescent="0.2">
      <c r="A2981" s="163">
        <v>2966</v>
      </c>
      <c r="B2981" s="7"/>
      <c r="C2981" s="7"/>
      <c r="D2981" s="120"/>
      <c r="E2981" s="7"/>
      <c r="F2981" s="7"/>
      <c r="G2981" s="219"/>
      <c r="H2981" s="7"/>
      <c r="I2981" s="7"/>
      <c r="J2981" s="9"/>
      <c r="K2981" s="501"/>
    </row>
    <row r="2982" spans="1:11" x14ac:dyDescent="0.2">
      <c r="A2982" s="163">
        <v>2967</v>
      </c>
      <c r="B2982" s="7"/>
      <c r="C2982" s="7"/>
      <c r="D2982" s="120"/>
      <c r="E2982" s="7"/>
      <c r="F2982" s="7"/>
      <c r="G2982" s="219"/>
      <c r="H2982" s="7"/>
      <c r="I2982" s="7"/>
      <c r="J2982" s="9"/>
      <c r="K2982" s="501"/>
    </row>
    <row r="2983" spans="1:11" x14ac:dyDescent="0.2">
      <c r="A2983" s="163">
        <v>2968</v>
      </c>
      <c r="B2983" s="7"/>
      <c r="C2983" s="7"/>
      <c r="D2983" s="120"/>
      <c r="E2983" s="7"/>
      <c r="F2983" s="7"/>
      <c r="G2983" s="219"/>
      <c r="H2983" s="7"/>
      <c r="I2983" s="7"/>
      <c r="J2983" s="9"/>
      <c r="K2983" s="501"/>
    </row>
    <row r="2984" spans="1:11" x14ac:dyDescent="0.2">
      <c r="A2984" s="163">
        <v>2969</v>
      </c>
      <c r="B2984" s="7"/>
      <c r="C2984" s="7"/>
      <c r="D2984" s="120"/>
      <c r="E2984" s="7"/>
      <c r="F2984" s="7"/>
      <c r="G2984" s="219"/>
      <c r="H2984" s="7"/>
      <c r="I2984" s="7"/>
      <c r="J2984" s="9"/>
      <c r="K2984" s="501"/>
    </row>
    <row r="2985" spans="1:11" x14ac:dyDescent="0.2">
      <c r="A2985" s="163">
        <v>2970</v>
      </c>
      <c r="B2985" s="7"/>
      <c r="C2985" s="7"/>
      <c r="D2985" s="120"/>
      <c r="E2985" s="7"/>
      <c r="F2985" s="7"/>
      <c r="G2985" s="219"/>
      <c r="H2985" s="7"/>
      <c r="I2985" s="7"/>
      <c r="J2985" s="9"/>
      <c r="K2985" s="501"/>
    </row>
    <row r="2986" spans="1:11" x14ac:dyDescent="0.2">
      <c r="A2986" s="163">
        <v>2971</v>
      </c>
      <c r="B2986" s="7"/>
      <c r="C2986" s="7"/>
      <c r="D2986" s="120"/>
      <c r="E2986" s="7"/>
      <c r="F2986" s="7"/>
      <c r="G2986" s="219"/>
      <c r="H2986" s="7"/>
      <c r="I2986" s="7"/>
      <c r="J2986" s="9"/>
      <c r="K2986" s="501"/>
    </row>
    <row r="2987" spans="1:11" x14ac:dyDescent="0.2">
      <c r="A2987" s="163">
        <v>2972</v>
      </c>
      <c r="B2987" s="7"/>
      <c r="C2987" s="7"/>
      <c r="D2987" s="120"/>
      <c r="E2987" s="7"/>
      <c r="F2987" s="7"/>
      <c r="G2987" s="219"/>
      <c r="H2987" s="7"/>
      <c r="I2987" s="7"/>
      <c r="J2987" s="9"/>
      <c r="K2987" s="501"/>
    </row>
    <row r="2988" spans="1:11" x14ac:dyDescent="0.2">
      <c r="A2988" s="163">
        <v>2973</v>
      </c>
      <c r="B2988" s="7"/>
      <c r="C2988" s="7"/>
      <c r="D2988" s="120"/>
      <c r="E2988" s="7"/>
      <c r="F2988" s="7"/>
      <c r="G2988" s="219"/>
      <c r="H2988" s="7"/>
      <c r="I2988" s="7"/>
      <c r="J2988" s="9"/>
      <c r="K2988" s="501"/>
    </row>
    <row r="2989" spans="1:11" x14ac:dyDescent="0.2">
      <c r="A2989" s="163">
        <v>2974</v>
      </c>
      <c r="B2989" s="7"/>
      <c r="C2989" s="7"/>
      <c r="D2989" s="120"/>
      <c r="E2989" s="7"/>
      <c r="F2989" s="7"/>
      <c r="G2989" s="219"/>
      <c r="H2989" s="7"/>
      <c r="I2989" s="7"/>
      <c r="J2989" s="9"/>
      <c r="K2989" s="501"/>
    </row>
    <row r="2990" spans="1:11" x14ac:dyDescent="0.2">
      <c r="A2990" s="163">
        <v>2975</v>
      </c>
      <c r="B2990" s="7"/>
      <c r="C2990" s="7"/>
      <c r="D2990" s="120"/>
      <c r="E2990" s="7"/>
      <c r="F2990" s="7"/>
      <c r="G2990" s="219"/>
      <c r="H2990" s="7"/>
      <c r="I2990" s="7"/>
      <c r="J2990" s="9"/>
      <c r="K2990" s="501"/>
    </row>
    <row r="2991" spans="1:11" x14ac:dyDescent="0.2">
      <c r="A2991" s="163">
        <v>2976</v>
      </c>
      <c r="B2991" s="7"/>
      <c r="C2991" s="7"/>
      <c r="D2991" s="120"/>
      <c r="E2991" s="7"/>
      <c r="F2991" s="7"/>
      <c r="G2991" s="219"/>
      <c r="H2991" s="7"/>
      <c r="I2991" s="7"/>
      <c r="J2991" s="9"/>
      <c r="K2991" s="501"/>
    </row>
    <row r="2992" spans="1:11" x14ac:dyDescent="0.2">
      <c r="A2992" s="163">
        <v>2977</v>
      </c>
      <c r="B2992" s="7"/>
      <c r="C2992" s="7"/>
      <c r="D2992" s="120"/>
      <c r="E2992" s="7"/>
      <c r="F2992" s="7"/>
      <c r="G2992" s="219"/>
      <c r="H2992" s="7"/>
      <c r="I2992" s="7"/>
      <c r="J2992" s="9"/>
      <c r="K2992" s="501"/>
    </row>
    <row r="2993" spans="1:11" x14ac:dyDescent="0.2">
      <c r="A2993" s="163">
        <v>2978</v>
      </c>
      <c r="B2993" s="7"/>
      <c r="C2993" s="7"/>
      <c r="D2993" s="120"/>
      <c r="E2993" s="7"/>
      <c r="F2993" s="7"/>
      <c r="G2993" s="219"/>
      <c r="H2993" s="7"/>
      <c r="I2993" s="7"/>
      <c r="J2993" s="9"/>
      <c r="K2993" s="501"/>
    </row>
    <row r="2994" spans="1:11" x14ac:dyDescent="0.2">
      <c r="A2994" s="163">
        <v>2979</v>
      </c>
      <c r="B2994" s="7"/>
      <c r="C2994" s="7"/>
      <c r="D2994" s="120"/>
      <c r="E2994" s="7"/>
      <c r="F2994" s="7"/>
      <c r="G2994" s="219"/>
      <c r="H2994" s="7"/>
      <c r="I2994" s="7"/>
      <c r="J2994" s="9"/>
      <c r="K2994" s="501"/>
    </row>
    <row r="2995" spans="1:11" x14ac:dyDescent="0.2">
      <c r="A2995" s="163">
        <v>2980</v>
      </c>
      <c r="B2995" s="7"/>
      <c r="C2995" s="7"/>
      <c r="D2995" s="120"/>
      <c r="E2995" s="7"/>
      <c r="F2995" s="7"/>
      <c r="G2995" s="219"/>
      <c r="H2995" s="7"/>
      <c r="I2995" s="7"/>
      <c r="J2995" s="9"/>
      <c r="K2995" s="501"/>
    </row>
    <row r="2996" spans="1:11" x14ac:dyDescent="0.2">
      <c r="A2996" s="163">
        <v>2981</v>
      </c>
      <c r="B2996" s="7"/>
      <c r="C2996" s="7"/>
      <c r="D2996" s="120"/>
      <c r="E2996" s="7"/>
      <c r="F2996" s="7"/>
      <c r="G2996" s="219"/>
      <c r="H2996" s="7"/>
      <c r="I2996" s="7"/>
      <c r="J2996" s="9"/>
      <c r="K2996" s="501"/>
    </row>
    <row r="2997" spans="1:11" x14ac:dyDescent="0.2">
      <c r="A2997" s="163">
        <v>2982</v>
      </c>
      <c r="B2997" s="7"/>
      <c r="C2997" s="7"/>
      <c r="D2997" s="120"/>
      <c r="E2997" s="7"/>
      <c r="F2997" s="7"/>
      <c r="G2997" s="219"/>
      <c r="H2997" s="7"/>
      <c r="I2997" s="7"/>
      <c r="J2997" s="9"/>
      <c r="K2997" s="501"/>
    </row>
    <row r="2998" spans="1:11" x14ac:dyDescent="0.2">
      <c r="A2998" s="163">
        <v>2983</v>
      </c>
      <c r="B2998" s="7"/>
      <c r="C2998" s="7"/>
      <c r="D2998" s="120"/>
      <c r="E2998" s="7"/>
      <c r="F2998" s="7"/>
      <c r="G2998" s="219"/>
      <c r="H2998" s="7"/>
      <c r="I2998" s="7"/>
      <c r="J2998" s="9"/>
      <c r="K2998" s="501"/>
    </row>
    <row r="2999" spans="1:11" x14ac:dyDescent="0.2">
      <c r="A2999" s="163">
        <v>2984</v>
      </c>
      <c r="B2999" s="7"/>
      <c r="C2999" s="7"/>
      <c r="D2999" s="120"/>
      <c r="E2999" s="7"/>
      <c r="F2999" s="7"/>
      <c r="G2999" s="219"/>
      <c r="H2999" s="7"/>
      <c r="I2999" s="7"/>
      <c r="J2999" s="9"/>
      <c r="K2999" s="501"/>
    </row>
    <row r="3000" spans="1:11" x14ac:dyDescent="0.2">
      <c r="A3000" s="163">
        <v>2985</v>
      </c>
      <c r="B3000" s="7"/>
      <c r="C3000" s="7"/>
      <c r="D3000" s="120"/>
      <c r="E3000" s="7"/>
      <c r="F3000" s="7"/>
      <c r="G3000" s="219"/>
      <c r="H3000" s="7"/>
      <c r="I3000" s="7"/>
      <c r="J3000" s="9"/>
      <c r="K3000" s="501"/>
    </row>
    <row r="3001" spans="1:11" x14ac:dyDescent="0.2">
      <c r="A3001" s="163">
        <v>2986</v>
      </c>
      <c r="B3001" s="7"/>
      <c r="C3001" s="7"/>
      <c r="D3001" s="120"/>
      <c r="E3001" s="7"/>
      <c r="F3001" s="7"/>
      <c r="G3001" s="219"/>
      <c r="H3001" s="7"/>
      <c r="I3001" s="7"/>
      <c r="J3001" s="9"/>
      <c r="K3001" s="501"/>
    </row>
    <row r="3002" spans="1:11" x14ac:dyDescent="0.2">
      <c r="A3002" s="163">
        <v>2987</v>
      </c>
      <c r="B3002" s="7"/>
      <c r="C3002" s="7"/>
      <c r="D3002" s="120"/>
      <c r="E3002" s="7"/>
      <c r="F3002" s="7"/>
      <c r="G3002" s="219"/>
      <c r="H3002" s="7"/>
      <c r="I3002" s="7"/>
      <c r="J3002" s="9"/>
      <c r="K3002" s="501"/>
    </row>
    <row r="3003" spans="1:11" x14ac:dyDescent="0.2">
      <c r="A3003" s="163">
        <v>2988</v>
      </c>
      <c r="B3003" s="7"/>
      <c r="C3003" s="7"/>
      <c r="D3003" s="120"/>
      <c r="E3003" s="7"/>
      <c r="F3003" s="7"/>
      <c r="G3003" s="219"/>
      <c r="H3003" s="7"/>
      <c r="I3003" s="7"/>
      <c r="J3003" s="9"/>
      <c r="K3003" s="501"/>
    </row>
    <row r="3004" spans="1:11" x14ac:dyDescent="0.2">
      <c r="A3004" s="163">
        <v>2989</v>
      </c>
      <c r="B3004" s="7"/>
      <c r="C3004" s="7"/>
      <c r="D3004" s="120"/>
      <c r="E3004" s="7"/>
      <c r="F3004" s="7"/>
      <c r="G3004" s="219"/>
      <c r="H3004" s="7"/>
      <c r="I3004" s="7"/>
      <c r="J3004" s="9"/>
      <c r="K3004" s="501"/>
    </row>
    <row r="3005" spans="1:11" x14ac:dyDescent="0.2">
      <c r="A3005" s="163">
        <v>2990</v>
      </c>
      <c r="B3005" s="7"/>
      <c r="C3005" s="7"/>
      <c r="D3005" s="120"/>
      <c r="E3005" s="7"/>
      <c r="F3005" s="7"/>
      <c r="G3005" s="219"/>
      <c r="H3005" s="7"/>
      <c r="I3005" s="7"/>
      <c r="J3005" s="9"/>
      <c r="K3005" s="501"/>
    </row>
    <row r="3006" spans="1:11" x14ac:dyDescent="0.2">
      <c r="A3006" s="163">
        <v>2991</v>
      </c>
      <c r="B3006" s="7"/>
      <c r="C3006" s="7"/>
      <c r="D3006" s="120"/>
      <c r="E3006" s="7"/>
      <c r="F3006" s="7"/>
      <c r="G3006" s="219"/>
      <c r="H3006" s="7"/>
      <c r="I3006" s="7"/>
      <c r="J3006" s="9"/>
      <c r="K3006" s="501"/>
    </row>
    <row r="3007" spans="1:11" x14ac:dyDescent="0.2">
      <c r="A3007" s="163">
        <v>2992</v>
      </c>
      <c r="B3007" s="7"/>
      <c r="C3007" s="7"/>
      <c r="D3007" s="120"/>
      <c r="E3007" s="7"/>
      <c r="F3007" s="7"/>
      <c r="G3007" s="219"/>
      <c r="H3007" s="7"/>
      <c r="I3007" s="7"/>
      <c r="J3007" s="9"/>
      <c r="K3007" s="501"/>
    </row>
    <row r="3008" spans="1:11" x14ac:dyDescent="0.2">
      <c r="A3008" s="163">
        <v>2993</v>
      </c>
      <c r="B3008" s="7"/>
      <c r="C3008" s="7"/>
      <c r="D3008" s="120"/>
      <c r="E3008" s="7"/>
      <c r="F3008" s="7"/>
      <c r="G3008" s="219"/>
      <c r="H3008" s="7"/>
      <c r="I3008" s="7"/>
      <c r="J3008" s="9"/>
      <c r="K3008" s="501"/>
    </row>
    <row r="3009" spans="1:11" x14ac:dyDescent="0.2">
      <c r="A3009" s="163">
        <v>2994</v>
      </c>
      <c r="B3009" s="7"/>
      <c r="C3009" s="7"/>
      <c r="D3009" s="120"/>
      <c r="E3009" s="7"/>
      <c r="F3009" s="7"/>
      <c r="G3009" s="219"/>
      <c r="H3009" s="7"/>
      <c r="I3009" s="7"/>
      <c r="J3009" s="9"/>
      <c r="K3009" s="501"/>
    </row>
    <row r="3010" spans="1:11" x14ac:dyDescent="0.2">
      <c r="A3010" s="163">
        <v>2995</v>
      </c>
      <c r="B3010" s="7"/>
      <c r="C3010" s="7"/>
      <c r="D3010" s="120"/>
      <c r="E3010" s="7"/>
      <c r="F3010" s="7"/>
      <c r="G3010" s="219"/>
      <c r="H3010" s="7"/>
      <c r="I3010" s="7"/>
      <c r="J3010" s="9"/>
      <c r="K3010" s="501"/>
    </row>
    <row r="3011" spans="1:11" x14ac:dyDescent="0.2">
      <c r="A3011" s="163">
        <v>2996</v>
      </c>
      <c r="B3011" s="7"/>
      <c r="C3011" s="7"/>
      <c r="D3011" s="120"/>
      <c r="E3011" s="7"/>
      <c r="F3011" s="7"/>
      <c r="G3011" s="219"/>
      <c r="H3011" s="7"/>
      <c r="I3011" s="7"/>
      <c r="J3011" s="9"/>
      <c r="K3011" s="501"/>
    </row>
    <row r="3012" spans="1:11" x14ac:dyDescent="0.2">
      <c r="A3012" s="163">
        <v>2997</v>
      </c>
      <c r="B3012" s="7"/>
      <c r="C3012" s="7"/>
      <c r="D3012" s="120"/>
      <c r="E3012" s="7"/>
      <c r="F3012" s="7"/>
      <c r="G3012" s="219"/>
      <c r="H3012" s="7"/>
      <c r="I3012" s="7"/>
      <c r="J3012" s="9"/>
      <c r="K3012" s="501"/>
    </row>
    <row r="3013" spans="1:11" x14ac:dyDescent="0.2">
      <c r="A3013" s="163">
        <v>2998</v>
      </c>
      <c r="B3013" s="7"/>
      <c r="C3013" s="7"/>
      <c r="D3013" s="120"/>
      <c r="E3013" s="7"/>
      <c r="F3013" s="7"/>
      <c r="G3013" s="219"/>
      <c r="H3013" s="7"/>
      <c r="I3013" s="7"/>
      <c r="J3013" s="9"/>
      <c r="K3013" s="501"/>
    </row>
    <row r="3014" spans="1:11" x14ac:dyDescent="0.2">
      <c r="A3014" s="163">
        <v>2999</v>
      </c>
      <c r="B3014" s="7"/>
      <c r="C3014" s="7"/>
      <c r="D3014" s="120"/>
      <c r="E3014" s="7"/>
      <c r="F3014" s="7"/>
      <c r="G3014" s="219"/>
      <c r="H3014" s="7"/>
      <c r="I3014" s="7"/>
      <c r="J3014" s="9"/>
      <c r="K3014" s="501"/>
    </row>
    <row r="3015" spans="1:11" x14ac:dyDescent="0.2">
      <c r="A3015" s="163">
        <v>3000</v>
      </c>
      <c r="B3015" s="7"/>
      <c r="C3015" s="7"/>
      <c r="D3015" s="120"/>
      <c r="E3015" s="7"/>
      <c r="F3015" s="7"/>
      <c r="G3015" s="219"/>
      <c r="H3015" s="7"/>
      <c r="I3015" s="7"/>
      <c r="J3015" s="9"/>
      <c r="K3015" s="501"/>
    </row>
    <row r="3016" spans="1:11" x14ac:dyDescent="0.2">
      <c r="A3016" s="163">
        <v>3001</v>
      </c>
      <c r="B3016" s="7"/>
      <c r="C3016" s="7"/>
      <c r="D3016" s="120"/>
      <c r="E3016" s="7"/>
      <c r="F3016" s="7"/>
      <c r="G3016" s="219"/>
      <c r="H3016" s="7"/>
      <c r="I3016" s="7"/>
      <c r="J3016" s="9"/>
      <c r="K3016" s="501"/>
    </row>
    <row r="3017" spans="1:11" x14ac:dyDescent="0.2">
      <c r="A3017" s="163">
        <v>3002</v>
      </c>
      <c r="B3017" s="7"/>
      <c r="C3017" s="7"/>
      <c r="D3017" s="120"/>
      <c r="E3017" s="7"/>
      <c r="F3017" s="7"/>
      <c r="G3017" s="219"/>
      <c r="H3017" s="7"/>
      <c r="I3017" s="7"/>
      <c r="J3017" s="9"/>
      <c r="K3017" s="501"/>
    </row>
    <row r="3018" spans="1:11" x14ac:dyDescent="0.2">
      <c r="A3018" s="163">
        <v>3003</v>
      </c>
      <c r="B3018" s="7"/>
      <c r="C3018" s="7"/>
      <c r="D3018" s="120"/>
      <c r="E3018" s="7"/>
      <c r="F3018" s="7"/>
      <c r="G3018" s="219"/>
      <c r="H3018" s="7"/>
      <c r="I3018" s="7"/>
      <c r="J3018" s="9"/>
      <c r="K3018" s="501"/>
    </row>
    <row r="3019" spans="1:11" x14ac:dyDescent="0.2">
      <c r="A3019" s="163">
        <v>3004</v>
      </c>
      <c r="B3019" s="7"/>
      <c r="C3019" s="7"/>
      <c r="D3019" s="120"/>
      <c r="E3019" s="7"/>
      <c r="F3019" s="7"/>
      <c r="G3019" s="219"/>
      <c r="H3019" s="7"/>
      <c r="I3019" s="7"/>
      <c r="J3019" s="9"/>
      <c r="K3019" s="501"/>
    </row>
    <row r="3020" spans="1:11" x14ac:dyDescent="0.2">
      <c r="A3020" s="163">
        <v>3005</v>
      </c>
      <c r="B3020" s="7"/>
      <c r="C3020" s="7"/>
      <c r="D3020" s="120"/>
      <c r="E3020" s="7"/>
      <c r="F3020" s="7"/>
      <c r="G3020" s="219"/>
      <c r="H3020" s="7"/>
      <c r="I3020" s="7"/>
      <c r="J3020" s="9"/>
      <c r="K3020" s="501"/>
    </row>
    <row r="3021" spans="1:11" x14ac:dyDescent="0.2">
      <c r="A3021" s="163">
        <v>3006</v>
      </c>
      <c r="B3021" s="7"/>
      <c r="C3021" s="7"/>
      <c r="D3021" s="120"/>
      <c r="E3021" s="7"/>
      <c r="F3021" s="7"/>
      <c r="G3021" s="219"/>
      <c r="H3021" s="7"/>
      <c r="I3021" s="7"/>
      <c r="J3021" s="9"/>
      <c r="K3021" s="501"/>
    </row>
    <row r="3022" spans="1:11" x14ac:dyDescent="0.2">
      <c r="A3022" s="163">
        <v>3007</v>
      </c>
      <c r="B3022" s="7"/>
      <c r="C3022" s="7"/>
      <c r="D3022" s="120"/>
      <c r="E3022" s="7"/>
      <c r="F3022" s="7"/>
      <c r="G3022" s="219"/>
      <c r="H3022" s="7"/>
      <c r="I3022" s="7"/>
      <c r="J3022" s="9"/>
      <c r="K3022" s="501"/>
    </row>
    <row r="3023" spans="1:11" x14ac:dyDescent="0.2">
      <c r="A3023" s="163">
        <v>3008</v>
      </c>
      <c r="B3023" s="7"/>
      <c r="C3023" s="7"/>
      <c r="D3023" s="120"/>
      <c r="E3023" s="7"/>
      <c r="F3023" s="7"/>
      <c r="G3023" s="219"/>
      <c r="H3023" s="7"/>
      <c r="I3023" s="7"/>
      <c r="J3023" s="9"/>
      <c r="K3023" s="501"/>
    </row>
    <row r="3024" spans="1:11" x14ac:dyDescent="0.2">
      <c r="A3024" s="163">
        <v>3009</v>
      </c>
      <c r="B3024" s="7"/>
      <c r="C3024" s="7"/>
      <c r="D3024" s="120"/>
      <c r="E3024" s="7"/>
      <c r="F3024" s="7"/>
      <c r="G3024" s="219"/>
      <c r="H3024" s="7"/>
      <c r="I3024" s="7"/>
      <c r="J3024" s="9"/>
      <c r="K3024" s="501"/>
    </row>
    <row r="3025" spans="1:11" x14ac:dyDescent="0.2">
      <c r="A3025" s="163">
        <v>3010</v>
      </c>
      <c r="B3025" s="7"/>
      <c r="C3025" s="7"/>
      <c r="D3025" s="120"/>
      <c r="E3025" s="7"/>
      <c r="F3025" s="7"/>
      <c r="G3025" s="219"/>
      <c r="H3025" s="7"/>
      <c r="I3025" s="7"/>
      <c r="J3025" s="9"/>
      <c r="K3025" s="501"/>
    </row>
    <row r="3026" spans="1:11" x14ac:dyDescent="0.2">
      <c r="A3026" s="163">
        <v>3011</v>
      </c>
      <c r="B3026" s="7"/>
      <c r="C3026" s="7"/>
      <c r="D3026" s="120"/>
      <c r="E3026" s="7"/>
      <c r="F3026" s="7"/>
      <c r="G3026" s="219"/>
      <c r="H3026" s="7"/>
      <c r="I3026" s="7"/>
      <c r="J3026" s="9"/>
      <c r="K3026" s="501"/>
    </row>
    <row r="3027" spans="1:11" x14ac:dyDescent="0.2">
      <c r="A3027" s="163">
        <v>3012</v>
      </c>
      <c r="B3027" s="7"/>
      <c r="C3027" s="7"/>
      <c r="D3027" s="120"/>
      <c r="E3027" s="7"/>
      <c r="F3027" s="7"/>
      <c r="G3027" s="219"/>
      <c r="H3027" s="7"/>
      <c r="I3027" s="7"/>
      <c r="J3027" s="9"/>
      <c r="K3027" s="501"/>
    </row>
    <row r="3028" spans="1:11" x14ac:dyDescent="0.2">
      <c r="A3028" s="163">
        <v>3013</v>
      </c>
      <c r="B3028" s="7"/>
      <c r="C3028" s="7"/>
      <c r="D3028" s="120"/>
      <c r="E3028" s="7"/>
      <c r="F3028" s="7"/>
      <c r="G3028" s="219"/>
      <c r="H3028" s="7"/>
      <c r="I3028" s="7"/>
      <c r="J3028" s="9"/>
      <c r="K3028" s="501"/>
    </row>
    <row r="3029" spans="1:11" x14ac:dyDescent="0.2">
      <c r="A3029" s="163">
        <v>3014</v>
      </c>
      <c r="B3029" s="7"/>
      <c r="C3029" s="7"/>
      <c r="D3029" s="120"/>
      <c r="E3029" s="7"/>
      <c r="F3029" s="7"/>
      <c r="G3029" s="219"/>
      <c r="H3029" s="7"/>
      <c r="I3029" s="7"/>
      <c r="J3029" s="9"/>
      <c r="K3029" s="501"/>
    </row>
    <row r="3030" spans="1:11" x14ac:dyDescent="0.2">
      <c r="A3030" s="163">
        <v>3015</v>
      </c>
      <c r="B3030" s="7"/>
      <c r="C3030" s="7"/>
      <c r="D3030" s="120"/>
      <c r="E3030" s="7"/>
      <c r="F3030" s="7"/>
      <c r="G3030" s="219"/>
      <c r="H3030" s="7"/>
      <c r="I3030" s="7"/>
      <c r="J3030" s="9"/>
      <c r="K3030" s="501"/>
    </row>
    <row r="3031" spans="1:11" x14ac:dyDescent="0.2">
      <c r="A3031" s="163">
        <v>3016</v>
      </c>
      <c r="B3031" s="7"/>
      <c r="C3031" s="7"/>
      <c r="D3031" s="120"/>
      <c r="E3031" s="7"/>
      <c r="F3031" s="7"/>
      <c r="G3031" s="219"/>
      <c r="H3031" s="7"/>
      <c r="I3031" s="7"/>
      <c r="J3031" s="9"/>
      <c r="K3031" s="501"/>
    </row>
    <row r="3032" spans="1:11" x14ac:dyDescent="0.2">
      <c r="A3032" s="163">
        <v>3017</v>
      </c>
      <c r="B3032" s="7"/>
      <c r="C3032" s="7"/>
      <c r="D3032" s="120"/>
      <c r="E3032" s="7"/>
      <c r="F3032" s="7"/>
      <c r="G3032" s="219"/>
      <c r="H3032" s="7"/>
      <c r="I3032" s="7"/>
      <c r="J3032" s="9"/>
      <c r="K3032" s="501"/>
    </row>
    <row r="3033" spans="1:11" x14ac:dyDescent="0.2">
      <c r="A3033" s="163">
        <v>3018</v>
      </c>
      <c r="B3033" s="7"/>
      <c r="C3033" s="7"/>
      <c r="D3033" s="120"/>
      <c r="E3033" s="7"/>
      <c r="F3033" s="7"/>
      <c r="G3033" s="219"/>
      <c r="H3033" s="7"/>
      <c r="I3033" s="7"/>
      <c r="J3033" s="9"/>
      <c r="K3033" s="501"/>
    </row>
    <row r="3034" spans="1:11" x14ac:dyDescent="0.2">
      <c r="A3034" s="163">
        <v>3019</v>
      </c>
      <c r="B3034" s="7"/>
      <c r="C3034" s="7"/>
      <c r="D3034" s="120"/>
      <c r="E3034" s="7"/>
      <c r="F3034" s="7"/>
      <c r="G3034" s="219"/>
      <c r="H3034" s="7"/>
      <c r="I3034" s="7"/>
      <c r="J3034" s="9"/>
      <c r="K3034" s="501"/>
    </row>
    <row r="3035" spans="1:11" x14ac:dyDescent="0.2">
      <c r="A3035" s="163">
        <v>3020</v>
      </c>
      <c r="B3035" s="7"/>
      <c r="C3035" s="7"/>
      <c r="D3035" s="120"/>
      <c r="E3035" s="7"/>
      <c r="F3035" s="7"/>
      <c r="G3035" s="219"/>
      <c r="H3035" s="7"/>
      <c r="I3035" s="7"/>
      <c r="J3035" s="9"/>
      <c r="K3035" s="501"/>
    </row>
    <row r="3036" spans="1:11" x14ac:dyDescent="0.2">
      <c r="A3036" s="163">
        <v>3021</v>
      </c>
      <c r="B3036" s="7"/>
      <c r="C3036" s="7"/>
      <c r="D3036" s="120"/>
      <c r="E3036" s="7"/>
      <c r="F3036" s="7"/>
      <c r="G3036" s="219"/>
      <c r="H3036" s="7"/>
      <c r="I3036" s="7"/>
      <c r="J3036" s="9"/>
      <c r="K3036" s="501"/>
    </row>
    <row r="3037" spans="1:11" x14ac:dyDescent="0.2">
      <c r="A3037" s="163">
        <v>3022</v>
      </c>
      <c r="B3037" s="7"/>
      <c r="C3037" s="7"/>
      <c r="D3037" s="120"/>
      <c r="E3037" s="7"/>
      <c r="F3037" s="7"/>
      <c r="G3037" s="219"/>
      <c r="H3037" s="7"/>
      <c r="I3037" s="7"/>
      <c r="J3037" s="9"/>
      <c r="K3037" s="501"/>
    </row>
    <row r="3038" spans="1:11" x14ac:dyDescent="0.2">
      <c r="A3038" s="163">
        <v>3023</v>
      </c>
      <c r="B3038" s="7"/>
      <c r="C3038" s="7"/>
      <c r="D3038" s="120"/>
      <c r="E3038" s="7"/>
      <c r="F3038" s="7"/>
      <c r="G3038" s="219"/>
      <c r="H3038" s="7"/>
      <c r="I3038" s="7"/>
      <c r="J3038" s="9"/>
      <c r="K3038" s="501"/>
    </row>
    <row r="3039" spans="1:11" x14ac:dyDescent="0.2">
      <c r="A3039" s="163">
        <v>3024</v>
      </c>
      <c r="B3039" s="7"/>
      <c r="C3039" s="7"/>
      <c r="D3039" s="120"/>
      <c r="E3039" s="7"/>
      <c r="F3039" s="7"/>
      <c r="G3039" s="219"/>
      <c r="H3039" s="7"/>
      <c r="I3039" s="7"/>
      <c r="J3039" s="9"/>
      <c r="K3039" s="501"/>
    </row>
    <row r="3040" spans="1:11" x14ac:dyDescent="0.2">
      <c r="A3040" s="163">
        <v>3025</v>
      </c>
      <c r="B3040" s="7"/>
      <c r="C3040" s="7"/>
      <c r="D3040" s="120"/>
      <c r="E3040" s="7"/>
      <c r="F3040" s="7"/>
      <c r="G3040" s="219"/>
      <c r="H3040" s="7"/>
      <c r="I3040" s="7"/>
      <c r="J3040" s="9"/>
      <c r="K3040" s="501"/>
    </row>
    <row r="3041" spans="1:11" x14ac:dyDescent="0.2">
      <c r="A3041" s="163">
        <v>3026</v>
      </c>
      <c r="B3041" s="7"/>
      <c r="C3041" s="7"/>
      <c r="D3041" s="120"/>
      <c r="E3041" s="7"/>
      <c r="F3041" s="7"/>
      <c r="G3041" s="219"/>
      <c r="H3041" s="7"/>
      <c r="I3041" s="7"/>
      <c r="J3041" s="9"/>
      <c r="K3041" s="501"/>
    </row>
    <row r="3042" spans="1:11" x14ac:dyDescent="0.2">
      <c r="A3042" s="163">
        <v>3027</v>
      </c>
      <c r="B3042" s="7"/>
      <c r="C3042" s="7"/>
      <c r="D3042" s="120"/>
      <c r="E3042" s="7"/>
      <c r="F3042" s="7"/>
      <c r="G3042" s="219"/>
      <c r="H3042" s="7"/>
      <c r="I3042" s="7"/>
      <c r="J3042" s="9"/>
      <c r="K3042" s="501"/>
    </row>
    <row r="3043" spans="1:11" x14ac:dyDescent="0.2">
      <c r="A3043" s="163">
        <v>3028</v>
      </c>
      <c r="B3043" s="7"/>
      <c r="C3043" s="7"/>
      <c r="D3043" s="120"/>
      <c r="E3043" s="7"/>
      <c r="F3043" s="7"/>
      <c r="G3043" s="219"/>
      <c r="H3043" s="7"/>
      <c r="I3043" s="7"/>
      <c r="J3043" s="9"/>
      <c r="K3043" s="501"/>
    </row>
    <row r="3044" spans="1:11" x14ac:dyDescent="0.2">
      <c r="A3044" s="163">
        <v>3029</v>
      </c>
      <c r="B3044" s="7"/>
      <c r="C3044" s="7"/>
      <c r="D3044" s="120"/>
      <c r="E3044" s="7"/>
      <c r="F3044" s="7"/>
      <c r="G3044" s="219"/>
      <c r="H3044" s="7"/>
      <c r="I3044" s="7"/>
      <c r="J3044" s="9"/>
      <c r="K3044" s="501"/>
    </row>
    <row r="3045" spans="1:11" x14ac:dyDescent="0.2">
      <c r="A3045" s="163">
        <v>3030</v>
      </c>
      <c r="B3045" s="7"/>
      <c r="C3045" s="7"/>
      <c r="D3045" s="120"/>
      <c r="E3045" s="7"/>
      <c r="F3045" s="7"/>
      <c r="G3045" s="219"/>
      <c r="H3045" s="7"/>
      <c r="I3045" s="7"/>
      <c r="J3045" s="9"/>
      <c r="K3045" s="501"/>
    </row>
    <row r="3046" spans="1:11" x14ac:dyDescent="0.2">
      <c r="A3046" s="163">
        <v>3031</v>
      </c>
      <c r="B3046" s="7"/>
      <c r="C3046" s="7"/>
      <c r="D3046" s="120"/>
      <c r="E3046" s="7"/>
      <c r="F3046" s="7"/>
      <c r="G3046" s="219"/>
      <c r="H3046" s="7"/>
      <c r="I3046" s="7"/>
      <c r="J3046" s="9"/>
      <c r="K3046" s="501"/>
    </row>
    <row r="3047" spans="1:11" x14ac:dyDescent="0.2">
      <c r="A3047" s="163">
        <v>3032</v>
      </c>
      <c r="B3047" s="7"/>
      <c r="C3047" s="7"/>
      <c r="D3047" s="120"/>
      <c r="E3047" s="7"/>
      <c r="F3047" s="7"/>
      <c r="G3047" s="219"/>
      <c r="H3047" s="7"/>
      <c r="I3047" s="7"/>
      <c r="J3047" s="9"/>
      <c r="K3047" s="501"/>
    </row>
    <row r="3048" spans="1:11" x14ac:dyDescent="0.2">
      <c r="A3048" s="163">
        <v>3033</v>
      </c>
      <c r="B3048" s="7"/>
      <c r="C3048" s="7"/>
      <c r="D3048" s="120"/>
      <c r="E3048" s="7"/>
      <c r="F3048" s="7"/>
      <c r="G3048" s="219"/>
      <c r="H3048" s="7"/>
      <c r="I3048" s="7"/>
      <c r="J3048" s="9"/>
      <c r="K3048" s="501"/>
    </row>
    <row r="3049" spans="1:11" x14ac:dyDescent="0.2">
      <c r="A3049" s="163">
        <v>3034</v>
      </c>
      <c r="B3049" s="7"/>
      <c r="C3049" s="7"/>
      <c r="D3049" s="120"/>
      <c r="E3049" s="7"/>
      <c r="F3049" s="7"/>
      <c r="G3049" s="219"/>
      <c r="H3049" s="7"/>
      <c r="I3049" s="7"/>
      <c r="J3049" s="9"/>
      <c r="K3049" s="501"/>
    </row>
    <row r="3050" spans="1:11" x14ac:dyDescent="0.2">
      <c r="A3050" s="163">
        <v>3035</v>
      </c>
      <c r="B3050" s="7"/>
      <c r="C3050" s="7"/>
      <c r="D3050" s="120"/>
      <c r="E3050" s="7"/>
      <c r="F3050" s="7"/>
      <c r="G3050" s="219"/>
      <c r="H3050" s="7"/>
      <c r="I3050" s="7"/>
      <c r="J3050" s="9"/>
      <c r="K3050" s="501"/>
    </row>
    <row r="3051" spans="1:11" x14ac:dyDescent="0.2">
      <c r="A3051" s="163">
        <v>3036</v>
      </c>
      <c r="B3051" s="7"/>
      <c r="C3051" s="7"/>
      <c r="D3051" s="120"/>
      <c r="E3051" s="7"/>
      <c r="F3051" s="7"/>
      <c r="G3051" s="219"/>
      <c r="H3051" s="7"/>
      <c r="I3051" s="7"/>
      <c r="J3051" s="9"/>
      <c r="K3051" s="501"/>
    </row>
    <row r="3052" spans="1:11" x14ac:dyDescent="0.2">
      <c r="A3052" s="163">
        <v>3037</v>
      </c>
      <c r="B3052" s="7"/>
      <c r="C3052" s="7"/>
      <c r="D3052" s="120"/>
      <c r="E3052" s="7"/>
      <c r="F3052" s="7"/>
      <c r="G3052" s="219"/>
      <c r="H3052" s="7"/>
      <c r="I3052" s="7"/>
      <c r="J3052" s="9"/>
      <c r="K3052" s="501"/>
    </row>
    <row r="3053" spans="1:11" x14ac:dyDescent="0.2">
      <c r="A3053" s="163">
        <v>3038</v>
      </c>
      <c r="B3053" s="7"/>
      <c r="C3053" s="7"/>
      <c r="D3053" s="120"/>
      <c r="E3053" s="7"/>
      <c r="F3053" s="7"/>
      <c r="G3053" s="219"/>
      <c r="H3053" s="7"/>
      <c r="I3053" s="7"/>
      <c r="J3053" s="9"/>
      <c r="K3053" s="501"/>
    </row>
    <row r="3054" spans="1:11" x14ac:dyDescent="0.2">
      <c r="A3054" s="163">
        <v>3039</v>
      </c>
      <c r="B3054" s="7"/>
      <c r="C3054" s="7"/>
      <c r="D3054" s="120"/>
      <c r="E3054" s="7"/>
      <c r="F3054" s="7"/>
      <c r="G3054" s="219"/>
      <c r="H3054" s="7"/>
      <c r="I3054" s="7"/>
      <c r="J3054" s="9"/>
      <c r="K3054" s="501"/>
    </row>
    <row r="3055" spans="1:11" x14ac:dyDescent="0.2">
      <c r="A3055" s="163">
        <v>3040</v>
      </c>
      <c r="B3055" s="7"/>
      <c r="C3055" s="7"/>
      <c r="D3055" s="120"/>
      <c r="E3055" s="7"/>
      <c r="F3055" s="7"/>
      <c r="G3055" s="219"/>
      <c r="H3055" s="7"/>
      <c r="I3055" s="7"/>
      <c r="J3055" s="9"/>
      <c r="K3055" s="501"/>
    </row>
    <row r="3056" spans="1:11" x14ac:dyDescent="0.2">
      <c r="A3056" s="163">
        <v>3041</v>
      </c>
      <c r="B3056" s="7"/>
      <c r="C3056" s="7"/>
      <c r="D3056" s="120"/>
      <c r="E3056" s="7"/>
      <c r="F3056" s="7"/>
      <c r="G3056" s="219"/>
      <c r="H3056" s="7"/>
      <c r="I3056" s="7"/>
      <c r="J3056" s="9"/>
      <c r="K3056" s="501"/>
    </row>
    <row r="3057" spans="1:11" x14ac:dyDescent="0.2">
      <c r="A3057" s="163">
        <v>3042</v>
      </c>
      <c r="B3057" s="7"/>
      <c r="C3057" s="7"/>
      <c r="D3057" s="120"/>
      <c r="E3057" s="7"/>
      <c r="F3057" s="7"/>
      <c r="G3057" s="219"/>
      <c r="H3057" s="7"/>
      <c r="I3057" s="7"/>
      <c r="J3057" s="9"/>
      <c r="K3057" s="501"/>
    </row>
    <row r="3058" spans="1:11" x14ac:dyDescent="0.2">
      <c r="A3058" s="163">
        <v>3043</v>
      </c>
      <c r="B3058" s="7"/>
      <c r="C3058" s="7"/>
      <c r="D3058" s="120"/>
      <c r="E3058" s="7"/>
      <c r="F3058" s="7"/>
      <c r="G3058" s="219"/>
      <c r="H3058" s="7"/>
      <c r="I3058" s="7"/>
      <c r="J3058" s="9"/>
      <c r="K3058" s="501"/>
    </row>
    <row r="3059" spans="1:11" x14ac:dyDescent="0.2">
      <c r="A3059" s="163">
        <v>3044</v>
      </c>
      <c r="B3059" s="7"/>
      <c r="C3059" s="7"/>
      <c r="D3059" s="120"/>
      <c r="E3059" s="7"/>
      <c r="F3059" s="7"/>
      <c r="G3059" s="219"/>
      <c r="H3059" s="7"/>
      <c r="I3059" s="7"/>
      <c r="J3059" s="9"/>
      <c r="K3059" s="501"/>
    </row>
    <row r="3060" spans="1:11" x14ac:dyDescent="0.2">
      <c r="A3060" s="163">
        <v>3045</v>
      </c>
      <c r="B3060" s="7"/>
      <c r="C3060" s="7"/>
      <c r="D3060" s="120"/>
      <c r="E3060" s="7"/>
      <c r="F3060" s="7"/>
      <c r="G3060" s="219"/>
      <c r="H3060" s="7"/>
      <c r="I3060" s="7"/>
      <c r="J3060" s="9"/>
      <c r="K3060" s="501"/>
    </row>
    <row r="3061" spans="1:11" x14ac:dyDescent="0.2">
      <c r="A3061" s="163">
        <v>3046</v>
      </c>
      <c r="B3061" s="7"/>
      <c r="C3061" s="7"/>
      <c r="D3061" s="120"/>
      <c r="E3061" s="7"/>
      <c r="F3061" s="7"/>
      <c r="G3061" s="219"/>
      <c r="H3061" s="7"/>
      <c r="I3061" s="7"/>
      <c r="J3061" s="9"/>
      <c r="K3061" s="501"/>
    </row>
    <row r="3062" spans="1:11" x14ac:dyDescent="0.2">
      <c r="A3062" s="163">
        <v>3047</v>
      </c>
      <c r="B3062" s="7"/>
      <c r="C3062" s="7"/>
      <c r="D3062" s="120"/>
      <c r="E3062" s="7"/>
      <c r="F3062" s="7"/>
      <c r="G3062" s="219"/>
      <c r="H3062" s="7"/>
      <c r="I3062" s="7"/>
      <c r="J3062" s="9"/>
      <c r="K3062" s="501"/>
    </row>
    <row r="3063" spans="1:11" x14ac:dyDescent="0.2">
      <c r="A3063" s="163">
        <v>3048</v>
      </c>
      <c r="B3063" s="7"/>
      <c r="C3063" s="7"/>
      <c r="D3063" s="120"/>
      <c r="E3063" s="7"/>
      <c r="F3063" s="7"/>
      <c r="G3063" s="219"/>
      <c r="H3063" s="7"/>
      <c r="I3063" s="7"/>
      <c r="J3063" s="9"/>
      <c r="K3063" s="501"/>
    </row>
    <row r="3064" spans="1:11" x14ac:dyDescent="0.2">
      <c r="A3064" s="163">
        <v>3049</v>
      </c>
      <c r="B3064" s="7"/>
      <c r="C3064" s="7"/>
      <c r="D3064" s="120"/>
      <c r="E3064" s="7"/>
      <c r="F3064" s="7"/>
      <c r="G3064" s="219"/>
      <c r="H3064" s="7"/>
      <c r="I3064" s="7"/>
      <c r="J3064" s="9"/>
      <c r="K3064" s="501"/>
    </row>
    <row r="3065" spans="1:11" x14ac:dyDescent="0.2">
      <c r="A3065" s="163">
        <v>3050</v>
      </c>
      <c r="B3065" s="7"/>
      <c r="C3065" s="7"/>
      <c r="D3065" s="120"/>
      <c r="E3065" s="7"/>
      <c r="F3065" s="7"/>
      <c r="G3065" s="219"/>
      <c r="H3065" s="7"/>
      <c r="I3065" s="7"/>
      <c r="J3065" s="9"/>
      <c r="K3065" s="501"/>
    </row>
    <row r="3066" spans="1:11" x14ac:dyDescent="0.2">
      <c r="A3066" s="163">
        <v>3051</v>
      </c>
      <c r="B3066" s="7"/>
      <c r="C3066" s="7"/>
      <c r="D3066" s="120"/>
      <c r="E3066" s="7"/>
      <c r="F3066" s="7"/>
      <c r="G3066" s="219"/>
      <c r="H3066" s="7"/>
      <c r="I3066" s="7"/>
      <c r="J3066" s="9"/>
      <c r="K3066" s="501"/>
    </row>
    <row r="3067" spans="1:11" x14ac:dyDescent="0.2">
      <c r="A3067" s="163">
        <v>3052</v>
      </c>
      <c r="B3067" s="7"/>
      <c r="C3067" s="7"/>
      <c r="D3067" s="120"/>
      <c r="E3067" s="7"/>
      <c r="F3067" s="7"/>
      <c r="G3067" s="219"/>
      <c r="H3067" s="7"/>
      <c r="I3067" s="7"/>
      <c r="J3067" s="9"/>
      <c r="K3067" s="501"/>
    </row>
    <row r="3068" spans="1:11" x14ac:dyDescent="0.2">
      <c r="A3068" s="163">
        <v>3053</v>
      </c>
      <c r="B3068" s="7"/>
      <c r="C3068" s="7"/>
      <c r="D3068" s="120"/>
      <c r="E3068" s="7"/>
      <c r="F3068" s="7"/>
      <c r="G3068" s="219"/>
      <c r="H3068" s="7"/>
      <c r="I3068" s="7"/>
      <c r="J3068" s="9"/>
      <c r="K3068" s="501"/>
    </row>
    <row r="3069" spans="1:11" x14ac:dyDescent="0.2">
      <c r="A3069" s="163">
        <v>3054</v>
      </c>
      <c r="B3069" s="7"/>
      <c r="C3069" s="7"/>
      <c r="D3069" s="120"/>
      <c r="E3069" s="7"/>
      <c r="F3069" s="7"/>
      <c r="G3069" s="219"/>
      <c r="H3069" s="7"/>
      <c r="I3069" s="7"/>
      <c r="J3069" s="9"/>
      <c r="K3069" s="501"/>
    </row>
    <row r="3070" spans="1:11" x14ac:dyDescent="0.2">
      <c r="A3070" s="163">
        <v>3055</v>
      </c>
      <c r="B3070" s="7"/>
      <c r="C3070" s="7"/>
      <c r="D3070" s="120"/>
      <c r="E3070" s="7"/>
      <c r="F3070" s="7"/>
      <c r="G3070" s="219"/>
      <c r="H3070" s="7"/>
      <c r="I3070" s="7"/>
      <c r="J3070" s="9"/>
      <c r="K3070" s="501"/>
    </row>
    <row r="3071" spans="1:11" x14ac:dyDescent="0.2">
      <c r="A3071" s="163">
        <v>3056</v>
      </c>
      <c r="B3071" s="7"/>
      <c r="C3071" s="7"/>
      <c r="D3071" s="120"/>
      <c r="E3071" s="7"/>
      <c r="F3071" s="7"/>
      <c r="G3071" s="219"/>
      <c r="H3071" s="7"/>
      <c r="I3071" s="7"/>
      <c r="J3071" s="9"/>
      <c r="K3071" s="501"/>
    </row>
    <row r="3072" spans="1:11" x14ac:dyDescent="0.2">
      <c r="A3072" s="163">
        <v>3057</v>
      </c>
      <c r="B3072" s="7"/>
      <c r="C3072" s="7"/>
      <c r="D3072" s="120"/>
      <c r="E3072" s="7"/>
      <c r="F3072" s="7"/>
      <c r="G3072" s="219"/>
      <c r="H3072" s="7"/>
      <c r="I3072" s="7"/>
      <c r="J3072" s="9"/>
      <c r="K3072" s="501"/>
    </row>
    <row r="3073" spans="1:11" x14ac:dyDescent="0.2">
      <c r="A3073" s="163">
        <v>3058</v>
      </c>
      <c r="B3073" s="7"/>
      <c r="C3073" s="7"/>
      <c r="D3073" s="120"/>
      <c r="E3073" s="7"/>
      <c r="F3073" s="7"/>
      <c r="G3073" s="219"/>
      <c r="H3073" s="7"/>
      <c r="I3073" s="7"/>
      <c r="J3073" s="9"/>
      <c r="K3073" s="501"/>
    </row>
    <row r="3074" spans="1:11" x14ac:dyDescent="0.2">
      <c r="A3074" s="163">
        <v>3059</v>
      </c>
      <c r="B3074" s="7"/>
      <c r="C3074" s="7"/>
      <c r="D3074" s="120"/>
      <c r="E3074" s="7"/>
      <c r="F3074" s="7"/>
      <c r="G3074" s="219"/>
      <c r="H3074" s="7"/>
      <c r="I3074" s="7"/>
      <c r="J3074" s="9"/>
      <c r="K3074" s="501"/>
    </row>
    <row r="3075" spans="1:11" x14ac:dyDescent="0.2">
      <c r="A3075" s="163">
        <v>3060</v>
      </c>
      <c r="B3075" s="7"/>
      <c r="C3075" s="7"/>
      <c r="D3075" s="120"/>
      <c r="E3075" s="7"/>
      <c r="F3075" s="7"/>
      <c r="G3075" s="219"/>
      <c r="H3075" s="7"/>
      <c r="I3075" s="7"/>
      <c r="J3075" s="9"/>
      <c r="K3075" s="501"/>
    </row>
    <row r="3076" spans="1:11" x14ac:dyDescent="0.2">
      <c r="A3076" s="163">
        <v>3061</v>
      </c>
      <c r="B3076" s="7"/>
      <c r="C3076" s="7"/>
      <c r="D3076" s="120"/>
      <c r="E3076" s="7"/>
      <c r="F3076" s="7"/>
      <c r="G3076" s="219"/>
      <c r="H3076" s="7"/>
      <c r="I3076" s="7"/>
      <c r="J3076" s="9"/>
      <c r="K3076" s="501"/>
    </row>
    <row r="3077" spans="1:11" x14ac:dyDescent="0.2">
      <c r="A3077" s="163">
        <v>3062</v>
      </c>
      <c r="B3077" s="7"/>
      <c r="C3077" s="7"/>
      <c r="D3077" s="120"/>
      <c r="E3077" s="7"/>
      <c r="F3077" s="7"/>
      <c r="G3077" s="219"/>
      <c r="H3077" s="7"/>
      <c r="I3077" s="7"/>
      <c r="J3077" s="9"/>
      <c r="K3077" s="501"/>
    </row>
    <row r="3078" spans="1:11" x14ac:dyDescent="0.2">
      <c r="A3078" s="163">
        <v>3063</v>
      </c>
      <c r="B3078" s="7"/>
      <c r="C3078" s="7"/>
      <c r="D3078" s="120"/>
      <c r="E3078" s="7"/>
      <c r="F3078" s="7"/>
      <c r="G3078" s="219"/>
      <c r="H3078" s="7"/>
      <c r="I3078" s="7"/>
      <c r="J3078" s="9"/>
      <c r="K3078" s="501"/>
    </row>
    <row r="3079" spans="1:11" x14ac:dyDescent="0.2">
      <c r="A3079" s="163">
        <v>3064</v>
      </c>
      <c r="B3079" s="7"/>
      <c r="C3079" s="7"/>
      <c r="D3079" s="120"/>
      <c r="E3079" s="7"/>
      <c r="F3079" s="7"/>
      <c r="G3079" s="219"/>
      <c r="H3079" s="7"/>
      <c r="I3079" s="7"/>
      <c r="J3079" s="9"/>
      <c r="K3079" s="501"/>
    </row>
    <row r="3080" spans="1:11" x14ac:dyDescent="0.2">
      <c r="A3080" s="163">
        <v>3065</v>
      </c>
      <c r="B3080" s="7"/>
      <c r="C3080" s="7"/>
      <c r="D3080" s="120"/>
      <c r="E3080" s="7"/>
      <c r="F3080" s="7"/>
      <c r="G3080" s="219"/>
      <c r="H3080" s="7"/>
      <c r="I3080" s="7"/>
      <c r="J3080" s="9"/>
      <c r="K3080" s="501"/>
    </row>
    <row r="3081" spans="1:11" x14ac:dyDescent="0.2">
      <c r="A3081" s="163">
        <v>3066</v>
      </c>
      <c r="B3081" s="7"/>
      <c r="C3081" s="7"/>
      <c r="D3081" s="120"/>
      <c r="E3081" s="7"/>
      <c r="F3081" s="7"/>
      <c r="G3081" s="219"/>
      <c r="H3081" s="7"/>
      <c r="I3081" s="7"/>
      <c r="J3081" s="9"/>
      <c r="K3081" s="501"/>
    </row>
    <row r="3082" spans="1:11" x14ac:dyDescent="0.2">
      <c r="A3082" s="163">
        <v>3067</v>
      </c>
      <c r="B3082" s="7"/>
      <c r="C3082" s="7"/>
      <c r="D3082" s="120"/>
      <c r="E3082" s="7"/>
      <c r="F3082" s="7"/>
      <c r="G3082" s="219"/>
      <c r="H3082" s="7"/>
      <c r="I3082" s="7"/>
      <c r="J3082" s="9"/>
      <c r="K3082" s="501"/>
    </row>
    <row r="3083" spans="1:11" x14ac:dyDescent="0.2">
      <c r="A3083" s="163">
        <v>3068</v>
      </c>
      <c r="B3083" s="7"/>
      <c r="C3083" s="7"/>
      <c r="D3083" s="120"/>
      <c r="E3083" s="7"/>
      <c r="F3083" s="7"/>
      <c r="G3083" s="219"/>
      <c r="H3083" s="7"/>
      <c r="I3083" s="7"/>
      <c r="J3083" s="9"/>
      <c r="K3083" s="501"/>
    </row>
    <row r="3084" spans="1:11" x14ac:dyDescent="0.2">
      <c r="A3084" s="163">
        <v>3069</v>
      </c>
      <c r="B3084" s="7"/>
      <c r="C3084" s="7"/>
      <c r="D3084" s="120"/>
      <c r="E3084" s="7"/>
      <c r="F3084" s="7"/>
      <c r="G3084" s="219"/>
      <c r="H3084" s="7"/>
      <c r="I3084" s="7"/>
      <c r="J3084" s="9"/>
      <c r="K3084" s="501"/>
    </row>
    <row r="3085" spans="1:11" x14ac:dyDescent="0.2">
      <c r="A3085" s="163">
        <v>3070</v>
      </c>
      <c r="B3085" s="7"/>
      <c r="C3085" s="7"/>
      <c r="D3085" s="120"/>
      <c r="E3085" s="7"/>
      <c r="F3085" s="7"/>
      <c r="G3085" s="219"/>
      <c r="H3085" s="7"/>
      <c r="I3085" s="7"/>
      <c r="J3085" s="9"/>
      <c r="K3085" s="501"/>
    </row>
    <row r="3086" spans="1:11" x14ac:dyDescent="0.2">
      <c r="A3086" s="163">
        <v>3071</v>
      </c>
      <c r="B3086" s="7"/>
      <c r="C3086" s="7"/>
      <c r="D3086" s="120"/>
      <c r="E3086" s="7"/>
      <c r="F3086" s="7"/>
      <c r="G3086" s="219"/>
      <c r="H3086" s="7"/>
      <c r="I3086" s="7"/>
      <c r="J3086" s="9"/>
      <c r="K3086" s="501"/>
    </row>
    <row r="3087" spans="1:11" x14ac:dyDescent="0.2">
      <c r="A3087" s="163">
        <v>3072</v>
      </c>
      <c r="B3087" s="7"/>
      <c r="C3087" s="7"/>
      <c r="D3087" s="120"/>
      <c r="E3087" s="7"/>
      <c r="F3087" s="7"/>
      <c r="G3087" s="219"/>
      <c r="H3087" s="7"/>
      <c r="I3087" s="7"/>
      <c r="J3087" s="9"/>
      <c r="K3087" s="501"/>
    </row>
    <row r="3088" spans="1:11" x14ac:dyDescent="0.2">
      <c r="A3088" s="163">
        <v>3073</v>
      </c>
      <c r="B3088" s="7"/>
      <c r="C3088" s="7"/>
      <c r="D3088" s="120"/>
      <c r="E3088" s="7"/>
      <c r="F3088" s="7"/>
      <c r="G3088" s="219"/>
      <c r="H3088" s="7"/>
      <c r="I3088" s="7"/>
      <c r="J3088" s="9"/>
      <c r="K3088" s="501"/>
    </row>
    <row r="3089" spans="1:11" x14ac:dyDescent="0.2">
      <c r="A3089" s="163">
        <v>3074</v>
      </c>
      <c r="B3089" s="7"/>
      <c r="C3089" s="7"/>
      <c r="D3089" s="120"/>
      <c r="E3089" s="7"/>
      <c r="F3089" s="7"/>
      <c r="G3089" s="219"/>
      <c r="H3089" s="7"/>
      <c r="I3089" s="7"/>
      <c r="J3089" s="9"/>
      <c r="K3089" s="501"/>
    </row>
    <row r="3090" spans="1:11" x14ac:dyDescent="0.2">
      <c r="A3090" s="163">
        <v>3075</v>
      </c>
      <c r="B3090" s="7"/>
      <c r="C3090" s="7"/>
      <c r="D3090" s="120"/>
      <c r="E3090" s="7"/>
      <c r="F3090" s="7"/>
      <c r="G3090" s="219"/>
      <c r="H3090" s="7"/>
      <c r="I3090" s="7"/>
      <c r="J3090" s="9"/>
      <c r="K3090" s="501"/>
    </row>
    <row r="3091" spans="1:11" x14ac:dyDescent="0.2">
      <c r="A3091" s="163">
        <v>3076</v>
      </c>
      <c r="B3091" s="7"/>
      <c r="C3091" s="7"/>
      <c r="D3091" s="120"/>
      <c r="E3091" s="7"/>
      <c r="F3091" s="7"/>
      <c r="G3091" s="219"/>
      <c r="H3091" s="7"/>
      <c r="I3091" s="7"/>
      <c r="J3091" s="9"/>
      <c r="K3091" s="501"/>
    </row>
    <row r="3092" spans="1:11" x14ac:dyDescent="0.2">
      <c r="A3092" s="163">
        <v>3077</v>
      </c>
      <c r="B3092" s="7"/>
      <c r="C3092" s="7"/>
      <c r="D3092" s="120"/>
      <c r="E3092" s="7"/>
      <c r="F3092" s="7"/>
      <c r="G3092" s="219"/>
      <c r="H3092" s="7"/>
      <c r="I3092" s="7"/>
      <c r="J3092" s="9"/>
      <c r="K3092" s="501"/>
    </row>
    <row r="3093" spans="1:11" x14ac:dyDescent="0.2">
      <c r="A3093" s="163">
        <v>3078</v>
      </c>
      <c r="B3093" s="7"/>
      <c r="C3093" s="7"/>
      <c r="D3093" s="120"/>
      <c r="E3093" s="7"/>
      <c r="F3093" s="7"/>
      <c r="G3093" s="219"/>
      <c r="H3093" s="7"/>
      <c r="I3093" s="7"/>
      <c r="J3093" s="9"/>
      <c r="K3093" s="501"/>
    </row>
    <row r="3094" spans="1:11" x14ac:dyDescent="0.2">
      <c r="A3094" s="163">
        <v>3079</v>
      </c>
      <c r="B3094" s="7"/>
      <c r="C3094" s="7"/>
      <c r="D3094" s="120"/>
      <c r="E3094" s="7"/>
      <c r="F3094" s="7"/>
      <c r="G3094" s="219"/>
      <c r="H3094" s="7"/>
      <c r="I3094" s="7"/>
      <c r="J3094" s="9"/>
      <c r="K3094" s="501"/>
    </row>
    <row r="3095" spans="1:11" x14ac:dyDescent="0.2">
      <c r="A3095" s="163">
        <v>3080</v>
      </c>
      <c r="B3095" s="7"/>
      <c r="C3095" s="7"/>
      <c r="D3095" s="120"/>
      <c r="E3095" s="7"/>
      <c r="F3095" s="7"/>
      <c r="G3095" s="219"/>
      <c r="H3095" s="7"/>
      <c r="I3095" s="7"/>
      <c r="J3095" s="9"/>
      <c r="K3095" s="501"/>
    </row>
    <row r="3096" spans="1:11" x14ac:dyDescent="0.2">
      <c r="A3096" s="163">
        <v>3081</v>
      </c>
      <c r="B3096" s="7"/>
      <c r="C3096" s="7"/>
      <c r="D3096" s="120"/>
      <c r="E3096" s="7"/>
      <c r="F3096" s="7"/>
      <c r="G3096" s="219"/>
      <c r="H3096" s="7"/>
      <c r="I3096" s="7"/>
      <c r="J3096" s="9"/>
      <c r="K3096" s="501"/>
    </row>
    <row r="3097" spans="1:11" x14ac:dyDescent="0.2">
      <c r="A3097" s="163">
        <v>3082</v>
      </c>
      <c r="B3097" s="7"/>
      <c r="C3097" s="7"/>
      <c r="D3097" s="120"/>
      <c r="E3097" s="7"/>
      <c r="F3097" s="7"/>
      <c r="G3097" s="219"/>
      <c r="H3097" s="7"/>
      <c r="I3097" s="7"/>
      <c r="J3097" s="9"/>
      <c r="K3097" s="501"/>
    </row>
    <row r="3098" spans="1:11" x14ac:dyDescent="0.2">
      <c r="A3098" s="163">
        <v>3083</v>
      </c>
      <c r="B3098" s="7"/>
      <c r="C3098" s="7"/>
      <c r="D3098" s="120"/>
      <c r="E3098" s="7"/>
      <c r="F3098" s="7"/>
      <c r="G3098" s="219"/>
      <c r="H3098" s="7"/>
      <c r="I3098" s="7"/>
      <c r="J3098" s="9"/>
      <c r="K3098" s="501"/>
    </row>
    <row r="3099" spans="1:11" x14ac:dyDescent="0.2">
      <c r="A3099" s="163">
        <v>3084</v>
      </c>
      <c r="B3099" s="7"/>
      <c r="C3099" s="7"/>
      <c r="D3099" s="120"/>
      <c r="E3099" s="7"/>
      <c r="F3099" s="7"/>
      <c r="G3099" s="219"/>
      <c r="H3099" s="7"/>
      <c r="I3099" s="7"/>
      <c r="J3099" s="9"/>
      <c r="K3099" s="501"/>
    </row>
    <row r="3100" spans="1:11" x14ac:dyDescent="0.2">
      <c r="A3100" s="163">
        <v>3085</v>
      </c>
      <c r="B3100" s="7"/>
      <c r="C3100" s="7"/>
      <c r="D3100" s="120"/>
      <c r="E3100" s="7"/>
      <c r="F3100" s="7"/>
      <c r="G3100" s="219"/>
      <c r="H3100" s="7"/>
      <c r="I3100" s="7"/>
      <c r="J3100" s="9"/>
      <c r="K3100" s="501"/>
    </row>
    <row r="3101" spans="1:11" x14ac:dyDescent="0.2">
      <c r="A3101" s="163">
        <v>3086</v>
      </c>
      <c r="B3101" s="7"/>
      <c r="C3101" s="7"/>
      <c r="D3101" s="120"/>
      <c r="E3101" s="7"/>
      <c r="F3101" s="7"/>
      <c r="G3101" s="219"/>
      <c r="H3101" s="7"/>
      <c r="I3101" s="7"/>
      <c r="J3101" s="9"/>
      <c r="K3101" s="501"/>
    </row>
    <row r="3102" spans="1:11" x14ac:dyDescent="0.2">
      <c r="A3102" s="163">
        <v>3087</v>
      </c>
      <c r="B3102" s="7"/>
      <c r="C3102" s="7"/>
      <c r="D3102" s="120"/>
      <c r="E3102" s="7"/>
      <c r="F3102" s="7"/>
      <c r="G3102" s="219"/>
      <c r="H3102" s="7"/>
      <c r="I3102" s="7"/>
      <c r="J3102" s="9"/>
      <c r="K3102" s="501"/>
    </row>
    <row r="3103" spans="1:11" x14ac:dyDescent="0.2">
      <c r="A3103" s="163">
        <v>3088</v>
      </c>
      <c r="B3103" s="7"/>
      <c r="C3103" s="7"/>
      <c r="D3103" s="120"/>
      <c r="E3103" s="7"/>
      <c r="F3103" s="7"/>
      <c r="G3103" s="219"/>
      <c r="H3103" s="7"/>
      <c r="I3103" s="7"/>
      <c r="J3103" s="9"/>
      <c r="K3103" s="501"/>
    </row>
    <row r="3104" spans="1:11" x14ac:dyDescent="0.2">
      <c r="A3104" s="163">
        <v>3089</v>
      </c>
      <c r="B3104" s="7"/>
      <c r="C3104" s="7"/>
      <c r="D3104" s="120"/>
      <c r="E3104" s="7"/>
      <c r="F3104" s="7"/>
      <c r="G3104" s="219"/>
      <c r="H3104" s="7"/>
      <c r="I3104" s="7"/>
      <c r="J3104" s="9"/>
      <c r="K3104" s="501"/>
    </row>
    <row r="3105" spans="1:11" x14ac:dyDescent="0.2">
      <c r="A3105" s="163">
        <v>3090</v>
      </c>
      <c r="B3105" s="7"/>
      <c r="C3105" s="7"/>
      <c r="D3105" s="120"/>
      <c r="E3105" s="7"/>
      <c r="F3105" s="7"/>
      <c r="G3105" s="219"/>
      <c r="H3105" s="7"/>
      <c r="I3105" s="7"/>
      <c r="J3105" s="9"/>
      <c r="K3105" s="501"/>
    </row>
    <row r="3106" spans="1:11" x14ac:dyDescent="0.2">
      <c r="A3106" s="163">
        <v>3091</v>
      </c>
      <c r="B3106" s="7"/>
      <c r="C3106" s="7"/>
      <c r="D3106" s="120"/>
      <c r="E3106" s="7"/>
      <c r="F3106" s="7"/>
      <c r="G3106" s="219"/>
      <c r="H3106" s="7"/>
      <c r="I3106" s="7"/>
      <c r="J3106" s="9"/>
      <c r="K3106" s="501"/>
    </row>
    <row r="3107" spans="1:11" x14ac:dyDescent="0.2">
      <c r="A3107" s="163">
        <v>3092</v>
      </c>
      <c r="B3107" s="7"/>
      <c r="C3107" s="7"/>
      <c r="D3107" s="120"/>
      <c r="E3107" s="7"/>
      <c r="F3107" s="7"/>
      <c r="G3107" s="219"/>
      <c r="H3107" s="7"/>
      <c r="I3107" s="7"/>
      <c r="J3107" s="9"/>
      <c r="K3107" s="501"/>
    </row>
    <row r="3108" spans="1:11" x14ac:dyDescent="0.2">
      <c r="A3108" s="163">
        <v>3093</v>
      </c>
      <c r="B3108" s="7"/>
      <c r="C3108" s="7"/>
      <c r="D3108" s="120"/>
      <c r="E3108" s="7"/>
      <c r="F3108" s="7"/>
      <c r="G3108" s="219"/>
      <c r="H3108" s="7"/>
      <c r="I3108" s="7"/>
      <c r="J3108" s="9"/>
      <c r="K3108" s="501"/>
    </row>
    <row r="3109" spans="1:11" x14ac:dyDescent="0.2">
      <c r="A3109" s="163">
        <v>3094</v>
      </c>
      <c r="B3109" s="7"/>
      <c r="C3109" s="7"/>
      <c r="D3109" s="120"/>
      <c r="E3109" s="7"/>
      <c r="F3109" s="7"/>
      <c r="G3109" s="219"/>
      <c r="H3109" s="7"/>
      <c r="I3109" s="7"/>
      <c r="J3109" s="9"/>
      <c r="K3109" s="501"/>
    </row>
    <row r="3110" spans="1:11" x14ac:dyDescent="0.2">
      <c r="A3110" s="163">
        <v>3095</v>
      </c>
      <c r="B3110" s="7"/>
      <c r="C3110" s="7"/>
      <c r="D3110" s="120"/>
      <c r="E3110" s="7"/>
      <c r="F3110" s="7"/>
      <c r="G3110" s="219"/>
      <c r="H3110" s="7"/>
      <c r="I3110" s="7"/>
      <c r="J3110" s="9"/>
      <c r="K3110" s="501"/>
    </row>
    <row r="3111" spans="1:11" x14ac:dyDescent="0.2">
      <c r="A3111" s="163">
        <v>3096</v>
      </c>
      <c r="B3111" s="7"/>
      <c r="C3111" s="7"/>
      <c r="D3111" s="120"/>
      <c r="E3111" s="7"/>
      <c r="F3111" s="7"/>
      <c r="G3111" s="219"/>
      <c r="H3111" s="7"/>
      <c r="I3111" s="7"/>
      <c r="J3111" s="9"/>
      <c r="K3111" s="501"/>
    </row>
    <row r="3112" spans="1:11" x14ac:dyDescent="0.2">
      <c r="A3112" s="163">
        <v>3097</v>
      </c>
      <c r="B3112" s="7"/>
      <c r="C3112" s="7"/>
      <c r="D3112" s="120"/>
      <c r="E3112" s="7"/>
      <c r="F3112" s="7"/>
      <c r="G3112" s="219"/>
      <c r="H3112" s="7"/>
      <c r="I3112" s="7"/>
      <c r="J3112" s="9"/>
      <c r="K3112" s="501"/>
    </row>
    <row r="3113" spans="1:11" x14ac:dyDescent="0.2">
      <c r="A3113" s="163">
        <v>3098</v>
      </c>
      <c r="B3113" s="7"/>
      <c r="C3113" s="7"/>
      <c r="D3113" s="120"/>
      <c r="E3113" s="7"/>
      <c r="F3113" s="7"/>
      <c r="G3113" s="219"/>
      <c r="H3113" s="7"/>
      <c r="I3113" s="7"/>
      <c r="J3113" s="9"/>
      <c r="K3113" s="501"/>
    </row>
    <row r="3114" spans="1:11" x14ac:dyDescent="0.2">
      <c r="A3114" s="163">
        <v>3099</v>
      </c>
      <c r="B3114" s="7"/>
      <c r="C3114" s="7"/>
      <c r="D3114" s="120"/>
      <c r="E3114" s="7"/>
      <c r="F3114" s="7"/>
      <c r="G3114" s="219"/>
      <c r="H3114" s="7"/>
      <c r="I3114" s="7"/>
      <c r="J3114" s="9"/>
      <c r="K3114" s="501"/>
    </row>
    <row r="3115" spans="1:11" x14ac:dyDescent="0.2">
      <c r="A3115" s="163">
        <v>3100</v>
      </c>
      <c r="B3115" s="7"/>
      <c r="C3115" s="7"/>
      <c r="D3115" s="120"/>
      <c r="E3115" s="7"/>
      <c r="F3115" s="7"/>
      <c r="G3115" s="219"/>
      <c r="H3115" s="7"/>
      <c r="I3115" s="7"/>
      <c r="J3115" s="9"/>
      <c r="K3115" s="501"/>
    </row>
    <row r="3116" spans="1:11" x14ac:dyDescent="0.2">
      <c r="A3116" s="163">
        <v>3101</v>
      </c>
      <c r="B3116" s="7"/>
      <c r="C3116" s="7"/>
      <c r="D3116" s="120"/>
      <c r="E3116" s="7"/>
      <c r="F3116" s="7"/>
      <c r="G3116" s="219"/>
      <c r="H3116" s="7"/>
      <c r="I3116" s="7"/>
      <c r="J3116" s="9"/>
      <c r="K3116" s="501"/>
    </row>
    <row r="3117" spans="1:11" x14ac:dyDescent="0.2">
      <c r="A3117" s="163">
        <v>3102</v>
      </c>
      <c r="B3117" s="7"/>
      <c r="C3117" s="7"/>
      <c r="D3117" s="120"/>
      <c r="E3117" s="7"/>
      <c r="F3117" s="7"/>
      <c r="G3117" s="219"/>
      <c r="H3117" s="7"/>
      <c r="I3117" s="7"/>
      <c r="J3117" s="9"/>
      <c r="K3117" s="501"/>
    </row>
    <row r="3118" spans="1:11" x14ac:dyDescent="0.2">
      <c r="A3118" s="163">
        <v>3103</v>
      </c>
      <c r="B3118" s="7"/>
      <c r="C3118" s="7"/>
      <c r="D3118" s="120"/>
      <c r="E3118" s="7"/>
      <c r="F3118" s="7"/>
      <c r="G3118" s="219"/>
      <c r="H3118" s="7"/>
      <c r="I3118" s="7"/>
      <c r="J3118" s="9"/>
      <c r="K3118" s="501"/>
    </row>
    <row r="3119" spans="1:11" x14ac:dyDescent="0.2">
      <c r="A3119" s="163">
        <v>3104</v>
      </c>
      <c r="B3119" s="7"/>
      <c r="C3119" s="7"/>
      <c r="D3119" s="120"/>
      <c r="E3119" s="7"/>
      <c r="F3119" s="7"/>
      <c r="G3119" s="219"/>
      <c r="H3119" s="7"/>
      <c r="I3119" s="7"/>
      <c r="J3119" s="9"/>
      <c r="K3119" s="501"/>
    </row>
    <row r="3120" spans="1:11" x14ac:dyDescent="0.2">
      <c r="A3120" s="163">
        <v>3105</v>
      </c>
      <c r="B3120" s="7"/>
      <c r="C3120" s="7"/>
      <c r="D3120" s="120"/>
      <c r="E3120" s="7"/>
      <c r="F3120" s="7"/>
      <c r="G3120" s="219"/>
      <c r="H3120" s="7"/>
      <c r="I3120" s="7"/>
      <c r="J3120" s="9"/>
      <c r="K3120" s="501"/>
    </row>
    <row r="3121" spans="1:11" x14ac:dyDescent="0.2">
      <c r="A3121" s="163">
        <v>3106</v>
      </c>
      <c r="B3121" s="7"/>
      <c r="C3121" s="7"/>
      <c r="D3121" s="120"/>
      <c r="E3121" s="7"/>
      <c r="F3121" s="7"/>
      <c r="G3121" s="219"/>
      <c r="H3121" s="7"/>
      <c r="I3121" s="7"/>
      <c r="J3121" s="9"/>
      <c r="K3121" s="501"/>
    </row>
    <row r="3122" spans="1:11" x14ac:dyDescent="0.2">
      <c r="A3122" s="163">
        <v>3107</v>
      </c>
      <c r="B3122" s="7"/>
      <c r="C3122" s="7"/>
      <c r="D3122" s="120"/>
      <c r="E3122" s="7"/>
      <c r="F3122" s="7"/>
      <c r="G3122" s="219"/>
      <c r="H3122" s="7"/>
      <c r="I3122" s="7"/>
      <c r="J3122" s="9"/>
      <c r="K3122" s="501"/>
    </row>
    <row r="3123" spans="1:11" x14ac:dyDescent="0.2">
      <c r="A3123" s="163">
        <v>3108</v>
      </c>
      <c r="B3123" s="7"/>
      <c r="C3123" s="7"/>
      <c r="D3123" s="120"/>
      <c r="E3123" s="7"/>
      <c r="F3123" s="7"/>
      <c r="G3123" s="219"/>
      <c r="H3123" s="7"/>
      <c r="I3123" s="7"/>
      <c r="J3123" s="9"/>
      <c r="K3123" s="501"/>
    </row>
    <row r="3124" spans="1:11" x14ac:dyDescent="0.2">
      <c r="A3124" s="163">
        <v>3109</v>
      </c>
      <c r="B3124" s="7"/>
      <c r="C3124" s="7"/>
      <c r="D3124" s="120"/>
      <c r="E3124" s="7"/>
      <c r="F3124" s="7"/>
      <c r="G3124" s="219"/>
      <c r="H3124" s="7"/>
      <c r="I3124" s="7"/>
      <c r="J3124" s="9"/>
      <c r="K3124" s="501"/>
    </row>
    <row r="3125" spans="1:11" x14ac:dyDescent="0.2">
      <c r="A3125" s="163">
        <v>3110</v>
      </c>
      <c r="B3125" s="7"/>
      <c r="C3125" s="7"/>
      <c r="D3125" s="120"/>
      <c r="E3125" s="7"/>
      <c r="F3125" s="7"/>
      <c r="G3125" s="219"/>
      <c r="H3125" s="7"/>
      <c r="I3125" s="7"/>
      <c r="J3125" s="9"/>
      <c r="K3125" s="501"/>
    </row>
    <row r="3126" spans="1:11" x14ac:dyDescent="0.2">
      <c r="A3126" s="163">
        <v>3111</v>
      </c>
      <c r="B3126" s="7"/>
      <c r="C3126" s="7"/>
      <c r="D3126" s="120"/>
      <c r="E3126" s="7"/>
      <c r="F3126" s="7"/>
      <c r="G3126" s="219"/>
      <c r="H3126" s="7"/>
      <c r="I3126" s="7"/>
      <c r="J3126" s="9"/>
      <c r="K3126" s="501"/>
    </row>
    <row r="3127" spans="1:11" x14ac:dyDescent="0.2">
      <c r="A3127" s="163">
        <v>3112</v>
      </c>
      <c r="B3127" s="7"/>
      <c r="C3127" s="7"/>
      <c r="D3127" s="120"/>
      <c r="E3127" s="7"/>
      <c r="F3127" s="7"/>
      <c r="G3127" s="219"/>
      <c r="H3127" s="7"/>
      <c r="I3127" s="7"/>
      <c r="J3127" s="9"/>
      <c r="K3127" s="501"/>
    </row>
    <row r="3128" spans="1:11" x14ac:dyDescent="0.2">
      <c r="A3128" s="163">
        <v>3113</v>
      </c>
      <c r="B3128" s="7"/>
      <c r="C3128" s="7"/>
      <c r="D3128" s="120"/>
      <c r="E3128" s="7"/>
      <c r="F3128" s="7"/>
      <c r="G3128" s="219"/>
      <c r="H3128" s="7"/>
      <c r="I3128" s="7"/>
      <c r="J3128" s="9"/>
      <c r="K3128" s="501"/>
    </row>
    <row r="3129" spans="1:11" x14ac:dyDescent="0.2">
      <c r="A3129" s="163">
        <v>3114</v>
      </c>
      <c r="B3129" s="7"/>
      <c r="C3129" s="7"/>
      <c r="D3129" s="120"/>
      <c r="E3129" s="7"/>
      <c r="F3129" s="7"/>
      <c r="G3129" s="219"/>
      <c r="H3129" s="7"/>
      <c r="I3129" s="7"/>
      <c r="J3129" s="9"/>
      <c r="K3129" s="501"/>
    </row>
    <row r="3130" spans="1:11" x14ac:dyDescent="0.2">
      <c r="A3130" s="163">
        <v>3115</v>
      </c>
      <c r="B3130" s="7"/>
      <c r="C3130" s="7"/>
      <c r="D3130" s="120"/>
      <c r="E3130" s="7"/>
      <c r="F3130" s="7"/>
      <c r="G3130" s="219"/>
      <c r="H3130" s="7"/>
      <c r="I3130" s="7"/>
      <c r="J3130" s="9"/>
      <c r="K3130" s="501"/>
    </row>
    <row r="3131" spans="1:11" x14ac:dyDescent="0.2">
      <c r="A3131" s="163">
        <v>3116</v>
      </c>
      <c r="B3131" s="7"/>
      <c r="C3131" s="7"/>
      <c r="D3131" s="120"/>
      <c r="E3131" s="7"/>
      <c r="F3131" s="7"/>
      <c r="G3131" s="219"/>
      <c r="H3131" s="7"/>
      <c r="I3131" s="7"/>
      <c r="J3131" s="9"/>
      <c r="K3131" s="501"/>
    </row>
    <row r="3132" spans="1:11" x14ac:dyDescent="0.2">
      <c r="A3132" s="163">
        <v>3117</v>
      </c>
      <c r="B3132" s="7"/>
      <c r="C3132" s="7"/>
      <c r="D3132" s="120"/>
      <c r="E3132" s="7"/>
      <c r="F3132" s="7"/>
      <c r="G3132" s="219"/>
      <c r="H3132" s="7"/>
      <c r="I3132" s="7"/>
      <c r="J3132" s="9"/>
      <c r="K3132" s="501"/>
    </row>
    <row r="3133" spans="1:11" x14ac:dyDescent="0.2">
      <c r="A3133" s="163">
        <v>3118</v>
      </c>
      <c r="B3133" s="7"/>
      <c r="C3133" s="7"/>
      <c r="D3133" s="120"/>
      <c r="E3133" s="7"/>
      <c r="F3133" s="7"/>
      <c r="G3133" s="219"/>
      <c r="H3133" s="7"/>
      <c r="I3133" s="7"/>
      <c r="J3133" s="9"/>
      <c r="K3133" s="501"/>
    </row>
    <row r="3134" spans="1:11" x14ac:dyDescent="0.2">
      <c r="A3134" s="163">
        <v>3119</v>
      </c>
      <c r="B3134" s="7"/>
      <c r="C3134" s="7"/>
      <c r="D3134" s="120"/>
      <c r="E3134" s="7"/>
      <c r="F3134" s="7"/>
      <c r="G3134" s="219"/>
      <c r="H3134" s="7"/>
      <c r="I3134" s="7"/>
      <c r="J3134" s="9"/>
      <c r="K3134" s="501"/>
    </row>
    <row r="3135" spans="1:11" x14ac:dyDescent="0.2">
      <c r="A3135" s="163">
        <v>3120</v>
      </c>
      <c r="B3135" s="7"/>
      <c r="C3135" s="7"/>
      <c r="D3135" s="120"/>
      <c r="E3135" s="7"/>
      <c r="F3135" s="7"/>
      <c r="G3135" s="219"/>
      <c r="H3135" s="7"/>
      <c r="I3135" s="7"/>
      <c r="J3135" s="9"/>
      <c r="K3135" s="501"/>
    </row>
    <row r="3136" spans="1:11" x14ac:dyDescent="0.2">
      <c r="A3136" s="163">
        <v>3121</v>
      </c>
      <c r="B3136" s="7"/>
      <c r="C3136" s="7"/>
      <c r="D3136" s="120"/>
      <c r="E3136" s="7"/>
      <c r="F3136" s="7"/>
      <c r="G3136" s="219"/>
      <c r="H3136" s="7"/>
      <c r="I3136" s="7"/>
      <c r="J3136" s="9"/>
      <c r="K3136" s="501"/>
    </row>
    <row r="3137" spans="1:11" x14ac:dyDescent="0.2">
      <c r="A3137" s="163">
        <v>3122</v>
      </c>
      <c r="B3137" s="7"/>
      <c r="C3137" s="7"/>
      <c r="D3137" s="120"/>
      <c r="E3137" s="7"/>
      <c r="F3137" s="7"/>
      <c r="G3137" s="219"/>
      <c r="H3137" s="7"/>
      <c r="I3137" s="7"/>
      <c r="J3137" s="9"/>
      <c r="K3137" s="501"/>
    </row>
    <row r="3138" spans="1:11" x14ac:dyDescent="0.2">
      <c r="A3138" s="163">
        <v>3123</v>
      </c>
      <c r="B3138" s="7"/>
      <c r="C3138" s="7"/>
      <c r="D3138" s="120"/>
      <c r="E3138" s="7"/>
      <c r="F3138" s="7"/>
      <c r="G3138" s="219"/>
      <c r="H3138" s="7"/>
      <c r="I3138" s="7"/>
      <c r="J3138" s="9"/>
      <c r="K3138" s="501"/>
    </row>
    <row r="3139" spans="1:11" x14ac:dyDescent="0.2">
      <c r="A3139" s="163">
        <v>3124</v>
      </c>
      <c r="B3139" s="7"/>
      <c r="C3139" s="7"/>
      <c r="D3139" s="120"/>
      <c r="E3139" s="7"/>
      <c r="F3139" s="7"/>
      <c r="G3139" s="219"/>
      <c r="H3139" s="7"/>
      <c r="I3139" s="7"/>
      <c r="J3139" s="9"/>
      <c r="K3139" s="501"/>
    </row>
    <row r="3140" spans="1:11" x14ac:dyDescent="0.2">
      <c r="A3140" s="163">
        <v>3125</v>
      </c>
      <c r="B3140" s="7"/>
      <c r="C3140" s="7"/>
      <c r="D3140" s="120"/>
      <c r="E3140" s="7"/>
      <c r="F3140" s="7"/>
      <c r="G3140" s="219"/>
      <c r="H3140" s="7"/>
      <c r="I3140" s="7"/>
      <c r="J3140" s="9"/>
      <c r="K3140" s="501"/>
    </row>
    <row r="3141" spans="1:11" x14ac:dyDescent="0.2">
      <c r="A3141" s="163">
        <v>3126</v>
      </c>
      <c r="B3141" s="7"/>
      <c r="C3141" s="7"/>
      <c r="D3141" s="120"/>
      <c r="E3141" s="7"/>
      <c r="F3141" s="7"/>
      <c r="G3141" s="219"/>
      <c r="H3141" s="7"/>
      <c r="I3141" s="7"/>
      <c r="J3141" s="9"/>
      <c r="K3141" s="501"/>
    </row>
    <row r="3142" spans="1:11" x14ac:dyDescent="0.2">
      <c r="A3142" s="163">
        <v>3127</v>
      </c>
      <c r="B3142" s="7"/>
      <c r="C3142" s="7"/>
      <c r="D3142" s="120"/>
      <c r="E3142" s="7"/>
      <c r="F3142" s="7"/>
      <c r="G3142" s="219"/>
      <c r="H3142" s="7"/>
      <c r="I3142" s="7"/>
      <c r="J3142" s="9"/>
      <c r="K3142" s="501"/>
    </row>
    <row r="3143" spans="1:11" x14ac:dyDescent="0.2">
      <c r="A3143" s="163">
        <v>3128</v>
      </c>
      <c r="B3143" s="7"/>
      <c r="C3143" s="7"/>
      <c r="D3143" s="120"/>
      <c r="E3143" s="7"/>
      <c r="F3143" s="7"/>
      <c r="G3143" s="219"/>
      <c r="H3143" s="7"/>
      <c r="I3143" s="7"/>
      <c r="J3143" s="9"/>
      <c r="K3143" s="501"/>
    </row>
    <row r="3144" spans="1:11" x14ac:dyDescent="0.2">
      <c r="A3144" s="163">
        <v>3129</v>
      </c>
      <c r="B3144" s="7"/>
      <c r="C3144" s="7"/>
      <c r="D3144" s="120"/>
      <c r="E3144" s="7"/>
      <c r="F3144" s="7"/>
      <c r="G3144" s="219"/>
      <c r="H3144" s="7"/>
      <c r="I3144" s="7"/>
      <c r="J3144" s="9"/>
      <c r="K3144" s="501"/>
    </row>
    <row r="3145" spans="1:11" x14ac:dyDescent="0.2">
      <c r="A3145" s="163">
        <v>3130</v>
      </c>
      <c r="B3145" s="7"/>
      <c r="C3145" s="7"/>
      <c r="D3145" s="120"/>
      <c r="E3145" s="7"/>
      <c r="F3145" s="7"/>
      <c r="G3145" s="219"/>
      <c r="H3145" s="7"/>
      <c r="I3145" s="7"/>
      <c r="J3145" s="9"/>
      <c r="K3145" s="501"/>
    </row>
    <row r="3146" spans="1:11" x14ac:dyDescent="0.2">
      <c r="A3146" s="163">
        <v>3131</v>
      </c>
      <c r="B3146" s="7"/>
      <c r="C3146" s="7"/>
      <c r="D3146" s="120"/>
      <c r="E3146" s="7"/>
      <c r="F3146" s="7"/>
      <c r="G3146" s="219"/>
      <c r="H3146" s="7"/>
      <c r="I3146" s="7"/>
      <c r="J3146" s="9"/>
      <c r="K3146" s="501"/>
    </row>
    <row r="3147" spans="1:11" x14ac:dyDescent="0.2">
      <c r="A3147" s="163">
        <v>3132</v>
      </c>
      <c r="B3147" s="7"/>
      <c r="C3147" s="7"/>
      <c r="D3147" s="120"/>
      <c r="E3147" s="7"/>
      <c r="F3147" s="7"/>
      <c r="G3147" s="219"/>
      <c r="H3147" s="7"/>
      <c r="I3147" s="7"/>
      <c r="J3147" s="9"/>
      <c r="K3147" s="501"/>
    </row>
    <row r="3148" spans="1:11" x14ac:dyDescent="0.2">
      <c r="A3148" s="163">
        <v>3133</v>
      </c>
      <c r="B3148" s="7"/>
      <c r="C3148" s="7"/>
      <c r="D3148" s="120"/>
      <c r="E3148" s="7"/>
      <c r="F3148" s="7"/>
      <c r="G3148" s="219"/>
      <c r="H3148" s="7"/>
      <c r="I3148" s="7"/>
      <c r="J3148" s="9"/>
      <c r="K3148" s="501"/>
    </row>
    <row r="3149" spans="1:11" x14ac:dyDescent="0.2">
      <c r="A3149" s="163">
        <v>3134</v>
      </c>
      <c r="B3149" s="7"/>
      <c r="C3149" s="7"/>
      <c r="D3149" s="120"/>
      <c r="E3149" s="7"/>
      <c r="F3149" s="7"/>
      <c r="G3149" s="219"/>
      <c r="H3149" s="7"/>
      <c r="I3149" s="7"/>
      <c r="J3149" s="9"/>
      <c r="K3149" s="501"/>
    </row>
    <row r="3150" spans="1:11" x14ac:dyDescent="0.2">
      <c r="A3150" s="163">
        <v>3135</v>
      </c>
      <c r="B3150" s="7"/>
      <c r="C3150" s="7"/>
      <c r="D3150" s="120"/>
      <c r="E3150" s="7"/>
      <c r="F3150" s="7"/>
      <c r="G3150" s="219"/>
      <c r="H3150" s="7"/>
      <c r="I3150" s="7"/>
      <c r="J3150" s="9"/>
      <c r="K3150" s="501"/>
    </row>
    <row r="3151" spans="1:11" x14ac:dyDescent="0.2">
      <c r="A3151" s="163">
        <v>3136</v>
      </c>
      <c r="B3151" s="7"/>
      <c r="C3151" s="7"/>
      <c r="D3151" s="120"/>
      <c r="E3151" s="7"/>
      <c r="F3151" s="7"/>
      <c r="G3151" s="219"/>
      <c r="H3151" s="7"/>
      <c r="I3151" s="7"/>
      <c r="J3151" s="9"/>
      <c r="K3151" s="501"/>
    </row>
    <row r="3152" spans="1:11" x14ac:dyDescent="0.2">
      <c r="A3152" s="163">
        <v>3137</v>
      </c>
      <c r="B3152" s="7"/>
      <c r="C3152" s="7"/>
      <c r="D3152" s="120"/>
      <c r="E3152" s="7"/>
      <c r="F3152" s="7"/>
      <c r="G3152" s="219"/>
      <c r="H3152" s="7"/>
      <c r="I3152" s="7"/>
      <c r="J3152" s="9"/>
      <c r="K3152" s="501"/>
    </row>
    <row r="3153" spans="1:11" x14ac:dyDescent="0.2">
      <c r="A3153" s="163">
        <v>3138</v>
      </c>
      <c r="B3153" s="7"/>
      <c r="C3153" s="7"/>
      <c r="D3153" s="120"/>
      <c r="E3153" s="7"/>
      <c r="F3153" s="7"/>
      <c r="G3153" s="219"/>
      <c r="H3153" s="7"/>
      <c r="I3153" s="7"/>
      <c r="J3153" s="9"/>
      <c r="K3153" s="501"/>
    </row>
    <row r="3154" spans="1:11" x14ac:dyDescent="0.2">
      <c r="A3154" s="163">
        <v>3139</v>
      </c>
      <c r="B3154" s="7"/>
      <c r="C3154" s="7"/>
      <c r="D3154" s="120"/>
      <c r="E3154" s="7"/>
      <c r="F3154" s="7"/>
      <c r="G3154" s="219"/>
      <c r="H3154" s="7"/>
      <c r="I3154" s="7"/>
      <c r="J3154" s="9"/>
      <c r="K3154" s="501"/>
    </row>
    <row r="3155" spans="1:11" x14ac:dyDescent="0.2">
      <c r="A3155" s="163">
        <v>3140</v>
      </c>
      <c r="B3155" s="7"/>
      <c r="C3155" s="7"/>
      <c r="D3155" s="120"/>
      <c r="E3155" s="7"/>
      <c r="F3155" s="7"/>
      <c r="G3155" s="219"/>
      <c r="H3155" s="7"/>
      <c r="I3155" s="7"/>
      <c r="J3155" s="9"/>
      <c r="K3155" s="501"/>
    </row>
    <row r="3156" spans="1:11" x14ac:dyDescent="0.2">
      <c r="A3156" s="163">
        <v>3141</v>
      </c>
      <c r="B3156" s="7"/>
      <c r="C3156" s="7"/>
      <c r="D3156" s="120"/>
      <c r="E3156" s="7"/>
      <c r="F3156" s="7"/>
      <c r="G3156" s="219"/>
      <c r="H3156" s="7"/>
      <c r="I3156" s="7"/>
      <c r="J3156" s="9"/>
      <c r="K3156" s="501"/>
    </row>
    <row r="3157" spans="1:11" x14ac:dyDescent="0.2">
      <c r="A3157" s="163">
        <v>3142</v>
      </c>
      <c r="B3157" s="7"/>
      <c r="C3157" s="7"/>
      <c r="D3157" s="120"/>
      <c r="E3157" s="7"/>
      <c r="F3157" s="7"/>
      <c r="G3157" s="219"/>
      <c r="H3157" s="7"/>
      <c r="I3157" s="7"/>
      <c r="J3157" s="9"/>
      <c r="K3157" s="501"/>
    </row>
    <row r="3158" spans="1:11" x14ac:dyDescent="0.2">
      <c r="A3158" s="163">
        <v>3143</v>
      </c>
      <c r="B3158" s="7"/>
      <c r="C3158" s="7"/>
      <c r="D3158" s="120"/>
      <c r="E3158" s="7"/>
      <c r="F3158" s="7"/>
      <c r="G3158" s="219"/>
      <c r="H3158" s="7"/>
      <c r="I3158" s="7"/>
      <c r="J3158" s="9"/>
      <c r="K3158" s="501"/>
    </row>
    <row r="3159" spans="1:11" x14ac:dyDescent="0.2">
      <c r="A3159" s="163">
        <v>3144</v>
      </c>
      <c r="B3159" s="7"/>
      <c r="C3159" s="7"/>
      <c r="D3159" s="120"/>
      <c r="E3159" s="7"/>
      <c r="F3159" s="7"/>
      <c r="G3159" s="219"/>
      <c r="H3159" s="7"/>
      <c r="I3159" s="7"/>
      <c r="J3159" s="9"/>
      <c r="K3159" s="501"/>
    </row>
    <row r="3160" spans="1:11" x14ac:dyDescent="0.2">
      <c r="A3160" s="163">
        <v>3145</v>
      </c>
      <c r="B3160" s="7"/>
      <c r="C3160" s="7"/>
      <c r="D3160" s="120"/>
      <c r="E3160" s="7"/>
      <c r="F3160" s="7"/>
      <c r="G3160" s="219"/>
      <c r="H3160" s="7"/>
      <c r="I3160" s="7"/>
      <c r="J3160" s="9"/>
      <c r="K3160" s="501"/>
    </row>
    <row r="3161" spans="1:11" x14ac:dyDescent="0.2">
      <c r="A3161" s="163">
        <v>3146</v>
      </c>
      <c r="B3161" s="7"/>
      <c r="C3161" s="7"/>
      <c r="D3161" s="120"/>
      <c r="E3161" s="7"/>
      <c r="F3161" s="7"/>
      <c r="G3161" s="219"/>
      <c r="H3161" s="7"/>
      <c r="I3161" s="7"/>
      <c r="J3161" s="9"/>
      <c r="K3161" s="501"/>
    </row>
    <row r="3162" spans="1:11" x14ac:dyDescent="0.2">
      <c r="A3162" s="163">
        <v>3147</v>
      </c>
      <c r="B3162" s="7"/>
      <c r="C3162" s="7"/>
      <c r="D3162" s="120"/>
      <c r="E3162" s="7"/>
      <c r="F3162" s="7"/>
      <c r="G3162" s="219"/>
      <c r="H3162" s="7"/>
      <c r="I3162" s="7"/>
      <c r="J3162" s="9"/>
      <c r="K3162" s="501"/>
    </row>
    <row r="3163" spans="1:11" x14ac:dyDescent="0.2">
      <c r="A3163" s="163">
        <v>3148</v>
      </c>
      <c r="B3163" s="7"/>
      <c r="C3163" s="7"/>
      <c r="D3163" s="120"/>
      <c r="E3163" s="7"/>
      <c r="F3163" s="7"/>
      <c r="G3163" s="219"/>
      <c r="H3163" s="7"/>
      <c r="I3163" s="7"/>
      <c r="J3163" s="9"/>
      <c r="K3163" s="501"/>
    </row>
    <row r="3164" spans="1:11" x14ac:dyDescent="0.2">
      <c r="A3164" s="163">
        <v>3149</v>
      </c>
      <c r="B3164" s="7"/>
      <c r="C3164" s="7"/>
      <c r="D3164" s="120"/>
      <c r="E3164" s="7"/>
      <c r="F3164" s="7"/>
      <c r="G3164" s="219"/>
      <c r="H3164" s="7"/>
      <c r="I3164" s="7"/>
      <c r="J3164" s="9"/>
      <c r="K3164" s="501"/>
    </row>
    <row r="3165" spans="1:11" x14ac:dyDescent="0.2">
      <c r="A3165" s="163">
        <v>3150</v>
      </c>
      <c r="B3165" s="7"/>
      <c r="C3165" s="7"/>
      <c r="D3165" s="120"/>
      <c r="E3165" s="7"/>
      <c r="F3165" s="7"/>
      <c r="G3165" s="219"/>
      <c r="H3165" s="7"/>
      <c r="I3165" s="7"/>
      <c r="J3165" s="9"/>
      <c r="K3165" s="501"/>
    </row>
    <row r="3166" spans="1:11" x14ac:dyDescent="0.2">
      <c r="A3166" s="163">
        <v>3151</v>
      </c>
      <c r="B3166" s="7"/>
      <c r="C3166" s="7"/>
      <c r="D3166" s="120"/>
      <c r="E3166" s="7"/>
      <c r="F3166" s="7"/>
      <c r="G3166" s="219"/>
      <c r="H3166" s="7"/>
      <c r="I3166" s="7"/>
      <c r="J3166" s="9"/>
      <c r="K3166" s="501"/>
    </row>
    <row r="3167" spans="1:11" x14ac:dyDescent="0.2">
      <c r="A3167" s="163">
        <v>3152</v>
      </c>
      <c r="B3167" s="7"/>
      <c r="C3167" s="7"/>
      <c r="D3167" s="120"/>
      <c r="E3167" s="7"/>
      <c r="F3167" s="7"/>
      <c r="G3167" s="219"/>
      <c r="H3167" s="7"/>
      <c r="I3167" s="7"/>
      <c r="J3167" s="9"/>
      <c r="K3167" s="501"/>
    </row>
    <row r="3168" spans="1:11" x14ac:dyDescent="0.2">
      <c r="A3168" s="163">
        <v>3153</v>
      </c>
      <c r="B3168" s="7"/>
      <c r="C3168" s="7"/>
      <c r="D3168" s="120"/>
      <c r="E3168" s="7"/>
      <c r="F3168" s="7"/>
      <c r="G3168" s="219"/>
      <c r="H3168" s="7"/>
      <c r="I3168" s="7"/>
      <c r="J3168" s="9"/>
      <c r="K3168" s="501"/>
    </row>
    <row r="3169" spans="1:11" x14ac:dyDescent="0.2">
      <c r="A3169" s="163">
        <v>3154</v>
      </c>
      <c r="B3169" s="7"/>
      <c r="C3169" s="7"/>
      <c r="D3169" s="120"/>
      <c r="E3169" s="7"/>
      <c r="F3169" s="7"/>
      <c r="G3169" s="219"/>
      <c r="H3169" s="7"/>
      <c r="I3169" s="7"/>
      <c r="J3169" s="9"/>
      <c r="K3169" s="501"/>
    </row>
    <row r="3170" spans="1:11" x14ac:dyDescent="0.2">
      <c r="A3170" s="163">
        <v>3155</v>
      </c>
      <c r="B3170" s="7"/>
      <c r="C3170" s="7"/>
      <c r="D3170" s="120"/>
      <c r="E3170" s="7"/>
      <c r="F3170" s="7"/>
      <c r="G3170" s="219"/>
      <c r="H3170" s="7"/>
      <c r="I3170" s="7"/>
      <c r="J3170" s="9"/>
      <c r="K3170" s="501"/>
    </row>
    <row r="3171" spans="1:11" x14ac:dyDescent="0.2">
      <c r="A3171" s="163">
        <v>3156</v>
      </c>
      <c r="B3171" s="7"/>
      <c r="C3171" s="7"/>
      <c r="D3171" s="120"/>
      <c r="E3171" s="7"/>
      <c r="F3171" s="7"/>
      <c r="G3171" s="219"/>
      <c r="H3171" s="7"/>
      <c r="I3171" s="7"/>
      <c r="J3171" s="9"/>
      <c r="K3171" s="501"/>
    </row>
    <row r="3172" spans="1:11" x14ac:dyDescent="0.2">
      <c r="A3172" s="163">
        <v>3157</v>
      </c>
      <c r="B3172" s="7"/>
      <c r="C3172" s="7"/>
      <c r="D3172" s="120"/>
      <c r="E3172" s="7"/>
      <c r="F3172" s="7"/>
      <c r="G3172" s="219"/>
      <c r="H3172" s="7"/>
      <c r="I3172" s="7"/>
      <c r="J3172" s="9"/>
      <c r="K3172" s="501"/>
    </row>
    <row r="3173" spans="1:11" x14ac:dyDescent="0.2">
      <c r="A3173" s="163">
        <v>3158</v>
      </c>
      <c r="B3173" s="7"/>
      <c r="C3173" s="7"/>
      <c r="D3173" s="120"/>
      <c r="E3173" s="7"/>
      <c r="F3173" s="7"/>
      <c r="G3173" s="219"/>
      <c r="H3173" s="7"/>
      <c r="I3173" s="7"/>
      <c r="J3173" s="9"/>
      <c r="K3173" s="501"/>
    </row>
    <row r="3174" spans="1:11" x14ac:dyDescent="0.2">
      <c r="A3174" s="163">
        <v>3159</v>
      </c>
      <c r="B3174" s="7"/>
      <c r="C3174" s="7"/>
      <c r="D3174" s="120"/>
      <c r="E3174" s="7"/>
      <c r="F3174" s="7"/>
      <c r="G3174" s="219"/>
      <c r="H3174" s="7"/>
      <c r="I3174" s="7"/>
      <c r="J3174" s="9"/>
      <c r="K3174" s="501"/>
    </row>
    <row r="3175" spans="1:11" x14ac:dyDescent="0.2">
      <c r="A3175" s="163">
        <v>3160</v>
      </c>
      <c r="B3175" s="7"/>
      <c r="C3175" s="7"/>
      <c r="D3175" s="120"/>
      <c r="E3175" s="7"/>
      <c r="F3175" s="7"/>
      <c r="G3175" s="219"/>
      <c r="H3175" s="7"/>
      <c r="I3175" s="7"/>
      <c r="J3175" s="9"/>
      <c r="K3175" s="501"/>
    </row>
    <row r="3176" spans="1:11" x14ac:dyDescent="0.2">
      <c r="A3176" s="163">
        <v>3161</v>
      </c>
      <c r="B3176" s="7"/>
      <c r="C3176" s="7"/>
      <c r="D3176" s="120"/>
      <c r="E3176" s="7"/>
      <c r="F3176" s="7"/>
      <c r="G3176" s="219"/>
      <c r="H3176" s="7"/>
      <c r="I3176" s="7"/>
      <c r="J3176" s="9"/>
      <c r="K3176" s="501"/>
    </row>
    <row r="3177" spans="1:11" x14ac:dyDescent="0.2">
      <c r="A3177" s="163">
        <v>3162</v>
      </c>
      <c r="B3177" s="7"/>
      <c r="C3177" s="7"/>
      <c r="D3177" s="120"/>
      <c r="E3177" s="7"/>
      <c r="F3177" s="7"/>
      <c r="G3177" s="219"/>
      <c r="H3177" s="7"/>
      <c r="I3177" s="7"/>
      <c r="J3177" s="9"/>
      <c r="K3177" s="501"/>
    </row>
    <row r="3178" spans="1:11" x14ac:dyDescent="0.2">
      <c r="A3178" s="163">
        <v>3163</v>
      </c>
      <c r="B3178" s="7"/>
      <c r="C3178" s="7"/>
      <c r="D3178" s="120"/>
      <c r="E3178" s="7"/>
      <c r="F3178" s="7"/>
      <c r="G3178" s="219"/>
      <c r="H3178" s="7"/>
      <c r="I3178" s="7"/>
      <c r="J3178" s="9"/>
      <c r="K3178" s="501"/>
    </row>
    <row r="3179" spans="1:11" x14ac:dyDescent="0.2">
      <c r="A3179" s="163">
        <v>3164</v>
      </c>
      <c r="B3179" s="7"/>
      <c r="C3179" s="7"/>
      <c r="D3179" s="120"/>
      <c r="E3179" s="7"/>
      <c r="F3179" s="7"/>
      <c r="G3179" s="219"/>
      <c r="H3179" s="7"/>
      <c r="I3179" s="7"/>
      <c r="J3179" s="9"/>
      <c r="K3179" s="501"/>
    </row>
    <row r="3180" spans="1:11" x14ac:dyDescent="0.2">
      <c r="A3180" s="163">
        <v>3165</v>
      </c>
      <c r="B3180" s="7"/>
      <c r="C3180" s="7"/>
      <c r="D3180" s="120"/>
      <c r="E3180" s="7"/>
      <c r="F3180" s="7"/>
      <c r="G3180" s="219"/>
      <c r="H3180" s="7"/>
      <c r="I3180" s="7"/>
      <c r="J3180" s="9"/>
      <c r="K3180" s="501"/>
    </row>
    <row r="3181" spans="1:11" x14ac:dyDescent="0.2">
      <c r="A3181" s="163">
        <v>3166</v>
      </c>
      <c r="B3181" s="7"/>
      <c r="C3181" s="7"/>
      <c r="D3181" s="120"/>
      <c r="E3181" s="7"/>
      <c r="F3181" s="7"/>
      <c r="G3181" s="219"/>
      <c r="H3181" s="7"/>
      <c r="I3181" s="7"/>
      <c r="J3181" s="9"/>
      <c r="K3181" s="501"/>
    </row>
    <row r="3182" spans="1:11" x14ac:dyDescent="0.2">
      <c r="A3182" s="163">
        <v>3167</v>
      </c>
      <c r="B3182" s="7"/>
      <c r="C3182" s="7"/>
      <c r="D3182" s="120"/>
      <c r="E3182" s="7"/>
      <c r="F3182" s="7"/>
      <c r="G3182" s="219"/>
      <c r="H3182" s="7"/>
      <c r="I3182" s="7"/>
      <c r="J3182" s="9"/>
      <c r="K3182" s="501"/>
    </row>
    <row r="3183" spans="1:11" x14ac:dyDescent="0.2">
      <c r="A3183" s="163">
        <v>3168</v>
      </c>
      <c r="B3183" s="7"/>
      <c r="C3183" s="7"/>
      <c r="D3183" s="120"/>
      <c r="E3183" s="7"/>
      <c r="F3183" s="7"/>
      <c r="G3183" s="219"/>
      <c r="H3183" s="7"/>
      <c r="I3183" s="7"/>
      <c r="J3183" s="9"/>
      <c r="K3183" s="501"/>
    </row>
    <row r="3184" spans="1:11" x14ac:dyDescent="0.2">
      <c r="A3184" s="163">
        <v>3169</v>
      </c>
      <c r="B3184" s="7"/>
      <c r="C3184" s="7"/>
      <c r="D3184" s="120"/>
      <c r="E3184" s="7"/>
      <c r="F3184" s="7"/>
      <c r="G3184" s="219"/>
      <c r="H3184" s="7"/>
      <c r="I3184" s="7"/>
      <c r="J3184" s="9"/>
      <c r="K3184" s="501"/>
    </row>
    <row r="3185" spans="1:11" x14ac:dyDescent="0.2">
      <c r="A3185" s="163">
        <v>3170</v>
      </c>
      <c r="B3185" s="7"/>
      <c r="C3185" s="7"/>
      <c r="D3185" s="120"/>
      <c r="E3185" s="7"/>
      <c r="F3185" s="7"/>
      <c r="G3185" s="219"/>
      <c r="H3185" s="7"/>
      <c r="I3185" s="7"/>
      <c r="J3185" s="9"/>
      <c r="K3185" s="501"/>
    </row>
    <row r="3186" spans="1:11" x14ac:dyDescent="0.2">
      <c r="A3186" s="163">
        <v>3171</v>
      </c>
      <c r="B3186" s="7"/>
      <c r="C3186" s="7"/>
      <c r="D3186" s="120"/>
      <c r="E3186" s="7"/>
      <c r="F3186" s="7"/>
      <c r="G3186" s="219"/>
      <c r="H3186" s="7"/>
      <c r="I3186" s="7"/>
      <c r="J3186" s="9"/>
      <c r="K3186" s="501"/>
    </row>
    <row r="3187" spans="1:11" x14ac:dyDescent="0.2">
      <c r="A3187" s="163">
        <v>3172</v>
      </c>
      <c r="B3187" s="7"/>
      <c r="C3187" s="7"/>
      <c r="D3187" s="120"/>
      <c r="E3187" s="7"/>
      <c r="F3187" s="7"/>
      <c r="G3187" s="219"/>
      <c r="H3187" s="7"/>
      <c r="I3187" s="7"/>
      <c r="J3187" s="9"/>
      <c r="K3187" s="501"/>
    </row>
    <row r="3188" spans="1:11" x14ac:dyDescent="0.2">
      <c r="A3188" s="163">
        <v>3173</v>
      </c>
      <c r="B3188" s="7"/>
      <c r="C3188" s="7"/>
      <c r="D3188" s="120"/>
      <c r="E3188" s="7"/>
      <c r="F3188" s="7"/>
      <c r="G3188" s="219"/>
      <c r="H3188" s="7"/>
      <c r="I3188" s="7"/>
      <c r="J3188" s="9"/>
      <c r="K3188" s="501"/>
    </row>
    <row r="3189" spans="1:11" x14ac:dyDescent="0.2">
      <c r="A3189" s="163">
        <v>3174</v>
      </c>
      <c r="B3189" s="7"/>
      <c r="C3189" s="7"/>
      <c r="D3189" s="120"/>
      <c r="E3189" s="7"/>
      <c r="F3189" s="7"/>
      <c r="G3189" s="219"/>
      <c r="H3189" s="7"/>
      <c r="I3189" s="7"/>
      <c r="J3189" s="9"/>
      <c r="K3189" s="501"/>
    </row>
    <row r="3190" spans="1:11" x14ac:dyDescent="0.2">
      <c r="A3190" s="163">
        <v>3175</v>
      </c>
      <c r="B3190" s="7"/>
      <c r="C3190" s="7"/>
      <c r="D3190" s="120"/>
      <c r="E3190" s="7"/>
      <c r="F3190" s="7"/>
      <c r="G3190" s="219"/>
      <c r="H3190" s="7"/>
      <c r="I3190" s="7"/>
      <c r="J3190" s="9"/>
      <c r="K3190" s="501"/>
    </row>
    <row r="3191" spans="1:11" x14ac:dyDescent="0.2">
      <c r="A3191" s="163">
        <v>3176</v>
      </c>
      <c r="B3191" s="7"/>
      <c r="C3191" s="7"/>
      <c r="D3191" s="120"/>
      <c r="E3191" s="7"/>
      <c r="F3191" s="7"/>
      <c r="G3191" s="219"/>
      <c r="H3191" s="7"/>
      <c r="I3191" s="7"/>
      <c r="J3191" s="9"/>
      <c r="K3191" s="501"/>
    </row>
    <row r="3192" spans="1:11" x14ac:dyDescent="0.2">
      <c r="A3192" s="163">
        <v>3177</v>
      </c>
      <c r="B3192" s="7"/>
      <c r="C3192" s="7"/>
      <c r="D3192" s="120"/>
      <c r="E3192" s="7"/>
      <c r="F3192" s="7"/>
      <c r="G3192" s="219"/>
      <c r="H3192" s="7"/>
      <c r="I3192" s="7"/>
      <c r="J3192" s="9"/>
      <c r="K3192" s="501"/>
    </row>
    <row r="3193" spans="1:11" x14ac:dyDescent="0.2">
      <c r="A3193" s="163">
        <v>3178</v>
      </c>
      <c r="B3193" s="7"/>
      <c r="C3193" s="7"/>
      <c r="D3193" s="120"/>
      <c r="E3193" s="7"/>
      <c r="F3193" s="7"/>
      <c r="G3193" s="219"/>
      <c r="H3193" s="7"/>
      <c r="I3193" s="7"/>
      <c r="J3193" s="9"/>
      <c r="K3193" s="501"/>
    </row>
    <row r="3194" spans="1:11" x14ac:dyDescent="0.2">
      <c r="A3194" s="163">
        <v>3179</v>
      </c>
      <c r="B3194" s="7"/>
      <c r="C3194" s="7"/>
      <c r="D3194" s="120"/>
      <c r="E3194" s="7"/>
      <c r="F3194" s="7"/>
      <c r="G3194" s="219"/>
      <c r="H3194" s="7"/>
      <c r="I3194" s="7"/>
      <c r="J3194" s="9"/>
      <c r="K3194" s="501"/>
    </row>
    <row r="3195" spans="1:11" x14ac:dyDescent="0.2">
      <c r="A3195" s="163">
        <v>3180</v>
      </c>
      <c r="B3195" s="7"/>
      <c r="C3195" s="7"/>
      <c r="D3195" s="120"/>
      <c r="E3195" s="7"/>
      <c r="F3195" s="7"/>
      <c r="G3195" s="219"/>
      <c r="H3195" s="7"/>
      <c r="I3195" s="7"/>
      <c r="J3195" s="9"/>
      <c r="K3195" s="501"/>
    </row>
    <row r="3196" spans="1:11" x14ac:dyDescent="0.2">
      <c r="A3196" s="163">
        <v>3181</v>
      </c>
      <c r="B3196" s="7"/>
      <c r="C3196" s="7"/>
      <c r="D3196" s="120"/>
      <c r="E3196" s="7"/>
      <c r="F3196" s="7"/>
      <c r="G3196" s="219"/>
      <c r="H3196" s="7"/>
      <c r="I3196" s="7"/>
      <c r="J3196" s="9"/>
      <c r="K3196" s="501"/>
    </row>
    <row r="3197" spans="1:11" x14ac:dyDescent="0.2">
      <c r="A3197" s="163">
        <v>3182</v>
      </c>
      <c r="B3197" s="7"/>
      <c r="C3197" s="7"/>
      <c r="D3197" s="120"/>
      <c r="E3197" s="7"/>
      <c r="F3197" s="7"/>
      <c r="G3197" s="219"/>
      <c r="H3197" s="7"/>
      <c r="I3197" s="7"/>
      <c r="J3197" s="9"/>
      <c r="K3197" s="501"/>
    </row>
    <row r="3198" spans="1:11" x14ac:dyDescent="0.2">
      <c r="A3198" s="163">
        <v>3183</v>
      </c>
      <c r="B3198" s="7"/>
      <c r="C3198" s="7"/>
      <c r="D3198" s="120"/>
      <c r="E3198" s="7"/>
      <c r="F3198" s="7"/>
      <c r="G3198" s="219"/>
      <c r="H3198" s="7"/>
      <c r="I3198" s="7"/>
      <c r="J3198" s="9"/>
      <c r="K3198" s="501"/>
    </row>
    <row r="3199" spans="1:11" x14ac:dyDescent="0.2">
      <c r="A3199" s="163">
        <v>3184</v>
      </c>
      <c r="B3199" s="7"/>
      <c r="C3199" s="7"/>
      <c r="D3199" s="120"/>
      <c r="E3199" s="7"/>
      <c r="F3199" s="7"/>
      <c r="G3199" s="219"/>
      <c r="H3199" s="7"/>
      <c r="I3199" s="7"/>
      <c r="J3199" s="9"/>
      <c r="K3199" s="501"/>
    </row>
    <row r="3200" spans="1:11" x14ac:dyDescent="0.2">
      <c r="A3200" s="163">
        <v>3185</v>
      </c>
      <c r="B3200" s="7"/>
      <c r="C3200" s="7"/>
      <c r="D3200" s="120"/>
      <c r="E3200" s="7"/>
      <c r="F3200" s="7"/>
      <c r="G3200" s="219"/>
      <c r="H3200" s="7"/>
      <c r="I3200" s="7"/>
      <c r="J3200" s="9"/>
      <c r="K3200" s="501"/>
    </row>
    <row r="3201" spans="1:11" x14ac:dyDescent="0.2">
      <c r="A3201" s="163">
        <v>3186</v>
      </c>
      <c r="B3201" s="7"/>
      <c r="C3201" s="7"/>
      <c r="D3201" s="120"/>
      <c r="E3201" s="7"/>
      <c r="F3201" s="7"/>
      <c r="G3201" s="219"/>
      <c r="H3201" s="7"/>
      <c r="I3201" s="7"/>
      <c r="J3201" s="9"/>
      <c r="K3201" s="501"/>
    </row>
    <row r="3202" spans="1:11" x14ac:dyDescent="0.2">
      <c r="A3202" s="163">
        <v>3187</v>
      </c>
      <c r="B3202" s="7"/>
      <c r="C3202" s="7"/>
      <c r="D3202" s="120"/>
      <c r="E3202" s="7"/>
      <c r="F3202" s="7"/>
      <c r="G3202" s="219"/>
      <c r="H3202" s="7"/>
      <c r="I3202" s="7"/>
      <c r="J3202" s="9"/>
      <c r="K3202" s="501"/>
    </row>
    <row r="3203" spans="1:11" x14ac:dyDescent="0.2">
      <c r="A3203" s="163">
        <v>3188</v>
      </c>
      <c r="B3203" s="7"/>
      <c r="C3203" s="7"/>
      <c r="D3203" s="120"/>
      <c r="E3203" s="7"/>
      <c r="F3203" s="7"/>
      <c r="G3203" s="219"/>
      <c r="H3203" s="7"/>
      <c r="I3203" s="7"/>
      <c r="J3203" s="9"/>
      <c r="K3203" s="501"/>
    </row>
    <row r="3204" spans="1:11" x14ac:dyDescent="0.2">
      <c r="A3204" s="163">
        <v>3189</v>
      </c>
      <c r="B3204" s="7"/>
      <c r="C3204" s="7"/>
      <c r="D3204" s="120"/>
      <c r="E3204" s="7"/>
      <c r="F3204" s="7"/>
      <c r="G3204" s="219"/>
      <c r="H3204" s="7"/>
      <c r="I3204" s="7"/>
      <c r="J3204" s="9"/>
      <c r="K3204" s="501"/>
    </row>
    <row r="3205" spans="1:11" x14ac:dyDescent="0.2">
      <c r="A3205" s="163">
        <v>3190</v>
      </c>
      <c r="B3205" s="7"/>
      <c r="C3205" s="7"/>
      <c r="D3205" s="120"/>
      <c r="E3205" s="7"/>
      <c r="F3205" s="7"/>
      <c r="G3205" s="219"/>
      <c r="H3205" s="7"/>
      <c r="I3205" s="7"/>
      <c r="J3205" s="9"/>
      <c r="K3205" s="501"/>
    </row>
    <row r="3206" spans="1:11" x14ac:dyDescent="0.2">
      <c r="A3206" s="163">
        <v>3191</v>
      </c>
      <c r="B3206" s="7"/>
      <c r="C3206" s="7"/>
      <c r="D3206" s="120"/>
      <c r="E3206" s="7"/>
      <c r="F3206" s="7"/>
      <c r="G3206" s="219"/>
      <c r="H3206" s="7"/>
      <c r="I3206" s="7"/>
      <c r="J3206" s="9"/>
      <c r="K3206" s="501"/>
    </row>
    <row r="3207" spans="1:11" x14ac:dyDescent="0.2">
      <c r="A3207" s="163">
        <v>3192</v>
      </c>
      <c r="B3207" s="7"/>
      <c r="C3207" s="7"/>
      <c r="D3207" s="120"/>
      <c r="E3207" s="7"/>
      <c r="F3207" s="7"/>
      <c r="G3207" s="219"/>
      <c r="H3207" s="7"/>
      <c r="I3207" s="7"/>
      <c r="J3207" s="9"/>
      <c r="K3207" s="501"/>
    </row>
    <row r="3208" spans="1:11" x14ac:dyDescent="0.2">
      <c r="A3208" s="163">
        <v>3193</v>
      </c>
      <c r="B3208" s="7"/>
      <c r="C3208" s="7"/>
      <c r="D3208" s="120"/>
      <c r="E3208" s="7"/>
      <c r="F3208" s="7"/>
      <c r="G3208" s="219"/>
      <c r="H3208" s="7"/>
      <c r="I3208" s="7"/>
      <c r="J3208" s="9"/>
      <c r="K3208" s="501"/>
    </row>
    <row r="3209" spans="1:11" x14ac:dyDescent="0.2">
      <c r="A3209" s="163">
        <v>3194</v>
      </c>
      <c r="B3209" s="7"/>
      <c r="C3209" s="7"/>
      <c r="D3209" s="120"/>
      <c r="E3209" s="7"/>
      <c r="F3209" s="7"/>
      <c r="G3209" s="219"/>
      <c r="H3209" s="7"/>
      <c r="I3209" s="7"/>
      <c r="J3209" s="9"/>
      <c r="K3209" s="501"/>
    </row>
    <row r="3210" spans="1:11" x14ac:dyDescent="0.2">
      <c r="A3210" s="163">
        <v>3195</v>
      </c>
      <c r="B3210" s="7"/>
      <c r="C3210" s="7"/>
      <c r="D3210" s="120"/>
      <c r="E3210" s="7"/>
      <c r="F3210" s="7"/>
      <c r="G3210" s="219"/>
      <c r="H3210" s="7"/>
      <c r="I3210" s="7"/>
      <c r="J3210" s="9"/>
      <c r="K3210" s="501"/>
    </row>
    <row r="3211" spans="1:11" x14ac:dyDescent="0.2">
      <c r="A3211" s="163">
        <v>3196</v>
      </c>
      <c r="B3211" s="7"/>
      <c r="C3211" s="7"/>
      <c r="D3211" s="120"/>
      <c r="E3211" s="7"/>
      <c r="F3211" s="7"/>
      <c r="G3211" s="219"/>
      <c r="H3211" s="7"/>
      <c r="I3211" s="7"/>
      <c r="J3211" s="9"/>
      <c r="K3211" s="501"/>
    </row>
    <row r="3212" spans="1:11" x14ac:dyDescent="0.2">
      <c r="A3212" s="163">
        <v>3197</v>
      </c>
      <c r="B3212" s="7"/>
      <c r="C3212" s="7"/>
      <c r="D3212" s="120"/>
      <c r="E3212" s="7"/>
      <c r="F3212" s="7"/>
      <c r="G3212" s="219"/>
      <c r="H3212" s="7"/>
      <c r="I3212" s="7"/>
      <c r="J3212" s="9"/>
      <c r="K3212" s="501"/>
    </row>
    <row r="3213" spans="1:11" x14ac:dyDescent="0.2">
      <c r="A3213" s="163">
        <v>3198</v>
      </c>
      <c r="B3213" s="7"/>
      <c r="C3213" s="7"/>
      <c r="D3213" s="120"/>
      <c r="E3213" s="7"/>
      <c r="F3213" s="7"/>
      <c r="G3213" s="219"/>
      <c r="H3213" s="7"/>
      <c r="I3213" s="7"/>
      <c r="J3213" s="9"/>
      <c r="K3213" s="501"/>
    </row>
    <row r="3214" spans="1:11" x14ac:dyDescent="0.2">
      <c r="A3214" s="163">
        <v>3199</v>
      </c>
      <c r="B3214" s="7"/>
      <c r="C3214" s="7"/>
      <c r="D3214" s="120"/>
      <c r="E3214" s="7"/>
      <c r="F3214" s="7"/>
      <c r="G3214" s="219"/>
      <c r="H3214" s="7"/>
      <c r="I3214" s="7"/>
      <c r="J3214" s="9"/>
      <c r="K3214" s="501"/>
    </row>
    <row r="3215" spans="1:11" x14ac:dyDescent="0.2">
      <c r="A3215" s="163">
        <v>3200</v>
      </c>
      <c r="B3215" s="7"/>
      <c r="C3215" s="7"/>
      <c r="D3215" s="120"/>
      <c r="E3215" s="7"/>
      <c r="F3215" s="7"/>
      <c r="G3215" s="219"/>
      <c r="H3215" s="7"/>
      <c r="I3215" s="7"/>
      <c r="J3215" s="9"/>
      <c r="K3215" s="501"/>
    </row>
    <row r="3216" spans="1:11" x14ac:dyDescent="0.2">
      <c r="A3216" s="163">
        <v>3201</v>
      </c>
      <c r="B3216" s="7"/>
      <c r="C3216" s="7"/>
      <c r="D3216" s="120"/>
      <c r="E3216" s="7"/>
      <c r="F3216" s="7"/>
      <c r="G3216" s="219"/>
      <c r="H3216" s="7"/>
      <c r="I3216" s="7"/>
      <c r="J3216" s="9"/>
      <c r="K3216" s="501"/>
    </row>
    <row r="3217" spans="1:11" x14ac:dyDescent="0.2">
      <c r="A3217" s="163">
        <v>3202</v>
      </c>
      <c r="B3217" s="7"/>
      <c r="C3217" s="7"/>
      <c r="D3217" s="120"/>
      <c r="E3217" s="7"/>
      <c r="F3217" s="7"/>
      <c r="G3217" s="219"/>
      <c r="H3217" s="7"/>
      <c r="I3217" s="7"/>
      <c r="J3217" s="9"/>
      <c r="K3217" s="501"/>
    </row>
    <row r="3218" spans="1:11" x14ac:dyDescent="0.2">
      <c r="A3218" s="163">
        <v>3203</v>
      </c>
      <c r="B3218" s="7"/>
      <c r="C3218" s="7"/>
      <c r="D3218" s="120"/>
      <c r="E3218" s="7"/>
      <c r="F3218" s="7"/>
      <c r="G3218" s="219"/>
      <c r="H3218" s="7"/>
      <c r="I3218" s="7"/>
      <c r="J3218" s="9"/>
      <c r="K3218" s="501"/>
    </row>
    <row r="3219" spans="1:11" x14ac:dyDescent="0.2">
      <c r="A3219" s="163">
        <v>3204</v>
      </c>
      <c r="B3219" s="7"/>
      <c r="C3219" s="7"/>
      <c r="D3219" s="120"/>
      <c r="E3219" s="7"/>
      <c r="F3219" s="7"/>
      <c r="G3219" s="219"/>
      <c r="H3219" s="7"/>
      <c r="I3219" s="7"/>
      <c r="J3219" s="9"/>
      <c r="K3219" s="501"/>
    </row>
    <row r="3220" spans="1:11" x14ac:dyDescent="0.2">
      <c r="A3220" s="163">
        <v>3205</v>
      </c>
      <c r="B3220" s="7"/>
      <c r="C3220" s="7"/>
      <c r="D3220" s="120"/>
      <c r="E3220" s="7"/>
      <c r="F3220" s="7"/>
      <c r="G3220" s="219"/>
      <c r="H3220" s="7"/>
      <c r="I3220" s="7"/>
      <c r="J3220" s="9"/>
      <c r="K3220" s="501"/>
    </row>
    <row r="3221" spans="1:11" x14ac:dyDescent="0.2">
      <c r="A3221" s="163">
        <v>3206</v>
      </c>
      <c r="B3221" s="7"/>
      <c r="C3221" s="7"/>
      <c r="D3221" s="120"/>
      <c r="E3221" s="7"/>
      <c r="F3221" s="7"/>
      <c r="G3221" s="219"/>
      <c r="H3221" s="7"/>
      <c r="I3221" s="7"/>
      <c r="J3221" s="9"/>
      <c r="K3221" s="501"/>
    </row>
    <row r="3222" spans="1:11" x14ac:dyDescent="0.2">
      <c r="A3222" s="163">
        <v>3207</v>
      </c>
      <c r="B3222" s="7"/>
      <c r="C3222" s="7"/>
      <c r="D3222" s="120"/>
      <c r="E3222" s="7"/>
      <c r="F3222" s="7"/>
      <c r="G3222" s="219"/>
      <c r="H3222" s="7"/>
      <c r="I3222" s="7"/>
      <c r="J3222" s="9"/>
      <c r="K3222" s="501"/>
    </row>
    <row r="3223" spans="1:11" x14ac:dyDescent="0.2">
      <c r="A3223" s="163">
        <v>3208</v>
      </c>
      <c r="B3223" s="7"/>
      <c r="C3223" s="7"/>
      <c r="D3223" s="120"/>
      <c r="E3223" s="7"/>
      <c r="F3223" s="7"/>
      <c r="G3223" s="219"/>
      <c r="H3223" s="7"/>
      <c r="I3223" s="7"/>
      <c r="J3223" s="9"/>
      <c r="K3223" s="501"/>
    </row>
    <row r="3224" spans="1:11" x14ac:dyDescent="0.2">
      <c r="A3224" s="163">
        <v>3209</v>
      </c>
      <c r="B3224" s="7"/>
      <c r="C3224" s="7"/>
      <c r="D3224" s="120"/>
      <c r="E3224" s="7"/>
      <c r="F3224" s="7"/>
      <c r="G3224" s="219"/>
      <c r="H3224" s="7"/>
      <c r="I3224" s="7"/>
      <c r="J3224" s="9"/>
      <c r="K3224" s="501"/>
    </row>
    <row r="3225" spans="1:11" x14ac:dyDescent="0.2">
      <c r="A3225" s="163">
        <v>3210</v>
      </c>
      <c r="B3225" s="7"/>
      <c r="C3225" s="7"/>
      <c r="D3225" s="120"/>
      <c r="E3225" s="7"/>
      <c r="F3225" s="7"/>
      <c r="G3225" s="219"/>
      <c r="H3225" s="7"/>
      <c r="I3225" s="7"/>
      <c r="J3225" s="9"/>
      <c r="K3225" s="501"/>
    </row>
    <row r="3226" spans="1:11" x14ac:dyDescent="0.2">
      <c r="A3226" s="163">
        <v>3211</v>
      </c>
      <c r="B3226" s="7"/>
      <c r="C3226" s="7"/>
      <c r="D3226" s="120"/>
      <c r="E3226" s="7"/>
      <c r="F3226" s="7"/>
      <c r="G3226" s="219"/>
      <c r="H3226" s="7"/>
      <c r="I3226" s="7"/>
      <c r="J3226" s="9"/>
      <c r="K3226" s="501"/>
    </row>
    <row r="3227" spans="1:11" x14ac:dyDescent="0.2">
      <c r="A3227" s="163">
        <v>3212</v>
      </c>
      <c r="B3227" s="7"/>
      <c r="C3227" s="7"/>
      <c r="D3227" s="120"/>
      <c r="E3227" s="7"/>
      <c r="F3227" s="7"/>
      <c r="G3227" s="219"/>
      <c r="H3227" s="7"/>
      <c r="I3227" s="7"/>
      <c r="J3227" s="9"/>
      <c r="K3227" s="501"/>
    </row>
    <row r="3228" spans="1:11" x14ac:dyDescent="0.2">
      <c r="A3228" s="163">
        <v>3213</v>
      </c>
      <c r="B3228" s="7"/>
      <c r="C3228" s="7"/>
      <c r="D3228" s="120"/>
      <c r="E3228" s="7"/>
      <c r="F3228" s="7"/>
      <c r="G3228" s="219"/>
      <c r="H3228" s="7"/>
      <c r="I3228" s="7"/>
      <c r="J3228" s="9"/>
      <c r="K3228" s="501"/>
    </row>
    <row r="3229" spans="1:11" x14ac:dyDescent="0.2">
      <c r="A3229" s="163">
        <v>3214</v>
      </c>
      <c r="B3229" s="7"/>
      <c r="C3229" s="7"/>
      <c r="D3229" s="120"/>
      <c r="E3229" s="7"/>
      <c r="F3229" s="7"/>
      <c r="G3229" s="219"/>
      <c r="H3229" s="7"/>
      <c r="I3229" s="7"/>
      <c r="J3229" s="9"/>
      <c r="K3229" s="501"/>
    </row>
    <row r="3230" spans="1:11" x14ac:dyDescent="0.2">
      <c r="A3230" s="163">
        <v>3215</v>
      </c>
      <c r="B3230" s="7"/>
      <c r="C3230" s="7"/>
      <c r="D3230" s="120"/>
      <c r="E3230" s="7"/>
      <c r="F3230" s="7"/>
      <c r="G3230" s="219"/>
      <c r="H3230" s="7"/>
      <c r="I3230" s="7"/>
      <c r="J3230" s="9"/>
      <c r="K3230" s="501"/>
    </row>
    <row r="3231" spans="1:11" x14ac:dyDescent="0.2">
      <c r="A3231" s="163">
        <v>3216</v>
      </c>
      <c r="B3231" s="7"/>
      <c r="C3231" s="7"/>
      <c r="D3231" s="120"/>
      <c r="E3231" s="7"/>
      <c r="F3231" s="7"/>
      <c r="G3231" s="219"/>
      <c r="H3231" s="7"/>
      <c r="I3231" s="7"/>
      <c r="J3231" s="9"/>
      <c r="K3231" s="501"/>
    </row>
    <row r="3232" spans="1:11" x14ac:dyDescent="0.2">
      <c r="A3232" s="163">
        <v>3217</v>
      </c>
      <c r="B3232" s="7"/>
      <c r="C3232" s="7"/>
      <c r="D3232" s="120"/>
      <c r="E3232" s="7"/>
      <c r="F3232" s="7"/>
      <c r="G3232" s="219"/>
      <c r="H3232" s="7"/>
      <c r="I3232" s="7"/>
      <c r="J3232" s="9"/>
      <c r="K3232" s="501"/>
    </row>
    <row r="3233" spans="1:11" x14ac:dyDescent="0.2">
      <c r="A3233" s="163">
        <v>3218</v>
      </c>
      <c r="B3233" s="7"/>
      <c r="C3233" s="7"/>
      <c r="D3233" s="120"/>
      <c r="E3233" s="7"/>
      <c r="F3233" s="7"/>
      <c r="G3233" s="219"/>
      <c r="H3233" s="7"/>
      <c r="I3233" s="7"/>
      <c r="J3233" s="9"/>
      <c r="K3233" s="501"/>
    </row>
    <row r="3234" spans="1:11" x14ac:dyDescent="0.2">
      <c r="A3234" s="163">
        <v>3219</v>
      </c>
      <c r="B3234" s="7"/>
      <c r="C3234" s="7"/>
      <c r="D3234" s="120"/>
      <c r="E3234" s="7"/>
      <c r="F3234" s="7"/>
      <c r="G3234" s="219"/>
      <c r="H3234" s="7"/>
      <c r="I3234" s="7"/>
      <c r="J3234" s="9"/>
      <c r="K3234" s="501"/>
    </row>
    <row r="3235" spans="1:11" x14ac:dyDescent="0.2">
      <c r="A3235" s="163">
        <v>3220</v>
      </c>
      <c r="B3235" s="7"/>
      <c r="C3235" s="7"/>
      <c r="D3235" s="120"/>
      <c r="E3235" s="7"/>
      <c r="F3235" s="7"/>
      <c r="G3235" s="219"/>
      <c r="H3235" s="7"/>
      <c r="I3235" s="7"/>
      <c r="J3235" s="9"/>
      <c r="K3235" s="501"/>
    </row>
    <row r="3236" spans="1:11" x14ac:dyDescent="0.2">
      <c r="A3236" s="163">
        <v>3221</v>
      </c>
      <c r="B3236" s="7"/>
      <c r="C3236" s="7"/>
      <c r="D3236" s="120"/>
      <c r="E3236" s="7"/>
      <c r="F3236" s="7"/>
      <c r="G3236" s="219"/>
      <c r="H3236" s="7"/>
      <c r="I3236" s="7"/>
      <c r="J3236" s="9"/>
      <c r="K3236" s="501"/>
    </row>
    <row r="3237" spans="1:11" x14ac:dyDescent="0.2">
      <c r="A3237" s="163">
        <v>3222</v>
      </c>
      <c r="B3237" s="7"/>
      <c r="C3237" s="7"/>
      <c r="D3237" s="120"/>
      <c r="E3237" s="7"/>
      <c r="F3237" s="7"/>
      <c r="G3237" s="219"/>
      <c r="H3237" s="7"/>
      <c r="I3237" s="7"/>
      <c r="J3237" s="9"/>
      <c r="K3237" s="501"/>
    </row>
    <row r="3238" spans="1:11" x14ac:dyDescent="0.2">
      <c r="A3238" s="163">
        <v>3223</v>
      </c>
      <c r="B3238" s="7"/>
      <c r="C3238" s="7"/>
      <c r="D3238" s="120"/>
      <c r="E3238" s="7"/>
      <c r="F3238" s="7"/>
      <c r="G3238" s="219"/>
      <c r="H3238" s="7"/>
      <c r="I3238" s="7"/>
      <c r="J3238" s="9"/>
      <c r="K3238" s="501"/>
    </row>
    <row r="3239" spans="1:11" x14ac:dyDescent="0.2">
      <c r="A3239" s="163">
        <v>3224</v>
      </c>
      <c r="B3239" s="7"/>
      <c r="C3239" s="7"/>
      <c r="D3239" s="120"/>
      <c r="E3239" s="7"/>
      <c r="F3239" s="7"/>
      <c r="G3239" s="219"/>
      <c r="H3239" s="7"/>
      <c r="I3239" s="7"/>
      <c r="J3239" s="9"/>
      <c r="K3239" s="501"/>
    </row>
    <row r="3240" spans="1:11" x14ac:dyDescent="0.2">
      <c r="A3240" s="163">
        <v>3225</v>
      </c>
      <c r="B3240" s="7"/>
      <c r="C3240" s="7"/>
      <c r="D3240" s="120"/>
      <c r="E3240" s="7"/>
      <c r="F3240" s="7"/>
      <c r="G3240" s="219"/>
      <c r="H3240" s="7"/>
      <c r="I3240" s="7"/>
      <c r="J3240" s="9"/>
      <c r="K3240" s="501"/>
    </row>
    <row r="3241" spans="1:11" x14ac:dyDescent="0.2">
      <c r="A3241" s="163">
        <v>3226</v>
      </c>
      <c r="B3241" s="7"/>
      <c r="C3241" s="7"/>
      <c r="D3241" s="120"/>
      <c r="E3241" s="7"/>
      <c r="F3241" s="7"/>
      <c r="G3241" s="219"/>
      <c r="H3241" s="7"/>
      <c r="I3241" s="7"/>
      <c r="J3241" s="9"/>
      <c r="K3241" s="501"/>
    </row>
    <row r="3242" spans="1:11" x14ac:dyDescent="0.2">
      <c r="A3242" s="163">
        <v>3227</v>
      </c>
      <c r="B3242" s="7"/>
      <c r="C3242" s="7"/>
      <c r="D3242" s="120"/>
      <c r="E3242" s="7"/>
      <c r="F3242" s="7"/>
      <c r="G3242" s="219"/>
      <c r="H3242" s="7"/>
      <c r="I3242" s="7"/>
      <c r="J3242" s="9"/>
      <c r="K3242" s="501"/>
    </row>
    <row r="3243" spans="1:11" x14ac:dyDescent="0.2">
      <c r="A3243" s="163">
        <v>3228</v>
      </c>
      <c r="B3243" s="7"/>
      <c r="C3243" s="7"/>
      <c r="D3243" s="120"/>
      <c r="E3243" s="7"/>
      <c r="F3243" s="7"/>
      <c r="G3243" s="219"/>
      <c r="H3243" s="7"/>
      <c r="I3243" s="7"/>
      <c r="J3243" s="9"/>
      <c r="K3243" s="501"/>
    </row>
    <row r="3244" spans="1:11" x14ac:dyDescent="0.2">
      <c r="A3244" s="163">
        <v>3229</v>
      </c>
      <c r="B3244" s="7"/>
      <c r="C3244" s="7"/>
      <c r="D3244" s="120"/>
      <c r="E3244" s="7"/>
      <c r="F3244" s="7"/>
      <c r="G3244" s="219"/>
      <c r="H3244" s="7"/>
      <c r="I3244" s="7"/>
      <c r="J3244" s="9"/>
      <c r="K3244" s="501"/>
    </row>
    <row r="3245" spans="1:11" x14ac:dyDescent="0.2">
      <c r="A3245" s="163">
        <v>3230</v>
      </c>
      <c r="B3245" s="7"/>
      <c r="C3245" s="7"/>
      <c r="D3245" s="120"/>
      <c r="E3245" s="7"/>
      <c r="F3245" s="7"/>
      <c r="G3245" s="219"/>
      <c r="H3245" s="7"/>
      <c r="I3245" s="7"/>
      <c r="J3245" s="9"/>
      <c r="K3245" s="501"/>
    </row>
    <row r="3246" spans="1:11" x14ac:dyDescent="0.2">
      <c r="A3246" s="163">
        <v>3231</v>
      </c>
      <c r="B3246" s="7"/>
      <c r="C3246" s="7"/>
      <c r="D3246" s="120"/>
      <c r="E3246" s="7"/>
      <c r="F3246" s="7"/>
      <c r="G3246" s="219"/>
      <c r="H3246" s="7"/>
      <c r="I3246" s="7"/>
      <c r="J3246" s="9"/>
      <c r="K3246" s="501"/>
    </row>
    <row r="3247" spans="1:11" x14ac:dyDescent="0.2">
      <c r="A3247" s="163">
        <v>3232</v>
      </c>
      <c r="B3247" s="7"/>
      <c r="C3247" s="7"/>
      <c r="D3247" s="120"/>
      <c r="E3247" s="7"/>
      <c r="F3247" s="7"/>
      <c r="G3247" s="219"/>
      <c r="H3247" s="7"/>
      <c r="I3247" s="7"/>
      <c r="J3247" s="9"/>
      <c r="K3247" s="501"/>
    </row>
    <row r="3248" spans="1:11" x14ac:dyDescent="0.2">
      <c r="A3248" s="163">
        <v>3233</v>
      </c>
      <c r="B3248" s="7"/>
      <c r="C3248" s="7"/>
      <c r="D3248" s="120"/>
      <c r="E3248" s="7"/>
      <c r="F3248" s="7"/>
      <c r="G3248" s="219"/>
      <c r="H3248" s="7"/>
      <c r="I3248" s="7"/>
      <c r="J3248" s="9"/>
      <c r="K3248" s="501"/>
    </row>
    <row r="3249" spans="1:11" x14ac:dyDescent="0.2">
      <c r="A3249" s="163">
        <v>3234</v>
      </c>
      <c r="B3249" s="7"/>
      <c r="C3249" s="7"/>
      <c r="D3249" s="120"/>
      <c r="E3249" s="7"/>
      <c r="F3249" s="7"/>
      <c r="G3249" s="219"/>
      <c r="H3249" s="7"/>
      <c r="I3249" s="7"/>
      <c r="J3249" s="9"/>
      <c r="K3249" s="501"/>
    </row>
    <row r="3250" spans="1:11" x14ac:dyDescent="0.2">
      <c r="A3250" s="163">
        <v>3235</v>
      </c>
      <c r="B3250" s="7"/>
      <c r="C3250" s="7"/>
      <c r="D3250" s="120"/>
      <c r="E3250" s="7"/>
      <c r="F3250" s="7"/>
      <c r="G3250" s="219"/>
      <c r="H3250" s="7"/>
      <c r="I3250" s="7"/>
      <c r="J3250" s="9"/>
      <c r="K3250" s="501"/>
    </row>
    <row r="3251" spans="1:11" x14ac:dyDescent="0.2">
      <c r="A3251" s="163">
        <v>3236</v>
      </c>
      <c r="B3251" s="7"/>
      <c r="C3251" s="7"/>
      <c r="D3251" s="120"/>
      <c r="E3251" s="7"/>
      <c r="F3251" s="7"/>
      <c r="G3251" s="219"/>
      <c r="H3251" s="7"/>
      <c r="I3251" s="7"/>
      <c r="J3251" s="9"/>
      <c r="K3251" s="501"/>
    </row>
    <row r="3252" spans="1:11" x14ac:dyDescent="0.2">
      <c r="A3252" s="163">
        <v>3237</v>
      </c>
      <c r="B3252" s="7"/>
      <c r="C3252" s="7"/>
      <c r="D3252" s="120"/>
      <c r="E3252" s="7"/>
      <c r="F3252" s="7"/>
      <c r="G3252" s="219"/>
      <c r="H3252" s="7"/>
      <c r="I3252" s="7"/>
      <c r="J3252" s="9"/>
      <c r="K3252" s="501"/>
    </row>
    <row r="3253" spans="1:11" x14ac:dyDescent="0.2">
      <c r="A3253" s="163">
        <v>3238</v>
      </c>
      <c r="B3253" s="7"/>
      <c r="C3253" s="7"/>
      <c r="D3253" s="120"/>
      <c r="E3253" s="7"/>
      <c r="F3253" s="7"/>
      <c r="G3253" s="219"/>
      <c r="H3253" s="7"/>
      <c r="I3253" s="7"/>
      <c r="J3253" s="9"/>
      <c r="K3253" s="501"/>
    </row>
    <row r="3254" spans="1:11" x14ac:dyDescent="0.2">
      <c r="A3254" s="163">
        <v>3239</v>
      </c>
      <c r="B3254" s="7"/>
      <c r="C3254" s="7"/>
      <c r="D3254" s="120"/>
      <c r="E3254" s="7"/>
      <c r="F3254" s="7"/>
      <c r="G3254" s="219"/>
      <c r="H3254" s="7"/>
      <c r="I3254" s="7"/>
      <c r="J3254" s="9"/>
      <c r="K3254" s="501"/>
    </row>
    <row r="3255" spans="1:11" x14ac:dyDescent="0.2">
      <c r="A3255" s="163">
        <v>3240</v>
      </c>
      <c r="B3255" s="7"/>
      <c r="C3255" s="7"/>
      <c r="D3255" s="120"/>
      <c r="E3255" s="7"/>
      <c r="F3255" s="7"/>
      <c r="G3255" s="219"/>
      <c r="H3255" s="7"/>
      <c r="I3255" s="7"/>
      <c r="J3255" s="9"/>
      <c r="K3255" s="501"/>
    </row>
    <row r="3256" spans="1:11" x14ac:dyDescent="0.2">
      <c r="A3256" s="163">
        <v>3241</v>
      </c>
      <c r="B3256" s="7"/>
      <c r="C3256" s="7"/>
      <c r="D3256" s="120"/>
      <c r="E3256" s="7"/>
      <c r="F3256" s="7"/>
      <c r="G3256" s="219"/>
      <c r="H3256" s="7"/>
      <c r="I3256" s="7"/>
      <c r="J3256" s="9"/>
      <c r="K3256" s="501"/>
    </row>
    <row r="3257" spans="1:11" x14ac:dyDescent="0.2">
      <c r="A3257" s="163">
        <v>3242</v>
      </c>
      <c r="B3257" s="7"/>
      <c r="C3257" s="7"/>
      <c r="D3257" s="120"/>
      <c r="E3257" s="7"/>
      <c r="F3257" s="7"/>
      <c r="G3257" s="219"/>
      <c r="H3257" s="7"/>
      <c r="I3257" s="7"/>
      <c r="J3257" s="9"/>
      <c r="K3257" s="501"/>
    </row>
    <row r="3258" spans="1:11" x14ac:dyDescent="0.2">
      <c r="A3258" s="163">
        <v>3243</v>
      </c>
      <c r="B3258" s="7"/>
      <c r="C3258" s="7"/>
      <c r="D3258" s="120"/>
      <c r="E3258" s="7"/>
      <c r="F3258" s="7"/>
      <c r="G3258" s="219"/>
      <c r="H3258" s="7"/>
      <c r="I3258" s="7"/>
      <c r="J3258" s="9"/>
      <c r="K3258" s="501"/>
    </row>
    <row r="3259" spans="1:11" x14ac:dyDescent="0.2">
      <c r="A3259" s="163">
        <v>3244</v>
      </c>
      <c r="B3259" s="7"/>
      <c r="C3259" s="7"/>
      <c r="D3259" s="120"/>
      <c r="E3259" s="7"/>
      <c r="F3259" s="7"/>
      <c r="G3259" s="219"/>
      <c r="H3259" s="7"/>
      <c r="I3259" s="7"/>
      <c r="J3259" s="9"/>
      <c r="K3259" s="501"/>
    </row>
    <row r="3260" spans="1:11" x14ac:dyDescent="0.2">
      <c r="A3260" s="163">
        <v>3245</v>
      </c>
      <c r="B3260" s="7"/>
      <c r="C3260" s="7"/>
      <c r="D3260" s="120"/>
      <c r="E3260" s="7"/>
      <c r="F3260" s="7"/>
      <c r="G3260" s="219"/>
      <c r="H3260" s="7"/>
      <c r="I3260" s="7"/>
      <c r="J3260" s="9"/>
      <c r="K3260" s="501"/>
    </row>
    <row r="3261" spans="1:11" x14ac:dyDescent="0.2">
      <c r="A3261" s="163">
        <v>3246</v>
      </c>
      <c r="B3261" s="7"/>
      <c r="C3261" s="7"/>
      <c r="D3261" s="120"/>
      <c r="E3261" s="7"/>
      <c r="F3261" s="7"/>
      <c r="G3261" s="219"/>
      <c r="H3261" s="7"/>
      <c r="I3261" s="7"/>
      <c r="J3261" s="9"/>
      <c r="K3261" s="501"/>
    </row>
    <row r="3262" spans="1:11" x14ac:dyDescent="0.2">
      <c r="A3262" s="163">
        <v>3247</v>
      </c>
      <c r="B3262" s="7"/>
      <c r="C3262" s="7"/>
      <c r="D3262" s="120"/>
      <c r="E3262" s="7"/>
      <c r="F3262" s="7"/>
      <c r="G3262" s="219"/>
      <c r="H3262" s="7"/>
      <c r="I3262" s="7"/>
      <c r="J3262" s="9"/>
      <c r="K3262" s="501"/>
    </row>
    <row r="3263" spans="1:11" x14ac:dyDescent="0.2">
      <c r="A3263" s="163">
        <v>3248</v>
      </c>
      <c r="B3263" s="7"/>
      <c r="C3263" s="7"/>
      <c r="D3263" s="120"/>
      <c r="E3263" s="7"/>
      <c r="F3263" s="7"/>
      <c r="G3263" s="219"/>
      <c r="H3263" s="7"/>
      <c r="I3263" s="7"/>
      <c r="J3263" s="9"/>
      <c r="K3263" s="501"/>
    </row>
    <row r="3264" spans="1:11" x14ac:dyDescent="0.2">
      <c r="A3264" s="163">
        <v>3249</v>
      </c>
      <c r="B3264" s="7"/>
      <c r="C3264" s="7"/>
      <c r="D3264" s="120"/>
      <c r="E3264" s="7"/>
      <c r="F3264" s="7"/>
      <c r="G3264" s="219"/>
      <c r="H3264" s="7"/>
      <c r="I3264" s="7"/>
      <c r="J3264" s="9"/>
      <c r="K3264" s="501"/>
    </row>
    <row r="3265" spans="1:11" x14ac:dyDescent="0.2">
      <c r="A3265" s="163">
        <v>3250</v>
      </c>
      <c r="B3265" s="7"/>
      <c r="C3265" s="7"/>
      <c r="D3265" s="120"/>
      <c r="E3265" s="7"/>
      <c r="F3265" s="7"/>
      <c r="G3265" s="219"/>
      <c r="H3265" s="7"/>
      <c r="I3265" s="7"/>
      <c r="J3265" s="9"/>
      <c r="K3265" s="501"/>
    </row>
    <row r="3266" spans="1:11" x14ac:dyDescent="0.2">
      <c r="A3266" s="163">
        <v>3251</v>
      </c>
      <c r="B3266" s="7"/>
      <c r="C3266" s="7"/>
      <c r="D3266" s="120"/>
      <c r="E3266" s="7"/>
      <c r="F3266" s="7"/>
      <c r="G3266" s="219"/>
      <c r="H3266" s="7"/>
      <c r="I3266" s="7"/>
      <c r="J3266" s="9"/>
      <c r="K3266" s="501"/>
    </row>
    <row r="3267" spans="1:11" x14ac:dyDescent="0.2">
      <c r="A3267" s="163">
        <v>3252</v>
      </c>
      <c r="B3267" s="7"/>
      <c r="C3267" s="7"/>
      <c r="D3267" s="120"/>
      <c r="E3267" s="7"/>
      <c r="F3267" s="7"/>
      <c r="G3267" s="219"/>
      <c r="H3267" s="7"/>
      <c r="I3267" s="7"/>
      <c r="J3267" s="9"/>
      <c r="K3267" s="501"/>
    </row>
    <row r="3268" spans="1:11" x14ac:dyDescent="0.2">
      <c r="A3268" s="163">
        <v>3253</v>
      </c>
      <c r="B3268" s="7"/>
      <c r="C3268" s="7"/>
      <c r="D3268" s="120"/>
      <c r="E3268" s="7"/>
      <c r="F3268" s="7"/>
      <c r="G3268" s="219"/>
      <c r="H3268" s="7"/>
      <c r="I3268" s="7"/>
      <c r="J3268" s="9"/>
      <c r="K3268" s="501"/>
    </row>
    <row r="3269" spans="1:11" x14ac:dyDescent="0.2">
      <c r="A3269" s="163">
        <v>3254</v>
      </c>
      <c r="B3269" s="7"/>
      <c r="C3269" s="7"/>
      <c r="D3269" s="120"/>
      <c r="E3269" s="7"/>
      <c r="F3269" s="7"/>
      <c r="G3269" s="219"/>
      <c r="H3269" s="7"/>
      <c r="I3269" s="7"/>
      <c r="J3269" s="9"/>
      <c r="K3269" s="501"/>
    </row>
    <row r="3270" spans="1:11" x14ac:dyDescent="0.2">
      <c r="A3270" s="163">
        <v>3255</v>
      </c>
      <c r="B3270" s="7"/>
      <c r="C3270" s="7"/>
      <c r="D3270" s="120"/>
      <c r="E3270" s="7"/>
      <c r="F3270" s="7"/>
      <c r="G3270" s="219"/>
      <c r="H3270" s="7"/>
      <c r="I3270" s="7"/>
      <c r="J3270" s="9"/>
      <c r="K3270" s="501"/>
    </row>
    <row r="3271" spans="1:11" x14ac:dyDescent="0.2">
      <c r="A3271" s="163">
        <v>3256</v>
      </c>
      <c r="B3271" s="7"/>
      <c r="C3271" s="7"/>
      <c r="D3271" s="120"/>
      <c r="E3271" s="7"/>
      <c r="F3271" s="7"/>
      <c r="G3271" s="219"/>
      <c r="H3271" s="7"/>
      <c r="I3271" s="7"/>
      <c r="J3271" s="9"/>
      <c r="K3271" s="501"/>
    </row>
    <row r="3272" spans="1:11" x14ac:dyDescent="0.2">
      <c r="A3272" s="163">
        <v>3257</v>
      </c>
      <c r="B3272" s="7"/>
      <c r="C3272" s="7"/>
      <c r="D3272" s="120"/>
      <c r="E3272" s="7"/>
      <c r="F3272" s="7"/>
      <c r="G3272" s="219"/>
      <c r="H3272" s="7"/>
      <c r="I3272" s="7"/>
      <c r="J3272" s="9"/>
      <c r="K3272" s="501"/>
    </row>
    <row r="3273" spans="1:11" x14ac:dyDescent="0.2">
      <c r="A3273" s="163">
        <v>3258</v>
      </c>
      <c r="B3273" s="7"/>
      <c r="C3273" s="7"/>
      <c r="D3273" s="120"/>
      <c r="E3273" s="7"/>
      <c r="F3273" s="7"/>
      <c r="G3273" s="219"/>
      <c r="H3273" s="7"/>
      <c r="I3273" s="7"/>
      <c r="J3273" s="9"/>
      <c r="K3273" s="501"/>
    </row>
    <row r="3274" spans="1:11" x14ac:dyDescent="0.2">
      <c r="A3274" s="163">
        <v>3259</v>
      </c>
      <c r="B3274" s="7"/>
      <c r="C3274" s="7"/>
      <c r="D3274" s="120"/>
      <c r="E3274" s="7"/>
      <c r="F3274" s="7"/>
      <c r="G3274" s="219"/>
      <c r="H3274" s="7"/>
      <c r="I3274" s="7"/>
      <c r="J3274" s="9"/>
      <c r="K3274" s="501"/>
    </row>
    <row r="3275" spans="1:11" x14ac:dyDescent="0.2">
      <c r="A3275" s="163">
        <v>3260</v>
      </c>
      <c r="B3275" s="7"/>
      <c r="C3275" s="7"/>
      <c r="D3275" s="120"/>
      <c r="E3275" s="7"/>
      <c r="F3275" s="7"/>
      <c r="G3275" s="219"/>
      <c r="H3275" s="7"/>
      <c r="I3275" s="7"/>
      <c r="J3275" s="9"/>
      <c r="K3275" s="501"/>
    </row>
    <row r="3276" spans="1:11" x14ac:dyDescent="0.2">
      <c r="A3276" s="163">
        <v>3261</v>
      </c>
      <c r="B3276" s="7"/>
      <c r="C3276" s="7"/>
      <c r="D3276" s="120"/>
      <c r="E3276" s="7"/>
      <c r="F3276" s="7"/>
      <c r="G3276" s="219"/>
      <c r="H3276" s="7"/>
      <c r="I3276" s="7"/>
      <c r="J3276" s="9"/>
      <c r="K3276" s="501"/>
    </row>
    <row r="3277" spans="1:11" x14ac:dyDescent="0.2">
      <c r="A3277" s="163">
        <v>3262</v>
      </c>
      <c r="B3277" s="7"/>
      <c r="C3277" s="7"/>
      <c r="D3277" s="120"/>
      <c r="E3277" s="7"/>
      <c r="F3277" s="7"/>
      <c r="G3277" s="219"/>
      <c r="H3277" s="7"/>
      <c r="I3277" s="7"/>
      <c r="J3277" s="9"/>
      <c r="K3277" s="501"/>
    </row>
    <row r="3278" spans="1:11" x14ac:dyDescent="0.2">
      <c r="A3278" s="163">
        <v>3263</v>
      </c>
      <c r="B3278" s="7"/>
      <c r="C3278" s="7"/>
      <c r="D3278" s="120"/>
      <c r="E3278" s="7"/>
      <c r="F3278" s="7"/>
      <c r="G3278" s="219"/>
      <c r="H3278" s="7"/>
      <c r="I3278" s="7"/>
      <c r="J3278" s="9"/>
      <c r="K3278" s="501"/>
    </row>
    <row r="3279" spans="1:11" x14ac:dyDescent="0.2">
      <c r="A3279" s="163">
        <v>3264</v>
      </c>
      <c r="B3279" s="7"/>
      <c r="C3279" s="7"/>
      <c r="D3279" s="120"/>
      <c r="E3279" s="7"/>
      <c r="F3279" s="7"/>
      <c r="G3279" s="219"/>
      <c r="H3279" s="7"/>
      <c r="I3279" s="7"/>
      <c r="J3279" s="9"/>
      <c r="K3279" s="501"/>
    </row>
    <row r="3280" spans="1:11" x14ac:dyDescent="0.2">
      <c r="A3280" s="163">
        <v>3265</v>
      </c>
      <c r="B3280" s="7"/>
      <c r="C3280" s="7"/>
      <c r="D3280" s="120"/>
      <c r="E3280" s="7"/>
      <c r="F3280" s="7"/>
      <c r="G3280" s="219"/>
      <c r="H3280" s="7"/>
      <c r="I3280" s="7"/>
      <c r="J3280" s="9"/>
      <c r="K3280" s="501"/>
    </row>
    <row r="3281" spans="1:11" x14ac:dyDescent="0.2">
      <c r="A3281" s="163">
        <v>3266</v>
      </c>
      <c r="B3281" s="7"/>
      <c r="C3281" s="7"/>
      <c r="D3281" s="120"/>
      <c r="E3281" s="7"/>
      <c r="F3281" s="7"/>
      <c r="G3281" s="219"/>
      <c r="H3281" s="7"/>
      <c r="I3281" s="7"/>
      <c r="J3281" s="9"/>
      <c r="K3281" s="501"/>
    </row>
    <row r="3282" spans="1:11" x14ac:dyDescent="0.2">
      <c r="A3282" s="163">
        <v>3267</v>
      </c>
      <c r="B3282" s="7"/>
      <c r="C3282" s="7"/>
      <c r="D3282" s="120"/>
      <c r="E3282" s="7"/>
      <c r="F3282" s="7"/>
      <c r="G3282" s="219"/>
      <c r="H3282" s="7"/>
      <c r="I3282" s="7"/>
      <c r="J3282" s="9"/>
      <c r="K3282" s="501"/>
    </row>
    <row r="3283" spans="1:11" x14ac:dyDescent="0.2">
      <c r="A3283" s="163">
        <v>3268</v>
      </c>
      <c r="B3283" s="7"/>
      <c r="C3283" s="7"/>
      <c r="D3283" s="120"/>
      <c r="E3283" s="7"/>
      <c r="F3283" s="7"/>
      <c r="G3283" s="219"/>
      <c r="H3283" s="7"/>
      <c r="I3283" s="7"/>
      <c r="J3283" s="9"/>
      <c r="K3283" s="501"/>
    </row>
    <row r="3284" spans="1:11" x14ac:dyDescent="0.2">
      <c r="A3284" s="163">
        <v>3269</v>
      </c>
      <c r="B3284" s="7"/>
      <c r="C3284" s="7"/>
      <c r="D3284" s="120"/>
      <c r="E3284" s="7"/>
      <c r="F3284" s="7"/>
      <c r="G3284" s="219"/>
      <c r="H3284" s="7"/>
      <c r="I3284" s="7"/>
      <c r="J3284" s="9"/>
      <c r="K3284" s="501"/>
    </row>
    <row r="3285" spans="1:11" x14ac:dyDescent="0.2">
      <c r="A3285" s="163">
        <v>3270</v>
      </c>
      <c r="B3285" s="7"/>
      <c r="C3285" s="7"/>
      <c r="D3285" s="120"/>
      <c r="E3285" s="7"/>
      <c r="F3285" s="7"/>
      <c r="G3285" s="219"/>
      <c r="H3285" s="7"/>
      <c r="I3285" s="7"/>
      <c r="J3285" s="9"/>
      <c r="K3285" s="501"/>
    </row>
    <row r="3286" spans="1:11" x14ac:dyDescent="0.2">
      <c r="A3286" s="163">
        <v>3271</v>
      </c>
      <c r="B3286" s="7"/>
      <c r="C3286" s="7"/>
      <c r="D3286" s="120"/>
      <c r="E3286" s="7"/>
      <c r="F3286" s="7"/>
      <c r="G3286" s="219"/>
      <c r="H3286" s="7"/>
      <c r="I3286" s="7"/>
      <c r="J3286" s="9"/>
      <c r="K3286" s="501"/>
    </row>
    <row r="3287" spans="1:11" x14ac:dyDescent="0.2">
      <c r="A3287" s="163">
        <v>3272</v>
      </c>
      <c r="B3287" s="7"/>
      <c r="C3287" s="7"/>
      <c r="D3287" s="120"/>
      <c r="E3287" s="7"/>
      <c r="F3287" s="7"/>
      <c r="G3287" s="219"/>
      <c r="H3287" s="7"/>
      <c r="I3287" s="7"/>
      <c r="J3287" s="9"/>
      <c r="K3287" s="501"/>
    </row>
    <row r="3288" spans="1:11" x14ac:dyDescent="0.2">
      <c r="A3288" s="163">
        <v>3273</v>
      </c>
      <c r="B3288" s="7"/>
      <c r="C3288" s="7"/>
      <c r="D3288" s="120"/>
      <c r="E3288" s="7"/>
      <c r="F3288" s="7"/>
      <c r="G3288" s="219"/>
      <c r="H3288" s="7"/>
      <c r="I3288" s="7"/>
      <c r="J3288" s="9"/>
      <c r="K3288" s="501"/>
    </row>
    <row r="3289" spans="1:11" x14ac:dyDescent="0.2">
      <c r="A3289" s="163">
        <v>3274</v>
      </c>
      <c r="B3289" s="7"/>
      <c r="C3289" s="7"/>
      <c r="D3289" s="120"/>
      <c r="E3289" s="7"/>
      <c r="F3289" s="7"/>
      <c r="G3289" s="219"/>
      <c r="H3289" s="7"/>
      <c r="I3289" s="7"/>
      <c r="J3289" s="9"/>
      <c r="K3289" s="501"/>
    </row>
    <row r="3290" spans="1:11" x14ac:dyDescent="0.2">
      <c r="A3290" s="163">
        <v>3275</v>
      </c>
      <c r="B3290" s="7"/>
      <c r="C3290" s="7"/>
      <c r="D3290" s="120"/>
      <c r="E3290" s="7"/>
      <c r="F3290" s="7"/>
      <c r="G3290" s="219"/>
      <c r="H3290" s="7"/>
      <c r="I3290" s="7"/>
      <c r="J3290" s="9"/>
      <c r="K3290" s="501"/>
    </row>
    <row r="3291" spans="1:11" x14ac:dyDescent="0.2">
      <c r="A3291" s="163">
        <v>3276</v>
      </c>
      <c r="B3291" s="7"/>
      <c r="C3291" s="7"/>
      <c r="D3291" s="120"/>
      <c r="E3291" s="7"/>
      <c r="F3291" s="7"/>
      <c r="G3291" s="219"/>
      <c r="H3291" s="7"/>
      <c r="I3291" s="7"/>
      <c r="J3291" s="9"/>
      <c r="K3291" s="501"/>
    </row>
    <row r="3292" spans="1:11" x14ac:dyDescent="0.2">
      <c r="A3292" s="163">
        <v>3277</v>
      </c>
      <c r="B3292" s="7"/>
      <c r="C3292" s="7"/>
      <c r="D3292" s="120"/>
      <c r="E3292" s="7"/>
      <c r="F3292" s="7"/>
      <c r="G3292" s="219"/>
      <c r="H3292" s="7"/>
      <c r="I3292" s="7"/>
      <c r="J3292" s="9"/>
      <c r="K3292" s="501"/>
    </row>
    <row r="3293" spans="1:11" x14ac:dyDescent="0.2">
      <c r="A3293" s="163">
        <v>3278</v>
      </c>
      <c r="B3293" s="7"/>
      <c r="C3293" s="7"/>
      <c r="D3293" s="120"/>
      <c r="E3293" s="7"/>
      <c r="F3293" s="7"/>
      <c r="G3293" s="219"/>
      <c r="H3293" s="7"/>
      <c r="I3293" s="7"/>
      <c r="J3293" s="9"/>
      <c r="K3293" s="501"/>
    </row>
    <row r="3294" spans="1:11" x14ac:dyDescent="0.2">
      <c r="A3294" s="163">
        <v>3279</v>
      </c>
      <c r="B3294" s="7"/>
      <c r="C3294" s="7"/>
      <c r="D3294" s="120"/>
      <c r="E3294" s="7"/>
      <c r="F3294" s="7"/>
      <c r="G3294" s="219"/>
      <c r="H3294" s="7"/>
      <c r="I3294" s="7"/>
      <c r="J3294" s="9"/>
      <c r="K3294" s="501"/>
    </row>
    <row r="3295" spans="1:11" x14ac:dyDescent="0.2">
      <c r="A3295" s="163">
        <v>3280</v>
      </c>
      <c r="B3295" s="7"/>
      <c r="C3295" s="7"/>
      <c r="D3295" s="120"/>
      <c r="E3295" s="7"/>
      <c r="F3295" s="7"/>
      <c r="G3295" s="219"/>
      <c r="H3295" s="7"/>
      <c r="I3295" s="7"/>
      <c r="J3295" s="9"/>
      <c r="K3295" s="501"/>
    </row>
    <row r="3296" spans="1:11" x14ac:dyDescent="0.2">
      <c r="A3296" s="163">
        <v>3281</v>
      </c>
      <c r="B3296" s="7"/>
      <c r="C3296" s="7"/>
      <c r="D3296" s="120"/>
      <c r="E3296" s="7"/>
      <c r="F3296" s="7"/>
      <c r="G3296" s="219"/>
      <c r="H3296" s="7"/>
      <c r="I3296" s="7"/>
      <c r="J3296" s="9"/>
      <c r="K3296" s="501"/>
    </row>
    <row r="3297" spans="1:11" x14ac:dyDescent="0.2">
      <c r="A3297" s="163">
        <v>3282</v>
      </c>
      <c r="B3297" s="7"/>
      <c r="C3297" s="7"/>
      <c r="D3297" s="120"/>
      <c r="E3297" s="7"/>
      <c r="F3297" s="7"/>
      <c r="G3297" s="219"/>
      <c r="H3297" s="7"/>
      <c r="I3297" s="7"/>
      <c r="J3297" s="9"/>
      <c r="K3297" s="501"/>
    </row>
    <row r="3298" spans="1:11" x14ac:dyDescent="0.2">
      <c r="A3298" s="163">
        <v>3283</v>
      </c>
      <c r="B3298" s="7"/>
      <c r="C3298" s="7"/>
      <c r="D3298" s="120"/>
      <c r="E3298" s="7"/>
      <c r="F3298" s="7"/>
      <c r="G3298" s="219"/>
      <c r="H3298" s="7"/>
      <c r="I3298" s="7"/>
      <c r="J3298" s="9"/>
      <c r="K3298" s="501"/>
    </row>
    <row r="3299" spans="1:11" x14ac:dyDescent="0.2">
      <c r="A3299" s="163">
        <v>3284</v>
      </c>
      <c r="B3299" s="7"/>
      <c r="C3299" s="7"/>
      <c r="D3299" s="120"/>
      <c r="E3299" s="7"/>
      <c r="F3299" s="7"/>
      <c r="G3299" s="219"/>
      <c r="H3299" s="7"/>
      <c r="I3299" s="7"/>
      <c r="J3299" s="9"/>
      <c r="K3299" s="501"/>
    </row>
    <row r="3300" spans="1:11" x14ac:dyDescent="0.2">
      <c r="A3300" s="163">
        <v>3285</v>
      </c>
      <c r="B3300" s="7"/>
      <c r="C3300" s="7"/>
      <c r="D3300" s="120"/>
      <c r="E3300" s="7"/>
      <c r="F3300" s="7"/>
      <c r="G3300" s="219"/>
      <c r="H3300" s="7"/>
      <c r="I3300" s="7"/>
      <c r="J3300" s="9"/>
      <c r="K3300" s="501"/>
    </row>
    <row r="3301" spans="1:11" x14ac:dyDescent="0.2">
      <c r="A3301" s="163">
        <v>3286</v>
      </c>
      <c r="B3301" s="7"/>
      <c r="C3301" s="7"/>
      <c r="D3301" s="120"/>
      <c r="E3301" s="7"/>
      <c r="F3301" s="7"/>
      <c r="G3301" s="219"/>
      <c r="H3301" s="7"/>
      <c r="I3301" s="7"/>
      <c r="J3301" s="9"/>
      <c r="K3301" s="501"/>
    </row>
    <row r="3302" spans="1:11" x14ac:dyDescent="0.2">
      <c r="A3302" s="163">
        <v>3287</v>
      </c>
      <c r="B3302" s="7"/>
      <c r="C3302" s="7"/>
      <c r="D3302" s="120"/>
      <c r="E3302" s="7"/>
      <c r="F3302" s="7"/>
      <c r="G3302" s="219"/>
      <c r="H3302" s="7"/>
      <c r="I3302" s="7"/>
      <c r="J3302" s="9"/>
      <c r="K3302" s="501"/>
    </row>
    <row r="3303" spans="1:11" x14ac:dyDescent="0.2">
      <c r="A3303" s="163">
        <v>3288</v>
      </c>
      <c r="B3303" s="7"/>
      <c r="C3303" s="7"/>
      <c r="D3303" s="120"/>
      <c r="E3303" s="7"/>
      <c r="F3303" s="7"/>
      <c r="G3303" s="219"/>
      <c r="H3303" s="7"/>
      <c r="I3303" s="7"/>
      <c r="J3303" s="9"/>
      <c r="K3303" s="501"/>
    </row>
    <row r="3304" spans="1:11" x14ac:dyDescent="0.2">
      <c r="A3304" s="163">
        <v>3289</v>
      </c>
      <c r="B3304" s="7"/>
      <c r="C3304" s="7"/>
      <c r="D3304" s="120"/>
      <c r="E3304" s="7"/>
      <c r="F3304" s="7"/>
      <c r="G3304" s="219"/>
      <c r="H3304" s="7"/>
      <c r="I3304" s="7"/>
      <c r="J3304" s="9"/>
      <c r="K3304" s="501"/>
    </row>
    <row r="3305" spans="1:11" x14ac:dyDescent="0.2">
      <c r="A3305" s="163">
        <v>3290</v>
      </c>
      <c r="B3305" s="7"/>
      <c r="C3305" s="7"/>
      <c r="D3305" s="120"/>
      <c r="E3305" s="7"/>
      <c r="F3305" s="7"/>
      <c r="G3305" s="219"/>
      <c r="H3305" s="7"/>
      <c r="I3305" s="7"/>
      <c r="J3305" s="9"/>
      <c r="K3305" s="501"/>
    </row>
    <row r="3306" spans="1:11" x14ac:dyDescent="0.2">
      <c r="A3306" s="163">
        <v>3291</v>
      </c>
      <c r="B3306" s="7"/>
      <c r="C3306" s="7"/>
      <c r="D3306" s="120"/>
      <c r="E3306" s="7"/>
      <c r="F3306" s="7"/>
      <c r="G3306" s="219"/>
      <c r="H3306" s="7"/>
      <c r="I3306" s="7"/>
      <c r="J3306" s="9"/>
      <c r="K3306" s="501"/>
    </row>
    <row r="3307" spans="1:11" x14ac:dyDescent="0.2">
      <c r="A3307" s="163">
        <v>3292</v>
      </c>
      <c r="B3307" s="7"/>
      <c r="C3307" s="7"/>
      <c r="D3307" s="120"/>
      <c r="E3307" s="7"/>
      <c r="F3307" s="7"/>
      <c r="G3307" s="219"/>
      <c r="H3307" s="7"/>
      <c r="I3307" s="7"/>
      <c r="J3307" s="9"/>
      <c r="K3307" s="501"/>
    </row>
    <row r="3308" spans="1:11" x14ac:dyDescent="0.2">
      <c r="A3308" s="163">
        <v>3293</v>
      </c>
      <c r="B3308" s="7"/>
      <c r="C3308" s="7"/>
      <c r="D3308" s="120"/>
      <c r="E3308" s="7"/>
      <c r="F3308" s="7"/>
      <c r="G3308" s="219"/>
      <c r="H3308" s="7"/>
      <c r="I3308" s="7"/>
      <c r="J3308" s="9"/>
      <c r="K3308" s="501"/>
    </row>
    <row r="3309" spans="1:11" x14ac:dyDescent="0.2">
      <c r="A3309" s="163">
        <v>3294</v>
      </c>
      <c r="B3309" s="7"/>
      <c r="C3309" s="7"/>
      <c r="D3309" s="120"/>
      <c r="E3309" s="7"/>
      <c r="F3309" s="7"/>
      <c r="G3309" s="219"/>
      <c r="H3309" s="7"/>
      <c r="I3309" s="7"/>
      <c r="J3309" s="9"/>
      <c r="K3309" s="501"/>
    </row>
    <row r="3310" spans="1:11" x14ac:dyDescent="0.2">
      <c r="A3310" s="163">
        <v>3295</v>
      </c>
      <c r="B3310" s="7"/>
      <c r="C3310" s="7"/>
      <c r="D3310" s="120"/>
      <c r="E3310" s="7"/>
      <c r="F3310" s="7"/>
      <c r="G3310" s="219"/>
      <c r="H3310" s="7"/>
      <c r="I3310" s="7"/>
      <c r="J3310" s="9"/>
      <c r="K3310" s="501"/>
    </row>
    <row r="3311" spans="1:11" x14ac:dyDescent="0.2">
      <c r="A3311" s="163">
        <v>3296</v>
      </c>
      <c r="B3311" s="7"/>
      <c r="C3311" s="7"/>
      <c r="D3311" s="120"/>
      <c r="E3311" s="7"/>
      <c r="F3311" s="7"/>
      <c r="G3311" s="219"/>
      <c r="H3311" s="7"/>
      <c r="I3311" s="7"/>
      <c r="J3311" s="9"/>
      <c r="K3311" s="501"/>
    </row>
    <row r="3312" spans="1:11" x14ac:dyDescent="0.2">
      <c r="A3312" s="163">
        <v>3297</v>
      </c>
      <c r="B3312" s="7"/>
      <c r="C3312" s="7"/>
      <c r="D3312" s="120"/>
      <c r="E3312" s="7"/>
      <c r="F3312" s="7"/>
      <c r="G3312" s="219"/>
      <c r="H3312" s="7"/>
      <c r="I3312" s="7"/>
      <c r="J3312" s="9"/>
      <c r="K3312" s="501"/>
    </row>
    <row r="3313" spans="1:11" x14ac:dyDescent="0.2">
      <c r="A3313" s="163">
        <v>3298</v>
      </c>
      <c r="B3313" s="7"/>
      <c r="C3313" s="7"/>
      <c r="D3313" s="120"/>
      <c r="E3313" s="7"/>
      <c r="F3313" s="7"/>
      <c r="G3313" s="219"/>
      <c r="H3313" s="7"/>
      <c r="I3313" s="7"/>
      <c r="J3313" s="9"/>
      <c r="K3313" s="501"/>
    </row>
    <row r="3314" spans="1:11" x14ac:dyDescent="0.2">
      <c r="A3314" s="163">
        <v>3299</v>
      </c>
      <c r="B3314" s="7"/>
      <c r="C3314" s="7"/>
      <c r="D3314" s="120"/>
      <c r="E3314" s="7"/>
      <c r="F3314" s="7"/>
      <c r="G3314" s="219"/>
      <c r="H3314" s="7"/>
      <c r="I3314" s="7"/>
      <c r="J3314" s="9"/>
      <c r="K3314" s="501"/>
    </row>
    <row r="3315" spans="1:11" x14ac:dyDescent="0.2">
      <c r="A3315" s="163">
        <v>3300</v>
      </c>
      <c r="B3315" s="7"/>
      <c r="C3315" s="7"/>
      <c r="D3315" s="120"/>
      <c r="E3315" s="7"/>
      <c r="F3315" s="7"/>
      <c r="G3315" s="219"/>
      <c r="H3315" s="7"/>
      <c r="I3315" s="7"/>
      <c r="J3315" s="9"/>
      <c r="K3315" s="501"/>
    </row>
    <row r="3316" spans="1:11" x14ac:dyDescent="0.2">
      <c r="A3316" s="163">
        <v>3301</v>
      </c>
      <c r="B3316" s="7"/>
      <c r="C3316" s="7"/>
      <c r="D3316" s="120"/>
      <c r="E3316" s="7"/>
      <c r="F3316" s="7"/>
      <c r="G3316" s="219"/>
      <c r="H3316" s="7"/>
      <c r="I3316" s="7"/>
      <c r="J3316" s="9"/>
      <c r="K3316" s="501"/>
    </row>
    <row r="3317" spans="1:11" x14ac:dyDescent="0.2">
      <c r="A3317" s="163">
        <v>3302</v>
      </c>
      <c r="B3317" s="7"/>
      <c r="C3317" s="7"/>
      <c r="D3317" s="120"/>
      <c r="E3317" s="7"/>
      <c r="F3317" s="7"/>
      <c r="G3317" s="219"/>
      <c r="H3317" s="7"/>
      <c r="I3317" s="7"/>
      <c r="J3317" s="9"/>
      <c r="K3317" s="501"/>
    </row>
    <row r="3318" spans="1:11" x14ac:dyDescent="0.2">
      <c r="A3318" s="163">
        <v>3303</v>
      </c>
      <c r="B3318" s="7"/>
      <c r="C3318" s="7"/>
      <c r="D3318" s="120"/>
      <c r="E3318" s="7"/>
      <c r="F3318" s="7"/>
      <c r="G3318" s="219"/>
      <c r="H3318" s="7"/>
      <c r="I3318" s="7"/>
      <c r="J3318" s="9"/>
      <c r="K3318" s="501"/>
    </row>
    <row r="3319" spans="1:11" x14ac:dyDescent="0.2">
      <c r="A3319" s="163">
        <v>3304</v>
      </c>
      <c r="B3319" s="7"/>
      <c r="C3319" s="7"/>
      <c r="D3319" s="120"/>
      <c r="E3319" s="7"/>
      <c r="F3319" s="7"/>
      <c r="G3319" s="219"/>
      <c r="H3319" s="7"/>
      <c r="I3319" s="7"/>
      <c r="J3319" s="9"/>
      <c r="K3319" s="501"/>
    </row>
    <row r="3320" spans="1:11" x14ac:dyDescent="0.2">
      <c r="A3320" s="163">
        <v>3305</v>
      </c>
      <c r="B3320" s="7"/>
      <c r="C3320" s="7"/>
      <c r="D3320" s="120"/>
      <c r="E3320" s="7"/>
      <c r="F3320" s="7"/>
      <c r="G3320" s="219"/>
      <c r="H3320" s="7"/>
      <c r="I3320" s="7"/>
      <c r="J3320" s="9"/>
      <c r="K3320" s="501"/>
    </row>
    <row r="3321" spans="1:11" x14ac:dyDescent="0.2">
      <c r="A3321" s="163">
        <v>3306</v>
      </c>
      <c r="B3321" s="7"/>
      <c r="C3321" s="7"/>
      <c r="D3321" s="120"/>
      <c r="E3321" s="7"/>
      <c r="F3321" s="7"/>
      <c r="G3321" s="219"/>
      <c r="H3321" s="7"/>
      <c r="I3321" s="7"/>
      <c r="J3321" s="9"/>
      <c r="K3321" s="501"/>
    </row>
    <row r="3322" spans="1:11" x14ac:dyDescent="0.2">
      <c r="A3322" s="163">
        <v>3307</v>
      </c>
      <c r="B3322" s="7"/>
      <c r="C3322" s="7"/>
      <c r="D3322" s="120"/>
      <c r="E3322" s="7"/>
      <c r="F3322" s="7"/>
      <c r="G3322" s="219"/>
      <c r="H3322" s="7"/>
      <c r="I3322" s="7"/>
      <c r="J3322" s="9"/>
      <c r="K3322" s="501"/>
    </row>
    <row r="3323" spans="1:11" x14ac:dyDescent="0.2">
      <c r="A3323" s="163">
        <v>3308</v>
      </c>
      <c r="B3323" s="7"/>
      <c r="C3323" s="7"/>
      <c r="D3323" s="120"/>
      <c r="E3323" s="7"/>
      <c r="F3323" s="7"/>
      <c r="G3323" s="219"/>
      <c r="H3323" s="7"/>
      <c r="I3323" s="7"/>
      <c r="J3323" s="9"/>
      <c r="K3323" s="501"/>
    </row>
    <row r="3324" spans="1:11" x14ac:dyDescent="0.2">
      <c r="A3324" s="163">
        <v>3309</v>
      </c>
      <c r="B3324" s="7"/>
      <c r="C3324" s="7"/>
      <c r="D3324" s="120"/>
      <c r="E3324" s="7"/>
      <c r="F3324" s="7"/>
      <c r="G3324" s="219"/>
      <c r="H3324" s="7"/>
      <c r="I3324" s="7"/>
      <c r="J3324" s="9"/>
      <c r="K3324" s="501"/>
    </row>
    <row r="3325" spans="1:11" x14ac:dyDescent="0.2">
      <c r="A3325" s="163">
        <v>3310</v>
      </c>
      <c r="B3325" s="7"/>
      <c r="C3325" s="7"/>
      <c r="D3325" s="120"/>
      <c r="E3325" s="7"/>
      <c r="F3325" s="7"/>
      <c r="G3325" s="219"/>
      <c r="H3325" s="7"/>
      <c r="I3325" s="7"/>
      <c r="J3325" s="9"/>
      <c r="K3325" s="501"/>
    </row>
    <row r="3326" spans="1:11" x14ac:dyDescent="0.2">
      <c r="A3326" s="163">
        <v>3311</v>
      </c>
      <c r="B3326" s="7"/>
      <c r="C3326" s="7"/>
      <c r="D3326" s="120"/>
      <c r="E3326" s="7"/>
      <c r="F3326" s="7"/>
      <c r="G3326" s="219"/>
      <c r="H3326" s="7"/>
      <c r="I3326" s="7"/>
      <c r="J3326" s="9"/>
      <c r="K3326" s="501"/>
    </row>
    <row r="3327" spans="1:11" x14ac:dyDescent="0.2">
      <c r="A3327" s="163">
        <v>3312</v>
      </c>
      <c r="B3327" s="7"/>
      <c r="C3327" s="7"/>
      <c r="D3327" s="120"/>
      <c r="E3327" s="7"/>
      <c r="F3327" s="7"/>
      <c r="G3327" s="219"/>
      <c r="H3327" s="7"/>
      <c r="I3327" s="7"/>
      <c r="J3327" s="9"/>
      <c r="K3327" s="501"/>
    </row>
    <row r="3328" spans="1:11" x14ac:dyDescent="0.2">
      <c r="A3328" s="163">
        <v>3313</v>
      </c>
      <c r="B3328" s="7"/>
      <c r="C3328" s="7"/>
      <c r="D3328" s="120"/>
      <c r="E3328" s="7"/>
      <c r="F3328" s="7"/>
      <c r="G3328" s="219"/>
      <c r="H3328" s="7"/>
      <c r="I3328" s="7"/>
      <c r="J3328" s="9"/>
      <c r="K3328" s="501"/>
    </row>
    <row r="3329" spans="1:11" x14ac:dyDescent="0.2">
      <c r="A3329" s="163">
        <v>3314</v>
      </c>
      <c r="B3329" s="7"/>
      <c r="C3329" s="7"/>
      <c r="D3329" s="120"/>
      <c r="E3329" s="7"/>
      <c r="F3329" s="7"/>
      <c r="G3329" s="219"/>
      <c r="H3329" s="7"/>
      <c r="I3329" s="7"/>
      <c r="J3329" s="9"/>
      <c r="K3329" s="501"/>
    </row>
    <row r="3330" spans="1:11" x14ac:dyDescent="0.2">
      <c r="A3330" s="163">
        <v>3315</v>
      </c>
      <c r="B3330" s="7"/>
      <c r="C3330" s="7"/>
      <c r="D3330" s="120"/>
      <c r="E3330" s="7"/>
      <c r="F3330" s="7"/>
      <c r="G3330" s="219"/>
      <c r="H3330" s="7"/>
      <c r="I3330" s="7"/>
      <c r="J3330" s="9"/>
      <c r="K3330" s="501"/>
    </row>
    <row r="3331" spans="1:11" x14ac:dyDescent="0.2">
      <c r="A3331" s="163">
        <v>3316</v>
      </c>
      <c r="B3331" s="7"/>
      <c r="C3331" s="7"/>
      <c r="D3331" s="120"/>
      <c r="E3331" s="7"/>
      <c r="F3331" s="7"/>
      <c r="G3331" s="219"/>
      <c r="H3331" s="7"/>
      <c r="I3331" s="7"/>
      <c r="J3331" s="9"/>
      <c r="K3331" s="501"/>
    </row>
    <row r="3332" spans="1:11" x14ac:dyDescent="0.2">
      <c r="A3332" s="163">
        <v>3317</v>
      </c>
      <c r="B3332" s="7"/>
      <c r="C3332" s="7"/>
      <c r="D3332" s="120"/>
      <c r="E3332" s="7"/>
      <c r="F3332" s="7"/>
      <c r="G3332" s="219"/>
      <c r="H3332" s="7"/>
      <c r="I3332" s="7"/>
      <c r="J3332" s="9"/>
      <c r="K3332" s="501"/>
    </row>
    <row r="3333" spans="1:11" x14ac:dyDescent="0.2">
      <c r="A3333" s="163">
        <v>3318</v>
      </c>
      <c r="B3333" s="7"/>
      <c r="C3333" s="7"/>
      <c r="D3333" s="120"/>
      <c r="E3333" s="7"/>
      <c r="F3333" s="7"/>
      <c r="G3333" s="219"/>
      <c r="H3333" s="7"/>
      <c r="I3333" s="7"/>
      <c r="J3333" s="9"/>
      <c r="K3333" s="501"/>
    </row>
    <row r="3334" spans="1:11" x14ac:dyDescent="0.2">
      <c r="A3334" s="163">
        <v>3319</v>
      </c>
      <c r="B3334" s="7"/>
      <c r="C3334" s="7"/>
      <c r="D3334" s="120"/>
      <c r="E3334" s="7"/>
      <c r="F3334" s="7"/>
      <c r="G3334" s="219"/>
      <c r="H3334" s="7"/>
      <c r="I3334" s="7"/>
      <c r="J3334" s="9"/>
      <c r="K3334" s="501"/>
    </row>
    <row r="3335" spans="1:11" x14ac:dyDescent="0.2">
      <c r="A3335" s="163">
        <v>3320</v>
      </c>
      <c r="B3335" s="7"/>
      <c r="C3335" s="7"/>
      <c r="D3335" s="120"/>
      <c r="E3335" s="7"/>
      <c r="F3335" s="7"/>
      <c r="G3335" s="219"/>
      <c r="H3335" s="7"/>
      <c r="I3335" s="7"/>
      <c r="J3335" s="9"/>
      <c r="K3335" s="501"/>
    </row>
    <row r="3336" spans="1:11" x14ac:dyDescent="0.2">
      <c r="A3336" s="163">
        <v>3321</v>
      </c>
      <c r="B3336" s="7"/>
      <c r="C3336" s="7"/>
      <c r="D3336" s="120"/>
      <c r="E3336" s="7"/>
      <c r="F3336" s="7"/>
      <c r="G3336" s="219"/>
      <c r="H3336" s="7"/>
      <c r="I3336" s="7"/>
      <c r="J3336" s="9"/>
      <c r="K3336" s="501"/>
    </row>
    <row r="3337" spans="1:11" x14ac:dyDescent="0.2">
      <c r="A3337" s="163">
        <v>3322</v>
      </c>
      <c r="B3337" s="7"/>
      <c r="C3337" s="7"/>
      <c r="D3337" s="120"/>
      <c r="E3337" s="7"/>
      <c r="F3337" s="7"/>
      <c r="G3337" s="219"/>
      <c r="H3337" s="7"/>
      <c r="I3337" s="7"/>
      <c r="J3337" s="9"/>
      <c r="K3337" s="501"/>
    </row>
    <row r="3338" spans="1:11" x14ac:dyDescent="0.2">
      <c r="A3338" s="163">
        <v>3323</v>
      </c>
      <c r="B3338" s="7"/>
      <c r="C3338" s="7"/>
      <c r="D3338" s="120"/>
      <c r="E3338" s="7"/>
      <c r="F3338" s="7"/>
      <c r="G3338" s="219"/>
      <c r="H3338" s="7"/>
      <c r="I3338" s="7"/>
      <c r="J3338" s="9"/>
      <c r="K3338" s="501"/>
    </row>
    <row r="3339" spans="1:11" x14ac:dyDescent="0.2">
      <c r="A3339" s="163">
        <v>3324</v>
      </c>
      <c r="B3339" s="7"/>
      <c r="C3339" s="7"/>
      <c r="D3339" s="120"/>
      <c r="E3339" s="7"/>
      <c r="F3339" s="7"/>
      <c r="G3339" s="219"/>
      <c r="H3339" s="7"/>
      <c r="I3339" s="7"/>
      <c r="J3339" s="9"/>
      <c r="K3339" s="501"/>
    </row>
    <row r="3340" spans="1:11" x14ac:dyDescent="0.2">
      <c r="A3340" s="163">
        <v>3325</v>
      </c>
      <c r="B3340" s="7"/>
      <c r="C3340" s="7"/>
      <c r="D3340" s="120"/>
      <c r="E3340" s="7"/>
      <c r="F3340" s="7"/>
      <c r="G3340" s="219"/>
      <c r="H3340" s="7"/>
      <c r="I3340" s="7"/>
      <c r="J3340" s="9"/>
      <c r="K3340" s="501"/>
    </row>
    <row r="3341" spans="1:11" x14ac:dyDescent="0.2">
      <c r="A3341" s="163">
        <v>3326</v>
      </c>
      <c r="B3341" s="7"/>
      <c r="C3341" s="7"/>
      <c r="D3341" s="120"/>
      <c r="E3341" s="7"/>
      <c r="F3341" s="7"/>
      <c r="G3341" s="219"/>
      <c r="H3341" s="7"/>
      <c r="I3341" s="7"/>
      <c r="J3341" s="9"/>
      <c r="K3341" s="501"/>
    </row>
    <row r="3342" spans="1:11" x14ac:dyDescent="0.2">
      <c r="A3342" s="163">
        <v>3327</v>
      </c>
      <c r="B3342" s="7"/>
      <c r="C3342" s="7"/>
      <c r="D3342" s="120"/>
      <c r="E3342" s="7"/>
      <c r="F3342" s="7"/>
      <c r="G3342" s="219"/>
      <c r="H3342" s="7"/>
      <c r="I3342" s="7"/>
      <c r="J3342" s="9"/>
      <c r="K3342" s="501"/>
    </row>
    <row r="3343" spans="1:11" x14ac:dyDescent="0.2">
      <c r="A3343" s="163">
        <v>3328</v>
      </c>
      <c r="B3343" s="7"/>
      <c r="C3343" s="7"/>
      <c r="D3343" s="120"/>
      <c r="E3343" s="7"/>
      <c r="F3343" s="7"/>
      <c r="G3343" s="219"/>
      <c r="H3343" s="7"/>
      <c r="I3343" s="7"/>
      <c r="J3343" s="9"/>
      <c r="K3343" s="501"/>
    </row>
    <row r="3344" spans="1:11" x14ac:dyDescent="0.2">
      <c r="A3344" s="163">
        <v>3329</v>
      </c>
      <c r="B3344" s="7"/>
      <c r="C3344" s="7"/>
      <c r="D3344" s="120"/>
      <c r="E3344" s="7"/>
      <c r="F3344" s="7"/>
      <c r="G3344" s="219"/>
      <c r="H3344" s="7"/>
      <c r="I3344" s="7"/>
      <c r="J3344" s="9"/>
      <c r="K3344" s="501"/>
    </row>
    <row r="3345" spans="1:11" x14ac:dyDescent="0.2">
      <c r="A3345" s="163">
        <v>3330</v>
      </c>
      <c r="B3345" s="7"/>
      <c r="C3345" s="7"/>
      <c r="D3345" s="120"/>
      <c r="E3345" s="7"/>
      <c r="F3345" s="7"/>
      <c r="G3345" s="219"/>
      <c r="H3345" s="7"/>
      <c r="I3345" s="7"/>
      <c r="J3345" s="9"/>
      <c r="K3345" s="501"/>
    </row>
    <row r="3346" spans="1:11" x14ac:dyDescent="0.2">
      <c r="A3346" s="163">
        <v>3331</v>
      </c>
      <c r="B3346" s="7"/>
      <c r="C3346" s="7"/>
      <c r="D3346" s="120"/>
      <c r="E3346" s="7"/>
      <c r="F3346" s="7"/>
      <c r="G3346" s="219"/>
      <c r="H3346" s="7"/>
      <c r="I3346" s="7"/>
      <c r="J3346" s="9"/>
      <c r="K3346" s="501"/>
    </row>
    <row r="3347" spans="1:11" x14ac:dyDescent="0.2">
      <c r="A3347" s="163">
        <v>3332</v>
      </c>
      <c r="B3347" s="7"/>
      <c r="C3347" s="7"/>
      <c r="D3347" s="120"/>
      <c r="E3347" s="7"/>
      <c r="F3347" s="7"/>
      <c r="G3347" s="219"/>
      <c r="H3347" s="7"/>
      <c r="I3347" s="7"/>
      <c r="J3347" s="9"/>
      <c r="K3347" s="501"/>
    </row>
    <row r="3348" spans="1:11" x14ac:dyDescent="0.2">
      <c r="A3348" s="163">
        <v>3333</v>
      </c>
      <c r="B3348" s="7"/>
      <c r="C3348" s="7"/>
      <c r="D3348" s="120"/>
      <c r="E3348" s="7"/>
      <c r="F3348" s="7"/>
      <c r="G3348" s="219"/>
      <c r="H3348" s="7"/>
      <c r="I3348" s="7"/>
      <c r="J3348" s="9"/>
      <c r="K3348" s="501"/>
    </row>
    <row r="3349" spans="1:11" x14ac:dyDescent="0.2">
      <c r="A3349" s="163">
        <v>3334</v>
      </c>
      <c r="B3349" s="7"/>
      <c r="C3349" s="7"/>
      <c r="D3349" s="120"/>
      <c r="E3349" s="7"/>
      <c r="F3349" s="7"/>
      <c r="G3349" s="219"/>
      <c r="H3349" s="7"/>
      <c r="I3349" s="7"/>
      <c r="J3349" s="9"/>
      <c r="K3349" s="501"/>
    </row>
    <row r="3350" spans="1:11" x14ac:dyDescent="0.2">
      <c r="A3350" s="163">
        <v>3335</v>
      </c>
      <c r="B3350" s="7"/>
      <c r="C3350" s="7"/>
      <c r="D3350" s="120"/>
      <c r="E3350" s="7"/>
      <c r="F3350" s="7"/>
      <c r="G3350" s="219"/>
      <c r="H3350" s="7"/>
      <c r="I3350" s="7"/>
      <c r="J3350" s="9"/>
      <c r="K3350" s="501"/>
    </row>
    <row r="3351" spans="1:11" x14ac:dyDescent="0.2">
      <c r="A3351" s="163">
        <v>3336</v>
      </c>
      <c r="B3351" s="7"/>
      <c r="C3351" s="7"/>
      <c r="D3351" s="120"/>
      <c r="E3351" s="7"/>
      <c r="F3351" s="7"/>
      <c r="G3351" s="219"/>
      <c r="H3351" s="7"/>
      <c r="I3351" s="7"/>
      <c r="J3351" s="9"/>
      <c r="K3351" s="501"/>
    </row>
    <row r="3352" spans="1:11" x14ac:dyDescent="0.2">
      <c r="A3352" s="163">
        <v>3337</v>
      </c>
      <c r="B3352" s="7"/>
      <c r="C3352" s="7"/>
      <c r="D3352" s="120"/>
      <c r="E3352" s="7"/>
      <c r="F3352" s="7"/>
      <c r="G3352" s="219"/>
      <c r="H3352" s="7"/>
      <c r="I3352" s="7"/>
      <c r="J3352" s="9"/>
      <c r="K3352" s="501"/>
    </row>
    <row r="3353" spans="1:11" x14ac:dyDescent="0.2">
      <c r="A3353" s="163">
        <v>3338</v>
      </c>
      <c r="B3353" s="7"/>
      <c r="C3353" s="7"/>
      <c r="D3353" s="120"/>
      <c r="E3353" s="7"/>
      <c r="F3353" s="7"/>
      <c r="G3353" s="219"/>
      <c r="H3353" s="7"/>
      <c r="I3353" s="7"/>
      <c r="J3353" s="9"/>
      <c r="K3353" s="501"/>
    </row>
    <row r="3354" spans="1:11" x14ac:dyDescent="0.2">
      <c r="A3354" s="163">
        <v>3339</v>
      </c>
      <c r="B3354" s="7"/>
      <c r="C3354" s="7"/>
      <c r="D3354" s="120"/>
      <c r="E3354" s="7"/>
      <c r="F3354" s="7"/>
      <c r="G3354" s="219"/>
      <c r="H3354" s="7"/>
      <c r="I3354" s="7"/>
      <c r="J3354" s="9"/>
      <c r="K3354" s="501"/>
    </row>
    <row r="3355" spans="1:11" x14ac:dyDescent="0.2">
      <c r="A3355" s="163">
        <v>3340</v>
      </c>
      <c r="B3355" s="7"/>
      <c r="C3355" s="7"/>
      <c r="D3355" s="120"/>
      <c r="E3355" s="7"/>
      <c r="F3355" s="7"/>
      <c r="G3355" s="219"/>
      <c r="H3355" s="7"/>
      <c r="I3355" s="7"/>
      <c r="J3355" s="9"/>
      <c r="K3355" s="501"/>
    </row>
    <row r="3356" spans="1:11" x14ac:dyDescent="0.2">
      <c r="A3356" s="163">
        <v>3341</v>
      </c>
      <c r="B3356" s="7"/>
      <c r="C3356" s="7"/>
      <c r="D3356" s="120"/>
      <c r="E3356" s="7"/>
      <c r="F3356" s="7"/>
      <c r="G3356" s="219"/>
      <c r="H3356" s="7"/>
      <c r="I3356" s="7"/>
      <c r="J3356" s="9"/>
      <c r="K3356" s="501"/>
    </row>
    <row r="3357" spans="1:11" x14ac:dyDescent="0.2">
      <c r="A3357" s="163">
        <v>3342</v>
      </c>
      <c r="B3357" s="7"/>
      <c r="C3357" s="7"/>
      <c r="D3357" s="120"/>
      <c r="E3357" s="7"/>
      <c r="F3357" s="7"/>
      <c r="G3357" s="219"/>
      <c r="H3357" s="7"/>
      <c r="I3357" s="7"/>
      <c r="J3357" s="9"/>
      <c r="K3357" s="501"/>
    </row>
    <row r="3358" spans="1:11" x14ac:dyDescent="0.2">
      <c r="A3358" s="163">
        <v>3343</v>
      </c>
      <c r="B3358" s="7"/>
      <c r="C3358" s="7"/>
      <c r="D3358" s="120"/>
      <c r="E3358" s="7"/>
      <c r="F3358" s="7"/>
      <c r="G3358" s="219"/>
      <c r="H3358" s="7"/>
      <c r="I3358" s="7"/>
      <c r="J3358" s="9"/>
      <c r="K3358" s="501"/>
    </row>
    <row r="3359" spans="1:11" x14ac:dyDescent="0.2">
      <c r="A3359" s="163">
        <v>3344</v>
      </c>
      <c r="B3359" s="7"/>
      <c r="C3359" s="7"/>
      <c r="D3359" s="120"/>
      <c r="E3359" s="7"/>
      <c r="F3359" s="7"/>
      <c r="G3359" s="219"/>
      <c r="H3359" s="7"/>
      <c r="I3359" s="7"/>
      <c r="J3359" s="9"/>
      <c r="K3359" s="501"/>
    </row>
    <row r="3360" spans="1:11" x14ac:dyDescent="0.2">
      <c r="A3360" s="163">
        <v>3345</v>
      </c>
      <c r="B3360" s="7"/>
      <c r="C3360" s="7"/>
      <c r="D3360" s="120"/>
      <c r="E3360" s="7"/>
      <c r="F3360" s="7"/>
      <c r="G3360" s="219"/>
      <c r="H3360" s="7"/>
      <c r="I3360" s="7"/>
      <c r="J3360" s="9"/>
      <c r="K3360" s="501"/>
    </row>
    <row r="3361" spans="1:11" x14ac:dyDescent="0.2">
      <c r="A3361" s="163">
        <v>3346</v>
      </c>
      <c r="B3361" s="7"/>
      <c r="C3361" s="7"/>
      <c r="D3361" s="120"/>
      <c r="E3361" s="7"/>
      <c r="F3361" s="7"/>
      <c r="G3361" s="219"/>
      <c r="H3361" s="7"/>
      <c r="I3361" s="7"/>
      <c r="J3361" s="9"/>
      <c r="K3361" s="501"/>
    </row>
    <row r="3362" spans="1:11" x14ac:dyDescent="0.2">
      <c r="A3362" s="163">
        <v>3347</v>
      </c>
      <c r="B3362" s="7"/>
      <c r="C3362" s="7"/>
      <c r="D3362" s="120"/>
      <c r="E3362" s="7"/>
      <c r="F3362" s="7"/>
      <c r="G3362" s="219"/>
      <c r="H3362" s="7"/>
      <c r="I3362" s="7"/>
      <c r="J3362" s="9"/>
      <c r="K3362" s="501"/>
    </row>
    <row r="3363" spans="1:11" x14ac:dyDescent="0.2">
      <c r="A3363" s="163">
        <v>3348</v>
      </c>
      <c r="B3363" s="7"/>
      <c r="C3363" s="7"/>
      <c r="D3363" s="120"/>
      <c r="E3363" s="7"/>
      <c r="F3363" s="7"/>
      <c r="G3363" s="219"/>
      <c r="H3363" s="7"/>
      <c r="I3363" s="7"/>
      <c r="J3363" s="9"/>
      <c r="K3363" s="501"/>
    </row>
    <row r="3364" spans="1:11" x14ac:dyDescent="0.2">
      <c r="A3364" s="163">
        <v>3349</v>
      </c>
      <c r="B3364" s="7"/>
      <c r="C3364" s="7"/>
      <c r="D3364" s="120"/>
      <c r="E3364" s="7"/>
      <c r="F3364" s="7"/>
      <c r="G3364" s="219"/>
      <c r="H3364" s="7"/>
      <c r="I3364" s="7"/>
      <c r="J3364" s="9"/>
      <c r="K3364" s="501"/>
    </row>
    <row r="3365" spans="1:11" x14ac:dyDescent="0.2">
      <c r="A3365" s="163">
        <v>3350</v>
      </c>
      <c r="B3365" s="7"/>
      <c r="C3365" s="7"/>
      <c r="D3365" s="120"/>
      <c r="E3365" s="7"/>
      <c r="F3365" s="7"/>
      <c r="G3365" s="219"/>
      <c r="H3365" s="7"/>
      <c r="I3365" s="7"/>
      <c r="J3365" s="9"/>
      <c r="K3365" s="501"/>
    </row>
    <row r="3366" spans="1:11" x14ac:dyDescent="0.2">
      <c r="A3366" s="163">
        <v>3351</v>
      </c>
      <c r="B3366" s="7"/>
      <c r="C3366" s="7"/>
      <c r="D3366" s="120"/>
      <c r="E3366" s="7"/>
      <c r="F3366" s="7"/>
      <c r="G3366" s="219"/>
      <c r="H3366" s="7"/>
      <c r="I3366" s="7"/>
      <c r="J3366" s="9"/>
      <c r="K3366" s="501"/>
    </row>
    <row r="3367" spans="1:11" x14ac:dyDescent="0.2">
      <c r="A3367" s="163">
        <v>3352</v>
      </c>
      <c r="B3367" s="7"/>
      <c r="C3367" s="7"/>
      <c r="D3367" s="120"/>
      <c r="E3367" s="7"/>
      <c r="F3367" s="7"/>
      <c r="G3367" s="219"/>
      <c r="H3367" s="7"/>
      <c r="I3367" s="7"/>
      <c r="J3367" s="9"/>
      <c r="K3367" s="501"/>
    </row>
    <row r="3368" spans="1:11" x14ac:dyDescent="0.2">
      <c r="A3368" s="163">
        <v>3353</v>
      </c>
      <c r="B3368" s="7"/>
      <c r="C3368" s="7"/>
      <c r="D3368" s="120"/>
      <c r="E3368" s="7"/>
      <c r="F3368" s="7"/>
      <c r="G3368" s="219"/>
      <c r="H3368" s="7"/>
      <c r="I3368" s="7"/>
      <c r="J3368" s="9"/>
      <c r="K3368" s="501"/>
    </row>
    <row r="3369" spans="1:11" x14ac:dyDescent="0.2">
      <c r="A3369" s="163">
        <v>3354</v>
      </c>
      <c r="B3369" s="7"/>
      <c r="C3369" s="7"/>
      <c r="D3369" s="120"/>
      <c r="E3369" s="7"/>
      <c r="F3369" s="7"/>
      <c r="G3369" s="219"/>
      <c r="H3369" s="7"/>
      <c r="I3369" s="7"/>
      <c r="J3369" s="9"/>
      <c r="K3369" s="501"/>
    </row>
    <row r="3370" spans="1:11" x14ac:dyDescent="0.2">
      <c r="A3370" s="163">
        <v>3355</v>
      </c>
      <c r="B3370" s="7"/>
      <c r="C3370" s="7"/>
      <c r="D3370" s="120"/>
      <c r="E3370" s="7"/>
      <c r="F3370" s="7"/>
      <c r="G3370" s="219"/>
      <c r="H3370" s="7"/>
      <c r="I3370" s="7"/>
      <c r="J3370" s="9"/>
      <c r="K3370" s="501"/>
    </row>
    <row r="3371" spans="1:11" x14ac:dyDescent="0.2">
      <c r="A3371" s="163">
        <v>3356</v>
      </c>
      <c r="B3371" s="7"/>
      <c r="C3371" s="7"/>
      <c r="D3371" s="120"/>
      <c r="E3371" s="7"/>
      <c r="F3371" s="7"/>
      <c r="G3371" s="219"/>
      <c r="H3371" s="7"/>
      <c r="I3371" s="7"/>
      <c r="J3371" s="9"/>
      <c r="K3371" s="501"/>
    </row>
    <row r="3372" spans="1:11" x14ac:dyDescent="0.2">
      <c r="A3372" s="163">
        <v>3357</v>
      </c>
      <c r="B3372" s="7"/>
      <c r="C3372" s="7"/>
      <c r="D3372" s="120"/>
      <c r="E3372" s="7"/>
      <c r="F3372" s="7"/>
      <c r="G3372" s="219"/>
      <c r="H3372" s="7"/>
      <c r="I3372" s="7"/>
      <c r="J3372" s="9"/>
      <c r="K3372" s="501"/>
    </row>
    <row r="3373" spans="1:11" x14ac:dyDescent="0.2">
      <c r="A3373" s="163">
        <v>3358</v>
      </c>
      <c r="B3373" s="7"/>
      <c r="C3373" s="7"/>
      <c r="D3373" s="120"/>
      <c r="E3373" s="7"/>
      <c r="F3373" s="7"/>
      <c r="G3373" s="219"/>
      <c r="H3373" s="7"/>
      <c r="I3373" s="7"/>
      <c r="J3373" s="9"/>
      <c r="K3373" s="501"/>
    </row>
    <row r="3374" spans="1:11" x14ac:dyDescent="0.2">
      <c r="A3374" s="163">
        <v>3359</v>
      </c>
      <c r="B3374" s="7"/>
      <c r="C3374" s="7"/>
      <c r="D3374" s="120"/>
      <c r="E3374" s="7"/>
      <c r="F3374" s="7"/>
      <c r="G3374" s="219"/>
      <c r="H3374" s="7"/>
      <c r="I3374" s="7"/>
      <c r="J3374" s="9"/>
      <c r="K3374" s="501"/>
    </row>
    <row r="3375" spans="1:11" x14ac:dyDescent="0.2">
      <c r="A3375" s="163">
        <v>3360</v>
      </c>
      <c r="B3375" s="7"/>
      <c r="C3375" s="7"/>
      <c r="D3375" s="120"/>
      <c r="E3375" s="7"/>
      <c r="F3375" s="7"/>
      <c r="G3375" s="219"/>
      <c r="H3375" s="7"/>
      <c r="I3375" s="7"/>
      <c r="J3375" s="9"/>
      <c r="K3375" s="501"/>
    </row>
    <row r="3376" spans="1:11" x14ac:dyDescent="0.2">
      <c r="A3376" s="163">
        <v>3361</v>
      </c>
      <c r="B3376" s="7"/>
      <c r="C3376" s="7"/>
      <c r="D3376" s="120"/>
      <c r="E3376" s="7"/>
      <c r="F3376" s="7"/>
      <c r="G3376" s="219"/>
      <c r="H3376" s="7"/>
      <c r="I3376" s="7"/>
      <c r="J3376" s="9"/>
      <c r="K3376" s="501"/>
    </row>
    <row r="3377" spans="1:11" x14ac:dyDescent="0.2">
      <c r="A3377" s="163">
        <v>3362</v>
      </c>
      <c r="B3377" s="7"/>
      <c r="C3377" s="7"/>
      <c r="D3377" s="120"/>
      <c r="E3377" s="7"/>
      <c r="F3377" s="7"/>
      <c r="G3377" s="219"/>
      <c r="H3377" s="7"/>
      <c r="I3377" s="7"/>
      <c r="J3377" s="9"/>
      <c r="K3377" s="501"/>
    </row>
    <row r="3378" spans="1:11" x14ac:dyDescent="0.2">
      <c r="A3378" s="163">
        <v>3363</v>
      </c>
      <c r="B3378" s="7"/>
      <c r="C3378" s="7"/>
      <c r="D3378" s="120"/>
      <c r="E3378" s="7"/>
      <c r="F3378" s="7"/>
      <c r="G3378" s="219"/>
      <c r="H3378" s="7"/>
      <c r="I3378" s="7"/>
      <c r="J3378" s="9"/>
      <c r="K3378" s="501"/>
    </row>
    <row r="3379" spans="1:11" x14ac:dyDescent="0.2">
      <c r="A3379" s="163">
        <v>3364</v>
      </c>
      <c r="B3379" s="7"/>
      <c r="C3379" s="7"/>
      <c r="D3379" s="120"/>
      <c r="E3379" s="7"/>
      <c r="F3379" s="7"/>
      <c r="G3379" s="219"/>
      <c r="H3379" s="7"/>
      <c r="I3379" s="7"/>
      <c r="J3379" s="9"/>
      <c r="K3379" s="501"/>
    </row>
    <row r="3380" spans="1:11" x14ac:dyDescent="0.2">
      <c r="A3380" s="163">
        <v>3365</v>
      </c>
      <c r="B3380" s="7"/>
      <c r="C3380" s="7"/>
      <c r="D3380" s="120"/>
      <c r="E3380" s="7"/>
      <c r="F3380" s="7"/>
      <c r="G3380" s="219"/>
      <c r="H3380" s="7"/>
      <c r="I3380" s="7"/>
      <c r="J3380" s="9"/>
      <c r="K3380" s="501"/>
    </row>
    <row r="3381" spans="1:11" x14ac:dyDescent="0.2">
      <c r="A3381" s="163">
        <v>3366</v>
      </c>
      <c r="B3381" s="7"/>
      <c r="C3381" s="7"/>
      <c r="D3381" s="120"/>
      <c r="E3381" s="7"/>
      <c r="F3381" s="7"/>
      <c r="G3381" s="219"/>
      <c r="H3381" s="7"/>
      <c r="I3381" s="7"/>
      <c r="J3381" s="9"/>
      <c r="K3381" s="501"/>
    </row>
    <row r="3382" spans="1:11" x14ac:dyDescent="0.2">
      <c r="A3382" s="163">
        <v>3367</v>
      </c>
      <c r="B3382" s="7"/>
      <c r="C3382" s="7"/>
      <c r="D3382" s="120"/>
      <c r="E3382" s="7"/>
      <c r="F3382" s="7"/>
      <c r="G3382" s="219"/>
      <c r="H3382" s="7"/>
      <c r="I3382" s="7"/>
      <c r="J3382" s="9"/>
      <c r="K3382" s="501"/>
    </row>
    <row r="3383" spans="1:11" x14ac:dyDescent="0.2">
      <c r="A3383" s="163">
        <v>3368</v>
      </c>
      <c r="B3383" s="7"/>
      <c r="C3383" s="7"/>
      <c r="D3383" s="120"/>
      <c r="E3383" s="7"/>
      <c r="F3383" s="7"/>
      <c r="G3383" s="219"/>
      <c r="H3383" s="7"/>
      <c r="I3383" s="7"/>
      <c r="J3383" s="9"/>
      <c r="K3383" s="501"/>
    </row>
    <row r="3384" spans="1:11" x14ac:dyDescent="0.2">
      <c r="A3384" s="163">
        <v>3369</v>
      </c>
      <c r="B3384" s="7"/>
      <c r="C3384" s="7"/>
      <c r="D3384" s="120"/>
      <c r="E3384" s="7"/>
      <c r="F3384" s="7"/>
      <c r="G3384" s="219"/>
      <c r="H3384" s="7"/>
      <c r="I3384" s="7"/>
      <c r="J3384" s="9"/>
      <c r="K3384" s="501"/>
    </row>
    <row r="3385" spans="1:11" x14ac:dyDescent="0.2">
      <c r="A3385" s="163">
        <v>3370</v>
      </c>
      <c r="B3385" s="7"/>
      <c r="C3385" s="7"/>
      <c r="D3385" s="120"/>
      <c r="E3385" s="7"/>
      <c r="F3385" s="7"/>
      <c r="G3385" s="219"/>
      <c r="H3385" s="7"/>
      <c r="I3385" s="7"/>
      <c r="J3385" s="9"/>
      <c r="K3385" s="501"/>
    </row>
    <row r="3386" spans="1:11" x14ac:dyDescent="0.2">
      <c r="A3386" s="163">
        <v>3371</v>
      </c>
      <c r="B3386" s="7"/>
      <c r="C3386" s="7"/>
      <c r="D3386" s="120"/>
      <c r="E3386" s="7"/>
      <c r="F3386" s="7"/>
      <c r="G3386" s="219"/>
      <c r="H3386" s="7"/>
      <c r="I3386" s="7"/>
      <c r="J3386" s="9"/>
      <c r="K3386" s="501"/>
    </row>
    <row r="3387" spans="1:11" x14ac:dyDescent="0.2">
      <c r="A3387" s="163">
        <v>3372</v>
      </c>
      <c r="B3387" s="7"/>
      <c r="C3387" s="7"/>
      <c r="D3387" s="120"/>
      <c r="E3387" s="7"/>
      <c r="F3387" s="7"/>
      <c r="G3387" s="219"/>
      <c r="H3387" s="7"/>
      <c r="I3387" s="7"/>
      <c r="J3387" s="9"/>
      <c r="K3387" s="501"/>
    </row>
    <row r="3388" spans="1:11" x14ac:dyDescent="0.2">
      <c r="A3388" s="163">
        <v>3373</v>
      </c>
      <c r="B3388" s="7"/>
      <c r="C3388" s="7"/>
      <c r="D3388" s="120"/>
      <c r="E3388" s="7"/>
      <c r="F3388" s="7"/>
      <c r="G3388" s="219"/>
      <c r="H3388" s="7"/>
      <c r="I3388" s="7"/>
      <c r="J3388" s="9"/>
      <c r="K3388" s="501"/>
    </row>
    <row r="3389" spans="1:11" x14ac:dyDescent="0.2">
      <c r="A3389" s="163">
        <v>3374</v>
      </c>
      <c r="B3389" s="7"/>
      <c r="C3389" s="7"/>
      <c r="D3389" s="120"/>
      <c r="E3389" s="7"/>
      <c r="F3389" s="7"/>
      <c r="G3389" s="219"/>
      <c r="H3389" s="7"/>
      <c r="I3389" s="7"/>
      <c r="J3389" s="9"/>
      <c r="K3389" s="501"/>
    </row>
    <row r="3390" spans="1:11" x14ac:dyDescent="0.2">
      <c r="A3390" s="163">
        <v>3375</v>
      </c>
      <c r="B3390" s="7"/>
      <c r="C3390" s="7"/>
      <c r="D3390" s="120"/>
      <c r="E3390" s="7"/>
      <c r="F3390" s="7"/>
      <c r="G3390" s="219"/>
      <c r="H3390" s="7"/>
      <c r="I3390" s="7"/>
      <c r="J3390" s="9"/>
      <c r="K3390" s="501"/>
    </row>
    <row r="3391" spans="1:11" x14ac:dyDescent="0.2">
      <c r="A3391" s="163">
        <v>3376</v>
      </c>
      <c r="B3391" s="7"/>
      <c r="C3391" s="7"/>
      <c r="D3391" s="120"/>
      <c r="E3391" s="7"/>
      <c r="F3391" s="7"/>
      <c r="G3391" s="219"/>
      <c r="H3391" s="7"/>
      <c r="I3391" s="7"/>
      <c r="J3391" s="9"/>
      <c r="K3391" s="501"/>
    </row>
    <row r="3392" spans="1:11" x14ac:dyDescent="0.2">
      <c r="A3392" s="163">
        <v>3377</v>
      </c>
      <c r="B3392" s="7"/>
      <c r="C3392" s="7"/>
      <c r="D3392" s="120"/>
      <c r="E3392" s="7"/>
      <c r="F3392" s="7"/>
      <c r="G3392" s="219"/>
      <c r="H3392" s="7"/>
      <c r="I3392" s="7"/>
      <c r="J3392" s="9"/>
      <c r="K3392" s="501"/>
    </row>
    <row r="3393" spans="1:11" x14ac:dyDescent="0.2">
      <c r="A3393" s="163">
        <v>3378</v>
      </c>
      <c r="B3393" s="7"/>
      <c r="C3393" s="7"/>
      <c r="D3393" s="120"/>
      <c r="E3393" s="7"/>
      <c r="F3393" s="7"/>
      <c r="G3393" s="219"/>
      <c r="H3393" s="7"/>
      <c r="I3393" s="7"/>
      <c r="J3393" s="9"/>
      <c r="K3393" s="501"/>
    </row>
    <row r="3394" spans="1:11" x14ac:dyDescent="0.2">
      <c r="A3394" s="163">
        <v>3379</v>
      </c>
      <c r="B3394" s="7"/>
      <c r="C3394" s="7"/>
      <c r="D3394" s="120"/>
      <c r="E3394" s="7"/>
      <c r="F3394" s="7"/>
      <c r="G3394" s="219"/>
      <c r="H3394" s="7"/>
      <c r="I3394" s="7"/>
      <c r="J3394" s="9"/>
      <c r="K3394" s="501"/>
    </row>
    <row r="3395" spans="1:11" x14ac:dyDescent="0.2">
      <c r="A3395" s="163">
        <v>3380</v>
      </c>
      <c r="B3395" s="7"/>
      <c r="C3395" s="7"/>
      <c r="D3395" s="120"/>
      <c r="E3395" s="7"/>
      <c r="F3395" s="7"/>
      <c r="G3395" s="219"/>
      <c r="H3395" s="7"/>
      <c r="I3395" s="7"/>
      <c r="J3395" s="9"/>
      <c r="K3395" s="501"/>
    </row>
    <row r="3396" spans="1:11" x14ac:dyDescent="0.2">
      <c r="A3396" s="163">
        <v>3381</v>
      </c>
      <c r="B3396" s="7"/>
      <c r="C3396" s="7"/>
      <c r="D3396" s="120"/>
      <c r="E3396" s="7"/>
      <c r="F3396" s="7"/>
      <c r="G3396" s="219"/>
      <c r="H3396" s="7"/>
      <c r="I3396" s="7"/>
      <c r="J3396" s="9"/>
      <c r="K3396" s="501"/>
    </row>
    <row r="3397" spans="1:11" x14ac:dyDescent="0.2">
      <c r="A3397" s="163">
        <v>3382</v>
      </c>
      <c r="B3397" s="7"/>
      <c r="C3397" s="7"/>
      <c r="D3397" s="120"/>
      <c r="E3397" s="7"/>
      <c r="F3397" s="7"/>
      <c r="G3397" s="219"/>
      <c r="H3397" s="7"/>
      <c r="I3397" s="7"/>
      <c r="J3397" s="9"/>
      <c r="K3397" s="501"/>
    </row>
    <row r="3398" spans="1:11" x14ac:dyDescent="0.2">
      <c r="A3398" s="163">
        <v>3383</v>
      </c>
      <c r="B3398" s="7"/>
      <c r="C3398" s="7"/>
      <c r="D3398" s="120"/>
      <c r="E3398" s="7"/>
      <c r="F3398" s="7"/>
      <c r="G3398" s="219"/>
      <c r="H3398" s="7"/>
      <c r="I3398" s="7"/>
      <c r="J3398" s="9"/>
      <c r="K3398" s="501"/>
    </row>
    <row r="3399" spans="1:11" x14ac:dyDescent="0.2">
      <c r="A3399" s="163">
        <v>3384</v>
      </c>
      <c r="B3399" s="7"/>
      <c r="C3399" s="7"/>
      <c r="D3399" s="120"/>
      <c r="E3399" s="7"/>
      <c r="F3399" s="7"/>
      <c r="G3399" s="219"/>
      <c r="H3399" s="7"/>
      <c r="I3399" s="7"/>
      <c r="J3399" s="9"/>
      <c r="K3399" s="501"/>
    </row>
    <row r="3400" spans="1:11" x14ac:dyDescent="0.2">
      <c r="A3400" s="163">
        <v>3385</v>
      </c>
      <c r="B3400" s="7"/>
      <c r="C3400" s="7"/>
      <c r="D3400" s="120"/>
      <c r="E3400" s="7"/>
      <c r="F3400" s="7"/>
      <c r="G3400" s="219"/>
      <c r="H3400" s="7"/>
      <c r="I3400" s="7"/>
      <c r="J3400" s="9"/>
      <c r="K3400" s="501"/>
    </row>
    <row r="3401" spans="1:11" x14ac:dyDescent="0.2">
      <c r="A3401" s="163">
        <v>3386</v>
      </c>
      <c r="B3401" s="7"/>
      <c r="C3401" s="7"/>
      <c r="D3401" s="120"/>
      <c r="E3401" s="7"/>
      <c r="F3401" s="7"/>
      <c r="G3401" s="219"/>
      <c r="H3401" s="7"/>
      <c r="I3401" s="7"/>
      <c r="J3401" s="9"/>
      <c r="K3401" s="501"/>
    </row>
    <row r="3402" spans="1:11" x14ac:dyDescent="0.2">
      <c r="A3402" s="163">
        <v>3387</v>
      </c>
      <c r="B3402" s="7"/>
      <c r="C3402" s="7"/>
      <c r="D3402" s="120"/>
      <c r="E3402" s="7"/>
      <c r="F3402" s="7"/>
      <c r="G3402" s="219"/>
      <c r="H3402" s="7"/>
      <c r="I3402" s="7"/>
      <c r="J3402" s="9"/>
      <c r="K3402" s="501"/>
    </row>
    <row r="3403" spans="1:11" x14ac:dyDescent="0.2">
      <c r="A3403" s="163">
        <v>3388</v>
      </c>
      <c r="B3403" s="7"/>
      <c r="C3403" s="7"/>
      <c r="D3403" s="120"/>
      <c r="E3403" s="7"/>
      <c r="F3403" s="7"/>
      <c r="G3403" s="219"/>
      <c r="H3403" s="7"/>
      <c r="I3403" s="7"/>
      <c r="J3403" s="9"/>
      <c r="K3403" s="501"/>
    </row>
    <row r="3404" spans="1:11" x14ac:dyDescent="0.2">
      <c r="A3404" s="163">
        <v>3389</v>
      </c>
      <c r="B3404" s="7"/>
      <c r="C3404" s="7"/>
      <c r="D3404" s="120"/>
      <c r="E3404" s="7"/>
      <c r="F3404" s="7"/>
      <c r="G3404" s="219"/>
      <c r="H3404" s="7"/>
      <c r="I3404" s="7"/>
      <c r="J3404" s="9"/>
      <c r="K3404" s="501"/>
    </row>
    <row r="3405" spans="1:11" x14ac:dyDescent="0.2">
      <c r="A3405" s="163">
        <v>3390</v>
      </c>
      <c r="B3405" s="7"/>
      <c r="C3405" s="7"/>
      <c r="D3405" s="120"/>
      <c r="E3405" s="7"/>
      <c r="F3405" s="7"/>
      <c r="G3405" s="219"/>
      <c r="H3405" s="7"/>
      <c r="I3405" s="7"/>
      <c r="J3405" s="9"/>
      <c r="K3405" s="501"/>
    </row>
    <row r="3406" spans="1:11" x14ac:dyDescent="0.2">
      <c r="A3406" s="163">
        <v>3391</v>
      </c>
      <c r="B3406" s="7"/>
      <c r="C3406" s="7"/>
      <c r="D3406" s="120"/>
      <c r="E3406" s="7"/>
      <c r="F3406" s="7"/>
      <c r="G3406" s="219"/>
      <c r="H3406" s="7"/>
      <c r="I3406" s="7"/>
      <c r="J3406" s="9"/>
      <c r="K3406" s="501"/>
    </row>
    <row r="3407" spans="1:11" x14ac:dyDescent="0.2">
      <c r="A3407" s="163">
        <v>3392</v>
      </c>
      <c r="B3407" s="7"/>
      <c r="C3407" s="7"/>
      <c r="D3407" s="120"/>
      <c r="E3407" s="7"/>
      <c r="F3407" s="7"/>
      <c r="G3407" s="219"/>
      <c r="H3407" s="7"/>
      <c r="I3407" s="7"/>
      <c r="J3407" s="9"/>
      <c r="K3407" s="501"/>
    </row>
    <row r="3408" spans="1:11" x14ac:dyDescent="0.2">
      <c r="A3408" s="163">
        <v>3393</v>
      </c>
      <c r="B3408" s="7"/>
      <c r="C3408" s="7"/>
      <c r="D3408" s="120"/>
      <c r="E3408" s="7"/>
      <c r="F3408" s="7"/>
      <c r="G3408" s="219"/>
      <c r="H3408" s="7"/>
      <c r="I3408" s="7"/>
      <c r="J3408" s="9"/>
      <c r="K3408" s="501"/>
    </row>
    <row r="3409" spans="1:11" x14ac:dyDescent="0.2">
      <c r="A3409" s="163">
        <v>3394</v>
      </c>
      <c r="B3409" s="7"/>
      <c r="C3409" s="7"/>
      <c r="D3409" s="120"/>
      <c r="E3409" s="7"/>
      <c r="F3409" s="7"/>
      <c r="G3409" s="219"/>
      <c r="H3409" s="7"/>
      <c r="I3409" s="7"/>
      <c r="J3409" s="9"/>
      <c r="K3409" s="501"/>
    </row>
    <row r="3410" spans="1:11" x14ac:dyDescent="0.2">
      <c r="A3410" s="163">
        <v>3395</v>
      </c>
      <c r="B3410" s="7"/>
      <c r="C3410" s="7"/>
      <c r="D3410" s="120"/>
      <c r="E3410" s="7"/>
      <c r="F3410" s="7"/>
      <c r="G3410" s="219"/>
      <c r="H3410" s="7"/>
      <c r="I3410" s="7"/>
      <c r="J3410" s="9"/>
      <c r="K3410" s="501"/>
    </row>
    <row r="3411" spans="1:11" x14ac:dyDescent="0.2">
      <c r="A3411" s="163">
        <v>3396</v>
      </c>
      <c r="B3411" s="7"/>
      <c r="C3411" s="7"/>
      <c r="D3411" s="120"/>
      <c r="E3411" s="7"/>
      <c r="F3411" s="7"/>
      <c r="G3411" s="219"/>
      <c r="H3411" s="7"/>
      <c r="I3411" s="7"/>
      <c r="J3411" s="9"/>
      <c r="K3411" s="501"/>
    </row>
    <row r="3412" spans="1:11" x14ac:dyDescent="0.2">
      <c r="A3412" s="163">
        <v>3397</v>
      </c>
      <c r="B3412" s="7"/>
      <c r="C3412" s="7"/>
      <c r="D3412" s="120"/>
      <c r="E3412" s="7"/>
      <c r="F3412" s="7"/>
      <c r="G3412" s="219"/>
      <c r="H3412" s="7"/>
      <c r="I3412" s="7"/>
      <c r="J3412" s="9"/>
      <c r="K3412" s="501"/>
    </row>
    <row r="3413" spans="1:11" x14ac:dyDescent="0.2">
      <c r="A3413" s="163">
        <v>3398</v>
      </c>
      <c r="B3413" s="7"/>
      <c r="C3413" s="7"/>
      <c r="D3413" s="120"/>
      <c r="E3413" s="7"/>
      <c r="F3413" s="7"/>
      <c r="G3413" s="219"/>
      <c r="H3413" s="7"/>
      <c r="I3413" s="7"/>
      <c r="J3413" s="9"/>
      <c r="K3413" s="501"/>
    </row>
    <row r="3414" spans="1:11" x14ac:dyDescent="0.2">
      <c r="A3414" s="163">
        <v>3399</v>
      </c>
      <c r="B3414" s="7"/>
      <c r="C3414" s="7"/>
      <c r="D3414" s="120"/>
      <c r="E3414" s="7"/>
      <c r="F3414" s="7"/>
      <c r="G3414" s="219"/>
      <c r="H3414" s="7"/>
      <c r="I3414" s="7"/>
      <c r="J3414" s="9"/>
      <c r="K3414" s="501"/>
    </row>
    <row r="3415" spans="1:11" x14ac:dyDescent="0.2">
      <c r="A3415" s="163">
        <v>3400</v>
      </c>
      <c r="B3415" s="7"/>
      <c r="C3415" s="7"/>
      <c r="D3415" s="120"/>
      <c r="E3415" s="7"/>
      <c r="F3415" s="7"/>
      <c r="G3415" s="219"/>
      <c r="H3415" s="7"/>
      <c r="I3415" s="7"/>
      <c r="J3415" s="9"/>
      <c r="K3415" s="501"/>
    </row>
    <row r="3416" spans="1:11" x14ac:dyDescent="0.2">
      <c r="A3416" s="163">
        <v>3401</v>
      </c>
      <c r="B3416" s="7"/>
      <c r="C3416" s="7"/>
      <c r="D3416" s="120"/>
      <c r="E3416" s="7"/>
      <c r="F3416" s="7"/>
      <c r="G3416" s="219"/>
      <c r="H3416" s="7"/>
      <c r="I3416" s="7"/>
      <c r="J3416" s="9"/>
      <c r="K3416" s="501"/>
    </row>
    <row r="3417" spans="1:11" x14ac:dyDescent="0.2">
      <c r="A3417" s="163">
        <v>3402</v>
      </c>
      <c r="B3417" s="7"/>
      <c r="C3417" s="7"/>
      <c r="D3417" s="120"/>
      <c r="E3417" s="7"/>
      <c r="F3417" s="7"/>
      <c r="G3417" s="219"/>
      <c r="H3417" s="7"/>
      <c r="I3417" s="7"/>
      <c r="J3417" s="9"/>
      <c r="K3417" s="501"/>
    </row>
    <row r="3418" spans="1:11" x14ac:dyDescent="0.2">
      <c r="A3418" s="163">
        <v>3403</v>
      </c>
      <c r="B3418" s="7"/>
      <c r="C3418" s="7"/>
      <c r="D3418" s="120"/>
      <c r="E3418" s="7"/>
      <c r="F3418" s="7"/>
      <c r="G3418" s="219"/>
      <c r="H3418" s="7"/>
      <c r="I3418" s="7"/>
      <c r="J3418" s="9"/>
      <c r="K3418" s="501"/>
    </row>
    <row r="3419" spans="1:11" x14ac:dyDescent="0.2">
      <c r="A3419" s="163">
        <v>3404</v>
      </c>
      <c r="B3419" s="7"/>
      <c r="C3419" s="7"/>
      <c r="D3419" s="120"/>
      <c r="E3419" s="7"/>
      <c r="F3419" s="7"/>
      <c r="G3419" s="219"/>
      <c r="H3419" s="7"/>
      <c r="I3419" s="7"/>
      <c r="J3419" s="9"/>
      <c r="K3419" s="501"/>
    </row>
    <row r="3420" spans="1:11" x14ac:dyDescent="0.2">
      <c r="A3420" s="163">
        <v>3405</v>
      </c>
      <c r="B3420" s="7"/>
      <c r="C3420" s="7"/>
      <c r="D3420" s="120"/>
      <c r="E3420" s="7"/>
      <c r="F3420" s="7"/>
      <c r="G3420" s="219"/>
      <c r="H3420" s="7"/>
      <c r="I3420" s="7"/>
      <c r="J3420" s="9"/>
      <c r="K3420" s="501"/>
    </row>
    <row r="3421" spans="1:11" x14ac:dyDescent="0.2">
      <c r="A3421" s="163">
        <v>3406</v>
      </c>
      <c r="B3421" s="7"/>
      <c r="C3421" s="7"/>
      <c r="D3421" s="120"/>
      <c r="E3421" s="7"/>
      <c r="F3421" s="7"/>
      <c r="G3421" s="219"/>
      <c r="H3421" s="7"/>
      <c r="I3421" s="7"/>
      <c r="J3421" s="9"/>
      <c r="K3421" s="501"/>
    </row>
    <row r="3422" spans="1:11" x14ac:dyDescent="0.2">
      <c r="A3422" s="163">
        <v>3407</v>
      </c>
      <c r="B3422" s="7"/>
      <c r="C3422" s="7"/>
      <c r="D3422" s="120"/>
      <c r="E3422" s="7"/>
      <c r="F3422" s="7"/>
      <c r="G3422" s="219"/>
      <c r="H3422" s="7"/>
      <c r="I3422" s="7"/>
      <c r="J3422" s="9"/>
      <c r="K3422" s="501"/>
    </row>
    <row r="3423" spans="1:11" x14ac:dyDescent="0.2">
      <c r="A3423" s="163">
        <v>3408</v>
      </c>
      <c r="B3423" s="7"/>
      <c r="C3423" s="7"/>
      <c r="D3423" s="120"/>
      <c r="E3423" s="7"/>
      <c r="F3423" s="7"/>
      <c r="G3423" s="219"/>
      <c r="H3423" s="7"/>
      <c r="I3423" s="7"/>
      <c r="J3423" s="9"/>
      <c r="K3423" s="501"/>
    </row>
    <row r="3424" spans="1:11" x14ac:dyDescent="0.2">
      <c r="A3424" s="163">
        <v>3409</v>
      </c>
      <c r="B3424" s="7"/>
      <c r="C3424" s="7"/>
      <c r="D3424" s="120"/>
      <c r="E3424" s="7"/>
      <c r="F3424" s="7"/>
      <c r="G3424" s="219"/>
      <c r="H3424" s="7"/>
      <c r="I3424" s="7"/>
      <c r="J3424" s="9"/>
      <c r="K3424" s="501"/>
    </row>
    <row r="3425" spans="1:11" x14ac:dyDescent="0.2">
      <c r="A3425" s="163">
        <v>3410</v>
      </c>
      <c r="B3425" s="7"/>
      <c r="C3425" s="7"/>
      <c r="D3425" s="120"/>
      <c r="E3425" s="7"/>
      <c r="F3425" s="7"/>
      <c r="G3425" s="219"/>
      <c r="H3425" s="7"/>
      <c r="I3425" s="7"/>
      <c r="J3425" s="9"/>
      <c r="K3425" s="501"/>
    </row>
    <row r="3426" spans="1:11" x14ac:dyDescent="0.2">
      <c r="A3426" s="163">
        <v>3411</v>
      </c>
      <c r="B3426" s="7"/>
      <c r="C3426" s="7"/>
      <c r="D3426" s="120"/>
      <c r="E3426" s="7"/>
      <c r="F3426" s="7"/>
      <c r="G3426" s="219"/>
      <c r="H3426" s="7"/>
      <c r="I3426" s="7"/>
      <c r="J3426" s="9"/>
      <c r="K3426" s="501"/>
    </row>
    <row r="3427" spans="1:11" x14ac:dyDescent="0.2">
      <c r="A3427" s="163">
        <v>3412</v>
      </c>
      <c r="B3427" s="7"/>
      <c r="C3427" s="7"/>
      <c r="D3427" s="120"/>
      <c r="E3427" s="7"/>
      <c r="F3427" s="7"/>
      <c r="G3427" s="219"/>
      <c r="H3427" s="7"/>
      <c r="I3427" s="7"/>
      <c r="J3427" s="9"/>
      <c r="K3427" s="501"/>
    </row>
    <row r="3428" spans="1:11" x14ac:dyDescent="0.2">
      <c r="A3428" s="163">
        <v>3413</v>
      </c>
      <c r="B3428" s="7"/>
      <c r="C3428" s="7"/>
      <c r="D3428" s="120"/>
      <c r="E3428" s="7"/>
      <c r="F3428" s="7"/>
      <c r="G3428" s="219"/>
      <c r="H3428" s="7"/>
      <c r="I3428" s="7"/>
      <c r="J3428" s="9"/>
      <c r="K3428" s="501"/>
    </row>
    <row r="3429" spans="1:11" x14ac:dyDescent="0.2">
      <c r="A3429" s="163">
        <v>3414</v>
      </c>
      <c r="B3429" s="7"/>
      <c r="C3429" s="7"/>
      <c r="D3429" s="120"/>
      <c r="E3429" s="7"/>
      <c r="F3429" s="7"/>
      <c r="G3429" s="219"/>
      <c r="H3429" s="7"/>
      <c r="I3429" s="7"/>
      <c r="J3429" s="9"/>
      <c r="K3429" s="501"/>
    </row>
    <row r="3430" spans="1:11" x14ac:dyDescent="0.2">
      <c r="A3430" s="163">
        <v>3415</v>
      </c>
      <c r="B3430" s="7"/>
      <c r="C3430" s="7"/>
      <c r="D3430" s="120"/>
      <c r="E3430" s="7"/>
      <c r="F3430" s="7"/>
      <c r="G3430" s="219"/>
      <c r="H3430" s="7"/>
      <c r="I3430" s="7"/>
      <c r="J3430" s="9"/>
      <c r="K3430" s="501"/>
    </row>
    <row r="3431" spans="1:11" x14ac:dyDescent="0.2">
      <c r="A3431" s="163">
        <v>3416</v>
      </c>
      <c r="B3431" s="7"/>
      <c r="C3431" s="7"/>
      <c r="D3431" s="120"/>
      <c r="E3431" s="7"/>
      <c r="F3431" s="7"/>
      <c r="G3431" s="219"/>
      <c r="H3431" s="7"/>
      <c r="I3431" s="7"/>
      <c r="J3431" s="9"/>
      <c r="K3431" s="501"/>
    </row>
    <row r="3432" spans="1:11" x14ac:dyDescent="0.2">
      <c r="A3432" s="163">
        <v>3417</v>
      </c>
      <c r="B3432" s="7"/>
      <c r="C3432" s="7"/>
      <c r="D3432" s="120"/>
      <c r="E3432" s="7"/>
      <c r="F3432" s="7"/>
      <c r="G3432" s="219"/>
      <c r="H3432" s="7"/>
      <c r="I3432" s="7"/>
      <c r="J3432" s="9"/>
      <c r="K3432" s="501"/>
    </row>
    <row r="3433" spans="1:11" x14ac:dyDescent="0.2">
      <c r="A3433" s="163">
        <v>3418</v>
      </c>
      <c r="B3433" s="7"/>
      <c r="C3433" s="7"/>
      <c r="D3433" s="120"/>
      <c r="E3433" s="7"/>
      <c r="F3433" s="7"/>
      <c r="G3433" s="219"/>
      <c r="H3433" s="7"/>
      <c r="I3433" s="7"/>
      <c r="J3433" s="9"/>
      <c r="K3433" s="501"/>
    </row>
    <row r="3434" spans="1:11" x14ac:dyDescent="0.2">
      <c r="A3434" s="163">
        <v>3419</v>
      </c>
      <c r="B3434" s="7"/>
      <c r="C3434" s="7"/>
      <c r="D3434" s="120"/>
      <c r="E3434" s="7"/>
      <c r="F3434" s="7"/>
      <c r="G3434" s="219"/>
      <c r="H3434" s="7"/>
      <c r="I3434" s="7"/>
      <c r="J3434" s="9"/>
      <c r="K3434" s="501"/>
    </row>
    <row r="3435" spans="1:11" x14ac:dyDescent="0.2">
      <c r="A3435" s="163">
        <v>3420</v>
      </c>
      <c r="B3435" s="7"/>
      <c r="C3435" s="7"/>
      <c r="D3435" s="120"/>
      <c r="E3435" s="7"/>
      <c r="F3435" s="7"/>
      <c r="G3435" s="219"/>
      <c r="H3435" s="7"/>
      <c r="I3435" s="7"/>
      <c r="J3435" s="9"/>
      <c r="K3435" s="501"/>
    </row>
    <row r="3436" spans="1:11" x14ac:dyDescent="0.2">
      <c r="A3436" s="163">
        <v>3421</v>
      </c>
      <c r="B3436" s="7"/>
      <c r="C3436" s="7"/>
      <c r="D3436" s="120"/>
      <c r="E3436" s="7"/>
      <c r="F3436" s="7"/>
      <c r="G3436" s="219"/>
      <c r="H3436" s="7"/>
      <c r="I3436" s="7"/>
      <c r="J3436" s="9"/>
      <c r="K3436" s="501"/>
    </row>
    <row r="3437" spans="1:11" x14ac:dyDescent="0.2">
      <c r="A3437" s="163">
        <v>3422</v>
      </c>
      <c r="B3437" s="7"/>
      <c r="C3437" s="7"/>
      <c r="D3437" s="120"/>
      <c r="E3437" s="7"/>
      <c r="F3437" s="7"/>
      <c r="G3437" s="219"/>
      <c r="H3437" s="7"/>
      <c r="I3437" s="7"/>
      <c r="J3437" s="9"/>
      <c r="K3437" s="501"/>
    </row>
    <row r="3438" spans="1:11" x14ac:dyDescent="0.2">
      <c r="A3438" s="163">
        <v>3423</v>
      </c>
      <c r="B3438" s="7"/>
      <c r="C3438" s="7"/>
      <c r="D3438" s="120"/>
      <c r="E3438" s="7"/>
      <c r="F3438" s="7"/>
      <c r="G3438" s="219"/>
      <c r="H3438" s="7"/>
      <c r="I3438" s="7"/>
      <c r="J3438" s="9"/>
      <c r="K3438" s="501"/>
    </row>
    <row r="3439" spans="1:11" x14ac:dyDescent="0.2">
      <c r="A3439" s="163">
        <v>3424</v>
      </c>
      <c r="B3439" s="7"/>
      <c r="C3439" s="7"/>
      <c r="D3439" s="120"/>
      <c r="E3439" s="7"/>
      <c r="F3439" s="7"/>
      <c r="G3439" s="219"/>
      <c r="H3439" s="7"/>
      <c r="I3439" s="7"/>
      <c r="J3439" s="9"/>
      <c r="K3439" s="501"/>
    </row>
    <row r="3440" spans="1:11" x14ac:dyDescent="0.2">
      <c r="A3440" s="163">
        <v>3425</v>
      </c>
      <c r="B3440" s="7"/>
      <c r="C3440" s="7"/>
      <c r="D3440" s="120"/>
      <c r="E3440" s="7"/>
      <c r="F3440" s="7"/>
      <c r="G3440" s="219"/>
      <c r="H3440" s="7"/>
      <c r="I3440" s="7"/>
      <c r="J3440" s="9"/>
      <c r="K3440" s="501"/>
    </row>
    <row r="3441" spans="1:11" x14ac:dyDescent="0.2">
      <c r="A3441" s="163">
        <v>3426</v>
      </c>
      <c r="B3441" s="7"/>
      <c r="C3441" s="7"/>
      <c r="D3441" s="120"/>
      <c r="E3441" s="7"/>
      <c r="F3441" s="7"/>
      <c r="G3441" s="219"/>
      <c r="H3441" s="7"/>
      <c r="I3441" s="7"/>
      <c r="J3441" s="9"/>
      <c r="K3441" s="501"/>
    </row>
    <row r="3442" spans="1:11" x14ac:dyDescent="0.2">
      <c r="A3442" s="163">
        <v>3427</v>
      </c>
      <c r="B3442" s="7"/>
      <c r="C3442" s="7"/>
      <c r="D3442" s="120"/>
      <c r="E3442" s="7"/>
      <c r="F3442" s="7"/>
      <c r="G3442" s="219"/>
      <c r="H3442" s="7"/>
      <c r="I3442" s="7"/>
      <c r="J3442" s="9"/>
      <c r="K3442" s="501"/>
    </row>
    <row r="3443" spans="1:11" x14ac:dyDescent="0.2">
      <c r="A3443" s="163">
        <v>3428</v>
      </c>
      <c r="B3443" s="7"/>
      <c r="C3443" s="7"/>
      <c r="D3443" s="120"/>
      <c r="E3443" s="7"/>
      <c r="F3443" s="7"/>
      <c r="G3443" s="219"/>
      <c r="H3443" s="7"/>
      <c r="I3443" s="7"/>
      <c r="J3443" s="9"/>
      <c r="K3443" s="501"/>
    </row>
    <row r="3444" spans="1:11" x14ac:dyDescent="0.2">
      <c r="A3444" s="163">
        <v>3429</v>
      </c>
      <c r="B3444" s="7"/>
      <c r="C3444" s="7"/>
      <c r="D3444" s="120"/>
      <c r="E3444" s="7"/>
      <c r="F3444" s="7"/>
      <c r="G3444" s="219"/>
      <c r="H3444" s="7"/>
      <c r="I3444" s="7"/>
      <c r="J3444" s="9"/>
      <c r="K3444" s="501"/>
    </row>
    <row r="3445" spans="1:11" x14ac:dyDescent="0.2">
      <c r="A3445" s="163">
        <v>3430</v>
      </c>
      <c r="B3445" s="7"/>
      <c r="C3445" s="7"/>
      <c r="D3445" s="120"/>
      <c r="E3445" s="7"/>
      <c r="F3445" s="7"/>
      <c r="G3445" s="219"/>
      <c r="H3445" s="7"/>
      <c r="I3445" s="7"/>
      <c r="J3445" s="9"/>
      <c r="K3445" s="501"/>
    </row>
    <row r="3446" spans="1:11" x14ac:dyDescent="0.2">
      <c r="A3446" s="163">
        <v>3431</v>
      </c>
      <c r="B3446" s="7"/>
      <c r="C3446" s="7"/>
      <c r="D3446" s="120"/>
      <c r="E3446" s="7"/>
      <c r="F3446" s="7"/>
      <c r="G3446" s="219"/>
      <c r="H3446" s="7"/>
      <c r="I3446" s="7"/>
      <c r="J3446" s="9"/>
      <c r="K3446" s="501"/>
    </row>
    <row r="3447" spans="1:11" x14ac:dyDescent="0.2">
      <c r="A3447" s="163">
        <v>3432</v>
      </c>
      <c r="B3447" s="7"/>
      <c r="C3447" s="7"/>
      <c r="D3447" s="120"/>
      <c r="E3447" s="7"/>
      <c r="F3447" s="7"/>
      <c r="G3447" s="219"/>
      <c r="H3447" s="7"/>
      <c r="I3447" s="7"/>
      <c r="J3447" s="9"/>
      <c r="K3447" s="501"/>
    </row>
    <row r="3448" spans="1:11" x14ac:dyDescent="0.2">
      <c r="A3448" s="163">
        <v>3433</v>
      </c>
      <c r="B3448" s="7"/>
      <c r="C3448" s="7"/>
      <c r="D3448" s="120"/>
      <c r="E3448" s="7"/>
      <c r="F3448" s="7"/>
      <c r="G3448" s="219"/>
      <c r="H3448" s="7"/>
      <c r="I3448" s="7"/>
      <c r="J3448" s="9"/>
      <c r="K3448" s="501"/>
    </row>
    <row r="3449" spans="1:11" x14ac:dyDescent="0.2">
      <c r="A3449" s="163">
        <v>3434</v>
      </c>
      <c r="B3449" s="7"/>
      <c r="C3449" s="7"/>
      <c r="D3449" s="120"/>
      <c r="E3449" s="7"/>
      <c r="F3449" s="7"/>
      <c r="G3449" s="219"/>
      <c r="H3449" s="7"/>
      <c r="I3449" s="7"/>
      <c r="J3449" s="9"/>
      <c r="K3449" s="501"/>
    </row>
    <row r="3450" spans="1:11" x14ac:dyDescent="0.2">
      <c r="A3450" s="163">
        <v>3435</v>
      </c>
      <c r="B3450" s="7"/>
      <c r="C3450" s="7"/>
      <c r="D3450" s="120"/>
      <c r="E3450" s="7"/>
      <c r="F3450" s="7"/>
      <c r="G3450" s="219"/>
      <c r="H3450" s="7"/>
      <c r="I3450" s="7"/>
      <c r="J3450" s="9"/>
      <c r="K3450" s="501"/>
    </row>
    <row r="3451" spans="1:11" x14ac:dyDescent="0.2">
      <c r="A3451" s="163">
        <v>3436</v>
      </c>
      <c r="B3451" s="7"/>
      <c r="C3451" s="7"/>
      <c r="D3451" s="120"/>
      <c r="E3451" s="7"/>
      <c r="F3451" s="7"/>
      <c r="G3451" s="219"/>
      <c r="H3451" s="7"/>
      <c r="I3451" s="7"/>
      <c r="J3451" s="9"/>
      <c r="K3451" s="501"/>
    </row>
    <row r="3452" spans="1:11" x14ac:dyDescent="0.2">
      <c r="A3452" s="163">
        <v>3437</v>
      </c>
      <c r="B3452" s="7"/>
      <c r="C3452" s="7"/>
      <c r="D3452" s="120"/>
      <c r="E3452" s="7"/>
      <c r="F3452" s="7"/>
      <c r="G3452" s="219"/>
      <c r="H3452" s="7"/>
      <c r="I3452" s="7"/>
      <c r="J3452" s="9"/>
      <c r="K3452" s="501"/>
    </row>
    <row r="3453" spans="1:11" x14ac:dyDescent="0.2">
      <c r="A3453" s="163">
        <v>3438</v>
      </c>
      <c r="B3453" s="7"/>
      <c r="C3453" s="7"/>
      <c r="D3453" s="120"/>
      <c r="E3453" s="7"/>
      <c r="F3453" s="7"/>
      <c r="G3453" s="219"/>
      <c r="H3453" s="7"/>
      <c r="I3453" s="7"/>
      <c r="J3453" s="9"/>
      <c r="K3453" s="501"/>
    </row>
    <row r="3454" spans="1:11" x14ac:dyDescent="0.2">
      <c r="A3454" s="163">
        <v>3439</v>
      </c>
      <c r="B3454" s="7"/>
      <c r="C3454" s="7"/>
      <c r="D3454" s="120"/>
      <c r="E3454" s="7"/>
      <c r="F3454" s="7"/>
      <c r="G3454" s="219"/>
      <c r="H3454" s="7"/>
      <c r="I3454" s="7"/>
      <c r="J3454" s="9"/>
      <c r="K3454" s="501"/>
    </row>
    <row r="3455" spans="1:11" x14ac:dyDescent="0.2">
      <c r="A3455" s="163">
        <v>3440</v>
      </c>
      <c r="B3455" s="7"/>
      <c r="C3455" s="7"/>
      <c r="D3455" s="120"/>
      <c r="E3455" s="7"/>
      <c r="F3455" s="7"/>
      <c r="G3455" s="219"/>
      <c r="H3455" s="7"/>
      <c r="I3455" s="7"/>
      <c r="J3455" s="9"/>
      <c r="K3455" s="501"/>
    </row>
    <row r="3456" spans="1:11" x14ac:dyDescent="0.2">
      <c r="A3456" s="163">
        <v>3441</v>
      </c>
      <c r="B3456" s="7"/>
      <c r="C3456" s="7"/>
      <c r="D3456" s="120"/>
      <c r="E3456" s="7"/>
      <c r="F3456" s="7"/>
      <c r="G3456" s="219"/>
      <c r="H3456" s="7"/>
      <c r="I3456" s="7"/>
      <c r="J3456" s="9"/>
      <c r="K3456" s="501"/>
    </row>
    <row r="3457" spans="1:11" x14ac:dyDescent="0.2">
      <c r="A3457" s="163">
        <v>3442</v>
      </c>
      <c r="B3457" s="7"/>
      <c r="C3457" s="7"/>
      <c r="D3457" s="120"/>
      <c r="E3457" s="7"/>
      <c r="F3457" s="7"/>
      <c r="G3457" s="219"/>
      <c r="H3457" s="7"/>
      <c r="I3457" s="7"/>
      <c r="J3457" s="9"/>
      <c r="K3457" s="501"/>
    </row>
    <row r="3458" spans="1:11" x14ac:dyDescent="0.2">
      <c r="A3458" s="163">
        <v>3443</v>
      </c>
      <c r="B3458" s="7"/>
      <c r="C3458" s="7"/>
      <c r="D3458" s="120"/>
      <c r="E3458" s="7"/>
      <c r="F3458" s="7"/>
      <c r="G3458" s="219"/>
      <c r="H3458" s="7"/>
      <c r="I3458" s="7"/>
      <c r="J3458" s="9"/>
      <c r="K3458" s="501"/>
    </row>
    <row r="3459" spans="1:11" x14ac:dyDescent="0.2">
      <c r="A3459" s="163">
        <v>3444</v>
      </c>
      <c r="B3459" s="7"/>
      <c r="C3459" s="7"/>
      <c r="D3459" s="120"/>
      <c r="E3459" s="7"/>
      <c r="F3459" s="7"/>
      <c r="G3459" s="219"/>
      <c r="H3459" s="7"/>
      <c r="I3459" s="7"/>
      <c r="J3459" s="9"/>
      <c r="K3459" s="501"/>
    </row>
    <row r="3460" spans="1:11" x14ac:dyDescent="0.2">
      <c r="A3460" s="163">
        <v>3445</v>
      </c>
      <c r="B3460" s="7"/>
      <c r="C3460" s="7"/>
      <c r="D3460" s="120"/>
      <c r="E3460" s="7"/>
      <c r="F3460" s="7"/>
      <c r="G3460" s="219"/>
      <c r="H3460" s="7"/>
      <c r="I3460" s="7"/>
      <c r="J3460" s="9"/>
      <c r="K3460" s="501"/>
    </row>
    <row r="3461" spans="1:11" x14ac:dyDescent="0.2">
      <c r="A3461" s="163">
        <v>3446</v>
      </c>
      <c r="B3461" s="7"/>
      <c r="C3461" s="7"/>
      <c r="D3461" s="120"/>
      <c r="E3461" s="7"/>
      <c r="F3461" s="7"/>
      <c r="G3461" s="219"/>
      <c r="H3461" s="7"/>
      <c r="I3461" s="7"/>
      <c r="J3461" s="9"/>
      <c r="K3461" s="501"/>
    </row>
    <row r="3462" spans="1:11" x14ac:dyDescent="0.2">
      <c r="A3462" s="163">
        <v>3447</v>
      </c>
      <c r="B3462" s="7"/>
      <c r="C3462" s="7"/>
      <c r="D3462" s="120"/>
      <c r="E3462" s="7"/>
      <c r="F3462" s="7"/>
      <c r="G3462" s="219"/>
      <c r="H3462" s="7"/>
      <c r="I3462" s="7"/>
      <c r="J3462" s="9"/>
      <c r="K3462" s="501"/>
    </row>
    <row r="3463" spans="1:11" x14ac:dyDescent="0.2">
      <c r="A3463" s="163">
        <v>3448</v>
      </c>
      <c r="B3463" s="7"/>
      <c r="C3463" s="7"/>
      <c r="D3463" s="120"/>
      <c r="E3463" s="7"/>
      <c r="F3463" s="7"/>
      <c r="G3463" s="219"/>
      <c r="H3463" s="7"/>
      <c r="I3463" s="7"/>
      <c r="J3463" s="9"/>
      <c r="K3463" s="501"/>
    </row>
    <row r="3464" spans="1:11" x14ac:dyDescent="0.2">
      <c r="A3464" s="163">
        <v>3449</v>
      </c>
      <c r="B3464" s="7"/>
      <c r="C3464" s="7"/>
      <c r="D3464" s="120"/>
      <c r="E3464" s="7"/>
      <c r="F3464" s="7"/>
      <c r="G3464" s="219"/>
      <c r="H3464" s="7"/>
      <c r="I3464" s="7"/>
      <c r="J3464" s="9"/>
      <c r="K3464" s="501"/>
    </row>
    <row r="3465" spans="1:11" x14ac:dyDescent="0.2">
      <c r="A3465" s="163">
        <v>3450</v>
      </c>
      <c r="B3465" s="7"/>
      <c r="C3465" s="7"/>
      <c r="D3465" s="120"/>
      <c r="E3465" s="7"/>
      <c r="F3465" s="7"/>
      <c r="G3465" s="219"/>
      <c r="H3465" s="7"/>
      <c r="I3465" s="7"/>
      <c r="J3465" s="9"/>
      <c r="K3465" s="501"/>
    </row>
    <row r="3466" spans="1:11" x14ac:dyDescent="0.2">
      <c r="A3466" s="163">
        <v>3451</v>
      </c>
      <c r="B3466" s="7"/>
      <c r="C3466" s="7"/>
      <c r="D3466" s="120"/>
      <c r="E3466" s="7"/>
      <c r="F3466" s="7"/>
      <c r="G3466" s="219"/>
      <c r="H3466" s="7"/>
      <c r="I3466" s="7"/>
      <c r="J3466" s="9"/>
      <c r="K3466" s="501"/>
    </row>
    <row r="3467" spans="1:11" x14ac:dyDescent="0.2">
      <c r="A3467" s="163">
        <v>3452</v>
      </c>
      <c r="B3467" s="7"/>
      <c r="C3467" s="7"/>
      <c r="D3467" s="120"/>
      <c r="E3467" s="7"/>
      <c r="F3467" s="7"/>
      <c r="G3467" s="219"/>
      <c r="H3467" s="7"/>
      <c r="I3467" s="7"/>
      <c r="J3467" s="9"/>
      <c r="K3467" s="501"/>
    </row>
    <row r="3468" spans="1:11" x14ac:dyDescent="0.2">
      <c r="A3468" s="163">
        <v>3453</v>
      </c>
      <c r="B3468" s="7"/>
      <c r="C3468" s="7"/>
      <c r="D3468" s="120"/>
      <c r="E3468" s="7"/>
      <c r="F3468" s="7"/>
      <c r="G3468" s="219"/>
      <c r="H3468" s="7"/>
      <c r="I3468" s="7"/>
      <c r="J3468" s="9"/>
      <c r="K3468" s="501"/>
    </row>
    <row r="3469" spans="1:11" x14ac:dyDescent="0.2">
      <c r="A3469" s="163">
        <v>3454</v>
      </c>
      <c r="B3469" s="7"/>
      <c r="C3469" s="7"/>
      <c r="D3469" s="120"/>
      <c r="E3469" s="7"/>
      <c r="F3469" s="7"/>
      <c r="G3469" s="219"/>
      <c r="H3469" s="7"/>
      <c r="I3469" s="7"/>
      <c r="J3469" s="9"/>
      <c r="K3469" s="501"/>
    </row>
    <row r="3470" spans="1:11" x14ac:dyDescent="0.2">
      <c r="A3470" s="163">
        <v>3455</v>
      </c>
      <c r="B3470" s="7"/>
      <c r="C3470" s="7"/>
      <c r="D3470" s="120"/>
      <c r="E3470" s="7"/>
      <c r="F3470" s="7"/>
      <c r="G3470" s="219"/>
      <c r="H3470" s="7"/>
      <c r="I3470" s="7"/>
      <c r="J3470" s="9"/>
      <c r="K3470" s="501"/>
    </row>
    <row r="3471" spans="1:11" x14ac:dyDescent="0.2">
      <c r="A3471" s="163">
        <v>3456</v>
      </c>
      <c r="B3471" s="7"/>
      <c r="C3471" s="7"/>
      <c r="D3471" s="120"/>
      <c r="E3471" s="7"/>
      <c r="F3471" s="7"/>
      <c r="G3471" s="219"/>
      <c r="H3471" s="7"/>
      <c r="I3471" s="7"/>
      <c r="J3471" s="9"/>
      <c r="K3471" s="501"/>
    </row>
    <row r="3472" spans="1:11" x14ac:dyDescent="0.2">
      <c r="A3472" s="163">
        <v>3457</v>
      </c>
      <c r="B3472" s="7"/>
      <c r="C3472" s="7"/>
      <c r="D3472" s="120"/>
      <c r="E3472" s="7"/>
      <c r="F3472" s="7"/>
      <c r="G3472" s="219"/>
      <c r="H3472" s="7"/>
      <c r="I3472" s="7"/>
      <c r="J3472" s="9"/>
      <c r="K3472" s="501"/>
    </row>
    <row r="3473" spans="1:11" x14ac:dyDescent="0.2">
      <c r="A3473" s="163">
        <v>3458</v>
      </c>
      <c r="B3473" s="7"/>
      <c r="C3473" s="7"/>
      <c r="D3473" s="120"/>
      <c r="E3473" s="7"/>
      <c r="F3473" s="7"/>
      <c r="G3473" s="219"/>
      <c r="H3473" s="7"/>
      <c r="I3473" s="7"/>
      <c r="J3473" s="9"/>
      <c r="K3473" s="501"/>
    </row>
    <row r="3474" spans="1:11" x14ac:dyDescent="0.2">
      <c r="A3474" s="163">
        <v>3459</v>
      </c>
      <c r="B3474" s="7"/>
      <c r="C3474" s="7"/>
      <c r="D3474" s="120"/>
      <c r="E3474" s="7"/>
      <c r="F3474" s="7"/>
      <c r="G3474" s="219"/>
      <c r="H3474" s="7"/>
      <c r="I3474" s="7"/>
      <c r="J3474" s="9"/>
      <c r="K3474" s="501"/>
    </row>
    <row r="3475" spans="1:11" x14ac:dyDescent="0.2">
      <c r="A3475" s="163">
        <v>3460</v>
      </c>
      <c r="B3475" s="7"/>
      <c r="C3475" s="7"/>
      <c r="D3475" s="120"/>
      <c r="E3475" s="7"/>
      <c r="F3475" s="7"/>
      <c r="G3475" s="219"/>
      <c r="H3475" s="7"/>
      <c r="I3475" s="7"/>
      <c r="J3475" s="9"/>
      <c r="K3475" s="501"/>
    </row>
    <row r="3476" spans="1:11" x14ac:dyDescent="0.2">
      <c r="A3476" s="163">
        <v>3461</v>
      </c>
      <c r="B3476" s="7"/>
      <c r="C3476" s="7"/>
      <c r="D3476" s="120"/>
      <c r="E3476" s="7"/>
      <c r="F3476" s="7"/>
      <c r="G3476" s="219"/>
      <c r="H3476" s="7"/>
      <c r="I3476" s="7"/>
      <c r="J3476" s="9"/>
      <c r="K3476" s="501"/>
    </row>
    <row r="3477" spans="1:11" x14ac:dyDescent="0.2">
      <c r="A3477" s="163">
        <v>3462</v>
      </c>
      <c r="B3477" s="7"/>
      <c r="C3477" s="7"/>
      <c r="D3477" s="120"/>
      <c r="E3477" s="7"/>
      <c r="F3477" s="7"/>
      <c r="G3477" s="219"/>
      <c r="H3477" s="7"/>
      <c r="I3477" s="7"/>
      <c r="J3477" s="9"/>
      <c r="K3477" s="501"/>
    </row>
    <row r="3478" spans="1:11" x14ac:dyDescent="0.2">
      <c r="A3478" s="163">
        <v>3463</v>
      </c>
      <c r="B3478" s="7"/>
      <c r="C3478" s="7"/>
      <c r="D3478" s="120"/>
      <c r="E3478" s="7"/>
      <c r="F3478" s="7"/>
      <c r="G3478" s="219"/>
      <c r="H3478" s="7"/>
      <c r="I3478" s="7"/>
      <c r="J3478" s="9"/>
      <c r="K3478" s="501"/>
    </row>
    <row r="3479" spans="1:11" x14ac:dyDescent="0.2">
      <c r="A3479" s="163">
        <v>3464</v>
      </c>
      <c r="B3479" s="7"/>
      <c r="C3479" s="7"/>
      <c r="D3479" s="120"/>
      <c r="E3479" s="7"/>
      <c r="F3479" s="7"/>
      <c r="G3479" s="219"/>
      <c r="H3479" s="7"/>
      <c r="I3479" s="7"/>
      <c r="J3479" s="9"/>
      <c r="K3479" s="501"/>
    </row>
    <row r="3480" spans="1:11" x14ac:dyDescent="0.2">
      <c r="A3480" s="163">
        <v>3465</v>
      </c>
      <c r="B3480" s="7"/>
      <c r="C3480" s="7"/>
      <c r="D3480" s="120"/>
      <c r="E3480" s="7"/>
      <c r="F3480" s="7"/>
      <c r="G3480" s="219"/>
      <c r="H3480" s="7"/>
      <c r="I3480" s="7"/>
      <c r="J3480" s="9"/>
      <c r="K3480" s="501"/>
    </row>
    <row r="3481" spans="1:11" x14ac:dyDescent="0.2">
      <c r="A3481" s="163">
        <v>3466</v>
      </c>
      <c r="B3481" s="7"/>
      <c r="C3481" s="7"/>
      <c r="D3481" s="120"/>
      <c r="E3481" s="7"/>
      <c r="F3481" s="7"/>
      <c r="G3481" s="219"/>
      <c r="H3481" s="7"/>
      <c r="I3481" s="7"/>
      <c r="J3481" s="9"/>
      <c r="K3481" s="501"/>
    </row>
    <row r="3482" spans="1:11" x14ac:dyDescent="0.2">
      <c r="A3482" s="163">
        <v>3467</v>
      </c>
      <c r="B3482" s="7"/>
      <c r="C3482" s="7"/>
      <c r="D3482" s="120"/>
      <c r="E3482" s="7"/>
      <c r="F3482" s="7"/>
      <c r="G3482" s="219"/>
      <c r="H3482" s="7"/>
      <c r="I3482" s="7"/>
      <c r="J3482" s="9"/>
      <c r="K3482" s="501"/>
    </row>
    <row r="3483" spans="1:11" x14ac:dyDescent="0.2">
      <c r="A3483" s="163">
        <v>3468</v>
      </c>
      <c r="B3483" s="7"/>
      <c r="C3483" s="7"/>
      <c r="D3483" s="120"/>
      <c r="E3483" s="7"/>
      <c r="F3483" s="7"/>
      <c r="G3483" s="219"/>
      <c r="H3483" s="7"/>
      <c r="I3483" s="7"/>
      <c r="J3483" s="9"/>
      <c r="K3483" s="501"/>
    </row>
    <row r="3484" spans="1:11" x14ac:dyDescent="0.2">
      <c r="A3484" s="163">
        <v>3469</v>
      </c>
      <c r="B3484" s="7"/>
      <c r="C3484" s="7"/>
      <c r="D3484" s="120"/>
      <c r="E3484" s="7"/>
      <c r="F3484" s="7"/>
      <c r="G3484" s="219"/>
      <c r="H3484" s="7"/>
      <c r="I3484" s="7"/>
      <c r="J3484" s="9"/>
      <c r="K3484" s="501"/>
    </row>
    <row r="3485" spans="1:11" x14ac:dyDescent="0.2">
      <c r="A3485" s="163">
        <v>3470</v>
      </c>
      <c r="B3485" s="7"/>
      <c r="C3485" s="7"/>
      <c r="D3485" s="120"/>
      <c r="E3485" s="7"/>
      <c r="F3485" s="7"/>
      <c r="G3485" s="219"/>
      <c r="H3485" s="7"/>
      <c r="I3485" s="7"/>
      <c r="J3485" s="9"/>
      <c r="K3485" s="501"/>
    </row>
    <row r="3486" spans="1:11" x14ac:dyDescent="0.2">
      <c r="A3486" s="163">
        <v>3471</v>
      </c>
      <c r="B3486" s="7"/>
      <c r="C3486" s="7"/>
      <c r="D3486" s="120"/>
      <c r="E3486" s="7"/>
      <c r="F3486" s="7"/>
      <c r="G3486" s="219"/>
      <c r="H3486" s="7"/>
      <c r="I3486" s="7"/>
      <c r="J3486" s="9"/>
      <c r="K3486" s="501"/>
    </row>
    <row r="3487" spans="1:11" x14ac:dyDescent="0.2">
      <c r="A3487" s="163">
        <v>3472</v>
      </c>
      <c r="B3487" s="7"/>
      <c r="C3487" s="7"/>
      <c r="D3487" s="120"/>
      <c r="E3487" s="7"/>
      <c r="F3487" s="7"/>
      <c r="G3487" s="219"/>
      <c r="H3487" s="7"/>
      <c r="I3487" s="7"/>
      <c r="J3487" s="9"/>
      <c r="K3487" s="501"/>
    </row>
    <row r="3488" spans="1:11" x14ac:dyDescent="0.2">
      <c r="A3488" s="163">
        <v>3473</v>
      </c>
      <c r="B3488" s="7"/>
      <c r="C3488" s="7"/>
      <c r="D3488" s="120"/>
      <c r="E3488" s="7"/>
      <c r="F3488" s="7"/>
      <c r="G3488" s="219"/>
      <c r="H3488" s="7"/>
      <c r="I3488" s="7"/>
      <c r="J3488" s="9"/>
      <c r="K3488" s="501"/>
    </row>
    <row r="3489" spans="1:11" x14ac:dyDescent="0.2">
      <c r="A3489" s="163">
        <v>3474</v>
      </c>
      <c r="B3489" s="7"/>
      <c r="C3489" s="7"/>
      <c r="D3489" s="120"/>
      <c r="E3489" s="7"/>
      <c r="F3489" s="7"/>
      <c r="G3489" s="219"/>
      <c r="H3489" s="7"/>
      <c r="I3489" s="7"/>
      <c r="J3489" s="9"/>
      <c r="K3489" s="501"/>
    </row>
    <row r="3490" spans="1:11" x14ac:dyDescent="0.2">
      <c r="A3490" s="163">
        <v>3475</v>
      </c>
      <c r="B3490" s="7"/>
      <c r="C3490" s="7"/>
      <c r="D3490" s="120"/>
      <c r="E3490" s="7"/>
      <c r="F3490" s="7"/>
      <c r="G3490" s="219"/>
      <c r="H3490" s="7"/>
      <c r="I3490" s="7"/>
      <c r="J3490" s="9"/>
      <c r="K3490" s="501"/>
    </row>
    <row r="3491" spans="1:11" x14ac:dyDescent="0.2">
      <c r="A3491" s="163">
        <v>3476</v>
      </c>
      <c r="B3491" s="7"/>
      <c r="C3491" s="7"/>
      <c r="D3491" s="120"/>
      <c r="E3491" s="7"/>
      <c r="F3491" s="7"/>
      <c r="G3491" s="219"/>
      <c r="H3491" s="7"/>
      <c r="I3491" s="7"/>
      <c r="J3491" s="9"/>
      <c r="K3491" s="501"/>
    </row>
    <row r="3492" spans="1:11" x14ac:dyDescent="0.2">
      <c r="A3492" s="163">
        <v>3477</v>
      </c>
      <c r="B3492" s="7"/>
      <c r="C3492" s="7"/>
      <c r="D3492" s="120"/>
      <c r="E3492" s="7"/>
      <c r="F3492" s="7"/>
      <c r="G3492" s="219"/>
      <c r="H3492" s="7"/>
      <c r="I3492" s="7"/>
      <c r="J3492" s="9"/>
      <c r="K3492" s="501"/>
    </row>
    <row r="3493" spans="1:11" x14ac:dyDescent="0.2">
      <c r="A3493" s="163">
        <v>3478</v>
      </c>
      <c r="B3493" s="7"/>
      <c r="C3493" s="7"/>
      <c r="D3493" s="120"/>
      <c r="E3493" s="7"/>
      <c r="F3493" s="7"/>
      <c r="G3493" s="219"/>
      <c r="H3493" s="7"/>
      <c r="I3493" s="7"/>
      <c r="J3493" s="9"/>
      <c r="K3493" s="501"/>
    </row>
    <row r="3494" spans="1:11" x14ac:dyDescent="0.2">
      <c r="A3494" s="163">
        <v>3479</v>
      </c>
      <c r="B3494" s="7"/>
      <c r="C3494" s="7"/>
      <c r="D3494" s="120"/>
      <c r="E3494" s="7"/>
      <c r="F3494" s="7"/>
      <c r="G3494" s="219"/>
      <c r="H3494" s="7"/>
      <c r="I3494" s="7"/>
      <c r="J3494" s="9"/>
      <c r="K3494" s="501"/>
    </row>
    <row r="3495" spans="1:11" x14ac:dyDescent="0.2">
      <c r="A3495" s="163">
        <v>3480</v>
      </c>
      <c r="B3495" s="7"/>
      <c r="C3495" s="7"/>
      <c r="D3495" s="120"/>
      <c r="E3495" s="7"/>
      <c r="F3495" s="7"/>
      <c r="G3495" s="219"/>
      <c r="H3495" s="7"/>
      <c r="I3495" s="7"/>
      <c r="J3495" s="9"/>
      <c r="K3495" s="501"/>
    </row>
    <row r="3496" spans="1:11" x14ac:dyDescent="0.2">
      <c r="A3496" s="163">
        <v>3481</v>
      </c>
      <c r="B3496" s="7"/>
      <c r="C3496" s="7"/>
      <c r="D3496" s="120"/>
      <c r="E3496" s="7"/>
      <c r="F3496" s="7"/>
      <c r="G3496" s="219"/>
      <c r="H3496" s="7"/>
      <c r="I3496" s="7"/>
      <c r="J3496" s="9"/>
      <c r="K3496" s="501"/>
    </row>
    <row r="3497" spans="1:11" x14ac:dyDescent="0.2">
      <c r="A3497" s="163">
        <v>3482</v>
      </c>
      <c r="B3497" s="7"/>
      <c r="C3497" s="7"/>
      <c r="D3497" s="120"/>
      <c r="E3497" s="7"/>
      <c r="F3497" s="7"/>
      <c r="G3497" s="219"/>
      <c r="H3497" s="7"/>
      <c r="I3497" s="7"/>
      <c r="J3497" s="9"/>
      <c r="K3497" s="501"/>
    </row>
    <row r="3498" spans="1:11" x14ac:dyDescent="0.2">
      <c r="A3498" s="163">
        <v>3483</v>
      </c>
      <c r="B3498" s="7"/>
      <c r="C3498" s="7"/>
      <c r="D3498" s="120"/>
      <c r="E3498" s="7"/>
      <c r="F3498" s="7"/>
      <c r="G3498" s="219"/>
      <c r="H3498" s="7"/>
      <c r="I3498" s="7"/>
      <c r="J3498" s="9"/>
      <c r="K3498" s="501"/>
    </row>
    <row r="3499" spans="1:11" x14ac:dyDescent="0.2">
      <c r="A3499" s="163">
        <v>3484</v>
      </c>
      <c r="B3499" s="7"/>
      <c r="C3499" s="7"/>
      <c r="D3499" s="120"/>
      <c r="E3499" s="7"/>
      <c r="F3499" s="7"/>
      <c r="G3499" s="219"/>
      <c r="H3499" s="7"/>
      <c r="I3499" s="7"/>
      <c r="J3499" s="9"/>
      <c r="K3499" s="501"/>
    </row>
    <row r="3500" spans="1:11" x14ac:dyDescent="0.2">
      <c r="A3500" s="163">
        <v>3485</v>
      </c>
      <c r="B3500" s="7"/>
      <c r="C3500" s="7"/>
      <c r="D3500" s="120"/>
      <c r="E3500" s="7"/>
      <c r="F3500" s="7"/>
      <c r="G3500" s="219"/>
      <c r="H3500" s="7"/>
      <c r="I3500" s="7"/>
      <c r="J3500" s="9"/>
      <c r="K3500" s="501"/>
    </row>
    <row r="3501" spans="1:11" x14ac:dyDescent="0.2">
      <c r="A3501" s="163">
        <v>3486</v>
      </c>
      <c r="B3501" s="7"/>
      <c r="C3501" s="7"/>
      <c r="D3501" s="120"/>
      <c r="E3501" s="7"/>
      <c r="F3501" s="7"/>
      <c r="G3501" s="219"/>
      <c r="H3501" s="7"/>
      <c r="I3501" s="7"/>
      <c r="J3501" s="9"/>
      <c r="K3501" s="501"/>
    </row>
    <row r="3502" spans="1:11" x14ac:dyDescent="0.2">
      <c r="A3502" s="163">
        <v>3487</v>
      </c>
      <c r="B3502" s="7"/>
      <c r="C3502" s="7"/>
      <c r="D3502" s="120"/>
      <c r="E3502" s="7"/>
      <c r="F3502" s="7"/>
      <c r="G3502" s="219"/>
      <c r="H3502" s="7"/>
      <c r="I3502" s="7"/>
      <c r="J3502" s="9"/>
      <c r="K3502" s="501"/>
    </row>
    <row r="3503" spans="1:11" x14ac:dyDescent="0.2">
      <c r="A3503" s="163">
        <v>3488</v>
      </c>
      <c r="B3503" s="7"/>
      <c r="C3503" s="7"/>
      <c r="D3503" s="120"/>
      <c r="E3503" s="7"/>
      <c r="F3503" s="7"/>
      <c r="G3503" s="219"/>
      <c r="H3503" s="7"/>
      <c r="I3503" s="7"/>
      <c r="J3503" s="9"/>
      <c r="K3503" s="501"/>
    </row>
    <row r="3504" spans="1:11" x14ac:dyDescent="0.2">
      <c r="A3504" s="163">
        <v>3489</v>
      </c>
      <c r="B3504" s="7"/>
      <c r="C3504" s="7"/>
      <c r="D3504" s="120"/>
      <c r="E3504" s="7"/>
      <c r="F3504" s="7"/>
      <c r="G3504" s="219"/>
      <c r="H3504" s="7"/>
      <c r="I3504" s="7"/>
      <c r="J3504" s="9"/>
      <c r="K3504" s="501"/>
    </row>
    <row r="3505" spans="1:11" x14ac:dyDescent="0.2">
      <c r="A3505" s="163">
        <v>3490</v>
      </c>
      <c r="B3505" s="7"/>
      <c r="C3505" s="7"/>
      <c r="D3505" s="120"/>
      <c r="E3505" s="7"/>
      <c r="F3505" s="7"/>
      <c r="G3505" s="219"/>
      <c r="H3505" s="7"/>
      <c r="I3505" s="7"/>
      <c r="J3505" s="9"/>
      <c r="K3505" s="501"/>
    </row>
    <row r="3506" spans="1:11" x14ac:dyDescent="0.2">
      <c r="A3506" s="163">
        <v>3491</v>
      </c>
      <c r="B3506" s="7"/>
      <c r="C3506" s="7"/>
      <c r="D3506" s="120"/>
      <c r="E3506" s="7"/>
      <c r="F3506" s="7"/>
      <c r="G3506" s="219"/>
      <c r="H3506" s="7"/>
      <c r="I3506" s="7"/>
      <c r="J3506" s="9"/>
      <c r="K3506" s="501"/>
    </row>
    <row r="3507" spans="1:11" x14ac:dyDescent="0.2">
      <c r="A3507" s="163">
        <v>3492</v>
      </c>
      <c r="B3507" s="7"/>
      <c r="C3507" s="7"/>
      <c r="D3507" s="120"/>
      <c r="E3507" s="7"/>
      <c r="F3507" s="7"/>
      <c r="G3507" s="219"/>
      <c r="H3507" s="7"/>
      <c r="I3507" s="7"/>
      <c r="J3507" s="9"/>
      <c r="K3507" s="501"/>
    </row>
    <row r="3508" spans="1:11" x14ac:dyDescent="0.2">
      <c r="A3508" s="163">
        <v>3493</v>
      </c>
      <c r="B3508" s="7"/>
      <c r="C3508" s="7"/>
      <c r="D3508" s="120"/>
      <c r="E3508" s="7"/>
      <c r="F3508" s="7"/>
      <c r="G3508" s="219"/>
      <c r="H3508" s="7"/>
      <c r="I3508" s="7"/>
      <c r="J3508" s="9"/>
      <c r="K3508" s="501"/>
    </row>
    <row r="3509" spans="1:11" x14ac:dyDescent="0.2">
      <c r="A3509" s="163">
        <v>3494</v>
      </c>
      <c r="B3509" s="7"/>
      <c r="C3509" s="7"/>
      <c r="D3509" s="120"/>
      <c r="E3509" s="7"/>
      <c r="F3509" s="7"/>
      <c r="G3509" s="219"/>
      <c r="H3509" s="7"/>
      <c r="I3509" s="7"/>
      <c r="J3509" s="9"/>
      <c r="K3509" s="501"/>
    </row>
    <row r="3510" spans="1:11" x14ac:dyDescent="0.2">
      <c r="A3510" s="163">
        <v>3495</v>
      </c>
      <c r="B3510" s="7"/>
      <c r="C3510" s="7"/>
      <c r="D3510" s="120"/>
      <c r="E3510" s="7"/>
      <c r="F3510" s="7"/>
      <c r="G3510" s="219"/>
      <c r="H3510" s="7"/>
      <c r="I3510" s="7"/>
      <c r="J3510" s="9"/>
      <c r="K3510" s="501"/>
    </row>
    <row r="3511" spans="1:11" x14ac:dyDescent="0.2">
      <c r="A3511" s="163">
        <v>3496</v>
      </c>
      <c r="B3511" s="7"/>
      <c r="C3511" s="7"/>
      <c r="D3511" s="120"/>
      <c r="E3511" s="7"/>
      <c r="F3511" s="7"/>
      <c r="G3511" s="219"/>
      <c r="H3511" s="7"/>
      <c r="I3511" s="7"/>
      <c r="J3511" s="9"/>
      <c r="K3511" s="501"/>
    </row>
    <row r="3512" spans="1:11" x14ac:dyDescent="0.2">
      <c r="A3512" s="163">
        <v>3497</v>
      </c>
      <c r="B3512" s="7"/>
      <c r="C3512" s="7"/>
      <c r="D3512" s="120"/>
      <c r="E3512" s="7"/>
      <c r="F3512" s="7"/>
      <c r="G3512" s="219"/>
      <c r="H3512" s="7"/>
      <c r="I3512" s="7"/>
      <c r="J3512" s="9"/>
      <c r="K3512" s="501"/>
    </row>
    <row r="3513" spans="1:11" x14ac:dyDescent="0.2">
      <c r="A3513" s="163">
        <v>3498</v>
      </c>
      <c r="B3513" s="7"/>
      <c r="C3513" s="7"/>
      <c r="D3513" s="120"/>
      <c r="E3513" s="7"/>
      <c r="F3513" s="7"/>
      <c r="G3513" s="219"/>
      <c r="H3513" s="7"/>
      <c r="I3513" s="7"/>
      <c r="J3513" s="9"/>
      <c r="K3513" s="501"/>
    </row>
    <row r="3514" spans="1:11" x14ac:dyDescent="0.2">
      <c r="A3514" s="163">
        <v>3499</v>
      </c>
      <c r="B3514" s="7"/>
      <c r="C3514" s="7"/>
      <c r="D3514" s="120"/>
      <c r="E3514" s="7"/>
      <c r="F3514" s="7"/>
      <c r="G3514" s="219"/>
      <c r="H3514" s="7"/>
      <c r="I3514" s="7"/>
      <c r="J3514" s="9"/>
      <c r="K3514" s="501"/>
    </row>
    <row r="3515" spans="1:11" x14ac:dyDescent="0.2">
      <c r="A3515" s="163">
        <v>3500</v>
      </c>
      <c r="B3515" s="7"/>
      <c r="C3515" s="7"/>
      <c r="D3515" s="120"/>
      <c r="E3515" s="7"/>
      <c r="F3515" s="7"/>
      <c r="G3515" s="219"/>
      <c r="H3515" s="7"/>
      <c r="I3515" s="7"/>
      <c r="J3515" s="9"/>
      <c r="K3515" s="501"/>
    </row>
    <row r="3516" spans="1:11" x14ac:dyDescent="0.2">
      <c r="A3516" s="163">
        <v>3501</v>
      </c>
      <c r="B3516" s="7"/>
      <c r="C3516" s="7"/>
      <c r="D3516" s="120"/>
      <c r="E3516" s="7"/>
      <c r="F3516" s="7"/>
      <c r="G3516" s="219"/>
      <c r="H3516" s="7"/>
      <c r="I3516" s="7"/>
      <c r="J3516" s="9"/>
      <c r="K3516" s="501"/>
    </row>
    <row r="3517" spans="1:11" x14ac:dyDescent="0.2">
      <c r="A3517" s="163">
        <v>3502</v>
      </c>
      <c r="B3517" s="7"/>
      <c r="C3517" s="7"/>
      <c r="D3517" s="120"/>
      <c r="E3517" s="7"/>
      <c r="F3517" s="7"/>
      <c r="G3517" s="219"/>
      <c r="H3517" s="7"/>
      <c r="I3517" s="7"/>
      <c r="J3517" s="9"/>
      <c r="K3517" s="501"/>
    </row>
    <row r="3518" spans="1:11" x14ac:dyDescent="0.2">
      <c r="A3518" s="163">
        <v>3503</v>
      </c>
      <c r="B3518" s="7"/>
      <c r="C3518" s="7"/>
      <c r="D3518" s="120"/>
      <c r="E3518" s="7"/>
      <c r="F3518" s="7"/>
      <c r="G3518" s="219"/>
      <c r="H3518" s="7"/>
      <c r="I3518" s="7"/>
      <c r="J3518" s="9"/>
      <c r="K3518" s="501"/>
    </row>
    <row r="3519" spans="1:11" x14ac:dyDescent="0.2">
      <c r="A3519" s="163">
        <v>3504</v>
      </c>
      <c r="B3519" s="7"/>
      <c r="C3519" s="7"/>
      <c r="D3519" s="120"/>
      <c r="E3519" s="7"/>
      <c r="F3519" s="7"/>
      <c r="G3519" s="219"/>
      <c r="H3519" s="7"/>
      <c r="I3519" s="7"/>
      <c r="J3519" s="9"/>
      <c r="K3519" s="501"/>
    </row>
    <row r="3520" spans="1:11" x14ac:dyDescent="0.2">
      <c r="A3520" s="163">
        <v>3505</v>
      </c>
      <c r="B3520" s="7"/>
      <c r="C3520" s="7"/>
      <c r="D3520" s="120"/>
      <c r="E3520" s="7"/>
      <c r="F3520" s="7"/>
      <c r="G3520" s="219"/>
      <c r="H3520" s="7"/>
      <c r="I3520" s="7"/>
      <c r="J3520" s="9"/>
      <c r="K3520" s="501"/>
    </row>
    <row r="3521" spans="1:11" x14ac:dyDescent="0.2">
      <c r="A3521" s="163">
        <v>3506</v>
      </c>
      <c r="B3521" s="7"/>
      <c r="C3521" s="7"/>
      <c r="D3521" s="120"/>
      <c r="E3521" s="7"/>
      <c r="F3521" s="7"/>
      <c r="G3521" s="219"/>
      <c r="H3521" s="7"/>
      <c r="I3521" s="7"/>
      <c r="J3521" s="9"/>
      <c r="K3521" s="501"/>
    </row>
    <row r="3522" spans="1:11" x14ac:dyDescent="0.2">
      <c r="A3522" s="163">
        <v>3507</v>
      </c>
      <c r="B3522" s="7"/>
      <c r="C3522" s="7"/>
      <c r="D3522" s="120"/>
      <c r="E3522" s="7"/>
      <c r="F3522" s="7"/>
      <c r="G3522" s="219"/>
      <c r="H3522" s="7"/>
      <c r="I3522" s="7"/>
      <c r="J3522" s="9"/>
      <c r="K3522" s="501"/>
    </row>
    <row r="3523" spans="1:11" x14ac:dyDescent="0.2">
      <c r="A3523" s="163">
        <v>3508</v>
      </c>
      <c r="B3523" s="7"/>
      <c r="C3523" s="7"/>
      <c r="D3523" s="120"/>
      <c r="E3523" s="7"/>
      <c r="F3523" s="7"/>
      <c r="G3523" s="219"/>
      <c r="H3523" s="7"/>
      <c r="I3523" s="7"/>
      <c r="J3523" s="9"/>
      <c r="K3523" s="501"/>
    </row>
    <row r="3524" spans="1:11" x14ac:dyDescent="0.2">
      <c r="A3524" s="163">
        <v>3509</v>
      </c>
      <c r="B3524" s="7"/>
      <c r="C3524" s="7"/>
      <c r="D3524" s="120"/>
      <c r="E3524" s="7"/>
      <c r="F3524" s="7"/>
      <c r="G3524" s="219"/>
      <c r="H3524" s="7"/>
      <c r="I3524" s="7"/>
      <c r="J3524" s="9"/>
      <c r="K3524" s="501"/>
    </row>
    <row r="3525" spans="1:11" x14ac:dyDescent="0.2">
      <c r="A3525" s="163">
        <v>3510</v>
      </c>
      <c r="B3525" s="7"/>
      <c r="C3525" s="7"/>
      <c r="D3525" s="120"/>
      <c r="E3525" s="7"/>
      <c r="F3525" s="7"/>
      <c r="G3525" s="219"/>
      <c r="H3525" s="7"/>
      <c r="I3525" s="7"/>
      <c r="J3525" s="9"/>
      <c r="K3525" s="501"/>
    </row>
    <row r="3526" spans="1:11" x14ac:dyDescent="0.2">
      <c r="A3526" s="163">
        <v>3511</v>
      </c>
      <c r="B3526" s="7"/>
      <c r="C3526" s="7"/>
      <c r="D3526" s="120"/>
      <c r="E3526" s="7"/>
      <c r="F3526" s="7"/>
      <c r="G3526" s="219"/>
      <c r="H3526" s="7"/>
      <c r="I3526" s="7"/>
      <c r="J3526" s="9"/>
      <c r="K3526" s="501"/>
    </row>
    <row r="3527" spans="1:11" x14ac:dyDescent="0.2">
      <c r="A3527" s="163">
        <v>3512</v>
      </c>
      <c r="B3527" s="7"/>
      <c r="C3527" s="7"/>
      <c r="D3527" s="120"/>
      <c r="E3527" s="7"/>
      <c r="F3527" s="7"/>
      <c r="G3527" s="219"/>
      <c r="H3527" s="7"/>
      <c r="I3527" s="7"/>
      <c r="J3527" s="9"/>
      <c r="K3527" s="501"/>
    </row>
    <row r="3528" spans="1:11" x14ac:dyDescent="0.2">
      <c r="A3528" s="163">
        <v>3513</v>
      </c>
      <c r="B3528" s="7"/>
      <c r="C3528" s="7"/>
      <c r="D3528" s="120"/>
      <c r="E3528" s="7"/>
      <c r="F3528" s="7"/>
      <c r="G3528" s="219"/>
      <c r="H3528" s="7"/>
      <c r="I3528" s="7"/>
      <c r="J3528" s="9"/>
      <c r="K3528" s="501"/>
    </row>
    <row r="3529" spans="1:11" x14ac:dyDescent="0.2">
      <c r="A3529" s="163">
        <v>3514</v>
      </c>
      <c r="B3529" s="7"/>
      <c r="C3529" s="7"/>
      <c r="D3529" s="120"/>
      <c r="E3529" s="7"/>
      <c r="F3529" s="7"/>
      <c r="G3529" s="219"/>
      <c r="H3529" s="7"/>
      <c r="I3529" s="7"/>
      <c r="J3529" s="9"/>
      <c r="K3529" s="501"/>
    </row>
    <row r="3530" spans="1:11" x14ac:dyDescent="0.2">
      <c r="A3530" s="163">
        <v>3515</v>
      </c>
      <c r="B3530" s="7"/>
      <c r="C3530" s="7"/>
      <c r="D3530" s="120"/>
      <c r="E3530" s="7"/>
      <c r="F3530" s="7"/>
      <c r="G3530" s="219"/>
      <c r="H3530" s="7"/>
      <c r="I3530" s="7"/>
      <c r="J3530" s="9"/>
      <c r="K3530" s="501"/>
    </row>
    <row r="3531" spans="1:11" x14ac:dyDescent="0.2">
      <c r="A3531" s="163">
        <v>3516</v>
      </c>
      <c r="B3531" s="7"/>
      <c r="C3531" s="7"/>
      <c r="D3531" s="120"/>
      <c r="E3531" s="7"/>
      <c r="F3531" s="7"/>
      <c r="G3531" s="219"/>
      <c r="H3531" s="7"/>
      <c r="I3531" s="7"/>
      <c r="J3531" s="9"/>
      <c r="K3531" s="501"/>
    </row>
    <row r="3532" spans="1:11" x14ac:dyDescent="0.2">
      <c r="A3532" s="163">
        <v>3517</v>
      </c>
      <c r="B3532" s="7"/>
      <c r="C3532" s="7"/>
      <c r="D3532" s="120"/>
      <c r="E3532" s="7"/>
      <c r="F3532" s="7"/>
      <c r="G3532" s="219"/>
      <c r="H3532" s="7"/>
      <c r="I3532" s="7"/>
      <c r="J3532" s="9"/>
      <c r="K3532" s="501"/>
    </row>
    <row r="3533" spans="1:11" x14ac:dyDescent="0.2">
      <c r="A3533" s="163">
        <v>3518</v>
      </c>
      <c r="B3533" s="7"/>
      <c r="C3533" s="7"/>
      <c r="D3533" s="120"/>
      <c r="E3533" s="7"/>
      <c r="F3533" s="7"/>
      <c r="G3533" s="219"/>
      <c r="H3533" s="7"/>
      <c r="I3533" s="7"/>
      <c r="J3533" s="9"/>
      <c r="K3533" s="501"/>
    </row>
    <row r="3534" spans="1:11" x14ac:dyDescent="0.2">
      <c r="A3534" s="163">
        <v>3519</v>
      </c>
      <c r="B3534" s="7"/>
      <c r="C3534" s="7"/>
      <c r="D3534" s="120"/>
      <c r="E3534" s="7"/>
      <c r="F3534" s="7"/>
      <c r="G3534" s="219"/>
      <c r="H3534" s="7"/>
      <c r="I3534" s="7"/>
      <c r="J3534" s="9"/>
      <c r="K3534" s="501"/>
    </row>
    <row r="3535" spans="1:11" x14ac:dyDescent="0.2">
      <c r="A3535" s="163">
        <v>3520</v>
      </c>
      <c r="B3535" s="7"/>
      <c r="C3535" s="7"/>
      <c r="D3535" s="120"/>
      <c r="E3535" s="7"/>
      <c r="F3535" s="7"/>
      <c r="G3535" s="219"/>
      <c r="H3535" s="7"/>
      <c r="I3535" s="7"/>
      <c r="J3535" s="9"/>
      <c r="K3535" s="501"/>
    </row>
    <row r="3536" spans="1:11" x14ac:dyDescent="0.2">
      <c r="A3536" s="163">
        <v>3521</v>
      </c>
      <c r="B3536" s="7"/>
      <c r="C3536" s="7"/>
      <c r="D3536" s="120"/>
      <c r="E3536" s="7"/>
      <c r="F3536" s="7"/>
      <c r="G3536" s="219"/>
      <c r="H3536" s="7"/>
      <c r="I3536" s="7"/>
      <c r="J3536" s="9"/>
      <c r="K3536" s="501"/>
    </row>
    <row r="3537" spans="1:11" x14ac:dyDescent="0.2">
      <c r="A3537" s="163">
        <v>3522</v>
      </c>
      <c r="B3537" s="7"/>
      <c r="C3537" s="7"/>
      <c r="D3537" s="120"/>
      <c r="E3537" s="7"/>
      <c r="F3537" s="7"/>
      <c r="G3537" s="219"/>
      <c r="H3537" s="7"/>
      <c r="I3537" s="7"/>
      <c r="J3537" s="9"/>
      <c r="K3537" s="501"/>
    </row>
    <row r="3538" spans="1:11" x14ac:dyDescent="0.2">
      <c r="A3538" s="163">
        <v>3523</v>
      </c>
      <c r="B3538" s="7"/>
      <c r="C3538" s="7"/>
      <c r="D3538" s="120"/>
      <c r="E3538" s="7"/>
      <c r="F3538" s="7"/>
      <c r="G3538" s="219"/>
      <c r="H3538" s="7"/>
      <c r="I3538" s="7"/>
      <c r="J3538" s="9"/>
      <c r="K3538" s="501"/>
    </row>
    <row r="3539" spans="1:11" x14ac:dyDescent="0.2">
      <c r="A3539" s="163">
        <v>3524</v>
      </c>
      <c r="B3539" s="7"/>
      <c r="C3539" s="7"/>
      <c r="D3539" s="120"/>
      <c r="E3539" s="7"/>
      <c r="F3539" s="7"/>
      <c r="G3539" s="219"/>
      <c r="H3539" s="7"/>
      <c r="I3539" s="7"/>
      <c r="J3539" s="9"/>
      <c r="K3539" s="501"/>
    </row>
    <row r="3540" spans="1:11" x14ac:dyDescent="0.2">
      <c r="A3540" s="163">
        <v>3525</v>
      </c>
      <c r="B3540" s="7"/>
      <c r="C3540" s="7"/>
      <c r="D3540" s="120"/>
      <c r="E3540" s="7"/>
      <c r="F3540" s="7"/>
      <c r="G3540" s="219"/>
      <c r="H3540" s="7"/>
      <c r="I3540" s="7"/>
      <c r="J3540" s="9"/>
      <c r="K3540" s="501"/>
    </row>
    <row r="3541" spans="1:11" x14ac:dyDescent="0.2">
      <c r="A3541" s="163">
        <v>3526</v>
      </c>
      <c r="B3541" s="7"/>
      <c r="C3541" s="7"/>
      <c r="D3541" s="120"/>
      <c r="E3541" s="7"/>
      <c r="F3541" s="7"/>
      <c r="G3541" s="219"/>
      <c r="H3541" s="7"/>
      <c r="I3541" s="7"/>
      <c r="J3541" s="9"/>
      <c r="K3541" s="501"/>
    </row>
    <row r="3542" spans="1:11" x14ac:dyDescent="0.2">
      <c r="A3542" s="163">
        <v>3527</v>
      </c>
      <c r="B3542" s="7"/>
      <c r="C3542" s="7"/>
      <c r="D3542" s="120"/>
      <c r="E3542" s="7"/>
      <c r="F3542" s="7"/>
      <c r="G3542" s="219"/>
      <c r="H3542" s="7"/>
      <c r="I3542" s="7"/>
      <c r="J3542" s="9"/>
      <c r="K3542" s="501"/>
    </row>
    <row r="3543" spans="1:11" x14ac:dyDescent="0.2">
      <c r="A3543" s="163">
        <v>3528</v>
      </c>
      <c r="B3543" s="7"/>
      <c r="C3543" s="7"/>
      <c r="D3543" s="120"/>
      <c r="E3543" s="7"/>
      <c r="F3543" s="7"/>
      <c r="G3543" s="219"/>
      <c r="H3543" s="7"/>
      <c r="I3543" s="7"/>
      <c r="J3543" s="9"/>
      <c r="K3543" s="501"/>
    </row>
    <row r="3544" spans="1:11" x14ac:dyDescent="0.2">
      <c r="A3544" s="163">
        <v>3529</v>
      </c>
      <c r="B3544" s="7"/>
      <c r="C3544" s="7"/>
      <c r="D3544" s="120"/>
      <c r="E3544" s="7"/>
      <c r="F3544" s="7"/>
      <c r="G3544" s="219"/>
      <c r="H3544" s="7"/>
      <c r="I3544" s="7"/>
      <c r="J3544" s="9"/>
      <c r="K3544" s="501"/>
    </row>
    <row r="3545" spans="1:11" x14ac:dyDescent="0.2">
      <c r="A3545" s="163">
        <v>3530</v>
      </c>
      <c r="B3545" s="7"/>
      <c r="C3545" s="7"/>
      <c r="D3545" s="120"/>
      <c r="E3545" s="7"/>
      <c r="F3545" s="7"/>
      <c r="G3545" s="219"/>
      <c r="H3545" s="7"/>
      <c r="I3545" s="7"/>
      <c r="J3545" s="9"/>
      <c r="K3545" s="501"/>
    </row>
    <row r="3546" spans="1:11" x14ac:dyDescent="0.2">
      <c r="A3546" s="163">
        <v>3531</v>
      </c>
      <c r="B3546" s="7"/>
      <c r="C3546" s="7"/>
      <c r="D3546" s="120"/>
      <c r="E3546" s="7"/>
      <c r="F3546" s="7"/>
      <c r="G3546" s="219"/>
      <c r="H3546" s="7"/>
      <c r="I3546" s="7"/>
      <c r="J3546" s="9"/>
      <c r="K3546" s="501"/>
    </row>
    <row r="3547" spans="1:11" x14ac:dyDescent="0.2">
      <c r="A3547" s="163">
        <v>3532</v>
      </c>
      <c r="B3547" s="7"/>
      <c r="C3547" s="7"/>
      <c r="D3547" s="120"/>
      <c r="E3547" s="7"/>
      <c r="F3547" s="7"/>
      <c r="G3547" s="219"/>
      <c r="H3547" s="7"/>
      <c r="I3547" s="7"/>
      <c r="J3547" s="9"/>
      <c r="K3547" s="501"/>
    </row>
    <row r="3548" spans="1:11" x14ac:dyDescent="0.2">
      <c r="A3548" s="163">
        <v>3533</v>
      </c>
      <c r="B3548" s="7"/>
      <c r="C3548" s="7"/>
      <c r="D3548" s="120"/>
      <c r="E3548" s="7"/>
      <c r="F3548" s="7"/>
      <c r="G3548" s="219"/>
      <c r="H3548" s="7"/>
      <c r="I3548" s="7"/>
      <c r="J3548" s="9"/>
      <c r="K3548" s="501"/>
    </row>
    <row r="3549" spans="1:11" x14ac:dyDescent="0.2">
      <c r="A3549" s="163">
        <v>3534</v>
      </c>
      <c r="B3549" s="7"/>
      <c r="C3549" s="7"/>
      <c r="D3549" s="120"/>
      <c r="E3549" s="7"/>
      <c r="F3549" s="7"/>
      <c r="G3549" s="219"/>
      <c r="H3549" s="7"/>
      <c r="I3549" s="7"/>
      <c r="J3549" s="9"/>
      <c r="K3549" s="501"/>
    </row>
    <row r="3550" spans="1:11" x14ac:dyDescent="0.2">
      <c r="A3550" s="163">
        <v>3535</v>
      </c>
      <c r="B3550" s="7"/>
      <c r="C3550" s="7"/>
      <c r="D3550" s="120"/>
      <c r="E3550" s="7"/>
      <c r="F3550" s="7"/>
      <c r="G3550" s="219"/>
      <c r="H3550" s="7"/>
      <c r="I3550" s="7"/>
      <c r="J3550" s="9"/>
      <c r="K3550" s="501"/>
    </row>
    <row r="3551" spans="1:11" x14ac:dyDescent="0.2">
      <c r="A3551" s="163">
        <v>3536</v>
      </c>
      <c r="B3551" s="7"/>
      <c r="C3551" s="7"/>
      <c r="D3551" s="120"/>
      <c r="E3551" s="7"/>
      <c r="F3551" s="7"/>
      <c r="G3551" s="219"/>
      <c r="H3551" s="7"/>
      <c r="I3551" s="7"/>
      <c r="J3551" s="9"/>
      <c r="K3551" s="501"/>
    </row>
    <row r="3552" spans="1:11" x14ac:dyDescent="0.2">
      <c r="A3552" s="163">
        <v>3537</v>
      </c>
      <c r="B3552" s="7"/>
      <c r="C3552" s="7"/>
      <c r="D3552" s="120"/>
      <c r="E3552" s="7"/>
      <c r="F3552" s="7"/>
      <c r="G3552" s="219"/>
      <c r="H3552" s="7"/>
      <c r="I3552" s="7"/>
      <c r="J3552" s="9"/>
      <c r="K3552" s="501"/>
    </row>
    <row r="3553" spans="1:11" x14ac:dyDescent="0.2">
      <c r="A3553" s="163">
        <v>3538</v>
      </c>
      <c r="B3553" s="7"/>
      <c r="C3553" s="7"/>
      <c r="D3553" s="120"/>
      <c r="E3553" s="7"/>
      <c r="F3553" s="7"/>
      <c r="G3553" s="219"/>
      <c r="H3553" s="7"/>
      <c r="I3553" s="7"/>
      <c r="J3553" s="9"/>
      <c r="K3553" s="501"/>
    </row>
    <row r="3554" spans="1:11" x14ac:dyDescent="0.2">
      <c r="A3554" s="163">
        <v>3539</v>
      </c>
      <c r="B3554" s="7"/>
      <c r="C3554" s="7"/>
      <c r="D3554" s="120"/>
      <c r="E3554" s="7"/>
      <c r="F3554" s="7"/>
      <c r="G3554" s="219"/>
      <c r="H3554" s="7"/>
      <c r="I3554" s="7"/>
      <c r="J3554" s="9"/>
      <c r="K3554" s="501"/>
    </row>
    <row r="3555" spans="1:11" x14ac:dyDescent="0.2">
      <c r="A3555" s="163">
        <v>3540</v>
      </c>
      <c r="B3555" s="7"/>
      <c r="C3555" s="7"/>
      <c r="D3555" s="120"/>
      <c r="E3555" s="7"/>
      <c r="F3555" s="7"/>
      <c r="G3555" s="219"/>
      <c r="H3555" s="7"/>
      <c r="I3555" s="7"/>
      <c r="J3555" s="9"/>
      <c r="K3555" s="501"/>
    </row>
    <row r="3556" spans="1:11" x14ac:dyDescent="0.2">
      <c r="A3556" s="163">
        <v>3541</v>
      </c>
      <c r="B3556" s="7"/>
      <c r="C3556" s="7"/>
      <c r="D3556" s="120"/>
      <c r="E3556" s="7"/>
      <c r="F3556" s="7"/>
      <c r="G3556" s="219"/>
      <c r="H3556" s="7"/>
      <c r="I3556" s="7"/>
      <c r="J3556" s="9"/>
      <c r="K3556" s="501"/>
    </row>
    <row r="3557" spans="1:11" x14ac:dyDescent="0.2">
      <c r="A3557" s="163">
        <v>3542</v>
      </c>
      <c r="B3557" s="7"/>
      <c r="C3557" s="7"/>
      <c r="D3557" s="120"/>
      <c r="E3557" s="7"/>
      <c r="F3557" s="7"/>
      <c r="G3557" s="219"/>
      <c r="H3557" s="7"/>
      <c r="I3557" s="7"/>
      <c r="J3557" s="9"/>
      <c r="K3557" s="501"/>
    </row>
    <row r="3558" spans="1:11" x14ac:dyDescent="0.2">
      <c r="A3558" s="163">
        <v>3543</v>
      </c>
      <c r="B3558" s="7"/>
      <c r="C3558" s="7"/>
      <c r="D3558" s="120"/>
      <c r="E3558" s="7"/>
      <c r="F3558" s="7"/>
      <c r="G3558" s="219"/>
      <c r="H3558" s="7"/>
      <c r="I3558" s="7"/>
      <c r="J3558" s="9"/>
      <c r="K3558" s="501"/>
    </row>
    <row r="3559" spans="1:11" x14ac:dyDescent="0.2">
      <c r="A3559" s="163">
        <v>3544</v>
      </c>
      <c r="B3559" s="7"/>
      <c r="C3559" s="7"/>
      <c r="D3559" s="120"/>
      <c r="E3559" s="7"/>
      <c r="F3559" s="7"/>
      <c r="G3559" s="219"/>
      <c r="H3559" s="7"/>
      <c r="I3559" s="7"/>
      <c r="J3559" s="9"/>
      <c r="K3559" s="501"/>
    </row>
    <row r="3560" spans="1:11" x14ac:dyDescent="0.2">
      <c r="A3560" s="163">
        <v>3545</v>
      </c>
      <c r="B3560" s="7"/>
      <c r="C3560" s="7"/>
      <c r="D3560" s="120"/>
      <c r="E3560" s="7"/>
      <c r="F3560" s="7"/>
      <c r="G3560" s="219"/>
      <c r="H3560" s="7"/>
      <c r="I3560" s="7"/>
      <c r="J3560" s="9"/>
      <c r="K3560" s="501"/>
    </row>
    <row r="3561" spans="1:11" x14ac:dyDescent="0.2">
      <c r="A3561" s="163">
        <v>3546</v>
      </c>
      <c r="B3561" s="7"/>
      <c r="C3561" s="7"/>
      <c r="D3561" s="120"/>
      <c r="E3561" s="7"/>
      <c r="F3561" s="7"/>
      <c r="G3561" s="219"/>
      <c r="H3561" s="7"/>
      <c r="I3561" s="7"/>
      <c r="J3561" s="9"/>
      <c r="K3561" s="501"/>
    </row>
    <row r="3562" spans="1:11" x14ac:dyDescent="0.2">
      <c r="A3562" s="163">
        <v>3547</v>
      </c>
      <c r="B3562" s="7"/>
      <c r="C3562" s="7"/>
      <c r="D3562" s="120"/>
      <c r="E3562" s="7"/>
      <c r="F3562" s="7"/>
      <c r="G3562" s="219"/>
      <c r="H3562" s="7"/>
      <c r="I3562" s="7"/>
      <c r="J3562" s="9"/>
      <c r="K3562" s="501"/>
    </row>
    <row r="3563" spans="1:11" x14ac:dyDescent="0.2">
      <c r="A3563" s="163">
        <v>3548</v>
      </c>
      <c r="B3563" s="7"/>
      <c r="C3563" s="7"/>
      <c r="D3563" s="120"/>
      <c r="E3563" s="7"/>
      <c r="F3563" s="7"/>
      <c r="G3563" s="219"/>
      <c r="H3563" s="7"/>
      <c r="I3563" s="7"/>
      <c r="J3563" s="9"/>
      <c r="K3563" s="501"/>
    </row>
    <row r="3564" spans="1:11" x14ac:dyDescent="0.2">
      <c r="A3564" s="163">
        <v>3549</v>
      </c>
      <c r="B3564" s="7"/>
      <c r="C3564" s="7"/>
      <c r="D3564" s="120"/>
      <c r="E3564" s="7"/>
      <c r="F3564" s="7"/>
      <c r="G3564" s="219"/>
      <c r="H3564" s="7"/>
      <c r="I3564" s="7"/>
      <c r="J3564" s="9"/>
      <c r="K3564" s="501"/>
    </row>
    <row r="3565" spans="1:11" x14ac:dyDescent="0.2">
      <c r="A3565" s="163">
        <v>3550</v>
      </c>
      <c r="B3565" s="7"/>
      <c r="C3565" s="7"/>
      <c r="D3565" s="120"/>
      <c r="E3565" s="7"/>
      <c r="F3565" s="7"/>
      <c r="G3565" s="219"/>
      <c r="H3565" s="7"/>
      <c r="I3565" s="7"/>
      <c r="J3565" s="9"/>
      <c r="K3565" s="501"/>
    </row>
    <row r="3566" spans="1:11" x14ac:dyDescent="0.2">
      <c r="A3566" s="163">
        <v>3551</v>
      </c>
      <c r="B3566" s="7"/>
      <c r="C3566" s="7"/>
      <c r="D3566" s="120"/>
      <c r="E3566" s="7"/>
      <c r="F3566" s="7"/>
      <c r="G3566" s="219"/>
      <c r="H3566" s="7"/>
      <c r="I3566" s="7"/>
      <c r="J3566" s="9"/>
      <c r="K3566" s="501"/>
    </row>
    <row r="3567" spans="1:11" x14ac:dyDescent="0.2">
      <c r="A3567" s="163">
        <v>3552</v>
      </c>
      <c r="B3567" s="7"/>
      <c r="C3567" s="7"/>
      <c r="D3567" s="120"/>
      <c r="E3567" s="7"/>
      <c r="F3567" s="7"/>
      <c r="G3567" s="219"/>
      <c r="H3567" s="7"/>
      <c r="I3567" s="7"/>
      <c r="J3567" s="9"/>
      <c r="K3567" s="501"/>
    </row>
    <row r="3568" spans="1:11" x14ac:dyDescent="0.2">
      <c r="A3568" s="163">
        <v>3553</v>
      </c>
      <c r="B3568" s="7"/>
      <c r="C3568" s="7"/>
      <c r="D3568" s="120"/>
      <c r="E3568" s="7"/>
      <c r="F3568" s="7"/>
      <c r="G3568" s="219"/>
      <c r="H3568" s="7"/>
      <c r="I3568" s="7"/>
      <c r="J3568" s="9"/>
      <c r="K3568" s="501"/>
    </row>
    <row r="3569" spans="1:11" x14ac:dyDescent="0.2">
      <c r="A3569" s="163">
        <v>3554</v>
      </c>
      <c r="B3569" s="7"/>
      <c r="C3569" s="7"/>
      <c r="D3569" s="120"/>
      <c r="E3569" s="7"/>
      <c r="F3569" s="7"/>
      <c r="G3569" s="219"/>
      <c r="H3569" s="7"/>
      <c r="I3569" s="7"/>
      <c r="J3569" s="9"/>
      <c r="K3569" s="501"/>
    </row>
    <row r="3570" spans="1:11" x14ac:dyDescent="0.2">
      <c r="A3570" s="163">
        <v>3555</v>
      </c>
      <c r="B3570" s="7"/>
      <c r="C3570" s="7"/>
      <c r="D3570" s="120"/>
      <c r="E3570" s="7"/>
      <c r="F3570" s="7"/>
      <c r="G3570" s="219"/>
      <c r="H3570" s="7"/>
      <c r="I3570" s="7"/>
      <c r="J3570" s="9"/>
      <c r="K3570" s="501"/>
    </row>
    <row r="3571" spans="1:11" x14ac:dyDescent="0.2">
      <c r="A3571" s="163">
        <v>3556</v>
      </c>
      <c r="B3571" s="7"/>
      <c r="C3571" s="7"/>
      <c r="D3571" s="120"/>
      <c r="E3571" s="7"/>
      <c r="F3571" s="7"/>
      <c r="G3571" s="219"/>
      <c r="H3571" s="7"/>
      <c r="I3571" s="7"/>
      <c r="J3571" s="9"/>
      <c r="K3571" s="501"/>
    </row>
    <row r="3572" spans="1:11" x14ac:dyDescent="0.2">
      <c r="A3572" s="163">
        <v>3557</v>
      </c>
      <c r="B3572" s="7"/>
      <c r="C3572" s="7"/>
      <c r="D3572" s="120"/>
      <c r="E3572" s="7"/>
      <c r="F3572" s="7"/>
      <c r="G3572" s="219"/>
      <c r="H3572" s="7"/>
      <c r="I3572" s="7"/>
      <c r="J3572" s="9"/>
      <c r="K3572" s="501"/>
    </row>
    <row r="3573" spans="1:11" x14ac:dyDescent="0.2">
      <c r="A3573" s="163">
        <v>3558</v>
      </c>
      <c r="B3573" s="7"/>
      <c r="C3573" s="7"/>
      <c r="D3573" s="120"/>
      <c r="E3573" s="7"/>
      <c r="F3573" s="7"/>
      <c r="G3573" s="219"/>
      <c r="H3573" s="7"/>
      <c r="I3573" s="7"/>
      <c r="J3573" s="9"/>
      <c r="K3573" s="501"/>
    </row>
    <row r="3574" spans="1:11" x14ac:dyDescent="0.2">
      <c r="A3574" s="163">
        <v>3559</v>
      </c>
      <c r="B3574" s="7"/>
      <c r="C3574" s="7"/>
      <c r="D3574" s="120"/>
      <c r="E3574" s="7"/>
      <c r="F3574" s="7"/>
      <c r="G3574" s="219"/>
      <c r="H3574" s="7"/>
      <c r="I3574" s="7"/>
      <c r="J3574" s="9"/>
      <c r="K3574" s="501"/>
    </row>
    <row r="3575" spans="1:11" x14ac:dyDescent="0.2">
      <c r="A3575" s="163">
        <v>3560</v>
      </c>
      <c r="B3575" s="7"/>
      <c r="C3575" s="7"/>
      <c r="D3575" s="120"/>
      <c r="E3575" s="7"/>
      <c r="F3575" s="7"/>
      <c r="G3575" s="219"/>
      <c r="H3575" s="7"/>
      <c r="I3575" s="7"/>
      <c r="J3575" s="9"/>
      <c r="K3575" s="501"/>
    </row>
    <row r="3576" spans="1:11" x14ac:dyDescent="0.2">
      <c r="A3576" s="163">
        <v>3561</v>
      </c>
      <c r="B3576" s="7"/>
      <c r="C3576" s="7"/>
      <c r="D3576" s="120"/>
      <c r="E3576" s="7"/>
      <c r="F3576" s="7"/>
      <c r="G3576" s="219"/>
      <c r="H3576" s="7"/>
      <c r="I3576" s="7"/>
      <c r="J3576" s="9"/>
      <c r="K3576" s="501"/>
    </row>
    <row r="3577" spans="1:11" x14ac:dyDescent="0.2">
      <c r="A3577" s="163">
        <v>3562</v>
      </c>
      <c r="B3577" s="7"/>
      <c r="C3577" s="7"/>
      <c r="D3577" s="120"/>
      <c r="E3577" s="7"/>
      <c r="F3577" s="7"/>
      <c r="G3577" s="219"/>
      <c r="H3577" s="7"/>
      <c r="I3577" s="7"/>
      <c r="J3577" s="9"/>
      <c r="K3577" s="501"/>
    </row>
    <row r="3578" spans="1:11" x14ac:dyDescent="0.2">
      <c r="A3578" s="163">
        <v>3563</v>
      </c>
      <c r="B3578" s="7"/>
      <c r="C3578" s="7"/>
      <c r="D3578" s="120"/>
      <c r="E3578" s="7"/>
      <c r="F3578" s="7"/>
      <c r="G3578" s="219"/>
      <c r="H3578" s="7"/>
      <c r="I3578" s="7"/>
      <c r="J3578" s="9"/>
      <c r="K3578" s="501"/>
    </row>
    <row r="3579" spans="1:11" x14ac:dyDescent="0.2">
      <c r="A3579" s="163">
        <v>3564</v>
      </c>
      <c r="B3579" s="7"/>
      <c r="C3579" s="7"/>
      <c r="D3579" s="120"/>
      <c r="E3579" s="7"/>
      <c r="F3579" s="7"/>
      <c r="G3579" s="219"/>
      <c r="H3579" s="7"/>
      <c r="I3579" s="7"/>
      <c r="J3579" s="9"/>
      <c r="K3579" s="501"/>
    </row>
    <row r="3580" spans="1:11" x14ac:dyDescent="0.2">
      <c r="A3580" s="163">
        <v>3565</v>
      </c>
      <c r="B3580" s="7"/>
      <c r="C3580" s="7"/>
      <c r="D3580" s="120"/>
      <c r="E3580" s="7"/>
      <c r="F3580" s="7"/>
      <c r="G3580" s="219"/>
      <c r="H3580" s="7"/>
      <c r="I3580" s="7"/>
      <c r="J3580" s="9"/>
      <c r="K3580" s="501"/>
    </row>
    <row r="3581" spans="1:11" x14ac:dyDescent="0.2">
      <c r="A3581" s="163">
        <v>3566</v>
      </c>
      <c r="B3581" s="7"/>
      <c r="C3581" s="7"/>
      <c r="D3581" s="120"/>
      <c r="E3581" s="7"/>
      <c r="F3581" s="7"/>
      <c r="G3581" s="219"/>
      <c r="H3581" s="7"/>
      <c r="I3581" s="7"/>
      <c r="J3581" s="9"/>
      <c r="K3581" s="501"/>
    </row>
    <row r="3582" spans="1:11" x14ac:dyDescent="0.2">
      <c r="A3582" s="163">
        <v>3567</v>
      </c>
      <c r="B3582" s="7"/>
      <c r="C3582" s="7"/>
      <c r="D3582" s="120"/>
      <c r="E3582" s="7"/>
      <c r="F3582" s="7"/>
      <c r="G3582" s="219"/>
      <c r="H3582" s="7"/>
      <c r="I3582" s="7"/>
      <c r="J3582" s="9"/>
      <c r="K3582" s="501"/>
    </row>
    <row r="3583" spans="1:11" x14ac:dyDescent="0.2">
      <c r="A3583" s="163">
        <v>3568</v>
      </c>
      <c r="B3583" s="7"/>
      <c r="C3583" s="7"/>
      <c r="D3583" s="120"/>
      <c r="E3583" s="7"/>
      <c r="F3583" s="7"/>
      <c r="G3583" s="219"/>
      <c r="H3583" s="7"/>
      <c r="I3583" s="7"/>
      <c r="J3583" s="9"/>
      <c r="K3583" s="501"/>
    </row>
    <row r="3584" spans="1:11" x14ac:dyDescent="0.2">
      <c r="A3584" s="163">
        <v>3569</v>
      </c>
      <c r="B3584" s="7"/>
      <c r="C3584" s="7"/>
      <c r="D3584" s="120"/>
      <c r="E3584" s="7"/>
      <c r="F3584" s="7"/>
      <c r="G3584" s="219"/>
      <c r="H3584" s="7"/>
      <c r="I3584" s="7"/>
      <c r="J3584" s="9"/>
      <c r="K3584" s="501"/>
    </row>
    <row r="3585" spans="1:11" x14ac:dyDescent="0.2">
      <c r="A3585" s="163">
        <v>3570</v>
      </c>
      <c r="B3585" s="7"/>
      <c r="C3585" s="7"/>
      <c r="D3585" s="120"/>
      <c r="E3585" s="7"/>
      <c r="F3585" s="7"/>
      <c r="G3585" s="219"/>
      <c r="H3585" s="7"/>
      <c r="I3585" s="7"/>
      <c r="J3585" s="9"/>
      <c r="K3585" s="501"/>
    </row>
    <row r="3586" spans="1:11" x14ac:dyDescent="0.2">
      <c r="A3586" s="163">
        <v>3571</v>
      </c>
      <c r="B3586" s="7"/>
      <c r="C3586" s="7"/>
      <c r="D3586" s="120"/>
      <c r="E3586" s="7"/>
      <c r="F3586" s="7"/>
      <c r="G3586" s="219"/>
      <c r="H3586" s="7"/>
      <c r="I3586" s="7"/>
      <c r="J3586" s="9"/>
      <c r="K3586" s="501"/>
    </row>
    <row r="3587" spans="1:11" x14ac:dyDescent="0.2">
      <c r="A3587" s="163">
        <v>3572</v>
      </c>
      <c r="B3587" s="7"/>
      <c r="C3587" s="7"/>
      <c r="D3587" s="120"/>
      <c r="E3587" s="7"/>
      <c r="F3587" s="7"/>
      <c r="G3587" s="219"/>
      <c r="H3587" s="7"/>
      <c r="I3587" s="7"/>
      <c r="J3587" s="9"/>
      <c r="K3587" s="501"/>
    </row>
    <row r="3588" spans="1:11" x14ac:dyDescent="0.2">
      <c r="A3588" s="163">
        <v>3573</v>
      </c>
      <c r="B3588" s="7"/>
      <c r="C3588" s="7"/>
      <c r="D3588" s="120"/>
      <c r="E3588" s="7"/>
      <c r="F3588" s="7"/>
      <c r="G3588" s="219"/>
      <c r="H3588" s="7"/>
      <c r="I3588" s="7"/>
      <c r="J3588" s="9"/>
      <c r="K3588" s="501"/>
    </row>
    <row r="3589" spans="1:11" x14ac:dyDescent="0.2">
      <c r="A3589" s="163">
        <v>3574</v>
      </c>
      <c r="B3589" s="7"/>
      <c r="C3589" s="7"/>
      <c r="D3589" s="120"/>
      <c r="E3589" s="7"/>
      <c r="F3589" s="7"/>
      <c r="G3589" s="219"/>
      <c r="H3589" s="7"/>
      <c r="I3589" s="7"/>
      <c r="J3589" s="9"/>
      <c r="K3589" s="501"/>
    </row>
    <row r="3590" spans="1:11" x14ac:dyDescent="0.2">
      <c r="A3590" s="163">
        <v>3575</v>
      </c>
      <c r="B3590" s="7"/>
      <c r="C3590" s="7"/>
      <c r="D3590" s="120"/>
      <c r="E3590" s="7"/>
      <c r="F3590" s="7"/>
      <c r="G3590" s="219"/>
      <c r="H3590" s="7"/>
      <c r="I3590" s="7"/>
      <c r="J3590" s="9"/>
      <c r="K3590" s="501"/>
    </row>
    <row r="3591" spans="1:11" x14ac:dyDescent="0.2">
      <c r="A3591" s="163">
        <v>3576</v>
      </c>
      <c r="B3591" s="7"/>
      <c r="C3591" s="7"/>
      <c r="D3591" s="120"/>
      <c r="E3591" s="7"/>
      <c r="F3591" s="7"/>
      <c r="G3591" s="219"/>
      <c r="H3591" s="7"/>
      <c r="I3591" s="7"/>
      <c r="J3591" s="9"/>
      <c r="K3591" s="501"/>
    </row>
    <row r="3592" spans="1:11" x14ac:dyDescent="0.2">
      <c r="A3592" s="163">
        <v>3577</v>
      </c>
      <c r="B3592" s="7"/>
      <c r="C3592" s="7"/>
      <c r="D3592" s="120"/>
      <c r="E3592" s="7"/>
      <c r="F3592" s="7"/>
      <c r="G3592" s="219"/>
      <c r="H3592" s="7"/>
      <c r="I3592" s="7"/>
      <c r="J3592" s="9"/>
      <c r="K3592" s="501"/>
    </row>
    <row r="3593" spans="1:11" x14ac:dyDescent="0.2">
      <c r="A3593" s="163">
        <v>3578</v>
      </c>
      <c r="B3593" s="7"/>
      <c r="C3593" s="7"/>
      <c r="D3593" s="120"/>
      <c r="E3593" s="7"/>
      <c r="F3593" s="7"/>
      <c r="G3593" s="219"/>
      <c r="H3593" s="7"/>
      <c r="I3593" s="7"/>
      <c r="J3593" s="9"/>
      <c r="K3593" s="501"/>
    </row>
    <row r="3594" spans="1:11" x14ac:dyDescent="0.2">
      <c r="A3594" s="163">
        <v>3579</v>
      </c>
      <c r="B3594" s="7"/>
      <c r="C3594" s="7"/>
      <c r="D3594" s="120"/>
      <c r="E3594" s="7"/>
      <c r="F3594" s="7"/>
      <c r="G3594" s="219"/>
      <c r="H3594" s="7"/>
      <c r="I3594" s="7"/>
      <c r="J3594" s="9"/>
      <c r="K3594" s="501"/>
    </row>
    <row r="3595" spans="1:11" x14ac:dyDescent="0.2">
      <c r="A3595" s="163">
        <v>3580</v>
      </c>
      <c r="B3595" s="7"/>
      <c r="C3595" s="7"/>
      <c r="D3595" s="120"/>
      <c r="E3595" s="7"/>
      <c r="F3595" s="7"/>
      <c r="G3595" s="219"/>
      <c r="H3595" s="7"/>
      <c r="I3595" s="7"/>
      <c r="J3595" s="9"/>
      <c r="K3595" s="501"/>
    </row>
    <row r="3596" spans="1:11" x14ac:dyDescent="0.2">
      <c r="A3596" s="163">
        <v>3581</v>
      </c>
      <c r="B3596" s="7"/>
      <c r="C3596" s="7"/>
      <c r="D3596" s="120"/>
      <c r="E3596" s="7"/>
      <c r="F3596" s="7"/>
      <c r="G3596" s="219"/>
      <c r="H3596" s="7"/>
      <c r="I3596" s="7"/>
      <c r="J3596" s="9"/>
      <c r="K3596" s="501"/>
    </row>
    <row r="3597" spans="1:11" x14ac:dyDescent="0.2">
      <c r="A3597" s="163">
        <v>3582</v>
      </c>
      <c r="B3597" s="7"/>
      <c r="C3597" s="7"/>
      <c r="D3597" s="120"/>
      <c r="E3597" s="7"/>
      <c r="F3597" s="7"/>
      <c r="G3597" s="219"/>
      <c r="H3597" s="7"/>
      <c r="I3597" s="7"/>
      <c r="J3597" s="9"/>
      <c r="K3597" s="501"/>
    </row>
    <row r="3598" spans="1:11" x14ac:dyDescent="0.2">
      <c r="A3598" s="163">
        <v>3583</v>
      </c>
      <c r="B3598" s="7"/>
      <c r="C3598" s="7"/>
      <c r="D3598" s="120"/>
      <c r="E3598" s="7"/>
      <c r="F3598" s="7"/>
      <c r="G3598" s="219"/>
      <c r="H3598" s="7"/>
      <c r="I3598" s="7"/>
      <c r="J3598" s="9"/>
      <c r="K3598" s="501"/>
    </row>
    <row r="3599" spans="1:11" x14ac:dyDescent="0.2">
      <c r="A3599" s="163">
        <v>3584</v>
      </c>
      <c r="B3599" s="7"/>
      <c r="C3599" s="7"/>
      <c r="D3599" s="120"/>
      <c r="E3599" s="7"/>
      <c r="F3599" s="7"/>
      <c r="G3599" s="219"/>
      <c r="H3599" s="7"/>
      <c r="I3599" s="7"/>
      <c r="J3599" s="9"/>
      <c r="K3599" s="501"/>
    </row>
    <row r="3600" spans="1:11" x14ac:dyDescent="0.2">
      <c r="A3600" s="163">
        <v>3585</v>
      </c>
      <c r="B3600" s="7"/>
      <c r="C3600" s="7"/>
      <c r="D3600" s="120"/>
      <c r="E3600" s="7"/>
      <c r="F3600" s="7"/>
      <c r="G3600" s="219"/>
      <c r="H3600" s="7"/>
      <c r="I3600" s="7"/>
      <c r="J3600" s="9"/>
      <c r="K3600" s="501"/>
    </row>
    <row r="3601" spans="1:11" x14ac:dyDescent="0.2">
      <c r="A3601" s="163">
        <v>3586</v>
      </c>
      <c r="B3601" s="7"/>
      <c r="C3601" s="7"/>
      <c r="D3601" s="120"/>
      <c r="E3601" s="7"/>
      <c r="F3601" s="7"/>
      <c r="G3601" s="219"/>
      <c r="H3601" s="7"/>
      <c r="I3601" s="7"/>
      <c r="J3601" s="9"/>
      <c r="K3601" s="501"/>
    </row>
    <row r="3602" spans="1:11" x14ac:dyDescent="0.2">
      <c r="A3602" s="163">
        <v>3587</v>
      </c>
      <c r="B3602" s="7"/>
      <c r="C3602" s="7"/>
      <c r="D3602" s="120"/>
      <c r="E3602" s="7"/>
      <c r="F3602" s="7"/>
      <c r="G3602" s="219"/>
      <c r="H3602" s="7"/>
      <c r="I3602" s="7"/>
      <c r="J3602" s="9"/>
      <c r="K3602" s="501"/>
    </row>
    <row r="3603" spans="1:11" x14ac:dyDescent="0.2">
      <c r="A3603" s="163">
        <v>3588</v>
      </c>
      <c r="B3603" s="7"/>
      <c r="C3603" s="7"/>
      <c r="D3603" s="120"/>
      <c r="E3603" s="7"/>
      <c r="F3603" s="7"/>
      <c r="G3603" s="219"/>
      <c r="H3603" s="7"/>
      <c r="I3603" s="7"/>
      <c r="J3603" s="9"/>
      <c r="K3603" s="501"/>
    </row>
    <row r="3604" spans="1:11" x14ac:dyDescent="0.2">
      <c r="A3604" s="163">
        <v>3589</v>
      </c>
      <c r="B3604" s="7"/>
      <c r="C3604" s="7"/>
      <c r="D3604" s="120"/>
      <c r="E3604" s="7"/>
      <c r="F3604" s="7"/>
      <c r="G3604" s="219"/>
      <c r="H3604" s="7"/>
      <c r="I3604" s="7"/>
      <c r="J3604" s="9"/>
      <c r="K3604" s="501"/>
    </row>
    <row r="3605" spans="1:11" x14ac:dyDescent="0.2">
      <c r="A3605" s="163">
        <v>3590</v>
      </c>
      <c r="B3605" s="7"/>
      <c r="C3605" s="7"/>
      <c r="D3605" s="120"/>
      <c r="E3605" s="7"/>
      <c r="F3605" s="7"/>
      <c r="G3605" s="219"/>
      <c r="H3605" s="7"/>
      <c r="I3605" s="7"/>
      <c r="J3605" s="9"/>
      <c r="K3605" s="501"/>
    </row>
    <row r="3606" spans="1:11" x14ac:dyDescent="0.2">
      <c r="A3606" s="163">
        <v>3591</v>
      </c>
      <c r="B3606" s="7"/>
      <c r="C3606" s="7"/>
      <c r="D3606" s="120"/>
      <c r="E3606" s="7"/>
      <c r="F3606" s="7"/>
      <c r="G3606" s="219"/>
      <c r="H3606" s="7"/>
      <c r="I3606" s="7"/>
      <c r="J3606" s="9"/>
      <c r="K3606" s="501"/>
    </row>
    <row r="3607" spans="1:11" x14ac:dyDescent="0.2">
      <c r="A3607" s="163">
        <v>3592</v>
      </c>
      <c r="B3607" s="7"/>
      <c r="C3607" s="7"/>
      <c r="D3607" s="120"/>
      <c r="E3607" s="7"/>
      <c r="F3607" s="7"/>
      <c r="G3607" s="219"/>
      <c r="H3607" s="7"/>
      <c r="I3607" s="7"/>
      <c r="J3607" s="9"/>
      <c r="K3607" s="501"/>
    </row>
    <row r="3608" spans="1:11" x14ac:dyDescent="0.2">
      <c r="A3608" s="163">
        <v>3593</v>
      </c>
      <c r="B3608" s="7"/>
      <c r="C3608" s="7"/>
      <c r="D3608" s="120"/>
      <c r="E3608" s="7"/>
      <c r="F3608" s="7"/>
      <c r="G3608" s="219"/>
      <c r="H3608" s="7"/>
      <c r="I3608" s="7"/>
      <c r="J3608" s="9"/>
      <c r="K3608" s="501"/>
    </row>
    <row r="3609" spans="1:11" x14ac:dyDescent="0.2">
      <c r="A3609" s="163">
        <v>3594</v>
      </c>
      <c r="B3609" s="7"/>
      <c r="C3609" s="7"/>
      <c r="D3609" s="120"/>
      <c r="E3609" s="7"/>
      <c r="F3609" s="7"/>
      <c r="G3609" s="219"/>
      <c r="H3609" s="7"/>
      <c r="I3609" s="7"/>
      <c r="J3609" s="9"/>
      <c r="K3609" s="501"/>
    </row>
    <row r="3610" spans="1:11" x14ac:dyDescent="0.2">
      <c r="A3610" s="163">
        <v>3595</v>
      </c>
      <c r="B3610" s="7"/>
      <c r="C3610" s="7"/>
      <c r="D3610" s="120"/>
      <c r="E3610" s="7"/>
      <c r="F3610" s="7"/>
      <c r="G3610" s="219"/>
      <c r="H3610" s="7"/>
      <c r="I3610" s="7"/>
      <c r="J3610" s="9"/>
      <c r="K3610" s="501"/>
    </row>
    <row r="3611" spans="1:11" x14ac:dyDescent="0.2">
      <c r="A3611" s="163">
        <v>3596</v>
      </c>
      <c r="B3611" s="7"/>
      <c r="C3611" s="7"/>
      <c r="D3611" s="120"/>
      <c r="E3611" s="7"/>
      <c r="F3611" s="7"/>
      <c r="G3611" s="219"/>
      <c r="H3611" s="7"/>
      <c r="I3611" s="7"/>
      <c r="J3611" s="9"/>
      <c r="K3611" s="501"/>
    </row>
    <row r="3612" spans="1:11" x14ac:dyDescent="0.2">
      <c r="A3612" s="163">
        <v>3597</v>
      </c>
      <c r="B3612" s="7"/>
      <c r="C3612" s="7"/>
      <c r="D3612" s="120"/>
      <c r="E3612" s="7"/>
      <c r="F3612" s="7"/>
      <c r="G3612" s="219"/>
      <c r="H3612" s="7"/>
      <c r="I3612" s="7"/>
      <c r="J3612" s="9"/>
      <c r="K3612" s="501"/>
    </row>
    <row r="3613" spans="1:11" x14ac:dyDescent="0.2">
      <c r="A3613" s="163">
        <v>3598</v>
      </c>
      <c r="B3613" s="7"/>
      <c r="C3613" s="7"/>
      <c r="D3613" s="120"/>
      <c r="E3613" s="7"/>
      <c r="F3613" s="7"/>
      <c r="G3613" s="219"/>
      <c r="H3613" s="7"/>
      <c r="I3613" s="7"/>
      <c r="J3613" s="9"/>
      <c r="K3613" s="501"/>
    </row>
    <row r="3614" spans="1:11" x14ac:dyDescent="0.2">
      <c r="A3614" s="163">
        <v>3599</v>
      </c>
      <c r="B3614" s="7"/>
      <c r="C3614" s="7"/>
      <c r="D3614" s="120"/>
      <c r="E3614" s="7"/>
      <c r="F3614" s="7"/>
      <c r="G3614" s="219"/>
      <c r="H3614" s="7"/>
      <c r="I3614" s="7"/>
      <c r="J3614" s="9"/>
      <c r="K3614" s="501"/>
    </row>
    <row r="3615" spans="1:11" x14ac:dyDescent="0.2">
      <c r="A3615" s="163">
        <v>3600</v>
      </c>
      <c r="B3615" s="7"/>
      <c r="C3615" s="7"/>
      <c r="D3615" s="120"/>
      <c r="E3615" s="7"/>
      <c r="F3615" s="7"/>
      <c r="G3615" s="219"/>
      <c r="H3615" s="7"/>
      <c r="I3615" s="7"/>
      <c r="J3615" s="9"/>
      <c r="K3615" s="501"/>
    </row>
    <row r="3616" spans="1:11" x14ac:dyDescent="0.2">
      <c r="A3616" s="163">
        <v>3601</v>
      </c>
      <c r="B3616" s="7"/>
      <c r="C3616" s="7"/>
      <c r="D3616" s="120"/>
      <c r="E3616" s="7"/>
      <c r="F3616" s="7"/>
      <c r="G3616" s="219"/>
      <c r="H3616" s="7"/>
      <c r="I3616" s="7"/>
      <c r="J3616" s="9"/>
      <c r="K3616" s="501"/>
    </row>
    <row r="3617" spans="1:11" x14ac:dyDescent="0.2">
      <c r="A3617" s="163">
        <v>3602</v>
      </c>
      <c r="B3617" s="7"/>
      <c r="C3617" s="7"/>
      <c r="D3617" s="120"/>
      <c r="E3617" s="7"/>
      <c r="F3617" s="7"/>
      <c r="G3617" s="219"/>
      <c r="H3617" s="7"/>
      <c r="I3617" s="7"/>
      <c r="J3617" s="9"/>
      <c r="K3617" s="501"/>
    </row>
    <row r="3618" spans="1:11" x14ac:dyDescent="0.2">
      <c r="A3618" s="163">
        <v>3603</v>
      </c>
      <c r="B3618" s="7"/>
      <c r="C3618" s="7"/>
      <c r="D3618" s="120"/>
      <c r="E3618" s="7"/>
      <c r="F3618" s="7"/>
      <c r="G3618" s="219"/>
      <c r="H3618" s="7"/>
      <c r="I3618" s="7"/>
      <c r="J3618" s="9"/>
      <c r="K3618" s="501"/>
    </row>
    <row r="3619" spans="1:11" x14ac:dyDescent="0.2">
      <c r="A3619" s="163">
        <v>3604</v>
      </c>
      <c r="B3619" s="7"/>
      <c r="C3619" s="7"/>
      <c r="D3619" s="120"/>
      <c r="E3619" s="7"/>
      <c r="F3619" s="7"/>
      <c r="G3619" s="219"/>
      <c r="H3619" s="7"/>
      <c r="I3619" s="7"/>
      <c r="J3619" s="9"/>
      <c r="K3619" s="501"/>
    </row>
    <row r="3620" spans="1:11" x14ac:dyDescent="0.2">
      <c r="A3620" s="163">
        <v>3605</v>
      </c>
      <c r="B3620" s="7"/>
      <c r="C3620" s="7"/>
      <c r="D3620" s="120"/>
      <c r="E3620" s="7"/>
      <c r="F3620" s="7"/>
      <c r="G3620" s="219"/>
      <c r="H3620" s="7"/>
      <c r="I3620" s="7"/>
      <c r="J3620" s="9"/>
      <c r="K3620" s="501"/>
    </row>
    <row r="3621" spans="1:11" x14ac:dyDescent="0.2">
      <c r="A3621" s="163">
        <v>3606</v>
      </c>
      <c r="B3621" s="7"/>
      <c r="C3621" s="7"/>
      <c r="D3621" s="120"/>
      <c r="E3621" s="7"/>
      <c r="F3621" s="7"/>
      <c r="G3621" s="219"/>
      <c r="H3621" s="7"/>
      <c r="I3621" s="7"/>
      <c r="J3621" s="9"/>
      <c r="K3621" s="501"/>
    </row>
    <row r="3622" spans="1:11" x14ac:dyDescent="0.2">
      <c r="A3622" s="163">
        <v>3607</v>
      </c>
      <c r="B3622" s="7"/>
      <c r="C3622" s="7"/>
      <c r="D3622" s="120"/>
      <c r="E3622" s="7"/>
      <c r="F3622" s="7"/>
      <c r="G3622" s="219"/>
      <c r="H3622" s="7"/>
      <c r="I3622" s="7"/>
      <c r="J3622" s="9"/>
      <c r="K3622" s="501"/>
    </row>
    <row r="3623" spans="1:11" x14ac:dyDescent="0.2">
      <c r="A3623" s="163">
        <v>3608</v>
      </c>
      <c r="B3623" s="7"/>
      <c r="C3623" s="7"/>
      <c r="D3623" s="120"/>
      <c r="E3623" s="7"/>
      <c r="F3623" s="7"/>
      <c r="G3623" s="219"/>
      <c r="H3623" s="7"/>
      <c r="I3623" s="7"/>
      <c r="J3623" s="9"/>
      <c r="K3623" s="501"/>
    </row>
    <row r="3624" spans="1:11" x14ac:dyDescent="0.2">
      <c r="A3624" s="163">
        <v>3609</v>
      </c>
      <c r="B3624" s="7"/>
      <c r="C3624" s="7"/>
      <c r="D3624" s="120"/>
      <c r="E3624" s="7"/>
      <c r="F3624" s="7"/>
      <c r="G3624" s="219"/>
      <c r="H3624" s="7"/>
      <c r="I3624" s="7"/>
      <c r="J3624" s="9"/>
      <c r="K3624" s="501"/>
    </row>
    <row r="3625" spans="1:11" x14ac:dyDescent="0.2">
      <c r="A3625" s="163">
        <v>3610</v>
      </c>
      <c r="B3625" s="7"/>
      <c r="C3625" s="7"/>
      <c r="D3625" s="120"/>
      <c r="E3625" s="7"/>
      <c r="F3625" s="7"/>
      <c r="G3625" s="219"/>
      <c r="H3625" s="7"/>
      <c r="I3625" s="7"/>
      <c r="J3625" s="9"/>
      <c r="K3625" s="501"/>
    </row>
    <row r="3626" spans="1:11" x14ac:dyDescent="0.2">
      <c r="A3626" s="163">
        <v>3611</v>
      </c>
      <c r="B3626" s="7"/>
      <c r="C3626" s="7"/>
      <c r="D3626" s="120"/>
      <c r="E3626" s="7"/>
      <c r="F3626" s="7"/>
      <c r="G3626" s="219"/>
      <c r="H3626" s="7"/>
      <c r="I3626" s="7"/>
      <c r="J3626" s="9"/>
      <c r="K3626" s="501"/>
    </row>
    <row r="3627" spans="1:11" x14ac:dyDescent="0.2">
      <c r="A3627" s="163">
        <v>3612</v>
      </c>
      <c r="B3627" s="7"/>
      <c r="C3627" s="7"/>
      <c r="D3627" s="120"/>
      <c r="E3627" s="7"/>
      <c r="F3627" s="7"/>
      <c r="G3627" s="219"/>
      <c r="H3627" s="7"/>
      <c r="I3627" s="7"/>
      <c r="J3627" s="9"/>
      <c r="K3627" s="501"/>
    </row>
    <row r="3628" spans="1:11" x14ac:dyDescent="0.2">
      <c r="A3628" s="163">
        <v>3613</v>
      </c>
      <c r="B3628" s="7"/>
      <c r="C3628" s="7"/>
      <c r="D3628" s="120"/>
      <c r="E3628" s="7"/>
      <c r="F3628" s="7"/>
      <c r="G3628" s="219"/>
      <c r="H3628" s="7"/>
      <c r="I3628" s="7"/>
      <c r="J3628" s="9"/>
      <c r="K3628" s="501"/>
    </row>
    <row r="3629" spans="1:11" x14ac:dyDescent="0.2">
      <c r="A3629" s="163">
        <v>3614</v>
      </c>
      <c r="B3629" s="7"/>
      <c r="C3629" s="7"/>
      <c r="D3629" s="120"/>
      <c r="E3629" s="7"/>
      <c r="F3629" s="7"/>
      <c r="G3629" s="219"/>
      <c r="H3629" s="7"/>
      <c r="I3629" s="7"/>
      <c r="J3629" s="9"/>
      <c r="K3629" s="501"/>
    </row>
    <row r="3630" spans="1:11" x14ac:dyDescent="0.2">
      <c r="A3630" s="163">
        <v>3615</v>
      </c>
      <c r="B3630" s="7"/>
      <c r="C3630" s="7"/>
      <c r="D3630" s="120"/>
      <c r="E3630" s="7"/>
      <c r="F3630" s="7"/>
      <c r="G3630" s="219"/>
      <c r="H3630" s="7"/>
      <c r="I3630" s="7"/>
      <c r="J3630" s="9"/>
      <c r="K3630" s="501"/>
    </row>
    <row r="3631" spans="1:11" x14ac:dyDescent="0.2">
      <c r="A3631" s="163">
        <v>3616</v>
      </c>
      <c r="B3631" s="7"/>
      <c r="C3631" s="7"/>
      <c r="D3631" s="120"/>
      <c r="E3631" s="7"/>
      <c r="F3631" s="7"/>
      <c r="G3631" s="219"/>
      <c r="H3631" s="7"/>
      <c r="I3631" s="7"/>
      <c r="J3631" s="9"/>
      <c r="K3631" s="501"/>
    </row>
    <row r="3632" spans="1:11" x14ac:dyDescent="0.2">
      <c r="A3632" s="163">
        <v>3617</v>
      </c>
      <c r="B3632" s="7"/>
      <c r="C3632" s="7"/>
      <c r="D3632" s="120"/>
      <c r="E3632" s="7"/>
      <c r="F3632" s="7"/>
      <c r="G3632" s="219"/>
      <c r="H3632" s="7"/>
      <c r="I3632" s="7"/>
      <c r="J3632" s="9"/>
      <c r="K3632" s="501"/>
    </row>
    <row r="3633" spans="1:11" x14ac:dyDescent="0.2">
      <c r="A3633" s="163">
        <v>3618</v>
      </c>
      <c r="B3633" s="7"/>
      <c r="C3633" s="7"/>
      <c r="D3633" s="120"/>
      <c r="E3633" s="7"/>
      <c r="F3633" s="7"/>
      <c r="G3633" s="219"/>
      <c r="H3633" s="7"/>
      <c r="I3633" s="7"/>
      <c r="J3633" s="9"/>
      <c r="K3633" s="501"/>
    </row>
    <row r="3634" spans="1:11" x14ac:dyDescent="0.2">
      <c r="A3634" s="163">
        <v>3619</v>
      </c>
      <c r="B3634" s="7"/>
      <c r="C3634" s="7"/>
      <c r="D3634" s="120"/>
      <c r="E3634" s="7"/>
      <c r="F3634" s="7"/>
      <c r="G3634" s="219"/>
      <c r="H3634" s="7"/>
      <c r="I3634" s="7"/>
      <c r="J3634" s="9"/>
      <c r="K3634" s="501"/>
    </row>
    <row r="3635" spans="1:11" x14ac:dyDescent="0.2">
      <c r="A3635" s="163">
        <v>3620</v>
      </c>
      <c r="B3635" s="7"/>
      <c r="C3635" s="7"/>
      <c r="D3635" s="120"/>
      <c r="E3635" s="7"/>
      <c r="F3635" s="7"/>
      <c r="G3635" s="219"/>
      <c r="H3635" s="7"/>
      <c r="I3635" s="7"/>
      <c r="J3635" s="9"/>
      <c r="K3635" s="501"/>
    </row>
    <row r="3636" spans="1:11" x14ac:dyDescent="0.2">
      <c r="A3636" s="163">
        <v>3621</v>
      </c>
      <c r="B3636" s="7"/>
      <c r="C3636" s="7"/>
      <c r="D3636" s="120"/>
      <c r="E3636" s="7"/>
      <c r="F3636" s="7"/>
      <c r="G3636" s="219"/>
      <c r="H3636" s="7"/>
      <c r="I3636" s="7"/>
      <c r="J3636" s="9"/>
      <c r="K3636" s="501"/>
    </row>
    <row r="3637" spans="1:11" x14ac:dyDescent="0.2">
      <c r="A3637" s="163">
        <v>3622</v>
      </c>
      <c r="B3637" s="7"/>
      <c r="C3637" s="7"/>
      <c r="D3637" s="120"/>
      <c r="E3637" s="7"/>
      <c r="F3637" s="7"/>
      <c r="G3637" s="219"/>
      <c r="H3637" s="7"/>
      <c r="I3637" s="7"/>
      <c r="J3637" s="9"/>
      <c r="K3637" s="501"/>
    </row>
    <row r="3638" spans="1:11" x14ac:dyDescent="0.2">
      <c r="A3638" s="163">
        <v>3623</v>
      </c>
      <c r="B3638" s="7"/>
      <c r="C3638" s="7"/>
      <c r="D3638" s="120"/>
      <c r="E3638" s="7"/>
      <c r="F3638" s="7"/>
      <c r="G3638" s="219"/>
      <c r="H3638" s="7"/>
      <c r="I3638" s="7"/>
      <c r="J3638" s="9"/>
      <c r="K3638" s="501"/>
    </row>
    <row r="3639" spans="1:11" x14ac:dyDescent="0.2">
      <c r="A3639" s="163">
        <v>3624</v>
      </c>
      <c r="B3639" s="7"/>
      <c r="C3639" s="7"/>
      <c r="D3639" s="120"/>
      <c r="E3639" s="7"/>
      <c r="F3639" s="7"/>
      <c r="G3639" s="219"/>
      <c r="H3639" s="7"/>
      <c r="I3639" s="7"/>
      <c r="J3639" s="9"/>
      <c r="K3639" s="501"/>
    </row>
    <row r="3640" spans="1:11" x14ac:dyDescent="0.2">
      <c r="A3640" s="163">
        <v>3625</v>
      </c>
      <c r="B3640" s="7"/>
      <c r="C3640" s="7"/>
      <c r="D3640" s="120"/>
      <c r="E3640" s="7"/>
      <c r="F3640" s="7"/>
      <c r="G3640" s="219"/>
      <c r="H3640" s="7"/>
      <c r="I3640" s="7"/>
      <c r="J3640" s="9"/>
      <c r="K3640" s="501"/>
    </row>
    <row r="3641" spans="1:11" x14ac:dyDescent="0.2">
      <c r="A3641" s="163">
        <v>3626</v>
      </c>
      <c r="B3641" s="7"/>
      <c r="C3641" s="7"/>
      <c r="D3641" s="120"/>
      <c r="E3641" s="7"/>
      <c r="F3641" s="7"/>
      <c r="G3641" s="219"/>
      <c r="H3641" s="7"/>
      <c r="I3641" s="7"/>
      <c r="J3641" s="9"/>
      <c r="K3641" s="501"/>
    </row>
    <row r="3642" spans="1:11" x14ac:dyDescent="0.2">
      <c r="A3642" s="163">
        <v>3627</v>
      </c>
      <c r="B3642" s="7"/>
      <c r="C3642" s="7"/>
      <c r="D3642" s="120"/>
      <c r="E3642" s="7"/>
      <c r="F3642" s="7"/>
      <c r="G3642" s="219"/>
      <c r="H3642" s="7"/>
      <c r="I3642" s="7"/>
      <c r="J3642" s="9"/>
      <c r="K3642" s="501"/>
    </row>
    <row r="3643" spans="1:11" x14ac:dyDescent="0.2">
      <c r="A3643" s="163">
        <v>3628</v>
      </c>
      <c r="B3643" s="7"/>
      <c r="C3643" s="7"/>
      <c r="D3643" s="120"/>
      <c r="E3643" s="7"/>
      <c r="F3643" s="7"/>
      <c r="G3643" s="219"/>
      <c r="H3643" s="7"/>
      <c r="I3643" s="7"/>
      <c r="J3643" s="9"/>
      <c r="K3643" s="501"/>
    </row>
    <row r="3644" spans="1:11" x14ac:dyDescent="0.2">
      <c r="A3644" s="163">
        <v>3629</v>
      </c>
      <c r="B3644" s="7"/>
      <c r="C3644" s="7"/>
      <c r="D3644" s="120"/>
      <c r="E3644" s="7"/>
      <c r="F3644" s="7"/>
      <c r="G3644" s="219"/>
      <c r="H3644" s="7"/>
      <c r="I3644" s="7"/>
      <c r="J3644" s="9"/>
      <c r="K3644" s="501"/>
    </row>
    <row r="3645" spans="1:11" x14ac:dyDescent="0.2">
      <c r="A3645" s="163">
        <v>3630</v>
      </c>
      <c r="B3645" s="7"/>
      <c r="C3645" s="7"/>
      <c r="D3645" s="120"/>
      <c r="E3645" s="7"/>
      <c r="F3645" s="7"/>
      <c r="G3645" s="219"/>
      <c r="H3645" s="7"/>
      <c r="I3645" s="7"/>
      <c r="J3645" s="9"/>
      <c r="K3645" s="501"/>
    </row>
    <row r="3646" spans="1:11" x14ac:dyDescent="0.2">
      <c r="A3646" s="163">
        <v>3631</v>
      </c>
      <c r="B3646" s="7"/>
      <c r="C3646" s="7"/>
      <c r="D3646" s="120"/>
      <c r="E3646" s="7"/>
      <c r="F3646" s="7"/>
      <c r="G3646" s="219"/>
      <c r="H3646" s="7"/>
      <c r="I3646" s="7"/>
      <c r="J3646" s="9"/>
      <c r="K3646" s="501"/>
    </row>
    <row r="3647" spans="1:11" x14ac:dyDescent="0.2">
      <c r="A3647" s="163">
        <v>3632</v>
      </c>
      <c r="B3647" s="7"/>
      <c r="C3647" s="7"/>
      <c r="D3647" s="120"/>
      <c r="E3647" s="7"/>
      <c r="F3647" s="7"/>
      <c r="G3647" s="219"/>
      <c r="H3647" s="7"/>
      <c r="I3647" s="7"/>
      <c r="J3647" s="9"/>
      <c r="K3647" s="501"/>
    </row>
    <row r="3648" spans="1:11" x14ac:dyDescent="0.2">
      <c r="A3648" s="163">
        <v>3633</v>
      </c>
      <c r="B3648" s="7"/>
      <c r="C3648" s="7"/>
      <c r="D3648" s="120"/>
      <c r="E3648" s="7"/>
      <c r="F3648" s="7"/>
      <c r="G3648" s="219"/>
      <c r="H3648" s="7"/>
      <c r="I3648" s="7"/>
      <c r="J3648" s="9"/>
      <c r="K3648" s="501"/>
    </row>
    <row r="3649" spans="1:11" x14ac:dyDescent="0.2">
      <c r="A3649" s="163">
        <v>3634</v>
      </c>
      <c r="B3649" s="7"/>
      <c r="C3649" s="7"/>
      <c r="D3649" s="120"/>
      <c r="E3649" s="7"/>
      <c r="F3649" s="7"/>
      <c r="G3649" s="219"/>
      <c r="H3649" s="7"/>
      <c r="I3649" s="7"/>
      <c r="J3649" s="9"/>
      <c r="K3649" s="501"/>
    </row>
    <row r="3650" spans="1:11" x14ac:dyDescent="0.2">
      <c r="A3650" s="163">
        <v>3635</v>
      </c>
      <c r="B3650" s="7"/>
      <c r="C3650" s="7"/>
      <c r="D3650" s="120"/>
      <c r="E3650" s="7"/>
      <c r="F3650" s="7"/>
      <c r="G3650" s="219"/>
      <c r="H3650" s="7"/>
      <c r="I3650" s="7"/>
      <c r="J3650" s="9"/>
      <c r="K3650" s="501"/>
    </row>
    <row r="3651" spans="1:11" x14ac:dyDescent="0.2">
      <c r="A3651" s="163">
        <v>3636</v>
      </c>
      <c r="B3651" s="7"/>
      <c r="C3651" s="7"/>
      <c r="D3651" s="120"/>
      <c r="E3651" s="7"/>
      <c r="F3651" s="7"/>
      <c r="G3651" s="219"/>
      <c r="H3651" s="7"/>
      <c r="I3651" s="7"/>
      <c r="J3651" s="9"/>
      <c r="K3651" s="501"/>
    </row>
    <row r="3652" spans="1:11" x14ac:dyDescent="0.2">
      <c r="A3652" s="163">
        <v>3637</v>
      </c>
      <c r="B3652" s="7"/>
      <c r="C3652" s="7"/>
      <c r="D3652" s="120"/>
      <c r="E3652" s="7"/>
      <c r="F3652" s="7"/>
      <c r="G3652" s="219"/>
      <c r="H3652" s="7"/>
      <c r="I3652" s="7"/>
      <c r="J3652" s="9"/>
      <c r="K3652" s="501"/>
    </row>
    <row r="3653" spans="1:11" x14ac:dyDescent="0.2">
      <c r="A3653" s="163">
        <v>3638</v>
      </c>
      <c r="B3653" s="7"/>
      <c r="C3653" s="7"/>
      <c r="D3653" s="120"/>
      <c r="E3653" s="7"/>
      <c r="F3653" s="7"/>
      <c r="G3653" s="219"/>
      <c r="H3653" s="7"/>
      <c r="I3653" s="7"/>
      <c r="J3653" s="9"/>
      <c r="K3653" s="501"/>
    </row>
    <row r="3654" spans="1:11" x14ac:dyDescent="0.2">
      <c r="A3654" s="163">
        <v>3639</v>
      </c>
      <c r="B3654" s="7"/>
      <c r="C3654" s="7"/>
      <c r="D3654" s="120"/>
      <c r="E3654" s="7"/>
      <c r="F3654" s="7"/>
      <c r="G3654" s="219"/>
      <c r="H3654" s="7"/>
      <c r="I3654" s="7"/>
      <c r="J3654" s="9"/>
      <c r="K3654" s="501"/>
    </row>
    <row r="3655" spans="1:11" x14ac:dyDescent="0.2">
      <c r="A3655" s="163">
        <v>3640</v>
      </c>
      <c r="B3655" s="7"/>
      <c r="C3655" s="7"/>
      <c r="D3655" s="120"/>
      <c r="E3655" s="7"/>
      <c r="F3655" s="7"/>
      <c r="G3655" s="219"/>
      <c r="H3655" s="7"/>
      <c r="I3655" s="7"/>
      <c r="J3655" s="9"/>
      <c r="K3655" s="501"/>
    </row>
    <row r="3656" spans="1:11" x14ac:dyDescent="0.2">
      <c r="A3656" s="163">
        <v>3641</v>
      </c>
      <c r="B3656" s="7"/>
      <c r="C3656" s="7"/>
      <c r="D3656" s="120"/>
      <c r="E3656" s="7"/>
      <c r="F3656" s="7"/>
      <c r="G3656" s="219"/>
      <c r="H3656" s="7"/>
      <c r="I3656" s="7"/>
      <c r="J3656" s="9"/>
      <c r="K3656" s="501"/>
    </row>
    <row r="3657" spans="1:11" x14ac:dyDescent="0.2">
      <c r="A3657" s="163">
        <v>3642</v>
      </c>
      <c r="B3657" s="7"/>
      <c r="C3657" s="7"/>
      <c r="D3657" s="120"/>
      <c r="E3657" s="7"/>
      <c r="F3657" s="7"/>
      <c r="G3657" s="219"/>
      <c r="H3657" s="7"/>
      <c r="I3657" s="7"/>
      <c r="J3657" s="9"/>
      <c r="K3657" s="501"/>
    </row>
    <row r="3658" spans="1:11" x14ac:dyDescent="0.2">
      <c r="A3658" s="163">
        <v>3643</v>
      </c>
      <c r="B3658" s="7"/>
      <c r="C3658" s="7"/>
      <c r="D3658" s="120"/>
      <c r="E3658" s="7"/>
      <c r="F3658" s="7"/>
      <c r="G3658" s="219"/>
      <c r="H3658" s="7"/>
      <c r="I3658" s="7"/>
      <c r="J3658" s="9"/>
      <c r="K3658" s="501"/>
    </row>
    <row r="3659" spans="1:11" x14ac:dyDescent="0.2">
      <c r="A3659" s="163">
        <v>3644</v>
      </c>
      <c r="B3659" s="7"/>
      <c r="C3659" s="7"/>
      <c r="D3659" s="120"/>
      <c r="E3659" s="7"/>
      <c r="F3659" s="7"/>
      <c r="G3659" s="219"/>
      <c r="H3659" s="7"/>
      <c r="I3659" s="7"/>
      <c r="J3659" s="9"/>
      <c r="K3659" s="501"/>
    </row>
    <row r="3660" spans="1:11" x14ac:dyDescent="0.2">
      <c r="A3660" s="163">
        <v>3645</v>
      </c>
      <c r="B3660" s="7"/>
      <c r="C3660" s="7"/>
      <c r="D3660" s="120"/>
      <c r="E3660" s="7"/>
      <c r="F3660" s="7"/>
      <c r="G3660" s="219"/>
      <c r="H3660" s="7"/>
      <c r="I3660" s="7"/>
      <c r="J3660" s="9"/>
      <c r="K3660" s="501"/>
    </row>
    <row r="3661" spans="1:11" x14ac:dyDescent="0.2">
      <c r="A3661" s="163">
        <v>3646</v>
      </c>
      <c r="B3661" s="7"/>
      <c r="C3661" s="7"/>
      <c r="D3661" s="120"/>
      <c r="E3661" s="7"/>
      <c r="F3661" s="7"/>
      <c r="G3661" s="219"/>
      <c r="H3661" s="7"/>
      <c r="I3661" s="7"/>
      <c r="J3661" s="9"/>
      <c r="K3661" s="501"/>
    </row>
    <row r="3662" spans="1:11" x14ac:dyDescent="0.2">
      <c r="A3662" s="163">
        <v>3647</v>
      </c>
      <c r="B3662" s="7"/>
      <c r="C3662" s="7"/>
      <c r="D3662" s="120"/>
      <c r="E3662" s="7"/>
      <c r="F3662" s="7"/>
      <c r="G3662" s="219"/>
      <c r="H3662" s="7"/>
      <c r="I3662" s="7"/>
      <c r="J3662" s="9"/>
      <c r="K3662" s="501"/>
    </row>
    <row r="3663" spans="1:11" x14ac:dyDescent="0.2">
      <c r="A3663" s="163">
        <v>3648</v>
      </c>
      <c r="B3663" s="7"/>
      <c r="C3663" s="7"/>
      <c r="D3663" s="120"/>
      <c r="E3663" s="7"/>
      <c r="F3663" s="7"/>
      <c r="G3663" s="219"/>
      <c r="H3663" s="7"/>
      <c r="I3663" s="7"/>
      <c r="J3663" s="9"/>
      <c r="K3663" s="501"/>
    </row>
    <row r="3664" spans="1:11" x14ac:dyDescent="0.2">
      <c r="A3664" s="163">
        <v>3649</v>
      </c>
      <c r="B3664" s="7"/>
      <c r="C3664" s="7"/>
      <c r="D3664" s="120"/>
      <c r="E3664" s="7"/>
      <c r="F3664" s="7"/>
      <c r="G3664" s="219"/>
      <c r="H3664" s="7"/>
      <c r="I3664" s="7"/>
      <c r="J3664" s="9"/>
      <c r="K3664" s="501"/>
    </row>
    <row r="3665" spans="1:11" x14ac:dyDescent="0.2">
      <c r="A3665" s="163">
        <v>3650</v>
      </c>
      <c r="B3665" s="7"/>
      <c r="C3665" s="7"/>
      <c r="D3665" s="120"/>
      <c r="E3665" s="7"/>
      <c r="F3665" s="7"/>
      <c r="G3665" s="219"/>
      <c r="H3665" s="7"/>
      <c r="I3665" s="7"/>
      <c r="J3665" s="9"/>
      <c r="K3665" s="501"/>
    </row>
    <row r="3666" spans="1:11" x14ac:dyDescent="0.2">
      <c r="A3666" s="163">
        <v>3651</v>
      </c>
      <c r="B3666" s="7"/>
      <c r="C3666" s="7"/>
      <c r="D3666" s="120"/>
      <c r="E3666" s="7"/>
      <c r="F3666" s="7"/>
      <c r="G3666" s="219"/>
      <c r="H3666" s="7"/>
      <c r="I3666" s="7"/>
      <c r="J3666" s="9"/>
      <c r="K3666" s="501"/>
    </row>
    <row r="3667" spans="1:11" x14ac:dyDescent="0.2">
      <c r="A3667" s="163">
        <v>3652</v>
      </c>
      <c r="B3667" s="7"/>
      <c r="C3667" s="7"/>
      <c r="D3667" s="120"/>
      <c r="E3667" s="7"/>
      <c r="F3667" s="7"/>
      <c r="G3667" s="219"/>
      <c r="H3667" s="7"/>
      <c r="I3667" s="7"/>
      <c r="J3667" s="9"/>
      <c r="K3667" s="501"/>
    </row>
    <row r="3668" spans="1:11" x14ac:dyDescent="0.2">
      <c r="A3668" s="163">
        <v>3653</v>
      </c>
      <c r="B3668" s="7"/>
      <c r="C3668" s="7"/>
      <c r="D3668" s="120"/>
      <c r="E3668" s="7"/>
      <c r="F3668" s="7"/>
      <c r="G3668" s="219"/>
      <c r="H3668" s="7"/>
      <c r="I3668" s="7"/>
      <c r="J3668" s="9"/>
      <c r="K3668" s="501"/>
    </row>
    <row r="3669" spans="1:11" x14ac:dyDescent="0.2">
      <c r="A3669" s="163">
        <v>3654</v>
      </c>
      <c r="B3669" s="7"/>
      <c r="C3669" s="7"/>
      <c r="D3669" s="120"/>
      <c r="E3669" s="7"/>
      <c r="F3669" s="7"/>
      <c r="G3669" s="219"/>
      <c r="H3669" s="7"/>
      <c r="I3669" s="7"/>
      <c r="J3669" s="9"/>
      <c r="K3669" s="501"/>
    </row>
    <row r="3670" spans="1:11" x14ac:dyDescent="0.2">
      <c r="A3670" s="163">
        <v>3655</v>
      </c>
      <c r="B3670" s="7"/>
      <c r="C3670" s="7"/>
      <c r="D3670" s="120"/>
      <c r="E3670" s="7"/>
      <c r="F3670" s="7"/>
      <c r="G3670" s="219"/>
      <c r="H3670" s="7"/>
      <c r="I3670" s="7"/>
      <c r="J3670" s="9"/>
      <c r="K3670" s="501"/>
    </row>
    <row r="3671" spans="1:11" x14ac:dyDescent="0.2">
      <c r="A3671" s="163">
        <v>3656</v>
      </c>
      <c r="B3671" s="7"/>
      <c r="C3671" s="7"/>
      <c r="D3671" s="120"/>
      <c r="E3671" s="7"/>
      <c r="F3671" s="7"/>
      <c r="G3671" s="219"/>
      <c r="H3671" s="7"/>
      <c r="I3671" s="7"/>
      <c r="J3671" s="9"/>
      <c r="K3671" s="501"/>
    </row>
    <row r="3672" spans="1:11" x14ac:dyDescent="0.2">
      <c r="A3672" s="163">
        <v>3657</v>
      </c>
      <c r="B3672" s="7"/>
      <c r="C3672" s="7"/>
      <c r="D3672" s="120"/>
      <c r="E3672" s="7"/>
      <c r="F3672" s="7"/>
      <c r="G3672" s="219"/>
      <c r="H3672" s="7"/>
      <c r="I3672" s="7"/>
      <c r="J3672" s="9"/>
      <c r="K3672" s="501"/>
    </row>
    <row r="3673" spans="1:11" x14ac:dyDescent="0.2">
      <c r="A3673" s="163">
        <v>3658</v>
      </c>
      <c r="B3673" s="7"/>
      <c r="C3673" s="7"/>
      <c r="D3673" s="120"/>
      <c r="E3673" s="7"/>
      <c r="F3673" s="7"/>
      <c r="G3673" s="219"/>
      <c r="H3673" s="7"/>
      <c r="I3673" s="7"/>
      <c r="J3673" s="9"/>
      <c r="K3673" s="501"/>
    </row>
    <row r="3674" spans="1:11" x14ac:dyDescent="0.2">
      <c r="A3674" s="163">
        <v>3659</v>
      </c>
      <c r="B3674" s="7"/>
      <c r="C3674" s="7"/>
      <c r="D3674" s="120"/>
      <c r="E3674" s="7"/>
      <c r="F3674" s="7"/>
      <c r="G3674" s="219"/>
      <c r="H3674" s="7"/>
      <c r="I3674" s="7"/>
      <c r="J3674" s="9"/>
      <c r="K3674" s="501"/>
    </row>
    <row r="3675" spans="1:11" x14ac:dyDescent="0.2">
      <c r="A3675" s="163">
        <v>3660</v>
      </c>
      <c r="B3675" s="7"/>
      <c r="C3675" s="7"/>
      <c r="D3675" s="120"/>
      <c r="E3675" s="7"/>
      <c r="F3675" s="7"/>
      <c r="G3675" s="219"/>
      <c r="H3675" s="7"/>
      <c r="I3675" s="7"/>
      <c r="J3675" s="9"/>
      <c r="K3675" s="501"/>
    </row>
    <row r="3676" spans="1:11" x14ac:dyDescent="0.2">
      <c r="A3676" s="163">
        <v>3661</v>
      </c>
      <c r="B3676" s="7"/>
      <c r="C3676" s="7"/>
      <c r="D3676" s="120"/>
      <c r="E3676" s="7"/>
      <c r="F3676" s="7"/>
      <c r="G3676" s="219"/>
      <c r="H3676" s="7"/>
      <c r="I3676" s="7"/>
      <c r="J3676" s="9"/>
      <c r="K3676" s="501"/>
    </row>
    <row r="3677" spans="1:11" x14ac:dyDescent="0.2">
      <c r="A3677" s="163">
        <v>3662</v>
      </c>
      <c r="B3677" s="7"/>
      <c r="C3677" s="7"/>
      <c r="D3677" s="120"/>
      <c r="E3677" s="7"/>
      <c r="F3677" s="7"/>
      <c r="G3677" s="219"/>
      <c r="H3677" s="7"/>
      <c r="I3677" s="7"/>
      <c r="J3677" s="9"/>
      <c r="K3677" s="501"/>
    </row>
    <row r="3678" spans="1:11" x14ac:dyDescent="0.2">
      <c r="A3678" s="163">
        <v>3663</v>
      </c>
      <c r="B3678" s="7"/>
      <c r="C3678" s="7"/>
      <c r="D3678" s="120"/>
      <c r="E3678" s="7"/>
      <c r="F3678" s="7"/>
      <c r="G3678" s="219"/>
      <c r="H3678" s="7"/>
      <c r="I3678" s="7"/>
      <c r="J3678" s="9"/>
      <c r="K3678" s="501"/>
    </row>
    <row r="3679" spans="1:11" x14ac:dyDescent="0.2">
      <c r="A3679" s="163">
        <v>3664</v>
      </c>
      <c r="B3679" s="7"/>
      <c r="C3679" s="7"/>
      <c r="D3679" s="120"/>
      <c r="E3679" s="7"/>
      <c r="F3679" s="7"/>
      <c r="G3679" s="219"/>
      <c r="H3679" s="7"/>
      <c r="I3679" s="7"/>
      <c r="J3679" s="9"/>
      <c r="K3679" s="501"/>
    </row>
    <row r="3680" spans="1:11" x14ac:dyDescent="0.2">
      <c r="A3680" s="163">
        <v>3665</v>
      </c>
      <c r="B3680" s="7"/>
      <c r="C3680" s="7"/>
      <c r="D3680" s="120"/>
      <c r="E3680" s="7"/>
      <c r="F3680" s="7"/>
      <c r="G3680" s="219"/>
      <c r="H3680" s="7"/>
      <c r="I3680" s="7"/>
      <c r="J3680" s="9"/>
      <c r="K3680" s="501"/>
    </row>
    <row r="3681" spans="1:11" x14ac:dyDescent="0.2">
      <c r="A3681" s="163">
        <v>3666</v>
      </c>
      <c r="B3681" s="7"/>
      <c r="C3681" s="7"/>
      <c r="D3681" s="120"/>
      <c r="E3681" s="7"/>
      <c r="F3681" s="7"/>
      <c r="G3681" s="219"/>
      <c r="H3681" s="7"/>
      <c r="I3681" s="7"/>
      <c r="J3681" s="9"/>
      <c r="K3681" s="501"/>
    </row>
    <row r="3682" spans="1:11" x14ac:dyDescent="0.2">
      <c r="A3682" s="163">
        <v>3667</v>
      </c>
      <c r="B3682" s="7"/>
      <c r="C3682" s="7"/>
      <c r="D3682" s="120"/>
      <c r="E3682" s="7"/>
      <c r="F3682" s="7"/>
      <c r="G3682" s="219"/>
      <c r="H3682" s="7"/>
      <c r="I3682" s="7"/>
      <c r="J3682" s="9"/>
      <c r="K3682" s="501"/>
    </row>
    <row r="3683" spans="1:11" x14ac:dyDescent="0.2">
      <c r="A3683" s="163">
        <v>3668</v>
      </c>
      <c r="B3683" s="7"/>
      <c r="C3683" s="7"/>
      <c r="D3683" s="120"/>
      <c r="E3683" s="7"/>
      <c r="F3683" s="7"/>
      <c r="G3683" s="219"/>
      <c r="H3683" s="7"/>
      <c r="I3683" s="7"/>
      <c r="J3683" s="9"/>
      <c r="K3683" s="501"/>
    </row>
    <row r="3684" spans="1:11" x14ac:dyDescent="0.2">
      <c r="A3684" s="163">
        <v>3669</v>
      </c>
      <c r="B3684" s="7"/>
      <c r="C3684" s="7"/>
      <c r="D3684" s="120"/>
      <c r="E3684" s="7"/>
      <c r="F3684" s="7"/>
      <c r="G3684" s="219"/>
      <c r="H3684" s="7"/>
      <c r="I3684" s="7"/>
      <c r="J3684" s="9"/>
      <c r="K3684" s="501"/>
    </row>
    <row r="3685" spans="1:11" x14ac:dyDescent="0.2">
      <c r="A3685" s="163">
        <v>3670</v>
      </c>
      <c r="B3685" s="7"/>
      <c r="C3685" s="7"/>
      <c r="D3685" s="120"/>
      <c r="E3685" s="7"/>
      <c r="F3685" s="7"/>
      <c r="G3685" s="219"/>
      <c r="H3685" s="7"/>
      <c r="I3685" s="7"/>
      <c r="J3685" s="9"/>
      <c r="K3685" s="501"/>
    </row>
    <row r="3686" spans="1:11" x14ac:dyDescent="0.2">
      <c r="A3686" s="163">
        <v>3671</v>
      </c>
      <c r="B3686" s="7"/>
      <c r="C3686" s="7"/>
      <c r="D3686" s="120"/>
      <c r="E3686" s="7"/>
      <c r="F3686" s="7"/>
      <c r="G3686" s="219"/>
      <c r="H3686" s="7"/>
      <c r="I3686" s="7"/>
      <c r="J3686" s="9"/>
      <c r="K3686" s="501"/>
    </row>
    <row r="3687" spans="1:11" x14ac:dyDescent="0.2">
      <c r="A3687" s="163">
        <v>3672</v>
      </c>
      <c r="B3687" s="7"/>
      <c r="C3687" s="7"/>
      <c r="D3687" s="120"/>
      <c r="E3687" s="7"/>
      <c r="F3687" s="7"/>
      <c r="G3687" s="219"/>
      <c r="H3687" s="7"/>
      <c r="I3687" s="7"/>
      <c r="J3687" s="9"/>
      <c r="K3687" s="501"/>
    </row>
    <row r="3688" spans="1:11" x14ac:dyDescent="0.2">
      <c r="A3688" s="163">
        <v>3673</v>
      </c>
      <c r="B3688" s="7"/>
      <c r="C3688" s="7"/>
      <c r="D3688" s="120"/>
      <c r="E3688" s="7"/>
      <c r="F3688" s="7"/>
      <c r="G3688" s="219"/>
      <c r="H3688" s="7"/>
      <c r="I3688" s="7"/>
      <c r="J3688" s="9"/>
      <c r="K3688" s="501"/>
    </row>
    <row r="3689" spans="1:11" x14ac:dyDescent="0.2">
      <c r="A3689" s="163">
        <v>3674</v>
      </c>
      <c r="B3689" s="7"/>
      <c r="C3689" s="7"/>
      <c r="D3689" s="120"/>
      <c r="E3689" s="7"/>
      <c r="F3689" s="7"/>
      <c r="G3689" s="219"/>
      <c r="H3689" s="7"/>
      <c r="I3689" s="7"/>
      <c r="J3689" s="9"/>
      <c r="K3689" s="501"/>
    </row>
    <row r="3690" spans="1:11" x14ac:dyDescent="0.2">
      <c r="A3690" s="163">
        <v>3675</v>
      </c>
      <c r="B3690" s="7"/>
      <c r="C3690" s="7"/>
      <c r="D3690" s="120"/>
      <c r="E3690" s="7"/>
      <c r="F3690" s="7"/>
      <c r="G3690" s="219"/>
      <c r="H3690" s="7"/>
      <c r="I3690" s="7"/>
      <c r="J3690" s="9"/>
      <c r="K3690" s="501"/>
    </row>
    <row r="3691" spans="1:11" x14ac:dyDescent="0.2">
      <c r="A3691" s="163">
        <v>3676</v>
      </c>
      <c r="B3691" s="7"/>
      <c r="C3691" s="7"/>
      <c r="D3691" s="120"/>
      <c r="E3691" s="7"/>
      <c r="F3691" s="7"/>
      <c r="G3691" s="219"/>
      <c r="H3691" s="7"/>
      <c r="I3691" s="7"/>
      <c r="J3691" s="9"/>
      <c r="K3691" s="501"/>
    </row>
    <row r="3692" spans="1:11" x14ac:dyDescent="0.2">
      <c r="A3692" s="163">
        <v>3677</v>
      </c>
      <c r="B3692" s="7"/>
      <c r="C3692" s="7"/>
      <c r="D3692" s="120"/>
      <c r="E3692" s="7"/>
      <c r="F3692" s="7"/>
      <c r="G3692" s="219"/>
      <c r="H3692" s="7"/>
      <c r="I3692" s="7"/>
      <c r="J3692" s="9"/>
      <c r="K3692" s="501"/>
    </row>
    <row r="3693" spans="1:11" x14ac:dyDescent="0.2">
      <c r="A3693" s="163">
        <v>3678</v>
      </c>
      <c r="B3693" s="7"/>
      <c r="C3693" s="7"/>
      <c r="D3693" s="120"/>
      <c r="E3693" s="7"/>
      <c r="F3693" s="7"/>
      <c r="G3693" s="219"/>
      <c r="H3693" s="7"/>
      <c r="I3693" s="7"/>
      <c r="J3693" s="9"/>
      <c r="K3693" s="501"/>
    </row>
    <row r="3694" spans="1:11" x14ac:dyDescent="0.2">
      <c r="A3694" s="163">
        <v>3679</v>
      </c>
      <c r="B3694" s="7"/>
      <c r="C3694" s="7"/>
      <c r="D3694" s="120"/>
      <c r="E3694" s="7"/>
      <c r="F3694" s="7"/>
      <c r="G3694" s="219"/>
      <c r="H3694" s="7"/>
      <c r="I3694" s="7"/>
      <c r="J3694" s="9"/>
      <c r="K3694" s="501"/>
    </row>
    <row r="3695" spans="1:11" x14ac:dyDescent="0.2">
      <c r="A3695" s="163">
        <v>3680</v>
      </c>
      <c r="B3695" s="7"/>
      <c r="C3695" s="7"/>
      <c r="D3695" s="120"/>
      <c r="E3695" s="7"/>
      <c r="F3695" s="7"/>
      <c r="G3695" s="219"/>
      <c r="H3695" s="7"/>
      <c r="I3695" s="7"/>
      <c r="J3695" s="9"/>
      <c r="K3695" s="501"/>
    </row>
    <row r="3696" spans="1:11" x14ac:dyDescent="0.2">
      <c r="A3696" s="163">
        <v>3681</v>
      </c>
      <c r="B3696" s="7"/>
      <c r="C3696" s="7"/>
      <c r="D3696" s="120"/>
      <c r="E3696" s="7"/>
      <c r="F3696" s="7"/>
      <c r="G3696" s="219"/>
      <c r="H3696" s="7"/>
      <c r="I3696" s="7"/>
      <c r="J3696" s="9"/>
      <c r="K3696" s="501"/>
    </row>
    <row r="3697" spans="1:11" x14ac:dyDescent="0.2">
      <c r="A3697" s="163">
        <v>3682</v>
      </c>
      <c r="B3697" s="7"/>
      <c r="C3697" s="7"/>
      <c r="D3697" s="120"/>
      <c r="E3697" s="7"/>
      <c r="F3697" s="7"/>
      <c r="G3697" s="219"/>
      <c r="H3697" s="7"/>
      <c r="I3697" s="7"/>
      <c r="J3697" s="9"/>
      <c r="K3697" s="501"/>
    </row>
    <row r="3698" spans="1:11" x14ac:dyDescent="0.2">
      <c r="A3698" s="163">
        <v>3683</v>
      </c>
      <c r="B3698" s="7"/>
      <c r="C3698" s="7"/>
      <c r="D3698" s="120"/>
      <c r="E3698" s="7"/>
      <c r="F3698" s="7"/>
      <c r="G3698" s="219"/>
      <c r="H3698" s="7"/>
      <c r="I3698" s="7"/>
      <c r="J3698" s="9"/>
      <c r="K3698" s="501"/>
    </row>
    <row r="3699" spans="1:11" x14ac:dyDescent="0.2">
      <c r="A3699" s="163">
        <v>3684</v>
      </c>
      <c r="B3699" s="7"/>
      <c r="C3699" s="7"/>
      <c r="D3699" s="120"/>
      <c r="E3699" s="7"/>
      <c r="F3699" s="7"/>
      <c r="G3699" s="219"/>
      <c r="H3699" s="7"/>
      <c r="I3699" s="7"/>
      <c r="J3699" s="9"/>
      <c r="K3699" s="501"/>
    </row>
    <row r="3700" spans="1:11" x14ac:dyDescent="0.2">
      <c r="A3700" s="163">
        <v>3685</v>
      </c>
      <c r="B3700" s="7"/>
      <c r="C3700" s="7"/>
      <c r="D3700" s="120"/>
      <c r="E3700" s="7"/>
      <c r="F3700" s="7"/>
      <c r="G3700" s="219"/>
      <c r="H3700" s="7"/>
      <c r="I3700" s="7"/>
      <c r="J3700" s="9"/>
      <c r="K3700" s="501"/>
    </row>
    <row r="3701" spans="1:11" x14ac:dyDescent="0.2">
      <c r="A3701" s="163">
        <v>3686</v>
      </c>
      <c r="B3701" s="7"/>
      <c r="C3701" s="7"/>
      <c r="D3701" s="120"/>
      <c r="E3701" s="7"/>
      <c r="F3701" s="7"/>
      <c r="G3701" s="219"/>
      <c r="H3701" s="7"/>
      <c r="I3701" s="7"/>
      <c r="J3701" s="9"/>
      <c r="K3701" s="501"/>
    </row>
    <row r="3702" spans="1:11" x14ac:dyDescent="0.2">
      <c r="A3702" s="163">
        <v>3687</v>
      </c>
      <c r="B3702" s="7"/>
      <c r="C3702" s="7"/>
      <c r="D3702" s="120"/>
      <c r="E3702" s="7"/>
      <c r="F3702" s="7"/>
      <c r="G3702" s="219"/>
      <c r="H3702" s="7"/>
      <c r="I3702" s="7"/>
      <c r="J3702" s="9"/>
      <c r="K3702" s="501"/>
    </row>
    <row r="3703" spans="1:11" x14ac:dyDescent="0.2">
      <c r="A3703" s="163">
        <v>3688</v>
      </c>
      <c r="B3703" s="7"/>
      <c r="C3703" s="7"/>
      <c r="D3703" s="120"/>
      <c r="E3703" s="7"/>
      <c r="F3703" s="7"/>
      <c r="G3703" s="219"/>
      <c r="H3703" s="7"/>
      <c r="I3703" s="7"/>
      <c r="J3703" s="9"/>
      <c r="K3703" s="501"/>
    </row>
    <row r="3704" spans="1:11" x14ac:dyDescent="0.2">
      <c r="A3704" s="163">
        <v>3689</v>
      </c>
      <c r="B3704" s="7"/>
      <c r="C3704" s="7"/>
      <c r="D3704" s="120"/>
      <c r="E3704" s="7"/>
      <c r="F3704" s="7"/>
      <c r="G3704" s="219"/>
      <c r="H3704" s="7"/>
      <c r="I3704" s="7"/>
      <c r="J3704" s="9"/>
      <c r="K3704" s="501"/>
    </row>
    <row r="3705" spans="1:11" x14ac:dyDescent="0.2">
      <c r="A3705" s="163">
        <v>3690</v>
      </c>
      <c r="B3705" s="7"/>
      <c r="C3705" s="7"/>
      <c r="D3705" s="120"/>
      <c r="E3705" s="7"/>
      <c r="F3705" s="7"/>
      <c r="G3705" s="219"/>
      <c r="H3705" s="7"/>
      <c r="I3705" s="7"/>
      <c r="J3705" s="9"/>
      <c r="K3705" s="501"/>
    </row>
    <row r="3706" spans="1:11" x14ac:dyDescent="0.2">
      <c r="A3706" s="163">
        <v>3691</v>
      </c>
      <c r="B3706" s="7"/>
      <c r="C3706" s="7"/>
      <c r="D3706" s="120"/>
      <c r="E3706" s="7"/>
      <c r="F3706" s="7"/>
      <c r="G3706" s="219"/>
      <c r="H3706" s="7"/>
      <c r="I3706" s="7"/>
      <c r="J3706" s="9"/>
      <c r="K3706" s="501"/>
    </row>
    <row r="3707" spans="1:11" x14ac:dyDescent="0.2">
      <c r="A3707" s="163">
        <v>3692</v>
      </c>
      <c r="B3707" s="7"/>
      <c r="C3707" s="7"/>
      <c r="D3707" s="120"/>
      <c r="E3707" s="7"/>
      <c r="F3707" s="7"/>
      <c r="G3707" s="219"/>
      <c r="H3707" s="7"/>
      <c r="I3707" s="7"/>
      <c r="J3707" s="9"/>
      <c r="K3707" s="501"/>
    </row>
    <row r="3708" spans="1:11" x14ac:dyDescent="0.2">
      <c r="A3708" s="163">
        <v>3693</v>
      </c>
      <c r="B3708" s="7"/>
      <c r="C3708" s="7"/>
      <c r="D3708" s="120"/>
      <c r="E3708" s="7"/>
      <c r="F3708" s="7"/>
      <c r="G3708" s="219"/>
      <c r="H3708" s="7"/>
      <c r="I3708" s="7"/>
      <c r="J3708" s="9"/>
      <c r="K3708" s="501"/>
    </row>
    <row r="3709" spans="1:11" x14ac:dyDescent="0.2">
      <c r="A3709" s="163">
        <v>3694</v>
      </c>
      <c r="B3709" s="7"/>
      <c r="C3709" s="7"/>
      <c r="D3709" s="120"/>
      <c r="E3709" s="7"/>
      <c r="F3709" s="7"/>
      <c r="G3709" s="219"/>
      <c r="H3709" s="7"/>
      <c r="I3709" s="7"/>
      <c r="J3709" s="9"/>
      <c r="K3709" s="501"/>
    </row>
    <row r="3710" spans="1:11" x14ac:dyDescent="0.2">
      <c r="A3710" s="163">
        <v>3695</v>
      </c>
      <c r="B3710" s="7"/>
      <c r="C3710" s="7"/>
      <c r="D3710" s="120"/>
      <c r="E3710" s="7"/>
      <c r="F3710" s="7"/>
      <c r="G3710" s="219"/>
      <c r="H3710" s="7"/>
      <c r="I3710" s="7"/>
      <c r="J3710" s="9"/>
      <c r="K3710" s="501"/>
    </row>
    <row r="3711" spans="1:11" x14ac:dyDescent="0.2">
      <c r="A3711" s="163">
        <v>3696</v>
      </c>
      <c r="B3711" s="7"/>
      <c r="C3711" s="7"/>
      <c r="D3711" s="120"/>
      <c r="E3711" s="7"/>
      <c r="F3711" s="7"/>
      <c r="G3711" s="219"/>
      <c r="H3711" s="7"/>
      <c r="I3711" s="7"/>
      <c r="J3711" s="9"/>
      <c r="K3711" s="501"/>
    </row>
    <row r="3712" spans="1:11" x14ac:dyDescent="0.2">
      <c r="A3712" s="163">
        <v>3697</v>
      </c>
      <c r="B3712" s="7"/>
      <c r="C3712" s="7"/>
      <c r="D3712" s="120"/>
      <c r="E3712" s="7"/>
      <c r="F3712" s="7"/>
      <c r="G3712" s="219"/>
      <c r="H3712" s="7"/>
      <c r="I3712" s="7"/>
      <c r="J3712" s="9"/>
      <c r="K3712" s="501"/>
    </row>
    <row r="3713" spans="1:11" x14ac:dyDescent="0.2">
      <c r="A3713" s="163">
        <v>3698</v>
      </c>
      <c r="B3713" s="7"/>
      <c r="C3713" s="7"/>
      <c r="D3713" s="120"/>
      <c r="E3713" s="7"/>
      <c r="F3713" s="7"/>
      <c r="G3713" s="219"/>
      <c r="H3713" s="7"/>
      <c r="I3713" s="7"/>
      <c r="J3713" s="9"/>
      <c r="K3713" s="501"/>
    </row>
    <row r="3714" spans="1:11" x14ac:dyDescent="0.2">
      <c r="A3714" s="163">
        <v>3699</v>
      </c>
      <c r="B3714" s="7"/>
      <c r="C3714" s="7"/>
      <c r="D3714" s="120"/>
      <c r="E3714" s="7"/>
      <c r="F3714" s="7"/>
      <c r="G3714" s="219"/>
      <c r="H3714" s="7"/>
      <c r="I3714" s="7"/>
      <c r="J3714" s="9"/>
      <c r="K3714" s="501"/>
    </row>
    <row r="3715" spans="1:11" x14ac:dyDescent="0.2">
      <c r="A3715" s="163">
        <v>3700</v>
      </c>
      <c r="B3715" s="7"/>
      <c r="C3715" s="7"/>
      <c r="D3715" s="120"/>
      <c r="E3715" s="7"/>
      <c r="F3715" s="7"/>
      <c r="G3715" s="219"/>
      <c r="H3715" s="7"/>
      <c r="I3715" s="7"/>
      <c r="J3715" s="9"/>
      <c r="K3715" s="501"/>
    </row>
    <row r="3716" spans="1:11" x14ac:dyDescent="0.2">
      <c r="A3716" s="163">
        <v>3701</v>
      </c>
      <c r="B3716" s="7"/>
      <c r="C3716" s="7"/>
      <c r="D3716" s="120"/>
      <c r="E3716" s="7"/>
      <c r="F3716" s="7"/>
      <c r="G3716" s="219"/>
      <c r="H3716" s="7"/>
      <c r="I3716" s="7"/>
      <c r="J3716" s="9"/>
      <c r="K3716" s="501"/>
    </row>
    <row r="3717" spans="1:11" x14ac:dyDescent="0.2">
      <c r="A3717" s="163">
        <v>3702</v>
      </c>
      <c r="B3717" s="7"/>
      <c r="C3717" s="7"/>
      <c r="D3717" s="120"/>
      <c r="E3717" s="7"/>
      <c r="F3717" s="7"/>
      <c r="G3717" s="219"/>
      <c r="H3717" s="7"/>
      <c r="I3717" s="7"/>
      <c r="J3717" s="9"/>
      <c r="K3717" s="501"/>
    </row>
    <row r="3718" spans="1:11" x14ac:dyDescent="0.2">
      <c r="A3718" s="163">
        <v>3703</v>
      </c>
      <c r="B3718" s="7"/>
      <c r="C3718" s="7"/>
      <c r="D3718" s="120"/>
      <c r="E3718" s="7"/>
      <c r="F3718" s="7"/>
      <c r="G3718" s="219"/>
      <c r="H3718" s="7"/>
      <c r="I3718" s="7"/>
      <c r="J3718" s="9"/>
      <c r="K3718" s="501"/>
    </row>
    <row r="3719" spans="1:11" x14ac:dyDescent="0.2">
      <c r="A3719" s="163">
        <v>3704</v>
      </c>
      <c r="B3719" s="7"/>
      <c r="C3719" s="7"/>
      <c r="D3719" s="120"/>
      <c r="E3719" s="7"/>
      <c r="F3719" s="7"/>
      <c r="G3719" s="219"/>
      <c r="H3719" s="7"/>
      <c r="I3719" s="7"/>
      <c r="J3719" s="9"/>
      <c r="K3719" s="501"/>
    </row>
    <row r="3720" spans="1:11" x14ac:dyDescent="0.2">
      <c r="A3720" s="163">
        <v>3705</v>
      </c>
      <c r="B3720" s="7"/>
      <c r="C3720" s="7"/>
      <c r="D3720" s="120"/>
      <c r="E3720" s="7"/>
      <c r="F3720" s="7"/>
      <c r="G3720" s="219"/>
      <c r="H3720" s="7"/>
      <c r="I3720" s="7"/>
      <c r="J3720" s="9"/>
      <c r="K3720" s="501"/>
    </row>
    <row r="3721" spans="1:11" x14ac:dyDescent="0.2">
      <c r="A3721" s="163">
        <v>3706</v>
      </c>
      <c r="B3721" s="7"/>
      <c r="C3721" s="7"/>
      <c r="D3721" s="120"/>
      <c r="E3721" s="7"/>
      <c r="F3721" s="7"/>
      <c r="G3721" s="219"/>
      <c r="H3721" s="7"/>
      <c r="I3721" s="7"/>
      <c r="J3721" s="9"/>
      <c r="K3721" s="501"/>
    </row>
    <row r="3722" spans="1:11" x14ac:dyDescent="0.2">
      <c r="A3722" s="163">
        <v>3707</v>
      </c>
      <c r="B3722" s="7"/>
      <c r="C3722" s="7"/>
      <c r="D3722" s="120"/>
      <c r="E3722" s="7"/>
      <c r="F3722" s="7"/>
      <c r="G3722" s="219"/>
      <c r="H3722" s="7"/>
      <c r="I3722" s="7"/>
      <c r="J3722" s="9"/>
      <c r="K3722" s="501"/>
    </row>
    <row r="3723" spans="1:11" x14ac:dyDescent="0.2">
      <c r="A3723" s="163">
        <v>3708</v>
      </c>
      <c r="B3723" s="7"/>
      <c r="C3723" s="7"/>
      <c r="D3723" s="120"/>
      <c r="E3723" s="7"/>
      <c r="F3723" s="7"/>
      <c r="G3723" s="219"/>
      <c r="H3723" s="7"/>
      <c r="I3723" s="7"/>
      <c r="J3723" s="9"/>
      <c r="K3723" s="501"/>
    </row>
    <row r="3724" spans="1:11" x14ac:dyDescent="0.2">
      <c r="A3724" s="163">
        <v>3709</v>
      </c>
      <c r="B3724" s="7"/>
      <c r="C3724" s="7"/>
      <c r="D3724" s="120"/>
      <c r="E3724" s="7"/>
      <c r="F3724" s="7"/>
      <c r="G3724" s="219"/>
      <c r="H3724" s="7"/>
      <c r="I3724" s="7"/>
      <c r="J3724" s="9"/>
      <c r="K3724" s="501"/>
    </row>
    <row r="3725" spans="1:11" x14ac:dyDescent="0.2">
      <c r="A3725" s="163">
        <v>3710</v>
      </c>
      <c r="B3725" s="7"/>
      <c r="C3725" s="7"/>
      <c r="D3725" s="120"/>
      <c r="E3725" s="7"/>
      <c r="F3725" s="7"/>
      <c r="G3725" s="219"/>
      <c r="H3725" s="7"/>
      <c r="I3725" s="7"/>
      <c r="J3725" s="9"/>
      <c r="K3725" s="501"/>
    </row>
    <row r="3726" spans="1:11" x14ac:dyDescent="0.2">
      <c r="A3726" s="163">
        <v>3711</v>
      </c>
      <c r="B3726" s="7"/>
      <c r="C3726" s="7"/>
      <c r="D3726" s="120"/>
      <c r="E3726" s="7"/>
      <c r="F3726" s="7"/>
      <c r="G3726" s="219"/>
      <c r="H3726" s="7"/>
      <c r="I3726" s="7"/>
      <c r="J3726" s="9"/>
      <c r="K3726" s="501"/>
    </row>
    <row r="3727" spans="1:11" x14ac:dyDescent="0.2">
      <c r="A3727" s="163">
        <v>3712</v>
      </c>
      <c r="B3727" s="7"/>
      <c r="C3727" s="7"/>
      <c r="D3727" s="120"/>
      <c r="E3727" s="7"/>
      <c r="F3727" s="7"/>
      <c r="G3727" s="219"/>
      <c r="H3727" s="7"/>
      <c r="I3727" s="7"/>
      <c r="J3727" s="9"/>
      <c r="K3727" s="501"/>
    </row>
    <row r="3728" spans="1:11" x14ac:dyDescent="0.2">
      <c r="A3728" s="163">
        <v>3713</v>
      </c>
      <c r="B3728" s="7"/>
      <c r="C3728" s="7"/>
      <c r="D3728" s="120"/>
      <c r="E3728" s="7"/>
      <c r="F3728" s="7"/>
      <c r="G3728" s="219"/>
      <c r="H3728" s="7"/>
      <c r="I3728" s="7"/>
      <c r="J3728" s="9"/>
      <c r="K3728" s="501"/>
    </row>
    <row r="3729" spans="1:11" x14ac:dyDescent="0.2">
      <c r="A3729" s="163">
        <v>3714</v>
      </c>
      <c r="B3729" s="7"/>
      <c r="C3729" s="7"/>
      <c r="D3729" s="120"/>
      <c r="E3729" s="7"/>
      <c r="F3729" s="7"/>
      <c r="G3729" s="219"/>
      <c r="H3729" s="7"/>
      <c r="I3729" s="7"/>
      <c r="J3729" s="9"/>
      <c r="K3729" s="501"/>
    </row>
    <row r="3730" spans="1:11" x14ac:dyDescent="0.2">
      <c r="A3730" s="163">
        <v>3715</v>
      </c>
      <c r="B3730" s="7"/>
      <c r="C3730" s="7"/>
      <c r="D3730" s="120"/>
      <c r="E3730" s="7"/>
      <c r="F3730" s="7"/>
      <c r="G3730" s="219"/>
      <c r="H3730" s="7"/>
      <c r="I3730" s="7"/>
      <c r="J3730" s="9"/>
      <c r="K3730" s="501"/>
    </row>
    <row r="3731" spans="1:11" x14ac:dyDescent="0.2">
      <c r="A3731" s="163">
        <v>3716</v>
      </c>
      <c r="B3731" s="7"/>
      <c r="C3731" s="7"/>
      <c r="D3731" s="120"/>
      <c r="E3731" s="7"/>
      <c r="F3731" s="7"/>
      <c r="G3731" s="219"/>
      <c r="H3731" s="7"/>
      <c r="I3731" s="7"/>
      <c r="J3731" s="9"/>
      <c r="K3731" s="501"/>
    </row>
    <row r="3732" spans="1:11" x14ac:dyDescent="0.2">
      <c r="A3732" s="163">
        <v>3717</v>
      </c>
      <c r="B3732" s="7"/>
      <c r="C3732" s="7"/>
      <c r="D3732" s="120"/>
      <c r="E3732" s="7"/>
      <c r="F3732" s="7"/>
      <c r="G3732" s="219"/>
      <c r="H3732" s="7"/>
      <c r="I3732" s="7"/>
      <c r="J3732" s="9"/>
      <c r="K3732" s="501"/>
    </row>
    <row r="3733" spans="1:11" x14ac:dyDescent="0.2">
      <c r="A3733" s="163">
        <v>3718</v>
      </c>
      <c r="B3733" s="7"/>
      <c r="C3733" s="7"/>
      <c r="D3733" s="120"/>
      <c r="E3733" s="7"/>
      <c r="F3733" s="7"/>
      <c r="G3733" s="219"/>
      <c r="H3733" s="7"/>
      <c r="I3733" s="7"/>
      <c r="J3733" s="9"/>
      <c r="K3733" s="501"/>
    </row>
    <row r="3734" spans="1:11" x14ac:dyDescent="0.2">
      <c r="A3734" s="163">
        <v>3719</v>
      </c>
      <c r="B3734" s="7"/>
      <c r="C3734" s="7"/>
      <c r="D3734" s="120"/>
      <c r="E3734" s="7"/>
      <c r="F3734" s="7"/>
      <c r="G3734" s="219"/>
      <c r="H3734" s="7"/>
      <c r="I3734" s="7"/>
      <c r="J3734" s="9"/>
      <c r="K3734" s="501"/>
    </row>
    <row r="3735" spans="1:11" x14ac:dyDescent="0.2">
      <c r="A3735" s="163">
        <v>3720</v>
      </c>
      <c r="B3735" s="7"/>
      <c r="C3735" s="7"/>
      <c r="D3735" s="120"/>
      <c r="E3735" s="7"/>
      <c r="F3735" s="7"/>
      <c r="G3735" s="219"/>
      <c r="H3735" s="7"/>
      <c r="I3735" s="7"/>
      <c r="J3735" s="9"/>
      <c r="K3735" s="501"/>
    </row>
    <row r="3736" spans="1:11" x14ac:dyDescent="0.2">
      <c r="A3736" s="163">
        <v>3721</v>
      </c>
      <c r="B3736" s="7"/>
      <c r="C3736" s="7"/>
      <c r="D3736" s="120"/>
      <c r="E3736" s="7"/>
      <c r="F3736" s="7"/>
      <c r="G3736" s="219"/>
      <c r="H3736" s="7"/>
      <c r="I3736" s="7"/>
      <c r="J3736" s="9"/>
      <c r="K3736" s="501"/>
    </row>
    <row r="3737" spans="1:11" x14ac:dyDescent="0.2">
      <c r="A3737" s="163">
        <v>3722</v>
      </c>
      <c r="B3737" s="7"/>
      <c r="C3737" s="7"/>
      <c r="D3737" s="120"/>
      <c r="E3737" s="7"/>
      <c r="F3737" s="7"/>
      <c r="G3737" s="219"/>
      <c r="H3737" s="7"/>
      <c r="I3737" s="7"/>
      <c r="J3737" s="9"/>
      <c r="K3737" s="501"/>
    </row>
    <row r="3738" spans="1:11" x14ac:dyDescent="0.2">
      <c r="A3738" s="163">
        <v>3723</v>
      </c>
      <c r="B3738" s="7"/>
      <c r="C3738" s="7"/>
      <c r="D3738" s="120"/>
      <c r="E3738" s="7"/>
      <c r="F3738" s="7"/>
      <c r="G3738" s="219"/>
      <c r="H3738" s="7"/>
      <c r="I3738" s="7"/>
      <c r="J3738" s="9"/>
      <c r="K3738" s="501"/>
    </row>
    <row r="3739" spans="1:11" x14ac:dyDescent="0.2">
      <c r="A3739" s="163">
        <v>3724</v>
      </c>
      <c r="B3739" s="7"/>
      <c r="C3739" s="7"/>
      <c r="D3739" s="120"/>
      <c r="E3739" s="7"/>
      <c r="F3739" s="7"/>
      <c r="G3739" s="219"/>
      <c r="H3739" s="7"/>
      <c r="I3739" s="7"/>
      <c r="J3739" s="9"/>
      <c r="K3739" s="501"/>
    </row>
    <row r="3740" spans="1:11" x14ac:dyDescent="0.2">
      <c r="A3740" s="163">
        <v>3725</v>
      </c>
      <c r="B3740" s="7"/>
      <c r="C3740" s="7"/>
      <c r="D3740" s="120"/>
      <c r="E3740" s="7"/>
      <c r="F3740" s="7"/>
      <c r="G3740" s="219"/>
      <c r="H3740" s="7"/>
      <c r="I3740" s="7"/>
      <c r="J3740" s="9"/>
      <c r="K3740" s="501"/>
    </row>
    <row r="3741" spans="1:11" x14ac:dyDescent="0.2">
      <c r="A3741" s="163">
        <v>3726</v>
      </c>
      <c r="B3741" s="7"/>
      <c r="C3741" s="7"/>
      <c r="D3741" s="120"/>
      <c r="E3741" s="7"/>
      <c r="F3741" s="7"/>
      <c r="G3741" s="219"/>
      <c r="H3741" s="7"/>
      <c r="I3741" s="7"/>
      <c r="J3741" s="9"/>
      <c r="K3741" s="501"/>
    </row>
    <row r="3742" spans="1:11" x14ac:dyDescent="0.2">
      <c r="A3742" s="163">
        <v>3727</v>
      </c>
      <c r="B3742" s="7"/>
      <c r="C3742" s="7"/>
      <c r="D3742" s="120"/>
      <c r="E3742" s="7"/>
      <c r="F3742" s="7"/>
      <c r="G3742" s="219"/>
      <c r="H3742" s="7"/>
      <c r="I3742" s="7"/>
      <c r="J3742" s="9"/>
      <c r="K3742" s="501"/>
    </row>
    <row r="3743" spans="1:11" x14ac:dyDescent="0.2">
      <c r="A3743" s="163">
        <v>3728</v>
      </c>
      <c r="B3743" s="7"/>
      <c r="C3743" s="7"/>
      <c r="D3743" s="120"/>
      <c r="E3743" s="7"/>
      <c r="F3743" s="7"/>
      <c r="G3743" s="219"/>
      <c r="H3743" s="7"/>
      <c r="I3743" s="7"/>
      <c r="J3743" s="9"/>
      <c r="K3743" s="501"/>
    </row>
    <row r="3744" spans="1:11" x14ac:dyDescent="0.2">
      <c r="A3744" s="163">
        <v>3729</v>
      </c>
      <c r="B3744" s="7"/>
      <c r="C3744" s="7"/>
      <c r="D3744" s="120"/>
      <c r="E3744" s="7"/>
      <c r="F3744" s="7"/>
      <c r="G3744" s="219"/>
      <c r="H3744" s="7"/>
      <c r="I3744" s="7"/>
      <c r="J3744" s="9"/>
      <c r="K3744" s="501"/>
    </row>
    <row r="3745" spans="1:11" x14ac:dyDescent="0.2">
      <c r="A3745" s="163">
        <v>3730</v>
      </c>
      <c r="B3745" s="7"/>
      <c r="C3745" s="7"/>
      <c r="D3745" s="120"/>
      <c r="E3745" s="7"/>
      <c r="F3745" s="7"/>
      <c r="G3745" s="219"/>
      <c r="H3745" s="7"/>
      <c r="I3745" s="7"/>
      <c r="J3745" s="9"/>
      <c r="K3745" s="501"/>
    </row>
    <row r="3746" spans="1:11" x14ac:dyDescent="0.2">
      <c r="A3746" s="163">
        <v>3731</v>
      </c>
      <c r="B3746" s="7"/>
      <c r="C3746" s="7"/>
      <c r="D3746" s="120"/>
      <c r="E3746" s="7"/>
      <c r="F3746" s="7"/>
      <c r="G3746" s="219"/>
      <c r="H3746" s="7"/>
      <c r="I3746" s="7"/>
      <c r="J3746" s="9"/>
      <c r="K3746" s="501"/>
    </row>
    <row r="3747" spans="1:11" x14ac:dyDescent="0.2">
      <c r="A3747" s="163">
        <v>3732</v>
      </c>
      <c r="B3747" s="7"/>
      <c r="C3747" s="7"/>
      <c r="D3747" s="120"/>
      <c r="E3747" s="7"/>
      <c r="F3747" s="7"/>
      <c r="G3747" s="219"/>
      <c r="H3747" s="7"/>
      <c r="I3747" s="7"/>
      <c r="J3747" s="9"/>
      <c r="K3747" s="501"/>
    </row>
    <row r="3748" spans="1:11" x14ac:dyDescent="0.2">
      <c r="A3748" s="163">
        <v>3733</v>
      </c>
      <c r="B3748" s="7"/>
      <c r="C3748" s="7"/>
      <c r="D3748" s="120"/>
      <c r="E3748" s="7"/>
      <c r="F3748" s="7"/>
      <c r="G3748" s="219"/>
      <c r="H3748" s="7"/>
      <c r="I3748" s="7"/>
      <c r="J3748" s="9"/>
      <c r="K3748" s="501"/>
    </row>
    <row r="3749" spans="1:11" x14ac:dyDescent="0.2">
      <c r="A3749" s="163">
        <v>3734</v>
      </c>
      <c r="B3749" s="7"/>
      <c r="C3749" s="7"/>
      <c r="D3749" s="120"/>
      <c r="E3749" s="7"/>
      <c r="F3749" s="7"/>
      <c r="G3749" s="219"/>
      <c r="H3749" s="7"/>
      <c r="I3749" s="7"/>
      <c r="J3749" s="9"/>
      <c r="K3749" s="501"/>
    </row>
    <row r="3750" spans="1:11" x14ac:dyDescent="0.2">
      <c r="A3750" s="163">
        <v>3735</v>
      </c>
      <c r="B3750" s="7"/>
      <c r="C3750" s="7"/>
      <c r="D3750" s="120"/>
      <c r="E3750" s="7"/>
      <c r="F3750" s="7"/>
      <c r="G3750" s="219"/>
      <c r="H3750" s="7"/>
      <c r="I3750" s="7"/>
      <c r="J3750" s="9"/>
      <c r="K3750" s="501"/>
    </row>
    <row r="3751" spans="1:11" x14ac:dyDescent="0.2">
      <c r="A3751" s="163">
        <v>3736</v>
      </c>
      <c r="B3751" s="7"/>
      <c r="C3751" s="7"/>
      <c r="D3751" s="120"/>
      <c r="E3751" s="7"/>
      <c r="F3751" s="7"/>
      <c r="G3751" s="219"/>
      <c r="H3751" s="7"/>
      <c r="I3751" s="7"/>
      <c r="J3751" s="9"/>
      <c r="K3751" s="501"/>
    </row>
    <row r="3752" spans="1:11" x14ac:dyDescent="0.2">
      <c r="A3752" s="163">
        <v>3737</v>
      </c>
      <c r="B3752" s="7"/>
      <c r="C3752" s="7"/>
      <c r="D3752" s="120"/>
      <c r="E3752" s="7"/>
      <c r="F3752" s="7"/>
      <c r="G3752" s="219"/>
      <c r="H3752" s="7"/>
      <c r="I3752" s="7"/>
      <c r="J3752" s="9"/>
      <c r="K3752" s="501"/>
    </row>
    <row r="3753" spans="1:11" x14ac:dyDescent="0.2">
      <c r="A3753" s="163">
        <v>3738</v>
      </c>
      <c r="B3753" s="7"/>
      <c r="C3753" s="7"/>
      <c r="D3753" s="120"/>
      <c r="E3753" s="7"/>
      <c r="F3753" s="7"/>
      <c r="G3753" s="219"/>
      <c r="H3753" s="7"/>
      <c r="I3753" s="7"/>
      <c r="J3753" s="9"/>
      <c r="K3753" s="501"/>
    </row>
    <row r="3754" spans="1:11" x14ac:dyDescent="0.2">
      <c r="A3754" s="163">
        <v>3739</v>
      </c>
      <c r="B3754" s="7"/>
      <c r="C3754" s="7"/>
      <c r="D3754" s="120"/>
      <c r="E3754" s="7"/>
      <c r="F3754" s="7"/>
      <c r="G3754" s="219"/>
      <c r="H3754" s="7"/>
      <c r="I3754" s="7"/>
      <c r="J3754" s="9"/>
      <c r="K3754" s="501"/>
    </row>
    <row r="3755" spans="1:11" x14ac:dyDescent="0.2">
      <c r="A3755" s="163">
        <v>3740</v>
      </c>
      <c r="B3755" s="7"/>
      <c r="C3755" s="7"/>
      <c r="D3755" s="120"/>
      <c r="E3755" s="7"/>
      <c r="F3755" s="7"/>
      <c r="G3755" s="219"/>
      <c r="H3755" s="7"/>
      <c r="I3755" s="7"/>
      <c r="J3755" s="9"/>
      <c r="K3755" s="501"/>
    </row>
    <row r="3756" spans="1:11" x14ac:dyDescent="0.2">
      <c r="A3756" s="163">
        <v>3741</v>
      </c>
      <c r="B3756" s="7"/>
      <c r="C3756" s="7"/>
      <c r="D3756" s="120"/>
      <c r="E3756" s="7"/>
      <c r="F3756" s="7"/>
      <c r="G3756" s="219"/>
      <c r="H3756" s="7"/>
      <c r="I3756" s="7"/>
      <c r="J3756" s="9"/>
      <c r="K3756" s="501"/>
    </row>
    <row r="3757" spans="1:11" x14ac:dyDescent="0.2">
      <c r="A3757" s="163">
        <v>3742</v>
      </c>
      <c r="B3757" s="7"/>
      <c r="C3757" s="7"/>
      <c r="D3757" s="120"/>
      <c r="E3757" s="7"/>
      <c r="F3757" s="7"/>
      <c r="G3757" s="219"/>
      <c r="H3757" s="7"/>
      <c r="I3757" s="7"/>
      <c r="J3757" s="9"/>
      <c r="K3757" s="501"/>
    </row>
    <row r="3758" spans="1:11" x14ac:dyDescent="0.2">
      <c r="A3758" s="163">
        <v>3743</v>
      </c>
      <c r="B3758" s="7"/>
      <c r="C3758" s="7"/>
      <c r="D3758" s="120"/>
      <c r="E3758" s="7"/>
      <c r="F3758" s="7"/>
      <c r="G3758" s="219"/>
      <c r="H3758" s="7"/>
      <c r="I3758" s="7"/>
      <c r="J3758" s="9"/>
      <c r="K3758" s="501"/>
    </row>
    <row r="3759" spans="1:11" x14ac:dyDescent="0.2">
      <c r="A3759" s="163">
        <v>3744</v>
      </c>
      <c r="B3759" s="7"/>
      <c r="C3759" s="7"/>
      <c r="D3759" s="120"/>
      <c r="E3759" s="7"/>
      <c r="F3759" s="7"/>
      <c r="G3759" s="219"/>
      <c r="H3759" s="7"/>
      <c r="I3759" s="7"/>
      <c r="J3759" s="9"/>
      <c r="K3759" s="501"/>
    </row>
    <row r="3760" spans="1:11" x14ac:dyDescent="0.2">
      <c r="A3760" s="163">
        <v>3745</v>
      </c>
      <c r="B3760" s="7"/>
      <c r="C3760" s="7"/>
      <c r="D3760" s="120"/>
      <c r="E3760" s="7"/>
      <c r="F3760" s="7"/>
      <c r="G3760" s="219"/>
      <c r="H3760" s="7"/>
      <c r="I3760" s="7"/>
      <c r="J3760" s="9"/>
      <c r="K3760" s="501"/>
    </row>
    <row r="3761" spans="1:11" x14ac:dyDescent="0.2">
      <c r="A3761" s="163">
        <v>3746</v>
      </c>
      <c r="B3761" s="7"/>
      <c r="C3761" s="7"/>
      <c r="D3761" s="120"/>
      <c r="E3761" s="7"/>
      <c r="F3761" s="7"/>
      <c r="G3761" s="219"/>
      <c r="H3761" s="7"/>
      <c r="I3761" s="7"/>
      <c r="J3761" s="9"/>
      <c r="K3761" s="501"/>
    </row>
    <row r="3762" spans="1:11" x14ac:dyDescent="0.2">
      <c r="A3762" s="163">
        <v>3747</v>
      </c>
      <c r="B3762" s="7"/>
      <c r="C3762" s="7"/>
      <c r="D3762" s="120"/>
      <c r="E3762" s="7"/>
      <c r="F3762" s="7"/>
      <c r="G3762" s="219"/>
      <c r="H3762" s="7"/>
      <c r="I3762" s="7"/>
      <c r="J3762" s="9"/>
      <c r="K3762" s="501"/>
    </row>
    <row r="3763" spans="1:11" x14ac:dyDescent="0.2">
      <c r="A3763" s="163">
        <v>3748</v>
      </c>
      <c r="B3763" s="7"/>
      <c r="C3763" s="7"/>
      <c r="D3763" s="120"/>
      <c r="E3763" s="7"/>
      <c r="F3763" s="7"/>
      <c r="G3763" s="219"/>
      <c r="H3763" s="7"/>
      <c r="I3763" s="7"/>
      <c r="J3763" s="9"/>
      <c r="K3763" s="501"/>
    </row>
    <row r="3764" spans="1:11" x14ac:dyDescent="0.2">
      <c r="A3764" s="163">
        <v>3749</v>
      </c>
      <c r="B3764" s="7"/>
      <c r="C3764" s="7"/>
      <c r="D3764" s="120"/>
      <c r="E3764" s="7"/>
      <c r="F3764" s="7"/>
      <c r="G3764" s="219"/>
      <c r="H3764" s="7"/>
      <c r="I3764" s="7"/>
      <c r="J3764" s="9"/>
      <c r="K3764" s="501"/>
    </row>
    <row r="3765" spans="1:11" x14ac:dyDescent="0.2">
      <c r="A3765" s="163">
        <v>3750</v>
      </c>
      <c r="B3765" s="7"/>
      <c r="C3765" s="7"/>
      <c r="D3765" s="120"/>
      <c r="E3765" s="7"/>
      <c r="F3765" s="7"/>
      <c r="G3765" s="219"/>
      <c r="H3765" s="7"/>
      <c r="I3765" s="7"/>
      <c r="J3765" s="9"/>
      <c r="K3765" s="501"/>
    </row>
    <row r="3766" spans="1:11" x14ac:dyDescent="0.2">
      <c r="A3766" s="163">
        <v>3751</v>
      </c>
      <c r="B3766" s="7"/>
      <c r="C3766" s="7"/>
      <c r="D3766" s="120"/>
      <c r="E3766" s="7"/>
      <c r="F3766" s="7"/>
      <c r="G3766" s="219"/>
      <c r="H3766" s="7"/>
      <c r="I3766" s="7"/>
      <c r="J3766" s="9"/>
      <c r="K3766" s="501"/>
    </row>
    <row r="3767" spans="1:11" x14ac:dyDescent="0.2">
      <c r="A3767" s="163">
        <v>3752</v>
      </c>
      <c r="B3767" s="7"/>
      <c r="C3767" s="7"/>
      <c r="D3767" s="120"/>
      <c r="E3767" s="7"/>
      <c r="F3767" s="7"/>
      <c r="G3767" s="219"/>
      <c r="H3767" s="7"/>
      <c r="I3767" s="7"/>
      <c r="J3767" s="9"/>
      <c r="K3767" s="501"/>
    </row>
    <row r="3768" spans="1:11" x14ac:dyDescent="0.2">
      <c r="A3768" s="163">
        <v>3753</v>
      </c>
      <c r="B3768" s="7"/>
      <c r="C3768" s="7"/>
      <c r="D3768" s="120"/>
      <c r="E3768" s="7"/>
      <c r="F3768" s="7"/>
      <c r="G3768" s="219"/>
      <c r="H3768" s="7"/>
      <c r="I3768" s="7"/>
      <c r="J3768" s="9"/>
      <c r="K3768" s="501"/>
    </row>
    <row r="3769" spans="1:11" x14ac:dyDescent="0.2">
      <c r="A3769" s="163">
        <v>3754</v>
      </c>
      <c r="B3769" s="7"/>
      <c r="C3769" s="7"/>
      <c r="D3769" s="120"/>
      <c r="E3769" s="7"/>
      <c r="F3769" s="7"/>
      <c r="G3769" s="219"/>
      <c r="H3769" s="7"/>
      <c r="I3769" s="7"/>
      <c r="J3769" s="9"/>
      <c r="K3769" s="501"/>
    </row>
    <row r="3770" spans="1:11" x14ac:dyDescent="0.2">
      <c r="A3770" s="163">
        <v>3755</v>
      </c>
      <c r="B3770" s="7"/>
      <c r="C3770" s="7"/>
      <c r="D3770" s="120"/>
      <c r="E3770" s="7"/>
      <c r="F3770" s="7"/>
      <c r="G3770" s="219"/>
      <c r="H3770" s="7"/>
      <c r="I3770" s="7"/>
      <c r="J3770" s="9"/>
      <c r="K3770" s="501"/>
    </row>
    <row r="3771" spans="1:11" x14ac:dyDescent="0.2">
      <c r="A3771" s="163">
        <v>3756</v>
      </c>
      <c r="B3771" s="7"/>
      <c r="C3771" s="7"/>
      <c r="D3771" s="120"/>
      <c r="E3771" s="7"/>
      <c r="F3771" s="7"/>
      <c r="G3771" s="219"/>
      <c r="H3771" s="7"/>
      <c r="I3771" s="7"/>
      <c r="J3771" s="9"/>
      <c r="K3771" s="501"/>
    </row>
    <row r="3772" spans="1:11" x14ac:dyDescent="0.2">
      <c r="A3772" s="163">
        <v>3757</v>
      </c>
      <c r="B3772" s="7"/>
      <c r="C3772" s="7"/>
      <c r="D3772" s="120"/>
      <c r="E3772" s="7"/>
      <c r="F3772" s="7"/>
      <c r="G3772" s="219"/>
      <c r="H3772" s="7"/>
      <c r="I3772" s="7"/>
      <c r="J3772" s="9"/>
      <c r="K3772" s="501"/>
    </row>
    <row r="3773" spans="1:11" x14ac:dyDescent="0.2">
      <c r="A3773" s="163">
        <v>3758</v>
      </c>
      <c r="B3773" s="7"/>
      <c r="C3773" s="7"/>
      <c r="D3773" s="120"/>
      <c r="E3773" s="7"/>
      <c r="F3773" s="7"/>
      <c r="G3773" s="219"/>
      <c r="H3773" s="7"/>
      <c r="I3773" s="7"/>
      <c r="J3773" s="9"/>
      <c r="K3773" s="501"/>
    </row>
    <row r="3774" spans="1:11" x14ac:dyDescent="0.2">
      <c r="A3774" s="163">
        <v>3759</v>
      </c>
      <c r="B3774" s="7"/>
      <c r="C3774" s="7"/>
      <c r="D3774" s="120"/>
      <c r="E3774" s="7"/>
      <c r="F3774" s="7"/>
      <c r="G3774" s="219"/>
      <c r="H3774" s="7"/>
      <c r="I3774" s="7"/>
      <c r="J3774" s="9"/>
      <c r="K3774" s="501"/>
    </row>
    <row r="3775" spans="1:11" x14ac:dyDescent="0.2">
      <c r="A3775" s="163">
        <v>3760</v>
      </c>
      <c r="B3775" s="7"/>
      <c r="C3775" s="7"/>
      <c r="D3775" s="120"/>
      <c r="E3775" s="7"/>
      <c r="F3775" s="7"/>
      <c r="G3775" s="219"/>
      <c r="H3775" s="7"/>
      <c r="I3775" s="7"/>
      <c r="J3775" s="9"/>
      <c r="K3775" s="501"/>
    </row>
    <row r="3776" spans="1:11" x14ac:dyDescent="0.2">
      <c r="A3776" s="163">
        <v>3761</v>
      </c>
      <c r="B3776" s="7"/>
      <c r="C3776" s="7"/>
      <c r="D3776" s="120"/>
      <c r="E3776" s="7"/>
      <c r="F3776" s="7"/>
      <c r="G3776" s="219"/>
      <c r="H3776" s="7"/>
      <c r="I3776" s="7"/>
      <c r="J3776" s="9"/>
      <c r="K3776" s="501"/>
    </row>
    <row r="3777" spans="1:11" x14ac:dyDescent="0.2">
      <c r="A3777" s="163">
        <v>3762</v>
      </c>
      <c r="B3777" s="7"/>
      <c r="C3777" s="7"/>
      <c r="D3777" s="120"/>
      <c r="E3777" s="7"/>
      <c r="F3777" s="7"/>
      <c r="G3777" s="219"/>
      <c r="H3777" s="7"/>
      <c r="I3777" s="7"/>
      <c r="J3777" s="9"/>
      <c r="K3777" s="501"/>
    </row>
    <row r="3778" spans="1:11" x14ac:dyDescent="0.2">
      <c r="A3778" s="163">
        <v>3763</v>
      </c>
      <c r="B3778" s="7"/>
      <c r="C3778" s="7"/>
      <c r="D3778" s="120"/>
      <c r="E3778" s="7"/>
      <c r="F3778" s="7"/>
      <c r="G3778" s="219"/>
      <c r="H3778" s="7"/>
      <c r="I3778" s="7"/>
      <c r="J3778" s="9"/>
      <c r="K3778" s="501"/>
    </row>
    <row r="3779" spans="1:11" x14ac:dyDescent="0.2">
      <c r="A3779" s="163">
        <v>3764</v>
      </c>
      <c r="B3779" s="7"/>
      <c r="C3779" s="7"/>
      <c r="D3779" s="120"/>
      <c r="E3779" s="7"/>
      <c r="F3779" s="7"/>
      <c r="G3779" s="219"/>
      <c r="H3779" s="7"/>
      <c r="I3779" s="7"/>
      <c r="J3779" s="9"/>
      <c r="K3779" s="501"/>
    </row>
    <row r="3780" spans="1:11" x14ac:dyDescent="0.2">
      <c r="A3780" s="163">
        <v>3765</v>
      </c>
      <c r="B3780" s="7"/>
      <c r="C3780" s="7"/>
      <c r="D3780" s="120"/>
      <c r="E3780" s="7"/>
      <c r="F3780" s="7"/>
      <c r="G3780" s="219"/>
      <c r="H3780" s="7"/>
      <c r="I3780" s="7"/>
      <c r="J3780" s="9"/>
      <c r="K3780" s="501"/>
    </row>
    <row r="3781" spans="1:11" x14ac:dyDescent="0.2">
      <c r="A3781" s="163">
        <v>3766</v>
      </c>
      <c r="B3781" s="7"/>
      <c r="C3781" s="7"/>
      <c r="D3781" s="120"/>
      <c r="E3781" s="7"/>
      <c r="F3781" s="7"/>
      <c r="G3781" s="219"/>
      <c r="H3781" s="7"/>
      <c r="I3781" s="7"/>
      <c r="J3781" s="9"/>
      <c r="K3781" s="501"/>
    </row>
    <row r="3782" spans="1:11" x14ac:dyDescent="0.2">
      <c r="A3782" s="163">
        <v>3767</v>
      </c>
      <c r="B3782" s="7"/>
      <c r="C3782" s="7"/>
      <c r="D3782" s="120"/>
      <c r="E3782" s="7"/>
      <c r="F3782" s="7"/>
      <c r="G3782" s="219"/>
      <c r="H3782" s="7"/>
      <c r="I3782" s="7"/>
      <c r="J3782" s="9"/>
      <c r="K3782" s="501"/>
    </row>
    <row r="3783" spans="1:11" x14ac:dyDescent="0.2">
      <c r="A3783" s="163">
        <v>3768</v>
      </c>
      <c r="B3783" s="7"/>
      <c r="C3783" s="7"/>
      <c r="D3783" s="120"/>
      <c r="E3783" s="7"/>
      <c r="F3783" s="7"/>
      <c r="G3783" s="219"/>
      <c r="H3783" s="7"/>
      <c r="I3783" s="7"/>
      <c r="J3783" s="9"/>
      <c r="K3783" s="501"/>
    </row>
    <row r="3784" spans="1:11" x14ac:dyDescent="0.2">
      <c r="A3784" s="163">
        <v>3769</v>
      </c>
      <c r="B3784" s="7"/>
      <c r="C3784" s="7"/>
      <c r="D3784" s="120"/>
      <c r="E3784" s="7"/>
      <c r="F3784" s="7"/>
      <c r="G3784" s="219"/>
      <c r="H3784" s="7"/>
      <c r="I3784" s="7"/>
      <c r="J3784" s="9"/>
      <c r="K3784" s="501"/>
    </row>
    <row r="3785" spans="1:11" x14ac:dyDescent="0.2">
      <c r="A3785" s="163">
        <v>3770</v>
      </c>
      <c r="B3785" s="7"/>
      <c r="C3785" s="7"/>
      <c r="D3785" s="120"/>
      <c r="E3785" s="7"/>
      <c r="F3785" s="7"/>
      <c r="G3785" s="219"/>
      <c r="H3785" s="7"/>
      <c r="I3785" s="7"/>
      <c r="J3785" s="9"/>
      <c r="K3785" s="501"/>
    </row>
    <row r="3786" spans="1:11" x14ac:dyDescent="0.2">
      <c r="A3786" s="163">
        <v>3771</v>
      </c>
      <c r="B3786" s="7"/>
      <c r="C3786" s="7"/>
      <c r="D3786" s="120"/>
      <c r="E3786" s="7"/>
      <c r="F3786" s="7"/>
      <c r="G3786" s="219"/>
      <c r="H3786" s="7"/>
      <c r="I3786" s="7"/>
      <c r="J3786" s="9"/>
      <c r="K3786" s="501"/>
    </row>
    <row r="3787" spans="1:11" x14ac:dyDescent="0.2">
      <c r="A3787" s="163">
        <v>3772</v>
      </c>
      <c r="B3787" s="7"/>
      <c r="C3787" s="7"/>
      <c r="D3787" s="120"/>
      <c r="E3787" s="7"/>
      <c r="F3787" s="7"/>
      <c r="G3787" s="219"/>
      <c r="H3787" s="7"/>
      <c r="I3787" s="7"/>
      <c r="J3787" s="9"/>
      <c r="K3787" s="501"/>
    </row>
    <row r="3788" spans="1:11" x14ac:dyDescent="0.2">
      <c r="A3788" s="163">
        <v>3773</v>
      </c>
      <c r="B3788" s="7"/>
      <c r="C3788" s="7"/>
      <c r="D3788" s="120"/>
      <c r="E3788" s="7"/>
      <c r="F3788" s="7"/>
      <c r="G3788" s="219"/>
      <c r="H3788" s="7"/>
      <c r="I3788" s="7"/>
      <c r="J3788" s="9"/>
      <c r="K3788" s="501"/>
    </row>
    <row r="3789" spans="1:11" x14ac:dyDescent="0.2">
      <c r="A3789" s="163">
        <v>3774</v>
      </c>
      <c r="B3789" s="7"/>
      <c r="C3789" s="7"/>
      <c r="D3789" s="120"/>
      <c r="E3789" s="7"/>
      <c r="F3789" s="7"/>
      <c r="G3789" s="219"/>
      <c r="H3789" s="7"/>
      <c r="I3789" s="7"/>
      <c r="J3789" s="9"/>
      <c r="K3789" s="501"/>
    </row>
    <row r="3790" spans="1:11" x14ac:dyDescent="0.2">
      <c r="A3790" s="163">
        <v>3775</v>
      </c>
      <c r="B3790" s="7"/>
      <c r="C3790" s="7"/>
      <c r="D3790" s="120"/>
      <c r="E3790" s="7"/>
      <c r="F3790" s="7"/>
      <c r="G3790" s="219"/>
      <c r="H3790" s="7"/>
      <c r="I3790" s="7"/>
      <c r="J3790" s="9"/>
      <c r="K3790" s="501"/>
    </row>
    <row r="3791" spans="1:11" x14ac:dyDescent="0.2">
      <c r="A3791" s="163">
        <v>3776</v>
      </c>
      <c r="B3791" s="7"/>
      <c r="C3791" s="7"/>
      <c r="D3791" s="120"/>
      <c r="E3791" s="7"/>
      <c r="F3791" s="7"/>
      <c r="G3791" s="219"/>
      <c r="H3791" s="7"/>
      <c r="I3791" s="7"/>
      <c r="J3791" s="9"/>
      <c r="K3791" s="501"/>
    </row>
    <row r="3792" spans="1:11" x14ac:dyDescent="0.2">
      <c r="A3792" s="163">
        <v>3777</v>
      </c>
      <c r="B3792" s="7"/>
      <c r="C3792" s="7"/>
      <c r="D3792" s="120"/>
      <c r="E3792" s="7"/>
      <c r="F3792" s="7"/>
      <c r="G3792" s="219"/>
      <c r="H3792" s="7"/>
      <c r="I3792" s="7"/>
      <c r="J3792" s="9"/>
      <c r="K3792" s="501"/>
    </row>
    <row r="3793" spans="1:11" x14ac:dyDescent="0.2">
      <c r="A3793" s="163">
        <v>3778</v>
      </c>
      <c r="B3793" s="7"/>
      <c r="C3793" s="7"/>
      <c r="D3793" s="120"/>
      <c r="E3793" s="7"/>
      <c r="F3793" s="7"/>
      <c r="G3793" s="219"/>
      <c r="H3793" s="7"/>
      <c r="I3793" s="7"/>
      <c r="J3793" s="9"/>
      <c r="K3793" s="501"/>
    </row>
    <row r="3794" spans="1:11" x14ac:dyDescent="0.2">
      <c r="A3794" s="163">
        <v>3779</v>
      </c>
      <c r="B3794" s="7"/>
      <c r="C3794" s="7"/>
      <c r="D3794" s="120"/>
      <c r="E3794" s="7"/>
      <c r="F3794" s="7"/>
      <c r="G3794" s="219"/>
      <c r="H3794" s="7"/>
      <c r="I3794" s="7"/>
      <c r="J3794" s="9"/>
      <c r="K3794" s="501"/>
    </row>
    <row r="3795" spans="1:11" x14ac:dyDescent="0.2">
      <c r="A3795" s="163">
        <v>3780</v>
      </c>
      <c r="B3795" s="7"/>
      <c r="C3795" s="7"/>
      <c r="D3795" s="120"/>
      <c r="E3795" s="7"/>
      <c r="F3795" s="7"/>
      <c r="G3795" s="219"/>
      <c r="H3795" s="7"/>
      <c r="I3795" s="7"/>
      <c r="J3795" s="9"/>
      <c r="K3795" s="501"/>
    </row>
    <row r="3796" spans="1:11" x14ac:dyDescent="0.2">
      <c r="A3796" s="163">
        <v>3781</v>
      </c>
      <c r="B3796" s="7"/>
      <c r="C3796" s="7"/>
      <c r="D3796" s="120"/>
      <c r="E3796" s="7"/>
      <c r="F3796" s="7"/>
      <c r="G3796" s="219"/>
      <c r="H3796" s="7"/>
      <c r="I3796" s="7"/>
      <c r="J3796" s="9"/>
      <c r="K3796" s="501"/>
    </row>
    <row r="3797" spans="1:11" x14ac:dyDescent="0.2">
      <c r="A3797" s="163">
        <v>3782</v>
      </c>
      <c r="B3797" s="7"/>
      <c r="C3797" s="7"/>
      <c r="D3797" s="120"/>
      <c r="E3797" s="7"/>
      <c r="F3797" s="7"/>
      <c r="G3797" s="219"/>
      <c r="H3797" s="7"/>
      <c r="I3797" s="7"/>
      <c r="J3797" s="9"/>
      <c r="K3797" s="501"/>
    </row>
    <row r="3798" spans="1:11" x14ac:dyDescent="0.2">
      <c r="A3798" s="163">
        <v>3783</v>
      </c>
      <c r="B3798" s="7"/>
      <c r="C3798" s="7"/>
      <c r="D3798" s="120"/>
      <c r="E3798" s="7"/>
      <c r="F3798" s="7"/>
      <c r="G3798" s="219"/>
      <c r="H3798" s="7"/>
      <c r="I3798" s="7"/>
      <c r="J3798" s="9"/>
      <c r="K3798" s="501"/>
    </row>
    <row r="3799" spans="1:11" x14ac:dyDescent="0.2">
      <c r="A3799" s="163">
        <v>3784</v>
      </c>
      <c r="B3799" s="7"/>
      <c r="C3799" s="7"/>
      <c r="D3799" s="120"/>
      <c r="E3799" s="7"/>
      <c r="F3799" s="7"/>
      <c r="G3799" s="219"/>
      <c r="H3799" s="7"/>
      <c r="I3799" s="7"/>
      <c r="J3799" s="9"/>
      <c r="K3799" s="501"/>
    </row>
    <row r="3800" spans="1:11" x14ac:dyDescent="0.2">
      <c r="A3800" s="163">
        <v>3785</v>
      </c>
      <c r="B3800" s="7"/>
      <c r="C3800" s="7"/>
      <c r="D3800" s="120"/>
      <c r="E3800" s="7"/>
      <c r="F3800" s="7"/>
      <c r="G3800" s="219"/>
      <c r="H3800" s="7"/>
      <c r="I3800" s="7"/>
      <c r="J3800" s="9"/>
      <c r="K3800" s="501"/>
    </row>
    <row r="3801" spans="1:11" x14ac:dyDescent="0.2">
      <c r="A3801" s="163">
        <v>3786</v>
      </c>
      <c r="B3801" s="7"/>
      <c r="C3801" s="7"/>
      <c r="D3801" s="120"/>
      <c r="E3801" s="7"/>
      <c r="F3801" s="7"/>
      <c r="G3801" s="219"/>
      <c r="H3801" s="7"/>
      <c r="I3801" s="7"/>
      <c r="J3801" s="9"/>
      <c r="K3801" s="501"/>
    </row>
    <row r="3802" spans="1:11" x14ac:dyDescent="0.2">
      <c r="A3802" s="163">
        <v>3787</v>
      </c>
      <c r="B3802" s="7"/>
      <c r="C3802" s="7"/>
      <c r="D3802" s="120"/>
      <c r="E3802" s="7"/>
      <c r="F3802" s="7"/>
      <c r="G3802" s="219"/>
      <c r="H3802" s="7"/>
      <c r="I3802" s="7"/>
      <c r="J3802" s="9"/>
      <c r="K3802" s="501"/>
    </row>
    <row r="3803" spans="1:11" x14ac:dyDescent="0.2">
      <c r="A3803" s="163">
        <v>3788</v>
      </c>
      <c r="B3803" s="7"/>
      <c r="C3803" s="7"/>
      <c r="D3803" s="120"/>
      <c r="E3803" s="7"/>
      <c r="F3803" s="7"/>
      <c r="G3803" s="219"/>
      <c r="H3803" s="7"/>
      <c r="I3803" s="7"/>
      <c r="J3803" s="9"/>
      <c r="K3803" s="501"/>
    </row>
    <row r="3804" spans="1:11" x14ac:dyDescent="0.2">
      <c r="A3804" s="163">
        <v>3789</v>
      </c>
      <c r="B3804" s="7"/>
      <c r="C3804" s="7"/>
      <c r="D3804" s="120"/>
      <c r="E3804" s="7"/>
      <c r="F3804" s="7"/>
      <c r="G3804" s="219"/>
      <c r="H3804" s="7"/>
      <c r="I3804" s="7"/>
      <c r="J3804" s="9"/>
      <c r="K3804" s="501"/>
    </row>
    <row r="3805" spans="1:11" x14ac:dyDescent="0.2">
      <c r="A3805" s="163">
        <v>3790</v>
      </c>
      <c r="B3805" s="7"/>
      <c r="C3805" s="7"/>
      <c r="D3805" s="120"/>
      <c r="E3805" s="7"/>
      <c r="F3805" s="7"/>
      <c r="G3805" s="219"/>
      <c r="H3805" s="7"/>
      <c r="I3805" s="7"/>
      <c r="J3805" s="9"/>
      <c r="K3805" s="501"/>
    </row>
    <row r="3806" spans="1:11" x14ac:dyDescent="0.2">
      <c r="A3806" s="163">
        <v>3791</v>
      </c>
      <c r="B3806" s="7"/>
      <c r="C3806" s="7"/>
      <c r="D3806" s="120"/>
      <c r="E3806" s="7"/>
      <c r="F3806" s="7"/>
      <c r="G3806" s="219"/>
      <c r="H3806" s="7"/>
      <c r="I3806" s="7"/>
      <c r="J3806" s="9"/>
      <c r="K3806" s="501"/>
    </row>
    <row r="3807" spans="1:11" x14ac:dyDescent="0.2">
      <c r="A3807" s="163">
        <v>3792</v>
      </c>
      <c r="B3807" s="7"/>
      <c r="C3807" s="7"/>
      <c r="D3807" s="120"/>
      <c r="E3807" s="7"/>
      <c r="F3807" s="7"/>
      <c r="G3807" s="219"/>
      <c r="H3807" s="7"/>
      <c r="I3807" s="7"/>
      <c r="J3807" s="9"/>
      <c r="K3807" s="501"/>
    </row>
    <row r="3808" spans="1:11" x14ac:dyDescent="0.2">
      <c r="A3808" s="163">
        <v>3793</v>
      </c>
      <c r="B3808" s="7"/>
      <c r="C3808" s="7"/>
      <c r="D3808" s="120"/>
      <c r="E3808" s="7"/>
      <c r="F3808" s="7"/>
      <c r="G3808" s="219"/>
      <c r="H3808" s="7"/>
      <c r="I3808" s="7"/>
      <c r="J3808" s="9"/>
      <c r="K3808" s="501"/>
    </row>
    <row r="3809" spans="1:11" x14ac:dyDescent="0.2">
      <c r="A3809" s="163">
        <v>3794</v>
      </c>
      <c r="B3809" s="7"/>
      <c r="C3809" s="7"/>
      <c r="D3809" s="120"/>
      <c r="E3809" s="7"/>
      <c r="F3809" s="7"/>
      <c r="G3809" s="219"/>
      <c r="H3809" s="7"/>
      <c r="I3809" s="7"/>
      <c r="J3809" s="9"/>
      <c r="K3809" s="501"/>
    </row>
    <row r="3810" spans="1:11" x14ac:dyDescent="0.2">
      <c r="A3810" s="163">
        <v>3795</v>
      </c>
      <c r="B3810" s="7"/>
      <c r="C3810" s="7"/>
      <c r="D3810" s="120"/>
      <c r="E3810" s="7"/>
      <c r="F3810" s="7"/>
      <c r="G3810" s="219"/>
      <c r="H3810" s="7"/>
      <c r="I3810" s="7"/>
      <c r="J3810" s="9"/>
      <c r="K3810" s="501"/>
    </row>
    <row r="3811" spans="1:11" x14ac:dyDescent="0.2">
      <c r="A3811" s="163">
        <v>3796</v>
      </c>
      <c r="B3811" s="7"/>
      <c r="C3811" s="7"/>
      <c r="D3811" s="120"/>
      <c r="E3811" s="7"/>
      <c r="F3811" s="7"/>
      <c r="G3811" s="219"/>
      <c r="H3811" s="7"/>
      <c r="I3811" s="7"/>
      <c r="J3811" s="9"/>
      <c r="K3811" s="501"/>
    </row>
    <row r="3812" spans="1:11" x14ac:dyDescent="0.2">
      <c r="A3812" s="163">
        <v>3797</v>
      </c>
      <c r="B3812" s="7"/>
      <c r="C3812" s="7"/>
      <c r="D3812" s="120"/>
      <c r="E3812" s="7"/>
      <c r="F3812" s="7"/>
      <c r="G3812" s="219"/>
      <c r="H3812" s="7"/>
      <c r="I3812" s="7"/>
      <c r="J3812" s="9"/>
      <c r="K3812" s="501"/>
    </row>
    <row r="3813" spans="1:11" x14ac:dyDescent="0.2">
      <c r="A3813" s="163">
        <v>3798</v>
      </c>
      <c r="B3813" s="7"/>
      <c r="C3813" s="7"/>
      <c r="D3813" s="120"/>
      <c r="E3813" s="7"/>
      <c r="F3813" s="7"/>
      <c r="G3813" s="219"/>
      <c r="H3813" s="7"/>
      <c r="I3813" s="7"/>
      <c r="J3813" s="9"/>
      <c r="K3813" s="501"/>
    </row>
    <row r="3814" spans="1:11" x14ac:dyDescent="0.2">
      <c r="A3814" s="163">
        <v>3799</v>
      </c>
      <c r="B3814" s="7"/>
      <c r="C3814" s="7"/>
      <c r="D3814" s="120"/>
      <c r="E3814" s="7"/>
      <c r="F3814" s="7"/>
      <c r="G3814" s="219"/>
      <c r="H3814" s="7"/>
      <c r="I3814" s="7"/>
      <c r="J3814" s="9"/>
      <c r="K3814" s="501"/>
    </row>
    <row r="3815" spans="1:11" x14ac:dyDescent="0.2">
      <c r="A3815" s="163">
        <v>3800</v>
      </c>
      <c r="B3815" s="7"/>
      <c r="C3815" s="7"/>
      <c r="D3815" s="120"/>
      <c r="E3815" s="7"/>
      <c r="F3815" s="7"/>
      <c r="G3815" s="219"/>
      <c r="H3815" s="7"/>
      <c r="I3815" s="7"/>
      <c r="J3815" s="9"/>
      <c r="K3815" s="501"/>
    </row>
    <row r="3816" spans="1:11" x14ac:dyDescent="0.2">
      <c r="A3816" s="163">
        <v>3801</v>
      </c>
      <c r="B3816" s="7"/>
      <c r="C3816" s="7"/>
      <c r="D3816" s="120"/>
      <c r="E3816" s="7"/>
      <c r="F3816" s="7"/>
      <c r="G3816" s="219"/>
      <c r="H3816" s="7"/>
      <c r="I3816" s="7"/>
      <c r="J3816" s="9"/>
      <c r="K3816" s="501"/>
    </row>
    <row r="3817" spans="1:11" x14ac:dyDescent="0.2">
      <c r="A3817" s="163">
        <v>3802</v>
      </c>
      <c r="B3817" s="7"/>
      <c r="C3817" s="7"/>
      <c r="D3817" s="120"/>
      <c r="E3817" s="7"/>
      <c r="F3817" s="7"/>
      <c r="G3817" s="219"/>
      <c r="H3817" s="7"/>
      <c r="I3817" s="7"/>
      <c r="J3817" s="9"/>
      <c r="K3817" s="501"/>
    </row>
    <row r="3818" spans="1:11" x14ac:dyDescent="0.2">
      <c r="A3818" s="163">
        <v>3803</v>
      </c>
      <c r="B3818" s="7"/>
      <c r="C3818" s="7"/>
      <c r="D3818" s="120"/>
      <c r="E3818" s="7"/>
      <c r="F3818" s="7"/>
      <c r="G3818" s="219"/>
      <c r="H3818" s="7"/>
      <c r="I3818" s="7"/>
      <c r="J3818" s="9"/>
      <c r="K3818" s="501"/>
    </row>
    <row r="3819" spans="1:11" x14ac:dyDescent="0.2">
      <c r="A3819" s="163">
        <v>3804</v>
      </c>
      <c r="B3819" s="7"/>
      <c r="C3819" s="7"/>
      <c r="D3819" s="120"/>
      <c r="E3819" s="7"/>
      <c r="F3819" s="7"/>
      <c r="G3819" s="219"/>
      <c r="H3819" s="7"/>
      <c r="I3819" s="7"/>
      <c r="J3819" s="9"/>
      <c r="K3819" s="501"/>
    </row>
    <row r="3820" spans="1:11" x14ac:dyDescent="0.2">
      <c r="A3820" s="163">
        <v>3805</v>
      </c>
      <c r="B3820" s="7"/>
      <c r="C3820" s="7"/>
      <c r="D3820" s="120"/>
      <c r="E3820" s="7"/>
      <c r="F3820" s="7"/>
      <c r="G3820" s="219"/>
      <c r="H3820" s="7"/>
      <c r="I3820" s="7"/>
      <c r="J3820" s="9"/>
      <c r="K3820" s="501"/>
    </row>
    <row r="3821" spans="1:11" x14ac:dyDescent="0.2">
      <c r="A3821" s="163">
        <v>3806</v>
      </c>
      <c r="B3821" s="7"/>
      <c r="C3821" s="7"/>
      <c r="D3821" s="120"/>
      <c r="E3821" s="7"/>
      <c r="F3821" s="7"/>
      <c r="G3821" s="219"/>
      <c r="H3821" s="7"/>
      <c r="I3821" s="7"/>
      <c r="J3821" s="9"/>
      <c r="K3821" s="501"/>
    </row>
    <row r="3822" spans="1:11" x14ac:dyDescent="0.2">
      <c r="A3822" s="163">
        <v>3807</v>
      </c>
      <c r="B3822" s="7"/>
      <c r="C3822" s="7"/>
      <c r="D3822" s="120"/>
      <c r="E3822" s="7"/>
      <c r="F3822" s="7"/>
      <c r="G3822" s="219"/>
      <c r="H3822" s="7"/>
      <c r="I3822" s="7"/>
      <c r="J3822" s="9"/>
      <c r="K3822" s="501"/>
    </row>
    <row r="3823" spans="1:11" x14ac:dyDescent="0.2">
      <c r="A3823" s="163">
        <v>3808</v>
      </c>
      <c r="B3823" s="7"/>
      <c r="C3823" s="7"/>
      <c r="D3823" s="120"/>
      <c r="E3823" s="7"/>
      <c r="F3823" s="7"/>
      <c r="G3823" s="219"/>
      <c r="H3823" s="7"/>
      <c r="I3823" s="7"/>
      <c r="J3823" s="9"/>
      <c r="K3823" s="501"/>
    </row>
    <row r="3824" spans="1:11" x14ac:dyDescent="0.2">
      <c r="A3824" s="163">
        <v>3809</v>
      </c>
      <c r="B3824" s="7"/>
      <c r="C3824" s="7"/>
      <c r="D3824" s="120"/>
      <c r="E3824" s="7"/>
      <c r="F3824" s="7"/>
      <c r="G3824" s="219"/>
      <c r="H3824" s="7"/>
      <c r="I3824" s="7"/>
      <c r="J3824" s="9"/>
      <c r="K3824" s="501"/>
    </row>
    <row r="3825" spans="1:11" x14ac:dyDescent="0.2">
      <c r="A3825" s="163">
        <v>3810</v>
      </c>
      <c r="B3825" s="7"/>
      <c r="C3825" s="7"/>
      <c r="D3825" s="120"/>
      <c r="E3825" s="7"/>
      <c r="F3825" s="7"/>
      <c r="G3825" s="219"/>
      <c r="H3825" s="7"/>
      <c r="I3825" s="7"/>
      <c r="J3825" s="9"/>
      <c r="K3825" s="501"/>
    </row>
    <row r="3826" spans="1:11" x14ac:dyDescent="0.2">
      <c r="A3826" s="163">
        <v>3811</v>
      </c>
      <c r="B3826" s="7"/>
      <c r="C3826" s="7"/>
      <c r="D3826" s="120"/>
      <c r="E3826" s="7"/>
      <c r="F3826" s="7"/>
      <c r="G3826" s="219"/>
      <c r="H3826" s="7"/>
      <c r="I3826" s="7"/>
      <c r="J3826" s="9"/>
      <c r="K3826" s="501"/>
    </row>
    <row r="3827" spans="1:11" x14ac:dyDescent="0.2">
      <c r="A3827" s="163">
        <v>3812</v>
      </c>
      <c r="B3827" s="7"/>
      <c r="C3827" s="7"/>
      <c r="D3827" s="120"/>
      <c r="E3827" s="7"/>
      <c r="F3827" s="7"/>
      <c r="G3827" s="219"/>
      <c r="H3827" s="7"/>
      <c r="I3827" s="7"/>
      <c r="J3827" s="9"/>
      <c r="K3827" s="501"/>
    </row>
    <row r="3828" spans="1:11" x14ac:dyDescent="0.2">
      <c r="A3828" s="163">
        <v>3813</v>
      </c>
      <c r="B3828" s="7"/>
      <c r="C3828" s="7"/>
      <c r="D3828" s="120"/>
      <c r="E3828" s="7"/>
      <c r="F3828" s="7"/>
      <c r="G3828" s="219"/>
      <c r="H3828" s="7"/>
      <c r="I3828" s="7"/>
      <c r="J3828" s="9"/>
      <c r="K3828" s="501"/>
    </row>
    <row r="3829" spans="1:11" x14ac:dyDescent="0.2">
      <c r="A3829" s="163">
        <v>3814</v>
      </c>
      <c r="B3829" s="7"/>
      <c r="C3829" s="7"/>
      <c r="D3829" s="120"/>
      <c r="E3829" s="7"/>
      <c r="F3829" s="7"/>
      <c r="G3829" s="219"/>
      <c r="H3829" s="7"/>
      <c r="I3829" s="7"/>
      <c r="J3829" s="9"/>
      <c r="K3829" s="501"/>
    </row>
    <row r="3830" spans="1:11" x14ac:dyDescent="0.2">
      <c r="A3830" s="163">
        <v>3815</v>
      </c>
      <c r="B3830" s="7"/>
      <c r="C3830" s="7"/>
      <c r="D3830" s="120"/>
      <c r="E3830" s="7"/>
      <c r="F3830" s="7"/>
      <c r="G3830" s="219"/>
      <c r="H3830" s="7"/>
      <c r="I3830" s="7"/>
      <c r="J3830" s="9"/>
      <c r="K3830" s="501"/>
    </row>
    <row r="3831" spans="1:11" x14ac:dyDescent="0.2">
      <c r="A3831" s="163">
        <v>3816</v>
      </c>
      <c r="B3831" s="7"/>
      <c r="C3831" s="7"/>
      <c r="D3831" s="120"/>
      <c r="E3831" s="7"/>
      <c r="F3831" s="7"/>
      <c r="G3831" s="219"/>
      <c r="H3831" s="7"/>
      <c r="I3831" s="7"/>
      <c r="J3831" s="9"/>
      <c r="K3831" s="501"/>
    </row>
    <row r="3832" spans="1:11" x14ac:dyDescent="0.2">
      <c r="A3832" s="163">
        <v>3817</v>
      </c>
      <c r="B3832" s="7"/>
      <c r="C3832" s="7"/>
      <c r="D3832" s="120"/>
      <c r="E3832" s="7"/>
      <c r="F3832" s="7"/>
      <c r="G3832" s="219"/>
      <c r="H3832" s="7"/>
      <c r="I3832" s="7"/>
      <c r="J3832" s="9"/>
      <c r="K3832" s="501"/>
    </row>
    <row r="3833" spans="1:11" x14ac:dyDescent="0.2">
      <c r="A3833" s="163">
        <v>3818</v>
      </c>
      <c r="B3833" s="7"/>
      <c r="C3833" s="7"/>
      <c r="D3833" s="120"/>
      <c r="E3833" s="7"/>
      <c r="F3833" s="7"/>
      <c r="G3833" s="219"/>
      <c r="H3833" s="7"/>
      <c r="I3833" s="7"/>
      <c r="J3833" s="9"/>
      <c r="K3833" s="501"/>
    </row>
    <row r="3834" spans="1:11" x14ac:dyDescent="0.2">
      <c r="A3834" s="163">
        <v>3819</v>
      </c>
      <c r="B3834" s="7"/>
      <c r="C3834" s="7"/>
      <c r="D3834" s="120"/>
      <c r="E3834" s="7"/>
      <c r="F3834" s="7"/>
      <c r="G3834" s="219"/>
      <c r="H3834" s="7"/>
      <c r="I3834" s="7"/>
      <c r="J3834" s="9"/>
      <c r="K3834" s="501"/>
    </row>
    <row r="3835" spans="1:11" x14ac:dyDescent="0.2">
      <c r="A3835" s="163">
        <v>3820</v>
      </c>
      <c r="B3835" s="7"/>
      <c r="C3835" s="7"/>
      <c r="D3835" s="120"/>
      <c r="E3835" s="7"/>
      <c r="F3835" s="7"/>
      <c r="G3835" s="219"/>
      <c r="H3835" s="7"/>
      <c r="I3835" s="7"/>
      <c r="J3835" s="9"/>
      <c r="K3835" s="501"/>
    </row>
    <row r="3836" spans="1:11" x14ac:dyDescent="0.2">
      <c r="A3836" s="163">
        <v>3821</v>
      </c>
      <c r="B3836" s="7"/>
      <c r="C3836" s="7"/>
      <c r="D3836" s="120"/>
      <c r="E3836" s="7"/>
      <c r="F3836" s="7"/>
      <c r="G3836" s="219"/>
      <c r="H3836" s="7"/>
      <c r="I3836" s="7"/>
      <c r="J3836" s="9"/>
      <c r="K3836" s="501"/>
    </row>
    <row r="3837" spans="1:11" x14ac:dyDescent="0.2">
      <c r="A3837" s="163">
        <v>3822</v>
      </c>
      <c r="B3837" s="7"/>
      <c r="C3837" s="7"/>
      <c r="D3837" s="120"/>
      <c r="E3837" s="7"/>
      <c r="F3837" s="7"/>
      <c r="G3837" s="219"/>
      <c r="H3837" s="7"/>
      <c r="I3837" s="7"/>
      <c r="J3837" s="9"/>
      <c r="K3837" s="501"/>
    </row>
    <row r="3838" spans="1:11" x14ac:dyDescent="0.2">
      <c r="A3838" s="163">
        <v>3823</v>
      </c>
      <c r="B3838" s="7"/>
      <c r="C3838" s="7"/>
      <c r="D3838" s="120"/>
      <c r="E3838" s="7"/>
      <c r="F3838" s="7"/>
      <c r="G3838" s="219"/>
      <c r="H3838" s="7"/>
      <c r="I3838" s="7"/>
      <c r="J3838" s="9"/>
      <c r="K3838" s="501"/>
    </row>
    <row r="3839" spans="1:11" x14ac:dyDescent="0.2">
      <c r="A3839" s="163">
        <v>3824</v>
      </c>
      <c r="B3839" s="7"/>
      <c r="C3839" s="7"/>
      <c r="D3839" s="120"/>
      <c r="E3839" s="7"/>
      <c r="F3839" s="7"/>
      <c r="G3839" s="219"/>
      <c r="H3839" s="7"/>
      <c r="I3839" s="7"/>
      <c r="J3839" s="9"/>
      <c r="K3839" s="501"/>
    </row>
    <row r="3840" spans="1:11" x14ac:dyDescent="0.2">
      <c r="A3840" s="163">
        <v>3825</v>
      </c>
      <c r="B3840" s="7"/>
      <c r="C3840" s="7"/>
      <c r="D3840" s="120"/>
      <c r="E3840" s="7"/>
      <c r="F3840" s="7"/>
      <c r="G3840" s="219"/>
      <c r="H3840" s="7"/>
      <c r="I3840" s="7"/>
      <c r="J3840" s="9"/>
      <c r="K3840" s="501"/>
    </row>
    <row r="3841" spans="1:11" x14ac:dyDescent="0.2">
      <c r="A3841" s="163">
        <v>3826</v>
      </c>
      <c r="B3841" s="7"/>
      <c r="C3841" s="7"/>
      <c r="D3841" s="120"/>
      <c r="E3841" s="7"/>
      <c r="F3841" s="7"/>
      <c r="G3841" s="219"/>
      <c r="H3841" s="7"/>
      <c r="I3841" s="7"/>
      <c r="J3841" s="9"/>
      <c r="K3841" s="501"/>
    </row>
    <row r="3842" spans="1:11" x14ac:dyDescent="0.2">
      <c r="A3842" s="163">
        <v>3827</v>
      </c>
      <c r="B3842" s="7"/>
      <c r="C3842" s="7"/>
      <c r="D3842" s="120"/>
      <c r="E3842" s="7"/>
      <c r="F3842" s="7"/>
      <c r="G3842" s="219"/>
      <c r="H3842" s="7"/>
      <c r="I3842" s="7"/>
      <c r="J3842" s="9"/>
      <c r="K3842" s="501"/>
    </row>
    <row r="3843" spans="1:11" x14ac:dyDescent="0.2">
      <c r="A3843" s="163">
        <v>3828</v>
      </c>
      <c r="B3843" s="7"/>
      <c r="C3843" s="7"/>
      <c r="D3843" s="120"/>
      <c r="E3843" s="7"/>
      <c r="F3843" s="7"/>
      <c r="G3843" s="219"/>
      <c r="H3843" s="7"/>
      <c r="I3843" s="7"/>
      <c r="J3843" s="9"/>
      <c r="K3843" s="501"/>
    </row>
    <row r="3844" spans="1:11" x14ac:dyDescent="0.2">
      <c r="A3844" s="163">
        <v>3829</v>
      </c>
      <c r="B3844" s="7"/>
      <c r="C3844" s="7"/>
      <c r="D3844" s="120"/>
      <c r="E3844" s="7"/>
      <c r="F3844" s="7"/>
      <c r="G3844" s="219"/>
      <c r="H3844" s="7"/>
      <c r="I3844" s="7"/>
      <c r="J3844" s="9"/>
      <c r="K3844" s="501"/>
    </row>
    <row r="3845" spans="1:11" x14ac:dyDescent="0.2">
      <c r="A3845" s="163">
        <v>3830</v>
      </c>
      <c r="B3845" s="7"/>
      <c r="C3845" s="7"/>
      <c r="D3845" s="120"/>
      <c r="E3845" s="7"/>
      <c r="F3845" s="7"/>
      <c r="G3845" s="219"/>
      <c r="H3845" s="7"/>
      <c r="I3845" s="7"/>
      <c r="J3845" s="9"/>
      <c r="K3845" s="501"/>
    </row>
    <row r="3846" spans="1:11" x14ac:dyDescent="0.2">
      <c r="A3846" s="163">
        <v>3831</v>
      </c>
      <c r="B3846" s="7"/>
      <c r="C3846" s="7"/>
      <c r="D3846" s="120"/>
      <c r="E3846" s="7"/>
      <c r="F3846" s="7"/>
      <c r="G3846" s="219"/>
      <c r="H3846" s="7"/>
      <c r="I3846" s="7"/>
      <c r="J3846" s="9"/>
      <c r="K3846" s="501"/>
    </row>
    <row r="3847" spans="1:11" x14ac:dyDescent="0.2">
      <c r="A3847" s="163">
        <v>3832</v>
      </c>
      <c r="B3847" s="7"/>
      <c r="C3847" s="7"/>
      <c r="D3847" s="120"/>
      <c r="E3847" s="7"/>
      <c r="F3847" s="7"/>
      <c r="G3847" s="219"/>
      <c r="H3847" s="7"/>
      <c r="I3847" s="7"/>
      <c r="J3847" s="9"/>
      <c r="K3847" s="501"/>
    </row>
    <row r="3848" spans="1:11" x14ac:dyDescent="0.2">
      <c r="A3848" s="163">
        <v>3833</v>
      </c>
      <c r="B3848" s="7"/>
      <c r="C3848" s="7"/>
      <c r="D3848" s="120"/>
      <c r="E3848" s="7"/>
      <c r="F3848" s="7"/>
      <c r="G3848" s="219"/>
      <c r="H3848" s="7"/>
      <c r="I3848" s="7"/>
      <c r="J3848" s="9"/>
      <c r="K3848" s="501"/>
    </row>
    <row r="3849" spans="1:11" x14ac:dyDescent="0.2">
      <c r="A3849" s="163">
        <v>3834</v>
      </c>
      <c r="B3849" s="7"/>
      <c r="C3849" s="7"/>
      <c r="D3849" s="120"/>
      <c r="E3849" s="7"/>
      <c r="F3849" s="7"/>
      <c r="G3849" s="219"/>
      <c r="H3849" s="7"/>
      <c r="I3849" s="7"/>
      <c r="J3849" s="9"/>
      <c r="K3849" s="501"/>
    </row>
    <row r="3850" spans="1:11" x14ac:dyDescent="0.2">
      <c r="A3850" s="163">
        <v>3835</v>
      </c>
      <c r="B3850" s="7"/>
      <c r="C3850" s="7"/>
      <c r="D3850" s="120"/>
      <c r="E3850" s="7"/>
      <c r="F3850" s="7"/>
      <c r="G3850" s="219"/>
      <c r="H3850" s="7"/>
      <c r="I3850" s="7"/>
      <c r="J3850" s="9"/>
      <c r="K3850" s="501"/>
    </row>
    <row r="3851" spans="1:11" x14ac:dyDescent="0.2">
      <c r="A3851" s="163">
        <v>3836</v>
      </c>
      <c r="B3851" s="7"/>
      <c r="C3851" s="7"/>
      <c r="D3851" s="120"/>
      <c r="E3851" s="7"/>
      <c r="F3851" s="7"/>
      <c r="G3851" s="219"/>
      <c r="H3851" s="7"/>
      <c r="I3851" s="7"/>
      <c r="J3851" s="9"/>
      <c r="K3851" s="501"/>
    </row>
    <row r="3852" spans="1:11" x14ac:dyDescent="0.2">
      <c r="A3852" s="163">
        <v>3837</v>
      </c>
      <c r="B3852" s="7"/>
      <c r="C3852" s="7"/>
      <c r="D3852" s="120"/>
      <c r="E3852" s="7"/>
      <c r="F3852" s="7"/>
      <c r="G3852" s="219"/>
      <c r="H3852" s="7"/>
      <c r="I3852" s="7"/>
      <c r="J3852" s="9"/>
      <c r="K3852" s="501"/>
    </row>
    <row r="3853" spans="1:11" x14ac:dyDescent="0.2">
      <c r="A3853" s="163">
        <v>3838</v>
      </c>
      <c r="B3853" s="7"/>
      <c r="C3853" s="7"/>
      <c r="D3853" s="120"/>
      <c r="E3853" s="7"/>
      <c r="F3853" s="7"/>
      <c r="G3853" s="219"/>
      <c r="H3853" s="7"/>
      <c r="I3853" s="7"/>
      <c r="J3853" s="9"/>
      <c r="K3853" s="501"/>
    </row>
    <row r="3854" spans="1:11" x14ac:dyDescent="0.2">
      <c r="A3854" s="163">
        <v>3839</v>
      </c>
      <c r="B3854" s="7"/>
      <c r="C3854" s="7"/>
      <c r="D3854" s="120"/>
      <c r="E3854" s="7"/>
      <c r="F3854" s="7"/>
      <c r="G3854" s="219"/>
      <c r="H3854" s="7"/>
      <c r="I3854" s="7"/>
      <c r="J3854" s="9"/>
      <c r="K3854" s="501"/>
    </row>
    <row r="3855" spans="1:11" x14ac:dyDescent="0.2">
      <c r="A3855" s="163">
        <v>3840</v>
      </c>
      <c r="B3855" s="7"/>
      <c r="C3855" s="7"/>
      <c r="D3855" s="120"/>
      <c r="E3855" s="7"/>
      <c r="F3855" s="7"/>
      <c r="G3855" s="219"/>
      <c r="H3855" s="7"/>
      <c r="I3855" s="7"/>
      <c r="J3855" s="9"/>
      <c r="K3855" s="501"/>
    </row>
    <row r="3856" spans="1:11" x14ac:dyDescent="0.2">
      <c r="A3856" s="163">
        <v>3841</v>
      </c>
      <c r="B3856" s="7"/>
      <c r="C3856" s="7"/>
      <c r="D3856" s="120"/>
      <c r="E3856" s="7"/>
      <c r="F3856" s="7"/>
      <c r="G3856" s="219"/>
      <c r="H3856" s="7"/>
      <c r="I3856" s="7"/>
      <c r="J3856" s="9"/>
      <c r="K3856" s="501"/>
    </row>
    <row r="3857" spans="1:11" x14ac:dyDescent="0.2">
      <c r="A3857" s="163">
        <v>3842</v>
      </c>
      <c r="B3857" s="7"/>
      <c r="C3857" s="7"/>
      <c r="D3857" s="120"/>
      <c r="E3857" s="7"/>
      <c r="F3857" s="7"/>
      <c r="G3857" s="219"/>
      <c r="H3857" s="7"/>
      <c r="I3857" s="7"/>
      <c r="J3857" s="9"/>
      <c r="K3857" s="501"/>
    </row>
    <row r="3858" spans="1:11" x14ac:dyDescent="0.2">
      <c r="A3858" s="163">
        <v>3843</v>
      </c>
      <c r="B3858" s="7"/>
      <c r="C3858" s="7"/>
      <c r="D3858" s="120"/>
      <c r="E3858" s="7"/>
      <c r="F3858" s="7"/>
      <c r="G3858" s="219"/>
      <c r="H3858" s="7"/>
      <c r="I3858" s="7"/>
      <c r="J3858" s="9"/>
      <c r="K3858" s="501"/>
    </row>
    <row r="3859" spans="1:11" x14ac:dyDescent="0.2">
      <c r="A3859" s="163">
        <v>3844</v>
      </c>
      <c r="B3859" s="7"/>
      <c r="C3859" s="7"/>
      <c r="D3859" s="120"/>
      <c r="E3859" s="7"/>
      <c r="F3859" s="7"/>
      <c r="G3859" s="219"/>
      <c r="H3859" s="7"/>
      <c r="I3859" s="7"/>
      <c r="J3859" s="9"/>
      <c r="K3859" s="501"/>
    </row>
    <row r="3860" spans="1:11" x14ac:dyDescent="0.2">
      <c r="A3860" s="163">
        <v>3845</v>
      </c>
      <c r="B3860" s="7"/>
      <c r="C3860" s="7"/>
      <c r="D3860" s="120"/>
      <c r="E3860" s="7"/>
      <c r="F3860" s="7"/>
      <c r="G3860" s="219"/>
      <c r="H3860" s="7"/>
      <c r="I3860" s="7"/>
      <c r="J3860" s="9"/>
      <c r="K3860" s="501"/>
    </row>
    <row r="3861" spans="1:11" x14ac:dyDescent="0.2">
      <c r="A3861" s="163">
        <v>3846</v>
      </c>
      <c r="B3861" s="7"/>
      <c r="C3861" s="7"/>
      <c r="D3861" s="120"/>
      <c r="E3861" s="7"/>
      <c r="F3861" s="7"/>
      <c r="G3861" s="219"/>
      <c r="H3861" s="7"/>
      <c r="I3861" s="7"/>
      <c r="J3861" s="9"/>
      <c r="K3861" s="501"/>
    </row>
    <row r="3862" spans="1:11" x14ac:dyDescent="0.2">
      <c r="A3862" s="163">
        <v>3847</v>
      </c>
      <c r="B3862" s="7"/>
      <c r="C3862" s="7"/>
      <c r="D3862" s="120"/>
      <c r="E3862" s="7"/>
      <c r="F3862" s="7"/>
      <c r="G3862" s="219"/>
      <c r="H3862" s="7"/>
      <c r="I3862" s="7"/>
      <c r="J3862" s="9"/>
      <c r="K3862" s="501"/>
    </row>
    <row r="3863" spans="1:11" x14ac:dyDescent="0.2">
      <c r="A3863" s="163">
        <v>3848</v>
      </c>
      <c r="B3863" s="7"/>
      <c r="C3863" s="7"/>
      <c r="D3863" s="120"/>
      <c r="E3863" s="7"/>
      <c r="F3863" s="7"/>
      <c r="G3863" s="219"/>
      <c r="H3863" s="7"/>
      <c r="I3863" s="7"/>
      <c r="J3863" s="9"/>
      <c r="K3863" s="501"/>
    </row>
    <row r="3864" spans="1:11" x14ac:dyDescent="0.2">
      <c r="A3864" s="163">
        <v>3849</v>
      </c>
      <c r="B3864" s="7"/>
      <c r="C3864" s="7"/>
      <c r="D3864" s="120"/>
      <c r="E3864" s="7"/>
      <c r="F3864" s="7"/>
      <c r="G3864" s="219"/>
      <c r="H3864" s="7"/>
      <c r="I3864" s="7"/>
      <c r="J3864" s="9"/>
      <c r="K3864" s="501"/>
    </row>
    <row r="3865" spans="1:11" x14ac:dyDescent="0.2">
      <c r="A3865" s="163">
        <v>3850</v>
      </c>
      <c r="B3865" s="7"/>
      <c r="C3865" s="7"/>
      <c r="D3865" s="120"/>
      <c r="E3865" s="7"/>
      <c r="F3865" s="7"/>
      <c r="G3865" s="219"/>
      <c r="H3865" s="7"/>
      <c r="I3865" s="7"/>
      <c r="J3865" s="9"/>
      <c r="K3865" s="501"/>
    </row>
    <row r="3866" spans="1:11" x14ac:dyDescent="0.2">
      <c r="A3866" s="163">
        <v>3851</v>
      </c>
      <c r="B3866" s="7"/>
      <c r="C3866" s="7"/>
      <c r="D3866" s="120"/>
      <c r="E3866" s="7"/>
      <c r="F3866" s="7"/>
      <c r="G3866" s="219"/>
      <c r="H3866" s="7"/>
      <c r="I3866" s="7"/>
      <c r="J3866" s="9"/>
      <c r="K3866" s="501"/>
    </row>
    <row r="3867" spans="1:11" x14ac:dyDescent="0.2">
      <c r="A3867" s="163">
        <v>3852</v>
      </c>
      <c r="B3867" s="7"/>
      <c r="C3867" s="7"/>
      <c r="D3867" s="120"/>
      <c r="E3867" s="7"/>
      <c r="F3867" s="7"/>
      <c r="G3867" s="219"/>
      <c r="H3867" s="7"/>
      <c r="I3867" s="7"/>
      <c r="J3867" s="9"/>
      <c r="K3867" s="501"/>
    </row>
    <row r="3868" spans="1:11" x14ac:dyDescent="0.2">
      <c r="A3868" s="163">
        <v>3853</v>
      </c>
      <c r="B3868" s="7"/>
      <c r="C3868" s="7"/>
      <c r="D3868" s="120"/>
      <c r="E3868" s="7"/>
      <c r="F3868" s="7"/>
      <c r="G3868" s="219"/>
      <c r="H3868" s="7"/>
      <c r="I3868" s="7"/>
      <c r="J3868" s="9"/>
      <c r="K3868" s="501"/>
    </row>
    <row r="3869" spans="1:11" x14ac:dyDescent="0.2">
      <c r="A3869" s="163">
        <v>3854</v>
      </c>
      <c r="B3869" s="7"/>
      <c r="C3869" s="7"/>
      <c r="D3869" s="120"/>
      <c r="E3869" s="7"/>
      <c r="F3869" s="7"/>
      <c r="G3869" s="219"/>
      <c r="H3869" s="7"/>
      <c r="I3869" s="7"/>
      <c r="J3869" s="9"/>
      <c r="K3869" s="501"/>
    </row>
    <row r="3870" spans="1:11" x14ac:dyDescent="0.2">
      <c r="A3870" s="163">
        <v>3855</v>
      </c>
      <c r="B3870" s="7"/>
      <c r="C3870" s="7"/>
      <c r="D3870" s="120"/>
      <c r="E3870" s="7"/>
      <c r="F3870" s="7"/>
      <c r="G3870" s="219"/>
      <c r="H3870" s="7"/>
      <c r="I3870" s="7"/>
      <c r="J3870" s="9"/>
      <c r="K3870" s="501"/>
    </row>
    <row r="3871" spans="1:11" x14ac:dyDescent="0.2">
      <c r="A3871" s="163">
        <v>3856</v>
      </c>
      <c r="B3871" s="7"/>
      <c r="C3871" s="7"/>
      <c r="D3871" s="120"/>
      <c r="E3871" s="7"/>
      <c r="F3871" s="7"/>
      <c r="G3871" s="219"/>
      <c r="H3871" s="7"/>
      <c r="I3871" s="7"/>
      <c r="J3871" s="9"/>
      <c r="K3871" s="501"/>
    </row>
    <row r="3872" spans="1:11" x14ac:dyDescent="0.2">
      <c r="A3872" s="163">
        <v>3857</v>
      </c>
      <c r="B3872" s="7"/>
      <c r="C3872" s="7"/>
      <c r="D3872" s="120"/>
      <c r="E3872" s="7"/>
      <c r="F3872" s="7"/>
      <c r="G3872" s="219"/>
      <c r="H3872" s="7"/>
      <c r="I3872" s="7"/>
      <c r="J3872" s="9"/>
      <c r="K3872" s="501"/>
    </row>
    <row r="3873" spans="1:11" x14ac:dyDescent="0.2">
      <c r="A3873" s="163">
        <v>3858</v>
      </c>
      <c r="B3873" s="7"/>
      <c r="C3873" s="7"/>
      <c r="D3873" s="120"/>
      <c r="E3873" s="7"/>
      <c r="F3873" s="7"/>
      <c r="G3873" s="219"/>
      <c r="H3873" s="7"/>
      <c r="I3873" s="7"/>
      <c r="J3873" s="9"/>
      <c r="K3873" s="501"/>
    </row>
    <row r="3874" spans="1:11" x14ac:dyDescent="0.2">
      <c r="A3874" s="163">
        <v>3859</v>
      </c>
      <c r="B3874" s="7"/>
      <c r="C3874" s="7"/>
      <c r="D3874" s="120"/>
      <c r="E3874" s="7"/>
      <c r="F3874" s="7"/>
      <c r="G3874" s="219"/>
      <c r="H3874" s="7"/>
      <c r="I3874" s="7"/>
      <c r="J3874" s="9"/>
      <c r="K3874" s="501"/>
    </row>
    <row r="3875" spans="1:11" x14ac:dyDescent="0.2">
      <c r="A3875" s="163">
        <v>3860</v>
      </c>
      <c r="B3875" s="7"/>
      <c r="C3875" s="7"/>
      <c r="D3875" s="120"/>
      <c r="E3875" s="7"/>
      <c r="F3875" s="7"/>
      <c r="G3875" s="219"/>
      <c r="H3875" s="7"/>
      <c r="I3875" s="7"/>
      <c r="J3875" s="9"/>
      <c r="K3875" s="501"/>
    </row>
    <row r="3876" spans="1:11" x14ac:dyDescent="0.2">
      <c r="A3876" s="163">
        <v>3861</v>
      </c>
      <c r="B3876" s="7"/>
      <c r="C3876" s="7"/>
      <c r="D3876" s="120"/>
      <c r="E3876" s="7"/>
      <c r="F3876" s="7"/>
      <c r="G3876" s="219"/>
      <c r="H3876" s="7"/>
      <c r="I3876" s="7"/>
      <c r="J3876" s="9"/>
      <c r="K3876" s="501"/>
    </row>
    <row r="3877" spans="1:11" x14ac:dyDescent="0.2">
      <c r="A3877" s="163">
        <v>3862</v>
      </c>
      <c r="B3877" s="7"/>
      <c r="C3877" s="7"/>
      <c r="D3877" s="120"/>
      <c r="E3877" s="7"/>
      <c r="F3877" s="7"/>
      <c r="G3877" s="219"/>
      <c r="H3877" s="7"/>
      <c r="I3877" s="7"/>
      <c r="J3877" s="9"/>
      <c r="K3877" s="501"/>
    </row>
    <row r="3878" spans="1:11" x14ac:dyDescent="0.2">
      <c r="A3878" s="163">
        <v>3863</v>
      </c>
      <c r="B3878" s="7"/>
      <c r="C3878" s="7"/>
      <c r="D3878" s="120"/>
      <c r="E3878" s="7"/>
      <c r="F3878" s="7"/>
      <c r="G3878" s="219"/>
      <c r="H3878" s="7"/>
      <c r="I3878" s="7"/>
      <c r="J3878" s="9"/>
      <c r="K3878" s="501"/>
    </row>
    <row r="3879" spans="1:11" x14ac:dyDescent="0.2">
      <c r="A3879" s="163">
        <v>3864</v>
      </c>
      <c r="B3879" s="7"/>
      <c r="C3879" s="7"/>
      <c r="D3879" s="120"/>
      <c r="E3879" s="7"/>
      <c r="F3879" s="7"/>
      <c r="G3879" s="219"/>
      <c r="H3879" s="7"/>
      <c r="I3879" s="7"/>
      <c r="J3879" s="9"/>
      <c r="K3879" s="501"/>
    </row>
    <row r="3880" spans="1:11" x14ac:dyDescent="0.2">
      <c r="A3880" s="163">
        <v>3865</v>
      </c>
      <c r="B3880" s="7"/>
      <c r="C3880" s="7"/>
      <c r="D3880" s="120"/>
      <c r="E3880" s="7"/>
      <c r="F3880" s="7"/>
      <c r="G3880" s="219"/>
      <c r="H3880" s="7"/>
      <c r="I3880" s="7"/>
      <c r="J3880" s="9"/>
      <c r="K3880" s="501"/>
    </row>
    <row r="3881" spans="1:11" x14ac:dyDescent="0.2">
      <c r="A3881" s="163">
        <v>3866</v>
      </c>
      <c r="B3881" s="7"/>
      <c r="C3881" s="7"/>
      <c r="D3881" s="120"/>
      <c r="E3881" s="7"/>
      <c r="F3881" s="7"/>
      <c r="G3881" s="219"/>
      <c r="H3881" s="7"/>
      <c r="I3881" s="7"/>
      <c r="J3881" s="9"/>
      <c r="K3881" s="501"/>
    </row>
    <row r="3882" spans="1:11" x14ac:dyDescent="0.2">
      <c r="A3882" s="163">
        <v>3867</v>
      </c>
      <c r="B3882" s="7"/>
      <c r="C3882" s="7"/>
      <c r="D3882" s="120"/>
      <c r="E3882" s="7"/>
      <c r="F3882" s="7"/>
      <c r="G3882" s="219"/>
      <c r="H3882" s="7"/>
      <c r="I3882" s="7"/>
      <c r="J3882" s="9"/>
      <c r="K3882" s="501"/>
    </row>
    <row r="3883" spans="1:11" x14ac:dyDescent="0.2">
      <c r="A3883" s="163">
        <v>3868</v>
      </c>
      <c r="B3883" s="7"/>
      <c r="C3883" s="7"/>
      <c r="D3883" s="120"/>
      <c r="E3883" s="7"/>
      <c r="F3883" s="7"/>
      <c r="G3883" s="219"/>
      <c r="H3883" s="7"/>
      <c r="I3883" s="7"/>
      <c r="J3883" s="9"/>
      <c r="K3883" s="501"/>
    </row>
    <row r="3884" spans="1:11" x14ac:dyDescent="0.2">
      <c r="A3884" s="163">
        <v>3869</v>
      </c>
      <c r="B3884" s="7"/>
      <c r="C3884" s="7"/>
      <c r="D3884" s="120"/>
      <c r="E3884" s="7"/>
      <c r="F3884" s="7"/>
      <c r="G3884" s="219"/>
      <c r="H3884" s="7"/>
      <c r="I3884" s="7"/>
      <c r="J3884" s="9"/>
      <c r="K3884" s="501"/>
    </row>
    <row r="3885" spans="1:11" x14ac:dyDescent="0.2">
      <c r="A3885" s="163">
        <v>3870</v>
      </c>
      <c r="B3885" s="7"/>
      <c r="C3885" s="7"/>
      <c r="D3885" s="120"/>
      <c r="E3885" s="7"/>
      <c r="F3885" s="7"/>
      <c r="G3885" s="219"/>
      <c r="H3885" s="7"/>
      <c r="I3885" s="7"/>
      <c r="J3885" s="9"/>
      <c r="K3885" s="501"/>
    </row>
    <row r="3886" spans="1:11" x14ac:dyDescent="0.2">
      <c r="A3886" s="163">
        <v>3871</v>
      </c>
      <c r="B3886" s="7"/>
      <c r="C3886" s="7"/>
      <c r="D3886" s="120"/>
      <c r="E3886" s="7"/>
      <c r="F3886" s="7"/>
      <c r="G3886" s="219"/>
      <c r="H3886" s="7"/>
      <c r="I3886" s="7"/>
      <c r="J3886" s="9"/>
      <c r="K3886" s="501"/>
    </row>
    <row r="3887" spans="1:11" x14ac:dyDescent="0.2">
      <c r="A3887" s="163">
        <v>3872</v>
      </c>
      <c r="B3887" s="7"/>
      <c r="C3887" s="7"/>
      <c r="D3887" s="120"/>
      <c r="E3887" s="7"/>
      <c r="F3887" s="7"/>
      <c r="G3887" s="219"/>
      <c r="H3887" s="7"/>
      <c r="I3887" s="7"/>
      <c r="J3887" s="9"/>
      <c r="K3887" s="501"/>
    </row>
    <row r="3888" spans="1:11" x14ac:dyDescent="0.2">
      <c r="A3888" s="163">
        <v>3873</v>
      </c>
      <c r="B3888" s="7"/>
      <c r="C3888" s="7"/>
      <c r="D3888" s="120"/>
      <c r="E3888" s="7"/>
      <c r="F3888" s="7"/>
      <c r="G3888" s="219"/>
      <c r="H3888" s="7"/>
      <c r="I3888" s="7"/>
      <c r="J3888" s="9"/>
      <c r="K3888" s="501"/>
    </row>
    <row r="3889" spans="1:11" x14ac:dyDescent="0.2">
      <c r="A3889" s="163">
        <v>3874</v>
      </c>
      <c r="B3889" s="7"/>
      <c r="C3889" s="7"/>
      <c r="D3889" s="120"/>
      <c r="E3889" s="7"/>
      <c r="F3889" s="7"/>
      <c r="G3889" s="219"/>
      <c r="H3889" s="7"/>
      <c r="I3889" s="7"/>
      <c r="J3889" s="9"/>
      <c r="K3889" s="501"/>
    </row>
    <row r="3890" spans="1:11" x14ac:dyDescent="0.2">
      <c r="A3890" s="163">
        <v>3875</v>
      </c>
      <c r="B3890" s="7"/>
      <c r="C3890" s="7"/>
      <c r="D3890" s="120"/>
      <c r="E3890" s="7"/>
      <c r="F3890" s="7"/>
      <c r="G3890" s="219"/>
      <c r="H3890" s="7"/>
      <c r="I3890" s="7"/>
      <c r="J3890" s="9"/>
      <c r="K3890" s="501"/>
    </row>
    <row r="3891" spans="1:11" x14ac:dyDescent="0.2">
      <c r="A3891" s="163">
        <v>3876</v>
      </c>
      <c r="B3891" s="7"/>
      <c r="C3891" s="7"/>
      <c r="D3891" s="120"/>
      <c r="E3891" s="7"/>
      <c r="F3891" s="7"/>
      <c r="G3891" s="219"/>
      <c r="H3891" s="7"/>
      <c r="I3891" s="7"/>
      <c r="J3891" s="9"/>
      <c r="K3891" s="501"/>
    </row>
    <row r="3892" spans="1:11" x14ac:dyDescent="0.2">
      <c r="A3892" s="163">
        <v>3877</v>
      </c>
      <c r="B3892" s="7"/>
      <c r="C3892" s="7"/>
      <c r="D3892" s="120"/>
      <c r="E3892" s="7"/>
      <c r="F3892" s="7"/>
      <c r="G3892" s="219"/>
      <c r="H3892" s="7"/>
      <c r="I3892" s="7"/>
      <c r="J3892" s="9"/>
      <c r="K3892" s="501"/>
    </row>
    <row r="3893" spans="1:11" x14ac:dyDescent="0.2">
      <c r="A3893" s="163">
        <v>3878</v>
      </c>
      <c r="B3893" s="7"/>
      <c r="C3893" s="7"/>
      <c r="D3893" s="120"/>
      <c r="E3893" s="7"/>
      <c r="F3893" s="7"/>
      <c r="G3893" s="219"/>
      <c r="H3893" s="7"/>
      <c r="I3893" s="7"/>
      <c r="J3893" s="9"/>
      <c r="K3893" s="501"/>
    </row>
    <row r="3894" spans="1:11" x14ac:dyDescent="0.2">
      <c r="A3894" s="163">
        <v>3879</v>
      </c>
      <c r="B3894" s="7"/>
      <c r="C3894" s="7"/>
      <c r="D3894" s="120"/>
      <c r="E3894" s="7"/>
      <c r="F3894" s="7"/>
      <c r="G3894" s="219"/>
      <c r="H3894" s="7"/>
      <c r="I3894" s="7"/>
      <c r="J3894" s="9"/>
      <c r="K3894" s="501"/>
    </row>
    <row r="3895" spans="1:11" x14ac:dyDescent="0.2">
      <c r="A3895" s="163">
        <v>3880</v>
      </c>
      <c r="B3895" s="7"/>
      <c r="C3895" s="7"/>
      <c r="D3895" s="120"/>
      <c r="E3895" s="7"/>
      <c r="F3895" s="7"/>
      <c r="G3895" s="219"/>
      <c r="H3895" s="7"/>
      <c r="I3895" s="7"/>
      <c r="J3895" s="9"/>
      <c r="K3895" s="501"/>
    </row>
    <row r="3896" spans="1:11" x14ac:dyDescent="0.2">
      <c r="A3896" s="163">
        <v>3881</v>
      </c>
      <c r="B3896" s="7"/>
      <c r="C3896" s="7"/>
      <c r="D3896" s="120"/>
      <c r="E3896" s="7"/>
      <c r="F3896" s="7"/>
      <c r="G3896" s="219"/>
      <c r="H3896" s="7"/>
      <c r="I3896" s="7"/>
      <c r="J3896" s="9"/>
      <c r="K3896" s="501"/>
    </row>
    <row r="3897" spans="1:11" x14ac:dyDescent="0.2">
      <c r="A3897" s="163">
        <v>3882</v>
      </c>
      <c r="B3897" s="7"/>
      <c r="C3897" s="7"/>
      <c r="D3897" s="120"/>
      <c r="E3897" s="7"/>
      <c r="F3897" s="7"/>
      <c r="G3897" s="219"/>
      <c r="H3897" s="7"/>
      <c r="I3897" s="7"/>
      <c r="J3897" s="9"/>
      <c r="K3897" s="501"/>
    </row>
    <row r="3898" spans="1:11" x14ac:dyDescent="0.2">
      <c r="A3898" s="163">
        <v>3883</v>
      </c>
      <c r="B3898" s="7"/>
      <c r="C3898" s="7"/>
      <c r="D3898" s="120"/>
      <c r="E3898" s="7"/>
      <c r="F3898" s="7"/>
      <c r="G3898" s="219"/>
      <c r="H3898" s="7"/>
      <c r="I3898" s="7"/>
      <c r="J3898" s="9"/>
      <c r="K3898" s="501"/>
    </row>
    <row r="3899" spans="1:11" x14ac:dyDescent="0.2">
      <c r="A3899" s="163">
        <v>3884</v>
      </c>
      <c r="B3899" s="7"/>
      <c r="C3899" s="7"/>
      <c r="D3899" s="120"/>
      <c r="E3899" s="7"/>
      <c r="F3899" s="7"/>
      <c r="G3899" s="219"/>
      <c r="H3899" s="7"/>
      <c r="I3899" s="7"/>
      <c r="J3899" s="9"/>
      <c r="K3899" s="501"/>
    </row>
    <row r="3900" spans="1:11" x14ac:dyDescent="0.2">
      <c r="A3900" s="163">
        <v>3885</v>
      </c>
      <c r="B3900" s="7"/>
      <c r="C3900" s="7"/>
      <c r="D3900" s="120"/>
      <c r="E3900" s="7"/>
      <c r="F3900" s="7"/>
      <c r="G3900" s="219"/>
      <c r="H3900" s="7"/>
      <c r="I3900" s="7"/>
      <c r="J3900" s="9"/>
      <c r="K3900" s="501"/>
    </row>
    <row r="3901" spans="1:11" x14ac:dyDescent="0.2">
      <c r="A3901" s="163">
        <v>3886</v>
      </c>
      <c r="B3901" s="7"/>
      <c r="C3901" s="7"/>
      <c r="D3901" s="120"/>
      <c r="E3901" s="7"/>
      <c r="F3901" s="7"/>
      <c r="G3901" s="219"/>
      <c r="H3901" s="7"/>
      <c r="I3901" s="7"/>
      <c r="J3901" s="9"/>
      <c r="K3901" s="501"/>
    </row>
    <row r="3902" spans="1:11" x14ac:dyDescent="0.2">
      <c r="A3902" s="163">
        <v>3887</v>
      </c>
      <c r="B3902" s="7"/>
      <c r="C3902" s="7"/>
      <c r="D3902" s="120"/>
      <c r="E3902" s="7"/>
      <c r="F3902" s="7"/>
      <c r="G3902" s="219"/>
      <c r="H3902" s="7"/>
      <c r="I3902" s="7"/>
      <c r="J3902" s="9"/>
      <c r="K3902" s="501"/>
    </row>
    <row r="3903" spans="1:11" x14ac:dyDescent="0.2">
      <c r="A3903" s="163">
        <v>3888</v>
      </c>
      <c r="B3903" s="7"/>
      <c r="C3903" s="7"/>
      <c r="D3903" s="120"/>
      <c r="E3903" s="7"/>
      <c r="F3903" s="7"/>
      <c r="G3903" s="219"/>
      <c r="H3903" s="7"/>
      <c r="I3903" s="7"/>
      <c r="J3903" s="9"/>
      <c r="K3903" s="501"/>
    </row>
    <row r="3904" spans="1:11" x14ac:dyDescent="0.2">
      <c r="A3904" s="163">
        <v>3889</v>
      </c>
      <c r="B3904" s="7"/>
      <c r="C3904" s="7"/>
      <c r="D3904" s="120"/>
      <c r="E3904" s="7"/>
      <c r="F3904" s="7"/>
      <c r="G3904" s="219"/>
      <c r="H3904" s="7"/>
      <c r="I3904" s="7"/>
      <c r="J3904" s="9"/>
      <c r="K3904" s="501"/>
    </row>
    <row r="3905" spans="1:11" x14ac:dyDescent="0.2">
      <c r="A3905" s="163">
        <v>3890</v>
      </c>
      <c r="B3905" s="7"/>
      <c r="C3905" s="7"/>
      <c r="D3905" s="120"/>
      <c r="E3905" s="7"/>
      <c r="F3905" s="7"/>
      <c r="G3905" s="219"/>
      <c r="H3905" s="7"/>
      <c r="I3905" s="7"/>
      <c r="J3905" s="9"/>
      <c r="K3905" s="501"/>
    </row>
    <row r="3906" spans="1:11" x14ac:dyDescent="0.2">
      <c r="A3906" s="163">
        <v>3891</v>
      </c>
      <c r="B3906" s="7"/>
      <c r="C3906" s="7"/>
      <c r="D3906" s="120"/>
      <c r="E3906" s="7"/>
      <c r="F3906" s="7"/>
      <c r="G3906" s="219"/>
      <c r="H3906" s="7"/>
      <c r="I3906" s="7"/>
      <c r="J3906" s="9"/>
      <c r="K3906" s="501"/>
    </row>
    <row r="3907" spans="1:11" x14ac:dyDescent="0.2">
      <c r="A3907" s="163">
        <v>3892</v>
      </c>
      <c r="B3907" s="7"/>
      <c r="C3907" s="7"/>
      <c r="D3907" s="120"/>
      <c r="E3907" s="7"/>
      <c r="F3907" s="7"/>
      <c r="G3907" s="219"/>
      <c r="H3907" s="7"/>
      <c r="I3907" s="7"/>
      <c r="J3907" s="9"/>
      <c r="K3907" s="501"/>
    </row>
    <row r="3908" spans="1:11" x14ac:dyDescent="0.2">
      <c r="A3908" s="163">
        <v>3893</v>
      </c>
      <c r="B3908" s="7"/>
      <c r="C3908" s="7"/>
      <c r="D3908" s="120"/>
      <c r="E3908" s="7"/>
      <c r="F3908" s="7"/>
      <c r="G3908" s="219"/>
      <c r="H3908" s="7"/>
      <c r="I3908" s="7"/>
      <c r="J3908" s="9"/>
      <c r="K3908" s="501"/>
    </row>
    <row r="3909" spans="1:11" x14ac:dyDescent="0.2">
      <c r="A3909" s="163">
        <v>3894</v>
      </c>
      <c r="B3909" s="7"/>
      <c r="C3909" s="7"/>
      <c r="D3909" s="120"/>
      <c r="E3909" s="7"/>
      <c r="F3909" s="7"/>
      <c r="G3909" s="219"/>
      <c r="H3909" s="7"/>
      <c r="I3909" s="7"/>
      <c r="J3909" s="9"/>
      <c r="K3909" s="501"/>
    </row>
    <row r="3910" spans="1:11" x14ac:dyDescent="0.2">
      <c r="A3910" s="163">
        <v>3895</v>
      </c>
      <c r="B3910" s="7"/>
      <c r="C3910" s="7"/>
      <c r="D3910" s="120"/>
      <c r="E3910" s="7"/>
      <c r="F3910" s="7"/>
      <c r="G3910" s="219"/>
      <c r="H3910" s="7"/>
      <c r="I3910" s="7"/>
      <c r="J3910" s="9"/>
      <c r="K3910" s="501"/>
    </row>
    <row r="3911" spans="1:11" x14ac:dyDescent="0.2">
      <c r="A3911" s="163">
        <v>3896</v>
      </c>
      <c r="B3911" s="7"/>
      <c r="C3911" s="7"/>
      <c r="D3911" s="120"/>
      <c r="E3911" s="7"/>
      <c r="F3911" s="7"/>
      <c r="G3911" s="219"/>
      <c r="H3911" s="7"/>
      <c r="I3911" s="7"/>
      <c r="J3911" s="9"/>
      <c r="K3911" s="501"/>
    </row>
    <row r="3912" spans="1:11" x14ac:dyDescent="0.2">
      <c r="A3912" s="163">
        <v>3897</v>
      </c>
      <c r="B3912" s="7"/>
      <c r="C3912" s="7"/>
      <c r="D3912" s="120"/>
      <c r="E3912" s="7"/>
      <c r="F3912" s="7"/>
      <c r="G3912" s="219"/>
      <c r="H3912" s="7"/>
      <c r="I3912" s="7"/>
      <c r="J3912" s="9"/>
      <c r="K3912" s="501"/>
    </row>
    <row r="3913" spans="1:11" x14ac:dyDescent="0.2">
      <c r="A3913" s="163">
        <v>3898</v>
      </c>
      <c r="B3913" s="7"/>
      <c r="C3913" s="7"/>
      <c r="D3913" s="120"/>
      <c r="E3913" s="7"/>
      <c r="F3913" s="7"/>
      <c r="G3913" s="219"/>
      <c r="H3913" s="7"/>
      <c r="I3913" s="7"/>
      <c r="J3913" s="9"/>
      <c r="K3913" s="501"/>
    </row>
    <row r="3914" spans="1:11" x14ac:dyDescent="0.2">
      <c r="A3914" s="163">
        <v>3899</v>
      </c>
      <c r="B3914" s="7"/>
      <c r="C3914" s="7"/>
      <c r="D3914" s="120"/>
      <c r="E3914" s="7"/>
      <c r="F3914" s="7"/>
      <c r="G3914" s="219"/>
      <c r="H3914" s="7"/>
      <c r="I3914" s="7"/>
      <c r="J3914" s="9"/>
      <c r="K3914" s="501"/>
    </row>
    <row r="3915" spans="1:11" x14ac:dyDescent="0.2">
      <c r="A3915" s="163">
        <v>3900</v>
      </c>
      <c r="B3915" s="7"/>
      <c r="C3915" s="7"/>
      <c r="D3915" s="120"/>
      <c r="E3915" s="7"/>
      <c r="F3915" s="7"/>
      <c r="G3915" s="219"/>
      <c r="H3915" s="7"/>
      <c r="I3915" s="7"/>
      <c r="J3915" s="9"/>
      <c r="K3915" s="501"/>
    </row>
    <row r="3916" spans="1:11" x14ac:dyDescent="0.2">
      <c r="A3916" s="163">
        <v>3901</v>
      </c>
      <c r="B3916" s="7"/>
      <c r="C3916" s="7"/>
      <c r="D3916" s="120"/>
      <c r="E3916" s="7"/>
      <c r="F3916" s="7"/>
      <c r="G3916" s="219"/>
      <c r="H3916" s="7"/>
      <c r="I3916" s="7"/>
      <c r="J3916" s="9"/>
      <c r="K3916" s="501"/>
    </row>
    <row r="3917" spans="1:11" x14ac:dyDescent="0.2">
      <c r="A3917" s="163">
        <v>3902</v>
      </c>
      <c r="B3917" s="7"/>
      <c r="C3917" s="7"/>
      <c r="D3917" s="120"/>
      <c r="E3917" s="7"/>
      <c r="F3917" s="7"/>
      <c r="G3917" s="219"/>
      <c r="H3917" s="7"/>
      <c r="I3917" s="7"/>
      <c r="J3917" s="9"/>
      <c r="K3917" s="501"/>
    </row>
    <row r="3918" spans="1:11" x14ac:dyDescent="0.2">
      <c r="A3918" s="163">
        <v>3903</v>
      </c>
      <c r="B3918" s="7"/>
      <c r="C3918" s="7"/>
      <c r="D3918" s="120"/>
      <c r="E3918" s="7"/>
      <c r="F3918" s="7"/>
      <c r="G3918" s="219"/>
      <c r="H3918" s="7"/>
      <c r="I3918" s="7"/>
      <c r="J3918" s="9"/>
      <c r="K3918" s="501"/>
    </row>
    <row r="3919" spans="1:11" x14ac:dyDescent="0.2">
      <c r="A3919" s="163">
        <v>3904</v>
      </c>
      <c r="B3919" s="7"/>
      <c r="C3919" s="7"/>
      <c r="D3919" s="120"/>
      <c r="E3919" s="7"/>
      <c r="F3919" s="7"/>
      <c r="G3919" s="219"/>
      <c r="H3919" s="7"/>
      <c r="I3919" s="7"/>
      <c r="J3919" s="9"/>
      <c r="K3919" s="501"/>
    </row>
    <row r="3920" spans="1:11" x14ac:dyDescent="0.2">
      <c r="A3920" s="163">
        <v>3905</v>
      </c>
      <c r="B3920" s="7"/>
      <c r="C3920" s="7"/>
      <c r="D3920" s="120"/>
      <c r="E3920" s="7"/>
      <c r="F3920" s="7"/>
      <c r="G3920" s="219"/>
      <c r="H3920" s="7"/>
      <c r="I3920" s="7"/>
      <c r="J3920" s="9"/>
      <c r="K3920" s="501"/>
    </row>
    <row r="3921" spans="1:11" x14ac:dyDescent="0.2">
      <c r="A3921" s="163">
        <v>3906</v>
      </c>
      <c r="B3921" s="7"/>
      <c r="C3921" s="7"/>
      <c r="D3921" s="120"/>
      <c r="E3921" s="7"/>
      <c r="F3921" s="7"/>
      <c r="G3921" s="219"/>
      <c r="H3921" s="7"/>
      <c r="I3921" s="7"/>
      <c r="J3921" s="9"/>
      <c r="K3921" s="501"/>
    </row>
    <row r="3922" spans="1:11" x14ac:dyDescent="0.2">
      <c r="A3922" s="163">
        <v>3907</v>
      </c>
      <c r="B3922" s="7"/>
      <c r="C3922" s="7"/>
      <c r="D3922" s="120"/>
      <c r="E3922" s="7"/>
      <c r="F3922" s="7"/>
      <c r="G3922" s="219"/>
      <c r="H3922" s="7"/>
      <c r="I3922" s="7"/>
      <c r="J3922" s="9"/>
      <c r="K3922" s="501"/>
    </row>
    <row r="3923" spans="1:11" x14ac:dyDescent="0.2">
      <c r="A3923" s="163">
        <v>3908</v>
      </c>
      <c r="B3923" s="7"/>
      <c r="C3923" s="7"/>
      <c r="D3923" s="120"/>
      <c r="E3923" s="7"/>
      <c r="F3923" s="7"/>
      <c r="G3923" s="219"/>
      <c r="H3923" s="7"/>
      <c r="I3923" s="7"/>
      <c r="J3923" s="9"/>
      <c r="K3923" s="501"/>
    </row>
    <row r="3924" spans="1:11" x14ac:dyDescent="0.2">
      <c r="A3924" s="163">
        <v>3909</v>
      </c>
      <c r="B3924" s="7"/>
      <c r="C3924" s="7"/>
      <c r="D3924" s="120"/>
      <c r="E3924" s="7"/>
      <c r="F3924" s="7"/>
      <c r="G3924" s="219"/>
      <c r="H3924" s="7"/>
      <c r="I3924" s="7"/>
      <c r="J3924" s="9"/>
      <c r="K3924" s="501"/>
    </row>
    <row r="3925" spans="1:11" x14ac:dyDescent="0.2">
      <c r="A3925" s="163">
        <v>3910</v>
      </c>
      <c r="B3925" s="7"/>
      <c r="C3925" s="7"/>
      <c r="D3925" s="120"/>
      <c r="E3925" s="7"/>
      <c r="F3925" s="7"/>
      <c r="G3925" s="219"/>
      <c r="H3925" s="7"/>
      <c r="I3925" s="7"/>
      <c r="J3925" s="9"/>
      <c r="K3925" s="501"/>
    </row>
    <row r="3926" spans="1:11" x14ac:dyDescent="0.2">
      <c r="A3926" s="163">
        <v>3911</v>
      </c>
      <c r="B3926" s="7"/>
      <c r="C3926" s="7"/>
      <c r="D3926" s="120"/>
      <c r="E3926" s="7"/>
      <c r="F3926" s="7"/>
      <c r="G3926" s="219"/>
      <c r="H3926" s="7"/>
      <c r="I3926" s="7"/>
      <c r="J3926" s="9"/>
      <c r="K3926" s="501"/>
    </row>
    <row r="3927" spans="1:11" x14ac:dyDescent="0.2">
      <c r="A3927" s="163">
        <v>3912</v>
      </c>
      <c r="B3927" s="7"/>
      <c r="C3927" s="7"/>
      <c r="D3927" s="120"/>
      <c r="E3927" s="7"/>
      <c r="F3927" s="7"/>
      <c r="G3927" s="219"/>
      <c r="H3927" s="7"/>
      <c r="I3927" s="7"/>
      <c r="J3927" s="9"/>
      <c r="K3927" s="501"/>
    </row>
    <row r="3928" spans="1:11" x14ac:dyDescent="0.2">
      <c r="A3928" s="163">
        <v>3913</v>
      </c>
      <c r="B3928" s="7"/>
      <c r="C3928" s="7"/>
      <c r="D3928" s="120"/>
      <c r="E3928" s="7"/>
      <c r="F3928" s="7"/>
      <c r="G3928" s="219"/>
      <c r="H3928" s="7"/>
      <c r="I3928" s="7"/>
      <c r="J3928" s="9"/>
      <c r="K3928" s="501"/>
    </row>
    <row r="3929" spans="1:11" x14ac:dyDescent="0.2">
      <c r="A3929" s="163">
        <v>3914</v>
      </c>
      <c r="B3929" s="7"/>
      <c r="C3929" s="7"/>
      <c r="D3929" s="120"/>
      <c r="E3929" s="7"/>
      <c r="F3929" s="7"/>
      <c r="G3929" s="219"/>
      <c r="H3929" s="7"/>
      <c r="I3929" s="7"/>
      <c r="J3929" s="9"/>
      <c r="K3929" s="501"/>
    </row>
    <row r="3930" spans="1:11" x14ac:dyDescent="0.2">
      <c r="A3930" s="163">
        <v>3915</v>
      </c>
      <c r="B3930" s="7"/>
      <c r="C3930" s="7"/>
      <c r="D3930" s="120"/>
      <c r="E3930" s="7"/>
      <c r="F3930" s="7"/>
      <c r="G3930" s="219"/>
      <c r="H3930" s="7"/>
      <c r="I3930" s="7"/>
      <c r="J3930" s="9"/>
      <c r="K3930" s="501"/>
    </row>
    <row r="3931" spans="1:11" x14ac:dyDescent="0.2">
      <c r="A3931" s="163">
        <v>3916</v>
      </c>
      <c r="B3931" s="7"/>
      <c r="C3931" s="7"/>
      <c r="D3931" s="120"/>
      <c r="E3931" s="7"/>
      <c r="F3931" s="7"/>
      <c r="G3931" s="219"/>
      <c r="H3931" s="7"/>
      <c r="I3931" s="7"/>
      <c r="J3931" s="9"/>
      <c r="K3931" s="501"/>
    </row>
    <row r="3932" spans="1:11" x14ac:dyDescent="0.2">
      <c r="A3932" s="163">
        <v>3917</v>
      </c>
      <c r="B3932" s="7"/>
      <c r="C3932" s="7"/>
      <c r="D3932" s="120"/>
      <c r="E3932" s="7"/>
      <c r="F3932" s="7"/>
      <c r="G3932" s="219"/>
      <c r="H3932" s="7"/>
      <c r="I3932" s="7"/>
      <c r="J3932" s="9"/>
      <c r="K3932" s="501"/>
    </row>
    <row r="3933" spans="1:11" x14ac:dyDescent="0.2">
      <c r="A3933" s="163">
        <v>3918</v>
      </c>
      <c r="B3933" s="7"/>
      <c r="C3933" s="7"/>
      <c r="D3933" s="120"/>
      <c r="E3933" s="7"/>
      <c r="F3933" s="7"/>
      <c r="G3933" s="219"/>
      <c r="H3933" s="7"/>
      <c r="I3933" s="7"/>
      <c r="J3933" s="9"/>
      <c r="K3933" s="501"/>
    </row>
    <row r="3934" spans="1:11" x14ac:dyDescent="0.2">
      <c r="A3934" s="163">
        <v>3919</v>
      </c>
      <c r="B3934" s="7"/>
      <c r="C3934" s="7"/>
      <c r="D3934" s="120"/>
      <c r="E3934" s="7"/>
      <c r="F3934" s="7"/>
      <c r="G3934" s="219"/>
      <c r="H3934" s="7"/>
      <c r="I3934" s="7"/>
      <c r="J3934" s="9"/>
      <c r="K3934" s="501"/>
    </row>
    <row r="3935" spans="1:11" x14ac:dyDescent="0.2">
      <c r="A3935" s="163">
        <v>3920</v>
      </c>
      <c r="B3935" s="7"/>
      <c r="C3935" s="7"/>
      <c r="D3935" s="120"/>
      <c r="E3935" s="7"/>
      <c r="F3935" s="7"/>
      <c r="G3935" s="219"/>
      <c r="H3935" s="7"/>
      <c r="I3935" s="7"/>
      <c r="J3935" s="9"/>
      <c r="K3935" s="501"/>
    </row>
    <row r="3936" spans="1:11" x14ac:dyDescent="0.2">
      <c r="A3936" s="163">
        <v>3921</v>
      </c>
      <c r="B3936" s="7"/>
      <c r="C3936" s="7"/>
      <c r="D3936" s="120"/>
      <c r="E3936" s="7"/>
      <c r="F3936" s="7"/>
      <c r="G3936" s="219"/>
      <c r="H3936" s="7"/>
      <c r="I3936" s="7"/>
      <c r="J3936" s="9"/>
      <c r="K3936" s="501"/>
    </row>
    <row r="3937" spans="1:11" x14ac:dyDescent="0.2">
      <c r="A3937" s="163">
        <v>3922</v>
      </c>
      <c r="B3937" s="7"/>
      <c r="C3937" s="7"/>
      <c r="D3937" s="120"/>
      <c r="E3937" s="7"/>
      <c r="F3937" s="7"/>
      <c r="G3937" s="219"/>
      <c r="H3937" s="7"/>
      <c r="I3937" s="7"/>
      <c r="J3937" s="9"/>
      <c r="K3937" s="501"/>
    </row>
    <row r="3938" spans="1:11" x14ac:dyDescent="0.2">
      <c r="A3938" s="163">
        <v>3923</v>
      </c>
      <c r="B3938" s="7"/>
      <c r="C3938" s="7"/>
      <c r="D3938" s="120"/>
      <c r="E3938" s="7"/>
      <c r="F3938" s="7"/>
      <c r="G3938" s="219"/>
      <c r="H3938" s="7"/>
      <c r="I3938" s="7"/>
      <c r="J3938" s="9"/>
      <c r="K3938" s="501"/>
    </row>
    <row r="3939" spans="1:11" x14ac:dyDescent="0.2">
      <c r="A3939" s="163">
        <v>3924</v>
      </c>
      <c r="B3939" s="7"/>
      <c r="C3939" s="7"/>
      <c r="D3939" s="120"/>
      <c r="E3939" s="7"/>
      <c r="F3939" s="7"/>
      <c r="G3939" s="219"/>
      <c r="H3939" s="7"/>
      <c r="I3939" s="7"/>
      <c r="J3939" s="9"/>
      <c r="K3939" s="501"/>
    </row>
    <row r="3940" spans="1:11" x14ac:dyDescent="0.2">
      <c r="A3940" s="163">
        <v>3925</v>
      </c>
      <c r="B3940" s="7"/>
      <c r="C3940" s="7"/>
      <c r="D3940" s="120"/>
      <c r="E3940" s="7"/>
      <c r="F3940" s="7"/>
      <c r="G3940" s="219"/>
      <c r="H3940" s="7"/>
      <c r="I3940" s="7"/>
      <c r="J3940" s="9"/>
      <c r="K3940" s="501"/>
    </row>
    <row r="3941" spans="1:11" x14ac:dyDescent="0.2">
      <c r="A3941" s="163">
        <v>3926</v>
      </c>
      <c r="B3941" s="7"/>
      <c r="C3941" s="7"/>
      <c r="D3941" s="120"/>
      <c r="E3941" s="7"/>
      <c r="F3941" s="7"/>
      <c r="G3941" s="219"/>
      <c r="H3941" s="7"/>
      <c r="I3941" s="7"/>
      <c r="J3941" s="9"/>
      <c r="K3941" s="501"/>
    </row>
    <row r="3942" spans="1:11" x14ac:dyDescent="0.2">
      <c r="A3942" s="163">
        <v>3927</v>
      </c>
      <c r="B3942" s="7"/>
      <c r="C3942" s="7"/>
      <c r="D3942" s="120"/>
      <c r="E3942" s="7"/>
      <c r="F3942" s="7"/>
      <c r="G3942" s="219"/>
      <c r="H3942" s="7"/>
      <c r="I3942" s="7"/>
      <c r="J3942" s="9"/>
      <c r="K3942" s="501"/>
    </row>
    <row r="3943" spans="1:11" x14ac:dyDescent="0.2">
      <c r="A3943" s="163">
        <v>3928</v>
      </c>
      <c r="B3943" s="7"/>
      <c r="C3943" s="7"/>
      <c r="D3943" s="120"/>
      <c r="E3943" s="7"/>
      <c r="F3943" s="7"/>
      <c r="G3943" s="219"/>
      <c r="H3943" s="7"/>
      <c r="I3943" s="7"/>
      <c r="J3943" s="9"/>
      <c r="K3943" s="501"/>
    </row>
    <row r="3944" spans="1:11" x14ac:dyDescent="0.2">
      <c r="A3944" s="163">
        <v>3929</v>
      </c>
      <c r="B3944" s="7"/>
      <c r="C3944" s="7"/>
      <c r="D3944" s="120"/>
      <c r="E3944" s="7"/>
      <c r="F3944" s="7"/>
      <c r="G3944" s="219"/>
      <c r="H3944" s="7"/>
      <c r="I3944" s="7"/>
      <c r="J3944" s="9"/>
      <c r="K3944" s="501"/>
    </row>
    <row r="3945" spans="1:11" x14ac:dyDescent="0.2">
      <c r="A3945" s="163">
        <v>3930</v>
      </c>
      <c r="B3945" s="7"/>
      <c r="C3945" s="7"/>
      <c r="D3945" s="120"/>
      <c r="E3945" s="7"/>
      <c r="F3945" s="7"/>
      <c r="G3945" s="219"/>
      <c r="H3945" s="7"/>
      <c r="I3945" s="7"/>
      <c r="J3945" s="9"/>
      <c r="K3945" s="501"/>
    </row>
    <row r="3946" spans="1:11" x14ac:dyDescent="0.2">
      <c r="A3946" s="163">
        <v>3931</v>
      </c>
      <c r="B3946" s="7"/>
      <c r="C3946" s="7"/>
      <c r="D3946" s="120"/>
      <c r="E3946" s="7"/>
      <c r="F3946" s="7"/>
      <c r="G3946" s="219"/>
      <c r="H3946" s="7"/>
      <c r="I3946" s="7"/>
      <c r="J3946" s="9"/>
      <c r="K3946" s="501"/>
    </row>
    <row r="3947" spans="1:11" x14ac:dyDescent="0.2">
      <c r="A3947" s="163">
        <v>3932</v>
      </c>
      <c r="B3947" s="7"/>
      <c r="C3947" s="7"/>
      <c r="D3947" s="120"/>
      <c r="E3947" s="7"/>
      <c r="F3947" s="7"/>
      <c r="G3947" s="219"/>
      <c r="H3947" s="7"/>
      <c r="I3947" s="7"/>
      <c r="J3947" s="9"/>
      <c r="K3947" s="501"/>
    </row>
    <row r="3948" spans="1:11" x14ac:dyDescent="0.2">
      <c r="A3948" s="163">
        <v>3933</v>
      </c>
      <c r="B3948" s="7"/>
      <c r="C3948" s="7"/>
      <c r="D3948" s="120"/>
      <c r="E3948" s="7"/>
      <c r="F3948" s="7"/>
      <c r="G3948" s="219"/>
      <c r="H3948" s="7"/>
      <c r="I3948" s="7"/>
      <c r="J3948" s="9"/>
      <c r="K3948" s="501"/>
    </row>
    <row r="3949" spans="1:11" x14ac:dyDescent="0.2">
      <c r="A3949" s="163">
        <v>3934</v>
      </c>
      <c r="B3949" s="7"/>
      <c r="C3949" s="7"/>
      <c r="D3949" s="120"/>
      <c r="E3949" s="7"/>
      <c r="F3949" s="7"/>
      <c r="G3949" s="219"/>
      <c r="H3949" s="7"/>
      <c r="I3949" s="7"/>
      <c r="J3949" s="9"/>
      <c r="K3949" s="501"/>
    </row>
    <row r="3950" spans="1:11" x14ac:dyDescent="0.2">
      <c r="A3950" s="163">
        <v>3935</v>
      </c>
      <c r="B3950" s="7"/>
      <c r="C3950" s="7"/>
      <c r="D3950" s="120"/>
      <c r="E3950" s="7"/>
      <c r="F3950" s="7"/>
      <c r="G3950" s="219"/>
      <c r="H3950" s="7"/>
      <c r="I3950" s="7"/>
      <c r="J3950" s="9"/>
      <c r="K3950" s="501"/>
    </row>
    <row r="3951" spans="1:11" x14ac:dyDescent="0.2">
      <c r="A3951" s="163">
        <v>3936</v>
      </c>
      <c r="B3951" s="7"/>
      <c r="C3951" s="7"/>
      <c r="D3951" s="120"/>
      <c r="E3951" s="7"/>
      <c r="F3951" s="7"/>
      <c r="G3951" s="219"/>
      <c r="H3951" s="7"/>
      <c r="I3951" s="7"/>
      <c r="J3951" s="9"/>
      <c r="K3951" s="501"/>
    </row>
    <row r="3952" spans="1:11" x14ac:dyDescent="0.2">
      <c r="A3952" s="163">
        <v>3937</v>
      </c>
      <c r="B3952" s="7"/>
      <c r="C3952" s="7"/>
      <c r="D3952" s="120"/>
      <c r="E3952" s="7"/>
      <c r="F3952" s="7"/>
      <c r="G3952" s="219"/>
      <c r="H3952" s="7"/>
      <c r="I3952" s="7"/>
      <c r="J3952" s="9"/>
      <c r="K3952" s="501"/>
    </row>
    <row r="3953" spans="1:11" x14ac:dyDescent="0.2">
      <c r="A3953" s="163">
        <v>3938</v>
      </c>
      <c r="B3953" s="7"/>
      <c r="C3953" s="7"/>
      <c r="D3953" s="120"/>
      <c r="E3953" s="7"/>
      <c r="F3953" s="7"/>
      <c r="G3953" s="219"/>
      <c r="H3953" s="7"/>
      <c r="I3953" s="7"/>
      <c r="J3953" s="9"/>
      <c r="K3953" s="501"/>
    </row>
    <row r="3954" spans="1:11" x14ac:dyDescent="0.2">
      <c r="A3954" s="163">
        <v>3939</v>
      </c>
      <c r="B3954" s="7"/>
      <c r="C3954" s="7"/>
      <c r="D3954" s="120"/>
      <c r="E3954" s="7"/>
      <c r="F3954" s="7"/>
      <c r="G3954" s="219"/>
      <c r="H3954" s="7"/>
      <c r="I3954" s="7"/>
      <c r="J3954" s="9"/>
      <c r="K3954" s="501"/>
    </row>
    <row r="3955" spans="1:11" x14ac:dyDescent="0.2">
      <c r="A3955" s="163">
        <v>3940</v>
      </c>
      <c r="B3955" s="7"/>
      <c r="C3955" s="7"/>
      <c r="D3955" s="120"/>
      <c r="E3955" s="7"/>
      <c r="F3955" s="7"/>
      <c r="G3955" s="219"/>
      <c r="H3955" s="7"/>
      <c r="I3955" s="7"/>
      <c r="J3955" s="9"/>
      <c r="K3955" s="501"/>
    </row>
    <row r="3956" spans="1:11" x14ac:dyDescent="0.2">
      <c r="A3956" s="163">
        <v>3941</v>
      </c>
      <c r="B3956" s="7"/>
      <c r="C3956" s="7"/>
      <c r="D3956" s="120"/>
      <c r="E3956" s="7"/>
      <c r="F3956" s="7"/>
      <c r="G3956" s="219"/>
      <c r="H3956" s="7"/>
      <c r="I3956" s="7"/>
      <c r="J3956" s="9"/>
      <c r="K3956" s="501"/>
    </row>
    <row r="3957" spans="1:11" x14ac:dyDescent="0.2">
      <c r="A3957" s="163">
        <v>3942</v>
      </c>
      <c r="B3957" s="7"/>
      <c r="C3957" s="7"/>
      <c r="D3957" s="120"/>
      <c r="E3957" s="7"/>
      <c r="F3957" s="7"/>
      <c r="G3957" s="219"/>
      <c r="H3957" s="7"/>
      <c r="I3957" s="7"/>
      <c r="J3957" s="9"/>
      <c r="K3957" s="501"/>
    </row>
    <row r="3958" spans="1:11" x14ac:dyDescent="0.2">
      <c r="A3958" s="163">
        <v>3943</v>
      </c>
      <c r="B3958" s="7"/>
      <c r="C3958" s="7"/>
      <c r="D3958" s="120"/>
      <c r="E3958" s="7"/>
      <c r="F3958" s="7"/>
      <c r="G3958" s="219"/>
      <c r="H3958" s="7"/>
      <c r="I3958" s="7"/>
      <c r="J3958" s="9"/>
      <c r="K3958" s="501"/>
    </row>
    <row r="3959" spans="1:11" x14ac:dyDescent="0.2">
      <c r="A3959" s="163">
        <v>3944</v>
      </c>
      <c r="B3959" s="7"/>
      <c r="C3959" s="7"/>
      <c r="D3959" s="120"/>
      <c r="E3959" s="7"/>
      <c r="F3959" s="7"/>
      <c r="G3959" s="219"/>
      <c r="H3959" s="7"/>
      <c r="I3959" s="7"/>
      <c r="J3959" s="9"/>
      <c r="K3959" s="501"/>
    </row>
    <row r="3960" spans="1:11" x14ac:dyDescent="0.2">
      <c r="A3960" s="163">
        <v>3945</v>
      </c>
      <c r="B3960" s="7"/>
      <c r="C3960" s="7"/>
      <c r="D3960" s="120"/>
      <c r="E3960" s="7"/>
      <c r="F3960" s="7"/>
      <c r="G3960" s="219"/>
      <c r="H3960" s="7"/>
      <c r="I3960" s="7"/>
      <c r="J3960" s="9"/>
      <c r="K3960" s="501"/>
    </row>
    <row r="3961" spans="1:11" x14ac:dyDescent="0.2">
      <c r="A3961" s="163">
        <v>3946</v>
      </c>
      <c r="B3961" s="7"/>
      <c r="C3961" s="7"/>
      <c r="D3961" s="120"/>
      <c r="E3961" s="7"/>
      <c r="F3961" s="7"/>
      <c r="G3961" s="219"/>
      <c r="H3961" s="7"/>
      <c r="I3961" s="7"/>
      <c r="J3961" s="9"/>
      <c r="K3961" s="501"/>
    </row>
    <row r="3962" spans="1:11" x14ac:dyDescent="0.2">
      <c r="A3962" s="163">
        <v>3947</v>
      </c>
      <c r="B3962" s="7"/>
      <c r="C3962" s="7"/>
      <c r="D3962" s="120"/>
      <c r="E3962" s="7"/>
      <c r="F3962" s="7"/>
      <c r="G3962" s="219"/>
      <c r="H3962" s="7"/>
      <c r="I3962" s="7"/>
      <c r="J3962" s="9"/>
      <c r="K3962" s="501"/>
    </row>
    <row r="3963" spans="1:11" x14ac:dyDescent="0.2">
      <c r="A3963" s="163">
        <v>3948</v>
      </c>
      <c r="B3963" s="7"/>
      <c r="C3963" s="7"/>
      <c r="D3963" s="120"/>
      <c r="E3963" s="7"/>
      <c r="F3963" s="7"/>
      <c r="G3963" s="219"/>
      <c r="H3963" s="7"/>
      <c r="I3963" s="7"/>
      <c r="J3963" s="9"/>
      <c r="K3963" s="501"/>
    </row>
    <row r="3964" spans="1:11" x14ac:dyDescent="0.2">
      <c r="A3964" s="163">
        <v>3949</v>
      </c>
      <c r="B3964" s="7"/>
      <c r="C3964" s="7"/>
      <c r="D3964" s="120"/>
      <c r="E3964" s="7"/>
      <c r="F3964" s="7"/>
      <c r="G3964" s="219"/>
      <c r="H3964" s="7"/>
      <c r="I3964" s="7"/>
      <c r="J3964" s="9"/>
      <c r="K3964" s="501"/>
    </row>
    <row r="3965" spans="1:11" x14ac:dyDescent="0.2">
      <c r="A3965" s="163">
        <v>3950</v>
      </c>
      <c r="B3965" s="7"/>
      <c r="C3965" s="7"/>
      <c r="D3965" s="120"/>
      <c r="E3965" s="7"/>
      <c r="F3965" s="7"/>
      <c r="G3965" s="219"/>
      <c r="H3965" s="7"/>
      <c r="I3965" s="7"/>
      <c r="J3965" s="9"/>
      <c r="K3965" s="501"/>
    </row>
    <row r="3966" spans="1:11" x14ac:dyDescent="0.2">
      <c r="A3966" s="163">
        <v>3951</v>
      </c>
      <c r="B3966" s="7"/>
      <c r="C3966" s="7"/>
      <c r="D3966" s="120"/>
      <c r="E3966" s="7"/>
      <c r="F3966" s="7"/>
      <c r="G3966" s="219"/>
      <c r="H3966" s="7"/>
      <c r="I3966" s="7"/>
      <c r="J3966" s="9"/>
      <c r="K3966" s="501"/>
    </row>
    <row r="3967" spans="1:11" x14ac:dyDescent="0.2">
      <c r="A3967" s="163">
        <v>3952</v>
      </c>
      <c r="B3967" s="7"/>
      <c r="C3967" s="7"/>
      <c r="D3967" s="120"/>
      <c r="E3967" s="7"/>
      <c r="F3967" s="7"/>
      <c r="G3967" s="219"/>
      <c r="H3967" s="7"/>
      <c r="I3967" s="7"/>
      <c r="J3967" s="9"/>
      <c r="K3967" s="501"/>
    </row>
    <row r="3968" spans="1:11" x14ac:dyDescent="0.2">
      <c r="A3968" s="163">
        <v>3953</v>
      </c>
      <c r="B3968" s="7"/>
      <c r="C3968" s="7"/>
      <c r="D3968" s="120"/>
      <c r="E3968" s="7"/>
      <c r="F3968" s="7"/>
      <c r="G3968" s="219"/>
      <c r="H3968" s="7"/>
      <c r="I3968" s="7"/>
      <c r="J3968" s="9"/>
      <c r="K3968" s="501"/>
    </row>
    <row r="3969" spans="1:11" x14ac:dyDescent="0.2">
      <c r="A3969" s="163">
        <v>3954</v>
      </c>
      <c r="B3969" s="7"/>
      <c r="C3969" s="7"/>
      <c r="D3969" s="120"/>
      <c r="E3969" s="7"/>
      <c r="F3969" s="7"/>
      <c r="G3969" s="219"/>
      <c r="H3969" s="7"/>
      <c r="I3969" s="7"/>
      <c r="J3969" s="9"/>
      <c r="K3969" s="501"/>
    </row>
    <row r="3970" spans="1:11" x14ac:dyDescent="0.2">
      <c r="A3970" s="163">
        <v>3955</v>
      </c>
      <c r="B3970" s="7"/>
      <c r="C3970" s="7"/>
      <c r="D3970" s="120"/>
      <c r="E3970" s="7"/>
      <c r="F3970" s="7"/>
      <c r="G3970" s="219"/>
      <c r="H3970" s="7"/>
      <c r="I3970" s="7"/>
      <c r="J3970" s="9"/>
      <c r="K3970" s="501"/>
    </row>
    <row r="3971" spans="1:11" x14ac:dyDescent="0.2">
      <c r="A3971" s="163">
        <v>3956</v>
      </c>
      <c r="B3971" s="7"/>
      <c r="C3971" s="7"/>
      <c r="D3971" s="120"/>
      <c r="E3971" s="7"/>
      <c r="F3971" s="7"/>
      <c r="G3971" s="219"/>
      <c r="H3971" s="7"/>
      <c r="I3971" s="7"/>
      <c r="J3971" s="9"/>
      <c r="K3971" s="501"/>
    </row>
    <row r="3972" spans="1:11" x14ac:dyDescent="0.2">
      <c r="A3972" s="163">
        <v>3957</v>
      </c>
      <c r="B3972" s="7"/>
      <c r="C3972" s="7"/>
      <c r="D3972" s="120"/>
      <c r="E3972" s="7"/>
      <c r="F3972" s="7"/>
      <c r="G3972" s="219"/>
      <c r="H3972" s="7"/>
      <c r="I3972" s="7"/>
      <c r="J3972" s="9"/>
      <c r="K3972" s="501"/>
    </row>
    <row r="3973" spans="1:11" x14ac:dyDescent="0.2">
      <c r="A3973" s="163">
        <v>3958</v>
      </c>
      <c r="B3973" s="7"/>
      <c r="C3973" s="7"/>
      <c r="D3973" s="120"/>
      <c r="E3973" s="7"/>
      <c r="F3973" s="7"/>
      <c r="G3973" s="219"/>
      <c r="H3973" s="7"/>
      <c r="I3973" s="7"/>
      <c r="J3973" s="9"/>
      <c r="K3973" s="501"/>
    </row>
    <row r="3974" spans="1:11" x14ac:dyDescent="0.2">
      <c r="A3974" s="163">
        <v>3959</v>
      </c>
      <c r="B3974" s="7"/>
      <c r="C3974" s="7"/>
      <c r="D3974" s="120"/>
      <c r="E3974" s="7"/>
      <c r="F3974" s="7"/>
      <c r="G3974" s="219"/>
      <c r="H3974" s="7"/>
      <c r="I3974" s="7"/>
      <c r="J3974" s="9"/>
      <c r="K3974" s="501"/>
    </row>
    <row r="3975" spans="1:11" x14ac:dyDescent="0.2">
      <c r="A3975" s="163">
        <v>3960</v>
      </c>
      <c r="B3975" s="7"/>
      <c r="C3975" s="7"/>
      <c r="D3975" s="120"/>
      <c r="E3975" s="7"/>
      <c r="F3975" s="7"/>
      <c r="G3975" s="219"/>
      <c r="H3975" s="7"/>
      <c r="I3975" s="7"/>
      <c r="J3975" s="9"/>
      <c r="K3975" s="501"/>
    </row>
    <row r="3976" spans="1:11" x14ac:dyDescent="0.2">
      <c r="A3976" s="163">
        <v>3961</v>
      </c>
      <c r="B3976" s="7"/>
      <c r="C3976" s="7"/>
      <c r="D3976" s="120"/>
      <c r="E3976" s="7"/>
      <c r="F3976" s="7"/>
      <c r="G3976" s="219"/>
      <c r="H3976" s="7"/>
      <c r="I3976" s="7"/>
      <c r="J3976" s="9"/>
      <c r="K3976" s="501"/>
    </row>
    <row r="3977" spans="1:11" x14ac:dyDescent="0.2">
      <c r="A3977" s="163">
        <v>3962</v>
      </c>
      <c r="B3977" s="7"/>
      <c r="C3977" s="7"/>
      <c r="D3977" s="120"/>
      <c r="E3977" s="7"/>
      <c r="F3977" s="7"/>
      <c r="G3977" s="219"/>
      <c r="H3977" s="7"/>
      <c r="I3977" s="7"/>
      <c r="J3977" s="9"/>
      <c r="K3977" s="501"/>
    </row>
    <row r="3978" spans="1:11" x14ac:dyDescent="0.2">
      <c r="A3978" s="163">
        <v>3963</v>
      </c>
      <c r="B3978" s="7"/>
      <c r="C3978" s="7"/>
      <c r="D3978" s="120"/>
      <c r="E3978" s="7"/>
      <c r="F3978" s="7"/>
      <c r="G3978" s="219"/>
      <c r="H3978" s="7"/>
      <c r="I3978" s="7"/>
      <c r="J3978" s="9"/>
      <c r="K3978" s="501"/>
    </row>
    <row r="3979" spans="1:11" x14ac:dyDescent="0.2">
      <c r="A3979" s="163">
        <v>3964</v>
      </c>
      <c r="B3979" s="7"/>
      <c r="C3979" s="7"/>
      <c r="D3979" s="120"/>
      <c r="E3979" s="7"/>
      <c r="F3979" s="7"/>
      <c r="G3979" s="219"/>
      <c r="H3979" s="7"/>
      <c r="I3979" s="7"/>
      <c r="J3979" s="9"/>
      <c r="K3979" s="501"/>
    </row>
    <row r="3980" spans="1:11" x14ac:dyDescent="0.2">
      <c r="A3980" s="163">
        <v>3965</v>
      </c>
      <c r="B3980" s="7"/>
      <c r="C3980" s="7"/>
      <c r="D3980" s="120"/>
      <c r="E3980" s="7"/>
      <c r="F3980" s="7"/>
      <c r="G3980" s="219"/>
      <c r="H3980" s="7"/>
      <c r="I3980" s="7"/>
      <c r="J3980" s="9"/>
      <c r="K3980" s="501"/>
    </row>
    <row r="3981" spans="1:11" x14ac:dyDescent="0.2">
      <c r="A3981" s="163">
        <v>3966</v>
      </c>
      <c r="B3981" s="7"/>
      <c r="C3981" s="7"/>
      <c r="D3981" s="120"/>
      <c r="E3981" s="7"/>
      <c r="F3981" s="7"/>
      <c r="G3981" s="219"/>
      <c r="H3981" s="7"/>
      <c r="I3981" s="7"/>
      <c r="J3981" s="9"/>
      <c r="K3981" s="501"/>
    </row>
    <row r="3982" spans="1:11" x14ac:dyDescent="0.2">
      <c r="A3982" s="163">
        <v>3967</v>
      </c>
      <c r="B3982" s="7"/>
      <c r="C3982" s="7"/>
      <c r="D3982" s="120"/>
      <c r="E3982" s="7"/>
      <c r="F3982" s="7"/>
      <c r="G3982" s="219"/>
      <c r="H3982" s="7"/>
      <c r="I3982" s="7"/>
      <c r="J3982" s="9"/>
      <c r="K3982" s="501"/>
    </row>
    <row r="3983" spans="1:11" x14ac:dyDescent="0.2">
      <c r="A3983" s="163">
        <v>3968</v>
      </c>
      <c r="B3983" s="7"/>
      <c r="C3983" s="7"/>
      <c r="D3983" s="120"/>
      <c r="E3983" s="7"/>
      <c r="F3983" s="7"/>
      <c r="G3983" s="219"/>
      <c r="H3983" s="7"/>
      <c r="I3983" s="7"/>
      <c r="J3983" s="9"/>
      <c r="K3983" s="501"/>
    </row>
    <row r="3984" spans="1:11" x14ac:dyDescent="0.2">
      <c r="A3984" s="163">
        <v>3969</v>
      </c>
      <c r="B3984" s="7"/>
      <c r="C3984" s="7"/>
      <c r="D3984" s="120"/>
      <c r="E3984" s="7"/>
      <c r="F3984" s="7"/>
      <c r="G3984" s="219"/>
      <c r="H3984" s="7"/>
      <c r="I3984" s="7"/>
      <c r="J3984" s="9"/>
      <c r="K3984" s="501"/>
    </row>
    <row r="3985" spans="1:11" x14ac:dyDescent="0.2">
      <c r="A3985" s="163">
        <v>3970</v>
      </c>
      <c r="B3985" s="7"/>
      <c r="C3985" s="7"/>
      <c r="D3985" s="120"/>
      <c r="E3985" s="7"/>
      <c r="F3985" s="7"/>
      <c r="G3985" s="219"/>
      <c r="H3985" s="7"/>
      <c r="I3985" s="7"/>
      <c r="J3985" s="9"/>
      <c r="K3985" s="501"/>
    </row>
    <row r="3986" spans="1:11" x14ac:dyDescent="0.2">
      <c r="A3986" s="163">
        <v>3971</v>
      </c>
      <c r="B3986" s="7"/>
      <c r="C3986" s="7"/>
      <c r="D3986" s="120"/>
      <c r="E3986" s="7"/>
      <c r="F3986" s="7"/>
      <c r="G3986" s="219"/>
      <c r="H3986" s="7"/>
      <c r="I3986" s="7"/>
      <c r="J3986" s="9"/>
      <c r="K3986" s="501"/>
    </row>
    <row r="3987" spans="1:11" x14ac:dyDescent="0.2">
      <c r="A3987" s="163">
        <v>3972</v>
      </c>
      <c r="B3987" s="7"/>
      <c r="C3987" s="7"/>
      <c r="D3987" s="120"/>
      <c r="E3987" s="7"/>
      <c r="F3987" s="7"/>
      <c r="G3987" s="219"/>
      <c r="H3987" s="7"/>
      <c r="I3987" s="7"/>
      <c r="J3987" s="9"/>
      <c r="K3987" s="501"/>
    </row>
    <row r="3988" spans="1:11" x14ac:dyDescent="0.2">
      <c r="A3988" s="163">
        <v>3973</v>
      </c>
      <c r="B3988" s="7"/>
      <c r="C3988" s="7"/>
      <c r="D3988" s="120"/>
      <c r="E3988" s="7"/>
      <c r="F3988" s="7"/>
      <c r="G3988" s="219"/>
      <c r="H3988" s="7"/>
      <c r="I3988" s="7"/>
      <c r="J3988" s="9"/>
      <c r="K3988" s="501"/>
    </row>
    <row r="3989" spans="1:11" x14ac:dyDescent="0.2">
      <c r="A3989" s="163">
        <v>3974</v>
      </c>
      <c r="B3989" s="7"/>
      <c r="C3989" s="7"/>
      <c r="D3989" s="120"/>
      <c r="E3989" s="7"/>
      <c r="F3989" s="7"/>
      <c r="G3989" s="219"/>
      <c r="H3989" s="7"/>
      <c r="I3989" s="7"/>
      <c r="J3989" s="9"/>
      <c r="K3989" s="501"/>
    </row>
    <row r="3990" spans="1:11" x14ac:dyDescent="0.2">
      <c r="A3990" s="163">
        <v>3975</v>
      </c>
      <c r="B3990" s="7"/>
      <c r="C3990" s="7"/>
      <c r="D3990" s="120"/>
      <c r="E3990" s="7"/>
      <c r="F3990" s="7"/>
      <c r="G3990" s="219"/>
      <c r="H3990" s="7"/>
      <c r="I3990" s="7"/>
      <c r="J3990" s="9"/>
      <c r="K3990" s="501"/>
    </row>
    <row r="3991" spans="1:11" x14ac:dyDescent="0.2">
      <c r="A3991" s="163">
        <v>3976</v>
      </c>
      <c r="B3991" s="7"/>
      <c r="C3991" s="7"/>
      <c r="D3991" s="120"/>
      <c r="E3991" s="7"/>
      <c r="F3991" s="7"/>
      <c r="G3991" s="219"/>
      <c r="H3991" s="7"/>
      <c r="I3991" s="7"/>
      <c r="J3991" s="9"/>
      <c r="K3991" s="501"/>
    </row>
    <row r="3992" spans="1:11" x14ac:dyDescent="0.2">
      <c r="A3992" s="163">
        <v>3977</v>
      </c>
      <c r="B3992" s="7"/>
      <c r="C3992" s="7"/>
      <c r="D3992" s="120"/>
      <c r="E3992" s="7"/>
      <c r="F3992" s="7"/>
      <c r="G3992" s="219"/>
      <c r="H3992" s="7"/>
      <c r="I3992" s="7"/>
      <c r="J3992" s="9"/>
      <c r="K3992" s="501"/>
    </row>
    <row r="3993" spans="1:11" x14ac:dyDescent="0.2">
      <c r="A3993" s="163">
        <v>3978</v>
      </c>
      <c r="B3993" s="7"/>
      <c r="C3993" s="7"/>
      <c r="D3993" s="120"/>
      <c r="E3993" s="7"/>
      <c r="F3993" s="7"/>
      <c r="G3993" s="219"/>
      <c r="H3993" s="7"/>
      <c r="I3993" s="7"/>
      <c r="J3993" s="9"/>
      <c r="K3993" s="501"/>
    </row>
    <row r="3994" spans="1:11" x14ac:dyDescent="0.2">
      <c r="A3994" s="163">
        <v>3979</v>
      </c>
      <c r="B3994" s="7"/>
      <c r="C3994" s="7"/>
      <c r="D3994" s="120"/>
      <c r="E3994" s="7"/>
      <c r="F3994" s="7"/>
      <c r="G3994" s="219"/>
      <c r="H3994" s="7"/>
      <c r="I3994" s="7"/>
      <c r="J3994" s="9"/>
      <c r="K3994" s="501"/>
    </row>
    <row r="3995" spans="1:11" x14ac:dyDescent="0.2">
      <c r="A3995" s="163">
        <v>3980</v>
      </c>
      <c r="B3995" s="7"/>
      <c r="C3995" s="7"/>
      <c r="D3995" s="120"/>
      <c r="E3995" s="7"/>
      <c r="F3995" s="7"/>
      <c r="G3995" s="219"/>
      <c r="H3995" s="7"/>
      <c r="I3995" s="7"/>
      <c r="J3995" s="9"/>
      <c r="K3995" s="501"/>
    </row>
    <row r="3996" spans="1:11" x14ac:dyDescent="0.2">
      <c r="A3996" s="163">
        <v>3981</v>
      </c>
      <c r="B3996" s="7"/>
      <c r="C3996" s="7"/>
      <c r="D3996" s="120"/>
      <c r="E3996" s="7"/>
      <c r="F3996" s="7"/>
      <c r="G3996" s="219"/>
      <c r="H3996" s="7"/>
      <c r="I3996" s="7"/>
      <c r="J3996" s="9"/>
      <c r="K3996" s="501"/>
    </row>
    <row r="3997" spans="1:11" x14ac:dyDescent="0.2">
      <c r="A3997" s="163">
        <v>3982</v>
      </c>
      <c r="B3997" s="7"/>
      <c r="C3997" s="7"/>
      <c r="D3997" s="120"/>
      <c r="E3997" s="7"/>
      <c r="F3997" s="7"/>
      <c r="G3997" s="219"/>
      <c r="H3997" s="7"/>
      <c r="I3997" s="7"/>
      <c r="J3997" s="9"/>
      <c r="K3997" s="501"/>
    </row>
    <row r="3998" spans="1:11" x14ac:dyDescent="0.2">
      <c r="A3998" s="163">
        <v>3983</v>
      </c>
      <c r="B3998" s="7"/>
      <c r="C3998" s="7"/>
      <c r="D3998" s="120"/>
      <c r="E3998" s="7"/>
      <c r="F3998" s="7"/>
      <c r="G3998" s="219"/>
      <c r="H3998" s="7"/>
      <c r="I3998" s="7"/>
      <c r="J3998" s="9"/>
      <c r="K3998" s="501"/>
    </row>
    <row r="3999" spans="1:11" x14ac:dyDescent="0.2">
      <c r="A3999" s="163">
        <v>3984</v>
      </c>
      <c r="B3999" s="7"/>
      <c r="C3999" s="7"/>
      <c r="D3999" s="120"/>
      <c r="E3999" s="7"/>
      <c r="F3999" s="7"/>
      <c r="G3999" s="219"/>
      <c r="H3999" s="7"/>
      <c r="I3999" s="7"/>
      <c r="J3999" s="9"/>
      <c r="K3999" s="501"/>
    </row>
    <row r="4000" spans="1:11" x14ac:dyDescent="0.2">
      <c r="A4000" s="163">
        <v>3985</v>
      </c>
      <c r="B4000" s="7"/>
      <c r="C4000" s="7"/>
      <c r="D4000" s="120"/>
      <c r="E4000" s="7"/>
      <c r="F4000" s="7"/>
      <c r="G4000" s="219"/>
      <c r="H4000" s="7"/>
      <c r="I4000" s="7"/>
      <c r="J4000" s="9"/>
      <c r="K4000" s="501"/>
    </row>
    <row r="4001" spans="1:11" x14ac:dyDescent="0.2">
      <c r="A4001" s="163">
        <v>3986</v>
      </c>
      <c r="B4001" s="7"/>
      <c r="C4001" s="7"/>
      <c r="D4001" s="120"/>
      <c r="E4001" s="7"/>
      <c r="F4001" s="7"/>
      <c r="G4001" s="219"/>
      <c r="H4001" s="7"/>
      <c r="I4001" s="7"/>
      <c r="J4001" s="9"/>
      <c r="K4001" s="501"/>
    </row>
    <row r="4002" spans="1:11" x14ac:dyDescent="0.2">
      <c r="A4002" s="163">
        <v>3987</v>
      </c>
      <c r="B4002" s="7"/>
      <c r="C4002" s="7"/>
      <c r="D4002" s="120"/>
      <c r="E4002" s="7"/>
      <c r="F4002" s="7"/>
      <c r="G4002" s="219"/>
      <c r="H4002" s="7"/>
      <c r="I4002" s="7"/>
      <c r="J4002" s="9"/>
      <c r="K4002" s="501"/>
    </row>
    <row r="4003" spans="1:11" x14ac:dyDescent="0.2">
      <c r="A4003" s="163">
        <v>3988</v>
      </c>
      <c r="B4003" s="7"/>
      <c r="C4003" s="7"/>
      <c r="D4003" s="120"/>
      <c r="E4003" s="7"/>
      <c r="F4003" s="7"/>
      <c r="G4003" s="219"/>
      <c r="H4003" s="7"/>
      <c r="I4003" s="7"/>
      <c r="J4003" s="9"/>
      <c r="K4003" s="501"/>
    </row>
    <row r="4004" spans="1:11" x14ac:dyDescent="0.2">
      <c r="A4004" s="163">
        <v>3989</v>
      </c>
      <c r="B4004" s="7"/>
      <c r="C4004" s="7"/>
      <c r="D4004" s="120"/>
      <c r="E4004" s="7"/>
      <c r="F4004" s="7"/>
      <c r="G4004" s="219"/>
      <c r="H4004" s="7"/>
      <c r="I4004" s="7"/>
      <c r="J4004" s="9"/>
      <c r="K4004" s="501"/>
    </row>
    <row r="4005" spans="1:11" x14ac:dyDescent="0.2">
      <c r="A4005" s="163">
        <v>3990</v>
      </c>
      <c r="B4005" s="7"/>
      <c r="C4005" s="7"/>
      <c r="D4005" s="120"/>
      <c r="E4005" s="7"/>
      <c r="F4005" s="7"/>
      <c r="G4005" s="219"/>
      <c r="H4005" s="7"/>
      <c r="I4005" s="7"/>
      <c r="J4005" s="9"/>
      <c r="K4005" s="501"/>
    </row>
    <row r="4006" spans="1:11" x14ac:dyDescent="0.2">
      <c r="A4006" s="163">
        <v>3991</v>
      </c>
      <c r="B4006" s="7"/>
      <c r="C4006" s="7"/>
      <c r="D4006" s="120"/>
      <c r="E4006" s="7"/>
      <c r="F4006" s="7"/>
      <c r="G4006" s="219"/>
      <c r="H4006" s="7"/>
      <c r="I4006" s="7"/>
      <c r="J4006" s="9"/>
      <c r="K4006" s="501"/>
    </row>
    <row r="4007" spans="1:11" x14ac:dyDescent="0.2">
      <c r="A4007" s="163">
        <v>3992</v>
      </c>
      <c r="B4007" s="7"/>
      <c r="C4007" s="7"/>
      <c r="D4007" s="120"/>
      <c r="E4007" s="7"/>
      <c r="F4007" s="7"/>
      <c r="G4007" s="219"/>
      <c r="H4007" s="7"/>
      <c r="I4007" s="7"/>
      <c r="J4007" s="9"/>
      <c r="K4007" s="501"/>
    </row>
    <row r="4008" spans="1:11" x14ac:dyDescent="0.2">
      <c r="A4008" s="163">
        <v>3993</v>
      </c>
      <c r="B4008" s="7"/>
      <c r="C4008" s="7"/>
      <c r="D4008" s="120"/>
      <c r="E4008" s="7"/>
      <c r="F4008" s="7"/>
      <c r="G4008" s="219"/>
      <c r="H4008" s="7"/>
      <c r="I4008" s="7"/>
      <c r="J4008" s="9"/>
      <c r="K4008" s="501"/>
    </row>
    <row r="4009" spans="1:11" x14ac:dyDescent="0.2">
      <c r="A4009" s="163">
        <v>3994</v>
      </c>
      <c r="B4009" s="7"/>
      <c r="C4009" s="7"/>
      <c r="D4009" s="120"/>
      <c r="E4009" s="7"/>
      <c r="F4009" s="7"/>
      <c r="G4009" s="219"/>
      <c r="H4009" s="7"/>
      <c r="I4009" s="7"/>
      <c r="J4009" s="9"/>
      <c r="K4009" s="501"/>
    </row>
    <row r="4010" spans="1:11" x14ac:dyDescent="0.2">
      <c r="A4010" s="163">
        <v>3995</v>
      </c>
      <c r="B4010" s="7"/>
      <c r="C4010" s="7"/>
      <c r="D4010" s="120"/>
      <c r="E4010" s="7"/>
      <c r="F4010" s="7"/>
      <c r="G4010" s="219"/>
      <c r="H4010" s="7"/>
      <c r="I4010" s="7"/>
      <c r="J4010" s="9"/>
      <c r="K4010" s="501"/>
    </row>
    <row r="4011" spans="1:11" x14ac:dyDescent="0.2">
      <c r="A4011" s="163">
        <v>3996</v>
      </c>
      <c r="B4011" s="7"/>
      <c r="C4011" s="7"/>
      <c r="D4011" s="120"/>
      <c r="E4011" s="7"/>
      <c r="F4011" s="7"/>
      <c r="G4011" s="219"/>
      <c r="H4011" s="7"/>
      <c r="I4011" s="7"/>
      <c r="J4011" s="9"/>
      <c r="K4011" s="501"/>
    </row>
    <row r="4012" spans="1:11" x14ac:dyDescent="0.2">
      <c r="A4012" s="163">
        <v>3997</v>
      </c>
      <c r="B4012" s="7"/>
      <c r="C4012" s="7"/>
      <c r="D4012" s="120"/>
      <c r="E4012" s="7"/>
      <c r="F4012" s="7"/>
      <c r="G4012" s="219"/>
      <c r="H4012" s="7"/>
      <c r="I4012" s="7"/>
      <c r="J4012" s="9"/>
      <c r="K4012" s="501"/>
    </row>
    <row r="4013" spans="1:11" x14ac:dyDescent="0.2">
      <c r="A4013" s="163">
        <v>3998</v>
      </c>
      <c r="B4013" s="7"/>
      <c r="C4013" s="7"/>
      <c r="D4013" s="120"/>
      <c r="E4013" s="7"/>
      <c r="F4013" s="7"/>
      <c r="G4013" s="219"/>
      <c r="H4013" s="7"/>
      <c r="I4013" s="7"/>
      <c r="J4013" s="9"/>
      <c r="K4013" s="501"/>
    </row>
    <row r="4014" spans="1:11" x14ac:dyDescent="0.2">
      <c r="A4014" s="163">
        <v>3999</v>
      </c>
      <c r="B4014" s="7"/>
      <c r="C4014" s="7"/>
      <c r="D4014" s="120"/>
      <c r="E4014" s="7"/>
      <c r="F4014" s="7"/>
      <c r="G4014" s="219"/>
      <c r="H4014" s="7"/>
      <c r="I4014" s="7"/>
      <c r="J4014" s="9"/>
      <c r="K4014" s="501"/>
    </row>
    <row r="4015" spans="1:11" x14ac:dyDescent="0.2">
      <c r="A4015" s="163">
        <v>4000</v>
      </c>
      <c r="B4015" s="7"/>
      <c r="C4015" s="7"/>
      <c r="D4015" s="120"/>
      <c r="E4015" s="7"/>
      <c r="F4015" s="7"/>
      <c r="G4015" s="219"/>
      <c r="H4015" s="7"/>
      <c r="I4015" s="7"/>
      <c r="J4015" s="9"/>
      <c r="K4015" s="501"/>
    </row>
    <row r="4016" spans="1:11" x14ac:dyDescent="0.2">
      <c r="A4016" s="163">
        <v>4001</v>
      </c>
      <c r="B4016" s="7"/>
      <c r="C4016" s="7"/>
      <c r="D4016" s="120"/>
      <c r="E4016" s="7"/>
      <c r="F4016" s="7"/>
      <c r="G4016" s="219"/>
      <c r="H4016" s="7"/>
      <c r="I4016" s="7"/>
      <c r="J4016" s="9"/>
      <c r="K4016" s="501"/>
    </row>
    <row r="4017" spans="1:11" x14ac:dyDescent="0.2">
      <c r="A4017" s="163">
        <v>4002</v>
      </c>
      <c r="B4017" s="7"/>
      <c r="C4017" s="7"/>
      <c r="D4017" s="120"/>
      <c r="E4017" s="7"/>
      <c r="F4017" s="7"/>
      <c r="G4017" s="219"/>
      <c r="H4017" s="7"/>
      <c r="I4017" s="7"/>
      <c r="J4017" s="9"/>
      <c r="K4017" s="501"/>
    </row>
    <row r="4018" spans="1:11" x14ac:dyDescent="0.2">
      <c r="A4018" s="163">
        <v>4003</v>
      </c>
      <c r="B4018" s="7"/>
      <c r="C4018" s="7"/>
      <c r="D4018" s="120"/>
      <c r="E4018" s="7"/>
      <c r="F4018" s="7"/>
      <c r="G4018" s="219"/>
      <c r="H4018" s="7"/>
      <c r="I4018" s="7"/>
      <c r="J4018" s="9"/>
      <c r="K4018" s="501"/>
    </row>
    <row r="4019" spans="1:11" x14ac:dyDescent="0.2">
      <c r="A4019" s="163">
        <v>4004</v>
      </c>
      <c r="B4019" s="7"/>
      <c r="C4019" s="7"/>
      <c r="D4019" s="120"/>
      <c r="E4019" s="7"/>
      <c r="F4019" s="7"/>
      <c r="G4019" s="219"/>
      <c r="H4019" s="7"/>
      <c r="I4019" s="7"/>
      <c r="J4019" s="9"/>
      <c r="K4019" s="501"/>
    </row>
    <row r="4020" spans="1:11" x14ac:dyDescent="0.2">
      <c r="A4020" s="163">
        <v>4005</v>
      </c>
      <c r="B4020" s="7"/>
      <c r="C4020" s="7"/>
      <c r="D4020" s="120"/>
      <c r="E4020" s="7"/>
      <c r="F4020" s="7"/>
      <c r="G4020" s="219"/>
      <c r="H4020" s="7"/>
      <c r="I4020" s="7"/>
      <c r="J4020" s="9"/>
      <c r="K4020" s="501"/>
    </row>
    <row r="4021" spans="1:11" x14ac:dyDescent="0.2">
      <c r="A4021" s="163">
        <v>4006</v>
      </c>
      <c r="B4021" s="7"/>
      <c r="C4021" s="7"/>
      <c r="D4021" s="120"/>
      <c r="E4021" s="7"/>
      <c r="F4021" s="7"/>
      <c r="G4021" s="219"/>
      <c r="H4021" s="7"/>
      <c r="I4021" s="7"/>
      <c r="J4021" s="9"/>
      <c r="K4021" s="501"/>
    </row>
    <row r="4022" spans="1:11" x14ac:dyDescent="0.2">
      <c r="A4022" s="163">
        <v>4007</v>
      </c>
      <c r="B4022" s="7"/>
      <c r="C4022" s="7"/>
      <c r="D4022" s="120"/>
      <c r="E4022" s="7"/>
      <c r="F4022" s="7"/>
      <c r="G4022" s="219"/>
      <c r="H4022" s="7"/>
      <c r="I4022" s="7"/>
      <c r="J4022" s="9"/>
      <c r="K4022" s="501"/>
    </row>
    <row r="4023" spans="1:11" x14ac:dyDescent="0.2">
      <c r="A4023" s="163">
        <v>4008</v>
      </c>
      <c r="B4023" s="7"/>
      <c r="C4023" s="7"/>
      <c r="D4023" s="120"/>
      <c r="E4023" s="7"/>
      <c r="F4023" s="7"/>
      <c r="G4023" s="219"/>
      <c r="H4023" s="7"/>
      <c r="I4023" s="7"/>
      <c r="J4023" s="9"/>
      <c r="K4023" s="501"/>
    </row>
    <row r="4024" spans="1:11" x14ac:dyDescent="0.2">
      <c r="A4024" s="163">
        <v>4009</v>
      </c>
      <c r="B4024" s="7"/>
      <c r="C4024" s="7"/>
      <c r="D4024" s="120"/>
      <c r="E4024" s="7"/>
      <c r="F4024" s="7"/>
      <c r="G4024" s="219"/>
      <c r="H4024" s="7"/>
      <c r="I4024" s="7"/>
      <c r="J4024" s="9"/>
      <c r="K4024" s="501"/>
    </row>
    <row r="4025" spans="1:11" x14ac:dyDescent="0.2">
      <c r="A4025" s="163">
        <v>4010</v>
      </c>
      <c r="B4025" s="7"/>
      <c r="C4025" s="7"/>
      <c r="D4025" s="120"/>
      <c r="E4025" s="7"/>
      <c r="F4025" s="7"/>
      <c r="G4025" s="219"/>
      <c r="H4025" s="7"/>
      <c r="I4025" s="7"/>
      <c r="J4025" s="9"/>
      <c r="K4025" s="501"/>
    </row>
    <row r="4026" spans="1:11" x14ac:dyDescent="0.2">
      <c r="A4026" s="163">
        <v>4011</v>
      </c>
      <c r="B4026" s="7"/>
      <c r="C4026" s="7"/>
      <c r="D4026" s="120"/>
      <c r="E4026" s="7"/>
      <c r="F4026" s="7"/>
      <c r="G4026" s="219"/>
      <c r="H4026" s="7"/>
      <c r="I4026" s="7"/>
      <c r="J4026" s="9"/>
      <c r="K4026" s="501"/>
    </row>
    <row r="4027" spans="1:11" x14ac:dyDescent="0.2">
      <c r="A4027" s="163">
        <v>4012</v>
      </c>
      <c r="B4027" s="7"/>
      <c r="C4027" s="7"/>
      <c r="D4027" s="120"/>
      <c r="E4027" s="7"/>
      <c r="F4027" s="7"/>
      <c r="G4027" s="219"/>
      <c r="H4027" s="7"/>
      <c r="I4027" s="7"/>
      <c r="J4027" s="9"/>
      <c r="K4027" s="501"/>
    </row>
    <row r="4028" spans="1:11" x14ac:dyDescent="0.2">
      <c r="A4028" s="163">
        <v>4013</v>
      </c>
      <c r="B4028" s="7"/>
      <c r="C4028" s="7"/>
      <c r="D4028" s="120"/>
      <c r="E4028" s="7"/>
      <c r="F4028" s="7"/>
      <c r="G4028" s="219"/>
      <c r="H4028" s="7"/>
      <c r="I4028" s="7"/>
      <c r="J4028" s="9"/>
      <c r="K4028" s="501"/>
    </row>
    <row r="4029" spans="1:11" x14ac:dyDescent="0.2">
      <c r="A4029" s="163">
        <v>4014</v>
      </c>
      <c r="B4029" s="7"/>
      <c r="C4029" s="7"/>
      <c r="D4029" s="120"/>
      <c r="E4029" s="7"/>
      <c r="F4029" s="7"/>
      <c r="G4029" s="219"/>
      <c r="H4029" s="7"/>
      <c r="I4029" s="7"/>
      <c r="J4029" s="9"/>
      <c r="K4029" s="501"/>
    </row>
    <row r="4030" spans="1:11" x14ac:dyDescent="0.2">
      <c r="A4030" s="163">
        <v>4015</v>
      </c>
      <c r="B4030" s="7"/>
      <c r="C4030" s="7"/>
      <c r="D4030" s="120"/>
      <c r="E4030" s="7"/>
      <c r="F4030" s="7"/>
      <c r="G4030" s="219"/>
      <c r="H4030" s="7"/>
      <c r="I4030" s="7"/>
      <c r="J4030" s="9"/>
      <c r="K4030" s="501"/>
    </row>
    <row r="4031" spans="1:11" x14ac:dyDescent="0.2">
      <c r="A4031" s="163">
        <v>4016</v>
      </c>
      <c r="B4031" s="7"/>
      <c r="C4031" s="7"/>
      <c r="D4031" s="120"/>
      <c r="E4031" s="7"/>
      <c r="F4031" s="7"/>
      <c r="G4031" s="219"/>
      <c r="H4031" s="7"/>
      <c r="I4031" s="7"/>
      <c r="J4031" s="9"/>
      <c r="K4031" s="501"/>
    </row>
    <row r="4032" spans="1:11" x14ac:dyDescent="0.2">
      <c r="A4032" s="163">
        <v>4017</v>
      </c>
      <c r="B4032" s="7"/>
      <c r="C4032" s="7"/>
      <c r="D4032" s="120"/>
      <c r="E4032" s="7"/>
      <c r="F4032" s="7"/>
      <c r="G4032" s="219"/>
      <c r="H4032" s="7"/>
      <c r="I4032" s="7"/>
      <c r="J4032" s="9"/>
      <c r="K4032" s="501"/>
    </row>
    <row r="4033" spans="1:11" x14ac:dyDescent="0.2">
      <c r="A4033" s="163">
        <v>4018</v>
      </c>
      <c r="B4033" s="7"/>
      <c r="C4033" s="7"/>
      <c r="D4033" s="120"/>
      <c r="E4033" s="7"/>
      <c r="F4033" s="7"/>
      <c r="G4033" s="219"/>
      <c r="H4033" s="7"/>
      <c r="I4033" s="7"/>
      <c r="J4033" s="9"/>
      <c r="K4033" s="501"/>
    </row>
    <row r="4034" spans="1:11" x14ac:dyDescent="0.2">
      <c r="A4034" s="163">
        <v>4019</v>
      </c>
      <c r="B4034" s="7"/>
      <c r="C4034" s="7"/>
      <c r="D4034" s="120"/>
      <c r="E4034" s="7"/>
      <c r="F4034" s="7"/>
      <c r="G4034" s="219"/>
      <c r="H4034" s="7"/>
      <c r="I4034" s="7"/>
      <c r="J4034" s="9"/>
      <c r="K4034" s="501"/>
    </row>
    <row r="4035" spans="1:11" x14ac:dyDescent="0.2">
      <c r="A4035" s="163">
        <v>4020</v>
      </c>
      <c r="B4035" s="7"/>
      <c r="C4035" s="7"/>
      <c r="D4035" s="120"/>
      <c r="E4035" s="7"/>
      <c r="F4035" s="7"/>
      <c r="G4035" s="219"/>
      <c r="H4035" s="7"/>
      <c r="I4035" s="7"/>
      <c r="J4035" s="9"/>
      <c r="K4035" s="501"/>
    </row>
    <row r="4036" spans="1:11" x14ac:dyDescent="0.2">
      <c r="A4036" s="163">
        <v>4021</v>
      </c>
      <c r="B4036" s="7"/>
      <c r="C4036" s="7"/>
      <c r="D4036" s="120"/>
      <c r="E4036" s="7"/>
      <c r="F4036" s="7"/>
      <c r="G4036" s="219"/>
      <c r="H4036" s="7"/>
      <c r="I4036" s="7"/>
      <c r="J4036" s="9"/>
      <c r="K4036" s="501"/>
    </row>
    <row r="4037" spans="1:11" x14ac:dyDescent="0.2">
      <c r="A4037" s="163">
        <v>4022</v>
      </c>
      <c r="B4037" s="7"/>
      <c r="C4037" s="7"/>
      <c r="D4037" s="120"/>
      <c r="E4037" s="7"/>
      <c r="F4037" s="7"/>
      <c r="G4037" s="219"/>
      <c r="H4037" s="7"/>
      <c r="I4037" s="7"/>
      <c r="J4037" s="9"/>
      <c r="K4037" s="501"/>
    </row>
    <row r="4038" spans="1:11" x14ac:dyDescent="0.2">
      <c r="A4038" s="163">
        <v>4023</v>
      </c>
      <c r="B4038" s="7"/>
      <c r="C4038" s="7"/>
      <c r="D4038" s="120"/>
      <c r="E4038" s="7"/>
      <c r="F4038" s="7"/>
      <c r="G4038" s="219"/>
      <c r="H4038" s="7"/>
      <c r="I4038" s="7"/>
      <c r="J4038" s="9"/>
      <c r="K4038" s="501"/>
    </row>
    <row r="4039" spans="1:11" x14ac:dyDescent="0.2">
      <c r="A4039" s="163">
        <v>4024</v>
      </c>
      <c r="B4039" s="7"/>
      <c r="C4039" s="7"/>
      <c r="D4039" s="120"/>
      <c r="E4039" s="7"/>
      <c r="F4039" s="7"/>
      <c r="G4039" s="219"/>
      <c r="H4039" s="7"/>
      <c r="I4039" s="7"/>
      <c r="J4039" s="9"/>
      <c r="K4039" s="501"/>
    </row>
    <row r="4040" spans="1:11" x14ac:dyDescent="0.2">
      <c r="A4040" s="163">
        <v>4025</v>
      </c>
      <c r="B4040" s="7"/>
      <c r="C4040" s="7"/>
      <c r="D4040" s="120"/>
      <c r="E4040" s="7"/>
      <c r="F4040" s="7"/>
      <c r="G4040" s="219"/>
      <c r="H4040" s="7"/>
      <c r="I4040" s="7"/>
      <c r="J4040" s="9"/>
      <c r="K4040" s="501"/>
    </row>
    <row r="4041" spans="1:11" x14ac:dyDescent="0.2">
      <c r="A4041" s="163">
        <v>4026</v>
      </c>
      <c r="B4041" s="7"/>
      <c r="C4041" s="7"/>
      <c r="D4041" s="120"/>
      <c r="E4041" s="7"/>
      <c r="F4041" s="7"/>
      <c r="G4041" s="219"/>
      <c r="H4041" s="7"/>
      <c r="I4041" s="7"/>
      <c r="J4041" s="9"/>
      <c r="K4041" s="501"/>
    </row>
    <row r="4042" spans="1:11" x14ac:dyDescent="0.2">
      <c r="A4042" s="163">
        <v>4027</v>
      </c>
      <c r="B4042" s="7"/>
      <c r="C4042" s="7"/>
      <c r="D4042" s="120"/>
      <c r="E4042" s="7"/>
      <c r="F4042" s="7"/>
      <c r="G4042" s="219"/>
      <c r="H4042" s="7"/>
      <c r="I4042" s="7"/>
      <c r="J4042" s="9"/>
      <c r="K4042" s="501"/>
    </row>
    <row r="4043" spans="1:11" x14ac:dyDescent="0.2">
      <c r="A4043" s="163">
        <v>4028</v>
      </c>
      <c r="B4043" s="7"/>
      <c r="C4043" s="7"/>
      <c r="D4043" s="120"/>
      <c r="E4043" s="7"/>
      <c r="F4043" s="7"/>
      <c r="G4043" s="219"/>
      <c r="H4043" s="7"/>
      <c r="I4043" s="7"/>
      <c r="J4043" s="9"/>
      <c r="K4043" s="501"/>
    </row>
    <row r="4044" spans="1:11" x14ac:dyDescent="0.2">
      <c r="A4044" s="163">
        <v>4029</v>
      </c>
      <c r="B4044" s="7"/>
      <c r="C4044" s="7"/>
      <c r="D4044" s="120"/>
      <c r="E4044" s="7"/>
      <c r="F4044" s="7"/>
      <c r="G4044" s="219"/>
      <c r="H4044" s="7"/>
      <c r="I4044" s="7"/>
      <c r="J4044" s="9"/>
      <c r="K4044" s="501"/>
    </row>
    <row r="4045" spans="1:11" x14ac:dyDescent="0.2">
      <c r="A4045" s="163">
        <v>4030</v>
      </c>
      <c r="B4045" s="7"/>
      <c r="C4045" s="7"/>
      <c r="D4045" s="120"/>
      <c r="E4045" s="7"/>
      <c r="F4045" s="7"/>
      <c r="G4045" s="219"/>
      <c r="H4045" s="7"/>
      <c r="I4045" s="7"/>
      <c r="J4045" s="9"/>
      <c r="K4045" s="501"/>
    </row>
    <row r="4046" spans="1:11" x14ac:dyDescent="0.2">
      <c r="A4046" s="163">
        <v>4031</v>
      </c>
      <c r="B4046" s="7"/>
      <c r="C4046" s="7"/>
      <c r="D4046" s="120"/>
      <c r="E4046" s="7"/>
      <c r="F4046" s="7"/>
      <c r="G4046" s="219"/>
      <c r="H4046" s="7"/>
      <c r="I4046" s="7"/>
      <c r="J4046" s="9"/>
      <c r="K4046" s="501"/>
    </row>
    <row r="4047" spans="1:11" x14ac:dyDescent="0.2">
      <c r="A4047" s="163">
        <v>4032</v>
      </c>
      <c r="B4047" s="7"/>
      <c r="C4047" s="7"/>
      <c r="D4047" s="120"/>
      <c r="E4047" s="7"/>
      <c r="F4047" s="7"/>
      <c r="G4047" s="219"/>
      <c r="H4047" s="7"/>
      <c r="I4047" s="7"/>
      <c r="J4047" s="9"/>
      <c r="K4047" s="501"/>
    </row>
    <row r="4048" spans="1:11" x14ac:dyDescent="0.2">
      <c r="A4048" s="163">
        <v>4033</v>
      </c>
      <c r="B4048" s="7"/>
      <c r="C4048" s="7"/>
      <c r="D4048" s="120"/>
      <c r="E4048" s="7"/>
      <c r="F4048" s="7"/>
      <c r="G4048" s="219"/>
      <c r="H4048" s="7"/>
      <c r="I4048" s="7"/>
      <c r="J4048" s="9"/>
      <c r="K4048" s="501"/>
    </row>
    <row r="4049" spans="1:11" x14ac:dyDescent="0.2">
      <c r="A4049" s="163">
        <v>4034</v>
      </c>
      <c r="B4049" s="7"/>
      <c r="C4049" s="7"/>
      <c r="D4049" s="120"/>
      <c r="E4049" s="7"/>
      <c r="F4049" s="7"/>
      <c r="G4049" s="219"/>
      <c r="H4049" s="7"/>
      <c r="I4049" s="7"/>
      <c r="J4049" s="9"/>
      <c r="K4049" s="501"/>
    </row>
    <row r="4050" spans="1:11" x14ac:dyDescent="0.2">
      <c r="A4050" s="163">
        <v>4035</v>
      </c>
      <c r="B4050" s="7"/>
      <c r="C4050" s="7"/>
      <c r="D4050" s="120"/>
      <c r="E4050" s="7"/>
      <c r="F4050" s="7"/>
      <c r="G4050" s="219"/>
      <c r="H4050" s="7"/>
      <c r="I4050" s="7"/>
      <c r="J4050" s="9"/>
      <c r="K4050" s="501"/>
    </row>
    <row r="4051" spans="1:11" x14ac:dyDescent="0.2">
      <c r="A4051" s="163">
        <v>4036</v>
      </c>
      <c r="B4051" s="7"/>
      <c r="C4051" s="7"/>
      <c r="D4051" s="120"/>
      <c r="E4051" s="7"/>
      <c r="F4051" s="7"/>
      <c r="G4051" s="219"/>
      <c r="H4051" s="7"/>
      <c r="I4051" s="7"/>
      <c r="J4051" s="9"/>
      <c r="K4051" s="501"/>
    </row>
    <row r="4052" spans="1:11" x14ac:dyDescent="0.2">
      <c r="A4052" s="163">
        <v>4037</v>
      </c>
      <c r="B4052" s="7"/>
      <c r="C4052" s="7"/>
      <c r="D4052" s="120"/>
      <c r="E4052" s="7"/>
      <c r="F4052" s="7"/>
      <c r="G4052" s="219"/>
      <c r="H4052" s="7"/>
      <c r="I4052" s="7"/>
      <c r="J4052" s="9"/>
      <c r="K4052" s="501"/>
    </row>
    <row r="4053" spans="1:11" x14ac:dyDescent="0.2">
      <c r="A4053" s="163">
        <v>4038</v>
      </c>
      <c r="B4053" s="7"/>
      <c r="C4053" s="7"/>
      <c r="D4053" s="120"/>
      <c r="E4053" s="7"/>
      <c r="F4053" s="7"/>
      <c r="G4053" s="219"/>
      <c r="H4053" s="7"/>
      <c r="I4053" s="7"/>
      <c r="J4053" s="9"/>
      <c r="K4053" s="501"/>
    </row>
    <row r="4054" spans="1:11" x14ac:dyDescent="0.2">
      <c r="A4054" s="163">
        <v>4039</v>
      </c>
      <c r="B4054" s="7"/>
      <c r="C4054" s="7"/>
      <c r="D4054" s="120"/>
      <c r="E4054" s="7"/>
      <c r="F4054" s="7"/>
      <c r="G4054" s="219"/>
      <c r="H4054" s="7"/>
      <c r="I4054" s="7"/>
      <c r="J4054" s="9"/>
      <c r="K4054" s="501"/>
    </row>
    <row r="4055" spans="1:11" x14ac:dyDescent="0.2">
      <c r="A4055" s="163">
        <v>4040</v>
      </c>
      <c r="B4055" s="7"/>
      <c r="C4055" s="7"/>
      <c r="D4055" s="120"/>
      <c r="E4055" s="7"/>
      <c r="F4055" s="7"/>
      <c r="G4055" s="219"/>
      <c r="H4055" s="7"/>
      <c r="I4055" s="7"/>
      <c r="J4055" s="9"/>
      <c r="K4055" s="501"/>
    </row>
    <row r="4056" spans="1:11" x14ac:dyDescent="0.2">
      <c r="A4056" s="163">
        <v>4041</v>
      </c>
      <c r="B4056" s="7"/>
      <c r="C4056" s="7"/>
      <c r="D4056" s="120"/>
      <c r="E4056" s="7"/>
      <c r="F4056" s="7"/>
      <c r="G4056" s="219"/>
      <c r="H4056" s="7"/>
      <c r="I4056" s="7"/>
      <c r="J4056" s="9"/>
      <c r="K4056" s="501"/>
    </row>
    <row r="4057" spans="1:11" x14ac:dyDescent="0.2">
      <c r="A4057" s="163">
        <v>4042</v>
      </c>
      <c r="B4057" s="7"/>
      <c r="C4057" s="7"/>
      <c r="D4057" s="120"/>
      <c r="E4057" s="7"/>
      <c r="F4057" s="7"/>
      <c r="G4057" s="219"/>
      <c r="H4057" s="7"/>
      <c r="I4057" s="7"/>
      <c r="J4057" s="9"/>
      <c r="K4057" s="501"/>
    </row>
    <row r="4058" spans="1:11" x14ac:dyDescent="0.2">
      <c r="A4058" s="163">
        <v>4043</v>
      </c>
      <c r="B4058" s="7"/>
      <c r="C4058" s="7"/>
      <c r="D4058" s="120"/>
      <c r="E4058" s="7"/>
      <c r="F4058" s="7"/>
      <c r="G4058" s="219"/>
      <c r="H4058" s="7"/>
      <c r="I4058" s="7"/>
      <c r="J4058" s="9"/>
      <c r="K4058" s="501"/>
    </row>
    <row r="4059" spans="1:11" x14ac:dyDescent="0.2">
      <c r="A4059" s="163">
        <v>4044</v>
      </c>
      <c r="B4059" s="7"/>
      <c r="C4059" s="7"/>
      <c r="D4059" s="120"/>
      <c r="E4059" s="7"/>
      <c r="F4059" s="7"/>
      <c r="G4059" s="219"/>
      <c r="H4059" s="7"/>
      <c r="I4059" s="7"/>
      <c r="J4059" s="9"/>
      <c r="K4059" s="501"/>
    </row>
    <row r="4060" spans="1:11" x14ac:dyDescent="0.2">
      <c r="A4060" s="163">
        <v>4045</v>
      </c>
      <c r="B4060" s="7"/>
      <c r="C4060" s="7"/>
      <c r="D4060" s="120"/>
      <c r="E4060" s="7"/>
      <c r="F4060" s="7"/>
      <c r="G4060" s="219"/>
      <c r="H4060" s="7"/>
      <c r="I4060" s="7"/>
      <c r="J4060" s="9"/>
      <c r="K4060" s="501"/>
    </row>
    <row r="4061" spans="1:11" x14ac:dyDescent="0.2">
      <c r="A4061" s="163">
        <v>4046</v>
      </c>
      <c r="B4061" s="7"/>
      <c r="C4061" s="7"/>
      <c r="D4061" s="120"/>
      <c r="E4061" s="7"/>
      <c r="F4061" s="7"/>
      <c r="G4061" s="219"/>
      <c r="H4061" s="7"/>
      <c r="I4061" s="7"/>
      <c r="J4061" s="9"/>
      <c r="K4061" s="501"/>
    </row>
    <row r="4062" spans="1:11" x14ac:dyDescent="0.2">
      <c r="A4062" s="163">
        <v>4047</v>
      </c>
      <c r="B4062" s="7"/>
      <c r="C4062" s="7"/>
      <c r="D4062" s="120"/>
      <c r="E4062" s="7"/>
      <c r="F4062" s="7"/>
      <c r="G4062" s="219"/>
      <c r="H4062" s="7"/>
      <c r="I4062" s="7"/>
      <c r="J4062" s="9"/>
      <c r="K4062" s="501"/>
    </row>
    <row r="4063" spans="1:11" x14ac:dyDescent="0.2">
      <c r="A4063" s="163">
        <v>4048</v>
      </c>
      <c r="B4063" s="7"/>
      <c r="C4063" s="7"/>
      <c r="D4063" s="120"/>
      <c r="E4063" s="7"/>
      <c r="F4063" s="7"/>
      <c r="G4063" s="219"/>
      <c r="H4063" s="7"/>
      <c r="I4063" s="7"/>
      <c r="J4063" s="9"/>
      <c r="K4063" s="501"/>
    </row>
    <row r="4064" spans="1:11" x14ac:dyDescent="0.2">
      <c r="A4064" s="163">
        <v>4049</v>
      </c>
      <c r="B4064" s="7"/>
      <c r="C4064" s="7"/>
      <c r="D4064" s="120"/>
      <c r="E4064" s="7"/>
      <c r="F4064" s="7"/>
      <c r="G4064" s="219"/>
      <c r="H4064" s="7"/>
      <c r="I4064" s="7"/>
      <c r="J4064" s="9"/>
      <c r="K4064" s="501"/>
    </row>
    <row r="4065" spans="1:11" x14ac:dyDescent="0.2">
      <c r="A4065" s="163">
        <v>4050</v>
      </c>
      <c r="B4065" s="7"/>
      <c r="C4065" s="7"/>
      <c r="D4065" s="120"/>
      <c r="E4065" s="7"/>
      <c r="F4065" s="7"/>
      <c r="G4065" s="219"/>
      <c r="H4065" s="7"/>
      <c r="I4065" s="7"/>
      <c r="J4065" s="9"/>
      <c r="K4065" s="501"/>
    </row>
    <row r="4066" spans="1:11" x14ac:dyDescent="0.2">
      <c r="A4066" s="163">
        <v>4051</v>
      </c>
      <c r="B4066" s="7"/>
      <c r="C4066" s="7"/>
      <c r="D4066" s="120"/>
      <c r="E4066" s="7"/>
      <c r="F4066" s="7"/>
      <c r="G4066" s="219"/>
      <c r="H4066" s="7"/>
      <c r="I4066" s="7"/>
      <c r="J4066" s="9"/>
      <c r="K4066" s="501"/>
    </row>
    <row r="4067" spans="1:11" x14ac:dyDescent="0.2">
      <c r="A4067" s="163">
        <v>4052</v>
      </c>
      <c r="B4067" s="7"/>
      <c r="C4067" s="7"/>
      <c r="D4067" s="120"/>
      <c r="E4067" s="7"/>
      <c r="F4067" s="7"/>
      <c r="G4067" s="219"/>
      <c r="H4067" s="7"/>
      <c r="I4067" s="7"/>
      <c r="J4067" s="9"/>
      <c r="K4067" s="501"/>
    </row>
    <row r="4068" spans="1:11" x14ac:dyDescent="0.2">
      <c r="A4068" s="163">
        <v>4053</v>
      </c>
      <c r="B4068" s="7"/>
      <c r="C4068" s="7"/>
      <c r="D4068" s="120"/>
      <c r="E4068" s="7"/>
      <c r="F4068" s="7"/>
      <c r="G4068" s="219"/>
      <c r="H4068" s="7"/>
      <c r="I4068" s="7"/>
      <c r="J4068" s="9"/>
      <c r="K4068" s="501"/>
    </row>
    <row r="4069" spans="1:11" x14ac:dyDescent="0.2">
      <c r="A4069" s="163">
        <v>4054</v>
      </c>
      <c r="B4069" s="7"/>
      <c r="C4069" s="7"/>
      <c r="D4069" s="120"/>
      <c r="E4069" s="7"/>
      <c r="F4069" s="7"/>
      <c r="G4069" s="219"/>
      <c r="H4069" s="7"/>
      <c r="I4069" s="7"/>
      <c r="J4069" s="9"/>
      <c r="K4069" s="501"/>
    </row>
    <row r="4070" spans="1:11" x14ac:dyDescent="0.2">
      <c r="A4070" s="163">
        <v>4055</v>
      </c>
      <c r="B4070" s="7"/>
      <c r="C4070" s="7"/>
      <c r="D4070" s="120"/>
      <c r="E4070" s="7"/>
      <c r="F4070" s="7"/>
      <c r="G4070" s="219"/>
      <c r="H4070" s="7"/>
      <c r="I4070" s="7"/>
      <c r="J4070" s="9"/>
      <c r="K4070" s="501"/>
    </row>
    <row r="4071" spans="1:11" x14ac:dyDescent="0.2">
      <c r="A4071" s="163">
        <v>4056</v>
      </c>
      <c r="B4071" s="7"/>
      <c r="C4071" s="7"/>
      <c r="D4071" s="120"/>
      <c r="E4071" s="7"/>
      <c r="F4071" s="7"/>
      <c r="G4071" s="219"/>
      <c r="H4071" s="7"/>
      <c r="I4071" s="7"/>
      <c r="J4071" s="9"/>
      <c r="K4071" s="501"/>
    </row>
    <row r="4072" spans="1:11" x14ac:dyDescent="0.2">
      <c r="A4072" s="163">
        <v>4057</v>
      </c>
      <c r="B4072" s="7"/>
      <c r="C4072" s="7"/>
      <c r="D4072" s="120"/>
      <c r="E4072" s="7"/>
      <c r="F4072" s="7"/>
      <c r="G4072" s="219"/>
      <c r="H4072" s="7"/>
      <c r="I4072" s="7"/>
      <c r="J4072" s="9"/>
      <c r="K4072" s="501"/>
    </row>
    <row r="4073" spans="1:11" x14ac:dyDescent="0.2">
      <c r="A4073" s="163">
        <v>4058</v>
      </c>
      <c r="B4073" s="7"/>
      <c r="C4073" s="7"/>
      <c r="D4073" s="120"/>
      <c r="E4073" s="7"/>
      <c r="F4073" s="7"/>
      <c r="G4073" s="219"/>
      <c r="H4073" s="7"/>
      <c r="I4073" s="7"/>
      <c r="J4073" s="9"/>
      <c r="K4073" s="501"/>
    </row>
    <row r="4074" spans="1:11" x14ac:dyDescent="0.2">
      <c r="A4074" s="163">
        <v>4059</v>
      </c>
      <c r="B4074" s="7"/>
      <c r="C4074" s="7"/>
      <c r="D4074" s="120"/>
      <c r="E4074" s="7"/>
      <c r="F4074" s="7"/>
      <c r="G4074" s="219"/>
      <c r="H4074" s="7"/>
      <c r="I4074" s="7"/>
      <c r="J4074" s="9"/>
      <c r="K4074" s="501"/>
    </row>
    <row r="4075" spans="1:11" x14ac:dyDescent="0.2">
      <c r="A4075" s="163">
        <v>4060</v>
      </c>
      <c r="B4075" s="7"/>
      <c r="C4075" s="7"/>
      <c r="D4075" s="120"/>
      <c r="E4075" s="7"/>
      <c r="F4075" s="7"/>
      <c r="G4075" s="219"/>
      <c r="H4075" s="7"/>
      <c r="I4075" s="7"/>
      <c r="J4075" s="9"/>
      <c r="K4075" s="501"/>
    </row>
    <row r="4076" spans="1:11" x14ac:dyDescent="0.2">
      <c r="A4076" s="163">
        <v>4061</v>
      </c>
      <c r="B4076" s="7"/>
      <c r="C4076" s="7"/>
      <c r="D4076" s="120"/>
      <c r="E4076" s="7"/>
      <c r="F4076" s="7"/>
      <c r="G4076" s="219"/>
      <c r="H4076" s="7"/>
      <c r="I4076" s="7"/>
      <c r="J4076" s="9"/>
      <c r="K4076" s="501"/>
    </row>
    <row r="4077" spans="1:11" x14ac:dyDescent="0.2">
      <c r="A4077" s="163">
        <v>4062</v>
      </c>
      <c r="B4077" s="7"/>
      <c r="C4077" s="7"/>
      <c r="D4077" s="120"/>
      <c r="E4077" s="7"/>
      <c r="F4077" s="7"/>
      <c r="G4077" s="219"/>
      <c r="H4077" s="7"/>
      <c r="I4077" s="7"/>
      <c r="J4077" s="9"/>
      <c r="K4077" s="501"/>
    </row>
    <row r="4078" spans="1:11" x14ac:dyDescent="0.2">
      <c r="A4078" s="163">
        <v>4063</v>
      </c>
      <c r="B4078" s="7"/>
      <c r="C4078" s="7"/>
      <c r="D4078" s="120"/>
      <c r="E4078" s="7"/>
      <c r="F4078" s="7"/>
      <c r="G4078" s="219"/>
      <c r="H4078" s="7"/>
      <c r="I4078" s="7"/>
      <c r="J4078" s="9"/>
      <c r="K4078" s="501"/>
    </row>
    <row r="4079" spans="1:11" x14ac:dyDescent="0.2">
      <c r="A4079" s="163">
        <v>4064</v>
      </c>
      <c r="B4079" s="7"/>
      <c r="C4079" s="7"/>
      <c r="D4079" s="120"/>
      <c r="E4079" s="7"/>
      <c r="F4079" s="7"/>
      <c r="G4079" s="219"/>
      <c r="H4079" s="7"/>
      <c r="I4079" s="7"/>
      <c r="J4079" s="9"/>
      <c r="K4079" s="501"/>
    </row>
    <row r="4080" spans="1:11" x14ac:dyDescent="0.2">
      <c r="A4080" s="163">
        <v>4065</v>
      </c>
      <c r="B4080" s="7"/>
      <c r="C4080" s="7"/>
      <c r="D4080" s="120"/>
      <c r="E4080" s="7"/>
      <c r="F4080" s="7"/>
      <c r="G4080" s="219"/>
      <c r="H4080" s="7"/>
      <c r="I4080" s="7"/>
      <c r="J4080" s="9"/>
      <c r="K4080" s="501"/>
    </row>
    <row r="4081" spans="1:11" x14ac:dyDescent="0.2">
      <c r="A4081" s="163">
        <v>4066</v>
      </c>
      <c r="B4081" s="7"/>
      <c r="C4081" s="7"/>
      <c r="D4081" s="120"/>
      <c r="E4081" s="7"/>
      <c r="F4081" s="7"/>
      <c r="G4081" s="219"/>
      <c r="H4081" s="7"/>
      <c r="I4081" s="7"/>
      <c r="J4081" s="9"/>
      <c r="K4081" s="501"/>
    </row>
    <row r="4082" spans="1:11" x14ac:dyDescent="0.2">
      <c r="A4082" s="163">
        <v>4067</v>
      </c>
      <c r="B4082" s="7"/>
      <c r="C4082" s="7"/>
      <c r="D4082" s="120"/>
      <c r="E4082" s="7"/>
      <c r="F4082" s="7"/>
      <c r="G4082" s="219"/>
      <c r="H4082" s="7"/>
      <c r="I4082" s="7"/>
      <c r="J4082" s="9"/>
      <c r="K4082" s="501"/>
    </row>
    <row r="4083" spans="1:11" x14ac:dyDescent="0.2">
      <c r="A4083" s="163">
        <v>4068</v>
      </c>
      <c r="B4083" s="7"/>
      <c r="C4083" s="7"/>
      <c r="D4083" s="120"/>
      <c r="E4083" s="7"/>
      <c r="F4083" s="7"/>
      <c r="G4083" s="219"/>
      <c r="H4083" s="7"/>
      <c r="I4083" s="7"/>
      <c r="J4083" s="9"/>
      <c r="K4083" s="501"/>
    </row>
    <row r="4084" spans="1:11" x14ac:dyDescent="0.2">
      <c r="A4084" s="163">
        <v>4069</v>
      </c>
      <c r="B4084" s="7"/>
      <c r="C4084" s="7"/>
      <c r="D4084" s="120"/>
      <c r="E4084" s="7"/>
      <c r="F4084" s="7"/>
      <c r="G4084" s="219"/>
      <c r="H4084" s="7"/>
      <c r="I4084" s="7"/>
      <c r="J4084" s="9"/>
      <c r="K4084" s="501"/>
    </row>
    <row r="4085" spans="1:11" x14ac:dyDescent="0.2">
      <c r="A4085" s="163">
        <v>4070</v>
      </c>
      <c r="B4085" s="7"/>
      <c r="C4085" s="7"/>
      <c r="D4085" s="120"/>
      <c r="E4085" s="7"/>
      <c r="F4085" s="7"/>
      <c r="G4085" s="219"/>
      <c r="H4085" s="7"/>
      <c r="I4085" s="7"/>
      <c r="J4085" s="9"/>
      <c r="K4085" s="501"/>
    </row>
    <row r="4086" spans="1:11" x14ac:dyDescent="0.2">
      <c r="A4086" s="163">
        <v>4071</v>
      </c>
      <c r="B4086" s="7"/>
      <c r="C4086" s="7"/>
      <c r="D4086" s="120"/>
      <c r="E4086" s="7"/>
      <c r="F4086" s="7"/>
      <c r="G4086" s="219"/>
      <c r="H4086" s="7"/>
      <c r="I4086" s="7"/>
      <c r="J4086" s="9"/>
      <c r="K4086" s="501"/>
    </row>
    <row r="4087" spans="1:11" x14ac:dyDescent="0.2">
      <c r="A4087" s="163">
        <v>4072</v>
      </c>
      <c r="B4087" s="7"/>
      <c r="C4087" s="7"/>
      <c r="D4087" s="120"/>
      <c r="E4087" s="7"/>
      <c r="F4087" s="7"/>
      <c r="G4087" s="219"/>
      <c r="H4087" s="7"/>
      <c r="I4087" s="7"/>
      <c r="J4087" s="9"/>
      <c r="K4087" s="501"/>
    </row>
    <row r="4088" spans="1:11" x14ac:dyDescent="0.2">
      <c r="A4088" s="163">
        <v>4073</v>
      </c>
      <c r="B4088" s="7"/>
      <c r="C4088" s="7"/>
      <c r="D4088" s="120"/>
      <c r="E4088" s="7"/>
      <c r="F4088" s="7"/>
      <c r="G4088" s="219"/>
      <c r="H4088" s="7"/>
      <c r="I4088" s="7"/>
      <c r="J4088" s="9"/>
      <c r="K4088" s="501"/>
    </row>
    <row r="4089" spans="1:11" x14ac:dyDescent="0.2">
      <c r="A4089" s="163">
        <v>4074</v>
      </c>
      <c r="B4089" s="7"/>
      <c r="C4089" s="7"/>
      <c r="D4089" s="120"/>
      <c r="E4089" s="7"/>
      <c r="F4089" s="7"/>
      <c r="G4089" s="219"/>
      <c r="H4089" s="7"/>
      <c r="I4089" s="7"/>
      <c r="J4089" s="9"/>
      <c r="K4089" s="501"/>
    </row>
    <row r="4090" spans="1:11" x14ac:dyDescent="0.2">
      <c r="A4090" s="163">
        <v>4075</v>
      </c>
      <c r="B4090" s="7"/>
      <c r="C4090" s="7"/>
      <c r="D4090" s="120"/>
      <c r="E4090" s="7"/>
      <c r="F4090" s="7"/>
      <c r="G4090" s="219"/>
      <c r="H4090" s="7"/>
      <c r="I4090" s="7"/>
      <c r="J4090" s="9"/>
      <c r="K4090" s="501"/>
    </row>
    <row r="4091" spans="1:11" x14ac:dyDescent="0.2">
      <c r="A4091" s="163">
        <v>4076</v>
      </c>
      <c r="B4091" s="7"/>
      <c r="C4091" s="7"/>
      <c r="D4091" s="120"/>
      <c r="E4091" s="7"/>
      <c r="F4091" s="7"/>
      <c r="G4091" s="219"/>
      <c r="H4091" s="7"/>
      <c r="I4091" s="7"/>
      <c r="J4091" s="9"/>
      <c r="K4091" s="501"/>
    </row>
    <row r="4092" spans="1:11" x14ac:dyDescent="0.2">
      <c r="A4092" s="163">
        <v>4077</v>
      </c>
      <c r="B4092" s="7"/>
      <c r="C4092" s="7"/>
      <c r="D4092" s="120"/>
      <c r="E4092" s="7"/>
      <c r="F4092" s="7"/>
      <c r="G4092" s="219"/>
      <c r="H4092" s="7"/>
      <c r="I4092" s="7"/>
      <c r="J4092" s="9"/>
      <c r="K4092" s="501"/>
    </row>
    <row r="4093" spans="1:11" x14ac:dyDescent="0.2">
      <c r="A4093" s="163">
        <v>4078</v>
      </c>
      <c r="B4093" s="7"/>
      <c r="C4093" s="7"/>
      <c r="D4093" s="120"/>
      <c r="E4093" s="7"/>
      <c r="F4093" s="7"/>
      <c r="G4093" s="219"/>
      <c r="H4093" s="7"/>
      <c r="I4093" s="7"/>
      <c r="J4093" s="9"/>
      <c r="K4093" s="501"/>
    </row>
    <row r="4094" spans="1:11" x14ac:dyDescent="0.2">
      <c r="A4094" s="163">
        <v>4079</v>
      </c>
      <c r="B4094" s="7"/>
      <c r="C4094" s="7"/>
      <c r="D4094" s="120"/>
      <c r="E4094" s="7"/>
      <c r="F4094" s="7"/>
      <c r="G4094" s="219"/>
      <c r="H4094" s="7"/>
      <c r="I4094" s="7"/>
      <c r="J4094" s="9"/>
      <c r="K4094" s="501"/>
    </row>
    <row r="4095" spans="1:11" x14ac:dyDescent="0.2">
      <c r="A4095" s="163">
        <v>4080</v>
      </c>
      <c r="B4095" s="7"/>
      <c r="C4095" s="7"/>
      <c r="D4095" s="120"/>
      <c r="E4095" s="7"/>
      <c r="F4095" s="7"/>
      <c r="G4095" s="219"/>
      <c r="H4095" s="7"/>
      <c r="I4095" s="7"/>
      <c r="J4095" s="9"/>
      <c r="K4095" s="501"/>
    </row>
    <row r="4096" spans="1:11" x14ac:dyDescent="0.2">
      <c r="A4096" s="163">
        <v>4081</v>
      </c>
      <c r="B4096" s="7"/>
      <c r="C4096" s="7"/>
      <c r="D4096" s="120"/>
      <c r="E4096" s="7"/>
      <c r="F4096" s="7"/>
      <c r="G4096" s="219"/>
      <c r="H4096" s="7"/>
      <c r="I4096" s="7"/>
      <c r="J4096" s="9"/>
      <c r="K4096" s="501"/>
    </row>
    <row r="4097" spans="1:11" x14ac:dyDescent="0.2">
      <c r="A4097" s="163">
        <v>4082</v>
      </c>
      <c r="B4097" s="7"/>
      <c r="C4097" s="7"/>
      <c r="D4097" s="120"/>
      <c r="E4097" s="7"/>
      <c r="F4097" s="7"/>
      <c r="G4097" s="219"/>
      <c r="H4097" s="7"/>
      <c r="I4097" s="7"/>
      <c r="J4097" s="9"/>
      <c r="K4097" s="501"/>
    </row>
    <row r="4098" spans="1:11" x14ac:dyDescent="0.2">
      <c r="A4098" s="163">
        <v>4083</v>
      </c>
      <c r="B4098" s="7"/>
      <c r="C4098" s="7"/>
      <c r="D4098" s="120"/>
      <c r="E4098" s="7"/>
      <c r="F4098" s="7"/>
      <c r="G4098" s="219"/>
      <c r="H4098" s="7"/>
      <c r="I4098" s="7"/>
      <c r="J4098" s="9"/>
      <c r="K4098" s="501"/>
    </row>
    <row r="4099" spans="1:11" x14ac:dyDescent="0.2">
      <c r="A4099" s="163">
        <v>4084</v>
      </c>
      <c r="B4099" s="7"/>
      <c r="C4099" s="7"/>
      <c r="D4099" s="120"/>
      <c r="E4099" s="7"/>
      <c r="F4099" s="7"/>
      <c r="G4099" s="219"/>
      <c r="H4099" s="7"/>
      <c r="I4099" s="7"/>
      <c r="J4099" s="9"/>
      <c r="K4099" s="501"/>
    </row>
    <row r="4100" spans="1:11" x14ac:dyDescent="0.2">
      <c r="A4100" s="163">
        <v>4085</v>
      </c>
      <c r="B4100" s="7"/>
      <c r="C4100" s="7"/>
      <c r="D4100" s="120"/>
      <c r="E4100" s="7"/>
      <c r="F4100" s="7"/>
      <c r="G4100" s="219"/>
      <c r="H4100" s="7"/>
      <c r="I4100" s="7"/>
      <c r="J4100" s="9"/>
      <c r="K4100" s="501"/>
    </row>
    <row r="4101" spans="1:11" x14ac:dyDescent="0.2">
      <c r="A4101" s="163">
        <v>4086</v>
      </c>
      <c r="B4101" s="7"/>
      <c r="C4101" s="7"/>
      <c r="D4101" s="120"/>
      <c r="E4101" s="7"/>
      <c r="F4101" s="7"/>
      <c r="G4101" s="219"/>
      <c r="H4101" s="7"/>
      <c r="I4101" s="7"/>
      <c r="J4101" s="9"/>
      <c r="K4101" s="501"/>
    </row>
    <row r="4102" spans="1:11" x14ac:dyDescent="0.2">
      <c r="A4102" s="163">
        <v>4087</v>
      </c>
      <c r="B4102" s="7"/>
      <c r="C4102" s="7"/>
      <c r="D4102" s="120"/>
      <c r="E4102" s="7"/>
      <c r="F4102" s="7"/>
      <c r="G4102" s="219"/>
      <c r="H4102" s="7"/>
      <c r="I4102" s="7"/>
      <c r="J4102" s="9"/>
      <c r="K4102" s="501"/>
    </row>
    <row r="4103" spans="1:11" x14ac:dyDescent="0.2">
      <c r="A4103" s="163">
        <v>4088</v>
      </c>
      <c r="B4103" s="7"/>
      <c r="C4103" s="7"/>
      <c r="D4103" s="120"/>
      <c r="E4103" s="7"/>
      <c r="F4103" s="7"/>
      <c r="G4103" s="219"/>
      <c r="H4103" s="7"/>
      <c r="I4103" s="7"/>
      <c r="J4103" s="9"/>
      <c r="K4103" s="501"/>
    </row>
    <row r="4104" spans="1:11" x14ac:dyDescent="0.2">
      <c r="A4104" s="163">
        <v>4089</v>
      </c>
      <c r="B4104" s="7"/>
      <c r="C4104" s="7"/>
      <c r="D4104" s="120"/>
      <c r="E4104" s="7"/>
      <c r="F4104" s="7"/>
      <c r="G4104" s="219"/>
      <c r="H4104" s="7"/>
      <c r="I4104" s="7"/>
      <c r="J4104" s="9"/>
      <c r="K4104" s="501"/>
    </row>
    <row r="4105" spans="1:11" x14ac:dyDescent="0.2">
      <c r="A4105" s="163">
        <v>4090</v>
      </c>
      <c r="B4105" s="7"/>
      <c r="C4105" s="7"/>
      <c r="D4105" s="120"/>
      <c r="E4105" s="7"/>
      <c r="F4105" s="7"/>
      <c r="G4105" s="219"/>
      <c r="H4105" s="7"/>
      <c r="I4105" s="7"/>
      <c r="J4105" s="9"/>
      <c r="K4105" s="501"/>
    </row>
    <row r="4106" spans="1:11" x14ac:dyDescent="0.2">
      <c r="A4106" s="163">
        <v>4091</v>
      </c>
      <c r="B4106" s="7"/>
      <c r="C4106" s="7"/>
      <c r="D4106" s="120"/>
      <c r="E4106" s="7"/>
      <c r="F4106" s="7"/>
      <c r="G4106" s="219"/>
      <c r="H4106" s="7"/>
      <c r="I4106" s="7"/>
      <c r="J4106" s="9"/>
      <c r="K4106" s="501"/>
    </row>
    <row r="4107" spans="1:11" x14ac:dyDescent="0.2">
      <c r="A4107" s="163">
        <v>4092</v>
      </c>
      <c r="B4107" s="7"/>
      <c r="C4107" s="7"/>
      <c r="D4107" s="120"/>
      <c r="E4107" s="7"/>
      <c r="F4107" s="7"/>
      <c r="G4107" s="219"/>
      <c r="H4107" s="7"/>
      <c r="I4107" s="7"/>
      <c r="J4107" s="9"/>
      <c r="K4107" s="501"/>
    </row>
    <row r="4108" spans="1:11" x14ac:dyDescent="0.2">
      <c r="A4108" s="163">
        <v>4093</v>
      </c>
      <c r="B4108" s="7"/>
      <c r="C4108" s="7"/>
      <c r="D4108" s="120"/>
      <c r="E4108" s="7"/>
      <c r="F4108" s="7"/>
      <c r="G4108" s="219"/>
      <c r="H4108" s="7"/>
      <c r="I4108" s="7"/>
      <c r="J4108" s="9"/>
      <c r="K4108" s="501"/>
    </row>
    <row r="4109" spans="1:11" x14ac:dyDescent="0.2">
      <c r="A4109" s="163">
        <v>4094</v>
      </c>
      <c r="B4109" s="7"/>
      <c r="C4109" s="7"/>
      <c r="D4109" s="120"/>
      <c r="E4109" s="7"/>
      <c r="F4109" s="7"/>
      <c r="G4109" s="219"/>
      <c r="H4109" s="7"/>
      <c r="I4109" s="7"/>
      <c r="J4109" s="9"/>
      <c r="K4109" s="501"/>
    </row>
    <row r="4110" spans="1:11" x14ac:dyDescent="0.2">
      <c r="A4110" s="163">
        <v>4095</v>
      </c>
      <c r="B4110" s="7"/>
      <c r="C4110" s="7"/>
      <c r="D4110" s="120"/>
      <c r="E4110" s="7"/>
      <c r="F4110" s="7"/>
      <c r="G4110" s="219"/>
      <c r="H4110" s="7"/>
      <c r="I4110" s="7"/>
      <c r="J4110" s="9"/>
      <c r="K4110" s="501"/>
    </row>
    <row r="4111" spans="1:11" x14ac:dyDescent="0.2">
      <c r="A4111" s="163">
        <v>4096</v>
      </c>
      <c r="B4111" s="7"/>
      <c r="C4111" s="7"/>
      <c r="D4111" s="120"/>
      <c r="E4111" s="7"/>
      <c r="F4111" s="7"/>
      <c r="G4111" s="219"/>
      <c r="H4111" s="7"/>
      <c r="I4111" s="7"/>
      <c r="J4111" s="9"/>
      <c r="K4111" s="501"/>
    </row>
    <row r="4112" spans="1:11" x14ac:dyDescent="0.2">
      <c r="A4112" s="163">
        <v>4097</v>
      </c>
      <c r="B4112" s="7"/>
      <c r="C4112" s="7"/>
      <c r="D4112" s="120"/>
      <c r="E4112" s="7"/>
      <c r="F4112" s="7"/>
      <c r="G4112" s="219"/>
      <c r="H4112" s="7"/>
      <c r="I4112" s="7"/>
      <c r="J4112" s="9"/>
      <c r="K4112" s="501"/>
    </row>
    <row r="4113" spans="1:11" x14ac:dyDescent="0.2">
      <c r="A4113" s="163">
        <v>4098</v>
      </c>
      <c r="B4113" s="7"/>
      <c r="C4113" s="7"/>
      <c r="D4113" s="120"/>
      <c r="E4113" s="7"/>
      <c r="F4113" s="7"/>
      <c r="G4113" s="219"/>
      <c r="H4113" s="7"/>
      <c r="I4113" s="7"/>
      <c r="J4113" s="9"/>
      <c r="K4113" s="501"/>
    </row>
    <row r="4114" spans="1:11" x14ac:dyDescent="0.2">
      <c r="A4114" s="163">
        <v>4099</v>
      </c>
      <c r="B4114" s="7"/>
      <c r="C4114" s="7"/>
      <c r="D4114" s="120"/>
      <c r="E4114" s="7"/>
      <c r="F4114" s="7"/>
      <c r="G4114" s="219"/>
      <c r="H4114" s="7"/>
      <c r="I4114" s="7"/>
      <c r="J4114" s="9"/>
      <c r="K4114" s="501"/>
    </row>
    <row r="4115" spans="1:11" x14ac:dyDescent="0.2">
      <c r="A4115" s="163">
        <v>4100</v>
      </c>
      <c r="B4115" s="7"/>
      <c r="C4115" s="7"/>
      <c r="D4115" s="120"/>
      <c r="E4115" s="7"/>
      <c r="F4115" s="7"/>
      <c r="G4115" s="219"/>
      <c r="H4115" s="7"/>
      <c r="I4115" s="7"/>
      <c r="J4115" s="9"/>
      <c r="K4115" s="501"/>
    </row>
    <row r="4116" spans="1:11" x14ac:dyDescent="0.2">
      <c r="A4116" s="163">
        <v>4101</v>
      </c>
      <c r="B4116" s="7"/>
      <c r="C4116" s="7"/>
      <c r="D4116" s="120"/>
      <c r="E4116" s="7"/>
      <c r="F4116" s="7"/>
      <c r="G4116" s="219"/>
      <c r="H4116" s="7"/>
      <c r="I4116" s="7"/>
      <c r="J4116" s="9"/>
      <c r="K4116" s="501"/>
    </row>
    <row r="4117" spans="1:11" x14ac:dyDescent="0.2">
      <c r="A4117" s="163">
        <v>4102</v>
      </c>
      <c r="B4117" s="7"/>
      <c r="C4117" s="7"/>
      <c r="D4117" s="120"/>
      <c r="E4117" s="7"/>
      <c r="F4117" s="7"/>
      <c r="G4117" s="219"/>
      <c r="H4117" s="7"/>
      <c r="I4117" s="7"/>
      <c r="J4117" s="9"/>
      <c r="K4117" s="501"/>
    </row>
    <row r="4118" spans="1:11" x14ac:dyDescent="0.2">
      <c r="A4118" s="163">
        <v>4103</v>
      </c>
      <c r="B4118" s="7"/>
      <c r="C4118" s="7"/>
      <c r="D4118" s="120"/>
      <c r="E4118" s="7"/>
      <c r="F4118" s="7"/>
      <c r="G4118" s="219"/>
      <c r="H4118" s="7"/>
      <c r="I4118" s="7"/>
      <c r="J4118" s="9"/>
      <c r="K4118" s="501"/>
    </row>
    <row r="4119" spans="1:11" x14ac:dyDescent="0.2">
      <c r="A4119" s="163">
        <v>4104</v>
      </c>
      <c r="B4119" s="7"/>
      <c r="C4119" s="7"/>
      <c r="D4119" s="120"/>
      <c r="E4119" s="7"/>
      <c r="F4119" s="7"/>
      <c r="G4119" s="219"/>
      <c r="H4119" s="7"/>
      <c r="I4119" s="7"/>
      <c r="J4119" s="9"/>
      <c r="K4119" s="501"/>
    </row>
    <row r="4120" spans="1:11" x14ac:dyDescent="0.2">
      <c r="A4120" s="163">
        <v>4105</v>
      </c>
      <c r="B4120" s="7"/>
      <c r="C4120" s="7"/>
      <c r="D4120" s="120"/>
      <c r="E4120" s="7"/>
      <c r="F4120" s="7"/>
      <c r="G4120" s="219"/>
      <c r="H4120" s="7"/>
      <c r="I4120" s="7"/>
      <c r="J4120" s="9"/>
      <c r="K4120" s="501"/>
    </row>
    <row r="4121" spans="1:11" x14ac:dyDescent="0.2">
      <c r="A4121" s="163">
        <v>4106</v>
      </c>
      <c r="B4121" s="7"/>
      <c r="C4121" s="7"/>
      <c r="D4121" s="120"/>
      <c r="E4121" s="7"/>
      <c r="F4121" s="7"/>
      <c r="G4121" s="219"/>
      <c r="H4121" s="7"/>
      <c r="I4121" s="7"/>
      <c r="J4121" s="9"/>
      <c r="K4121" s="501"/>
    </row>
    <row r="4122" spans="1:11" x14ac:dyDescent="0.2">
      <c r="A4122" s="163">
        <v>4107</v>
      </c>
      <c r="B4122" s="7"/>
      <c r="C4122" s="7"/>
      <c r="D4122" s="120"/>
      <c r="E4122" s="7"/>
      <c r="F4122" s="7"/>
      <c r="G4122" s="219"/>
      <c r="H4122" s="7"/>
      <c r="I4122" s="7"/>
      <c r="J4122" s="9"/>
      <c r="K4122" s="501"/>
    </row>
    <row r="4123" spans="1:11" x14ac:dyDescent="0.2">
      <c r="A4123" s="163">
        <v>4108</v>
      </c>
      <c r="B4123" s="7"/>
      <c r="C4123" s="7"/>
      <c r="D4123" s="120"/>
      <c r="E4123" s="7"/>
      <c r="F4123" s="7"/>
      <c r="G4123" s="219"/>
      <c r="H4123" s="7"/>
      <c r="I4123" s="7"/>
      <c r="J4123" s="9"/>
      <c r="K4123" s="501"/>
    </row>
    <row r="4124" spans="1:11" x14ac:dyDescent="0.2">
      <c r="A4124" s="163">
        <v>4109</v>
      </c>
      <c r="B4124" s="7"/>
      <c r="C4124" s="7"/>
      <c r="D4124" s="120"/>
      <c r="E4124" s="7"/>
      <c r="F4124" s="7"/>
      <c r="G4124" s="219"/>
      <c r="H4124" s="7"/>
      <c r="I4124" s="7"/>
      <c r="J4124" s="9"/>
      <c r="K4124" s="501"/>
    </row>
    <row r="4125" spans="1:11" x14ac:dyDescent="0.2">
      <c r="A4125" s="163">
        <v>4110</v>
      </c>
      <c r="B4125" s="7"/>
      <c r="C4125" s="7"/>
      <c r="D4125" s="120"/>
      <c r="E4125" s="7"/>
      <c r="F4125" s="7"/>
      <c r="G4125" s="219"/>
      <c r="H4125" s="7"/>
      <c r="I4125" s="7"/>
      <c r="J4125" s="9"/>
      <c r="K4125" s="501"/>
    </row>
    <row r="4126" spans="1:11" x14ac:dyDescent="0.2">
      <c r="A4126" s="163">
        <v>4111</v>
      </c>
      <c r="B4126" s="7"/>
      <c r="C4126" s="7"/>
      <c r="D4126" s="120"/>
      <c r="E4126" s="7"/>
      <c r="F4126" s="7"/>
      <c r="G4126" s="219"/>
      <c r="H4126" s="7"/>
      <c r="I4126" s="7"/>
      <c r="J4126" s="9"/>
      <c r="K4126" s="501"/>
    </row>
    <row r="4127" spans="1:11" x14ac:dyDescent="0.2">
      <c r="A4127" s="163">
        <v>4112</v>
      </c>
      <c r="B4127" s="7"/>
      <c r="C4127" s="7"/>
      <c r="D4127" s="120"/>
      <c r="E4127" s="7"/>
      <c r="F4127" s="7"/>
      <c r="G4127" s="219"/>
      <c r="H4127" s="7"/>
      <c r="I4127" s="7"/>
      <c r="J4127" s="9"/>
      <c r="K4127" s="501"/>
    </row>
    <row r="4128" spans="1:11" x14ac:dyDescent="0.2">
      <c r="A4128" s="163">
        <v>4113</v>
      </c>
      <c r="B4128" s="7"/>
      <c r="C4128" s="7"/>
      <c r="D4128" s="120"/>
      <c r="E4128" s="7"/>
      <c r="F4128" s="7"/>
      <c r="G4128" s="219"/>
      <c r="H4128" s="7"/>
      <c r="I4128" s="7"/>
      <c r="J4128" s="9"/>
      <c r="K4128" s="501"/>
    </row>
    <row r="4129" spans="1:11" x14ac:dyDescent="0.2">
      <c r="A4129" s="163">
        <v>4114</v>
      </c>
      <c r="B4129" s="7"/>
      <c r="C4129" s="7"/>
      <c r="D4129" s="120"/>
      <c r="E4129" s="7"/>
      <c r="F4129" s="7"/>
      <c r="G4129" s="219"/>
      <c r="H4129" s="7"/>
      <c r="I4129" s="7"/>
      <c r="J4129" s="9"/>
      <c r="K4129" s="501"/>
    </row>
    <row r="4130" spans="1:11" x14ac:dyDescent="0.2">
      <c r="A4130" s="163">
        <v>4115</v>
      </c>
      <c r="B4130" s="7"/>
      <c r="C4130" s="7"/>
      <c r="D4130" s="120"/>
      <c r="E4130" s="7"/>
      <c r="F4130" s="7"/>
      <c r="G4130" s="219"/>
      <c r="H4130" s="7"/>
      <c r="I4130" s="7"/>
      <c r="J4130" s="9"/>
      <c r="K4130" s="501"/>
    </row>
    <row r="4131" spans="1:11" x14ac:dyDescent="0.2">
      <c r="A4131" s="163">
        <v>4116</v>
      </c>
      <c r="B4131" s="7"/>
      <c r="C4131" s="7"/>
      <c r="D4131" s="120"/>
      <c r="E4131" s="7"/>
      <c r="F4131" s="7"/>
      <c r="G4131" s="219"/>
      <c r="H4131" s="7"/>
      <c r="I4131" s="7"/>
      <c r="J4131" s="9"/>
      <c r="K4131" s="501"/>
    </row>
    <row r="4132" spans="1:11" x14ac:dyDescent="0.2">
      <c r="A4132" s="163">
        <v>4117</v>
      </c>
      <c r="B4132" s="7"/>
      <c r="C4132" s="7"/>
      <c r="D4132" s="120"/>
      <c r="E4132" s="7"/>
      <c r="F4132" s="7"/>
      <c r="G4132" s="219"/>
      <c r="H4132" s="7"/>
      <c r="I4132" s="7"/>
      <c r="J4132" s="9"/>
      <c r="K4132" s="501"/>
    </row>
    <row r="4133" spans="1:11" x14ac:dyDescent="0.2">
      <c r="A4133" s="163">
        <v>4118</v>
      </c>
      <c r="B4133" s="7"/>
      <c r="C4133" s="7"/>
      <c r="D4133" s="120"/>
      <c r="E4133" s="7"/>
      <c r="F4133" s="7"/>
      <c r="G4133" s="219"/>
      <c r="H4133" s="7"/>
      <c r="I4133" s="7"/>
      <c r="J4133" s="9"/>
      <c r="K4133" s="501"/>
    </row>
    <row r="4134" spans="1:11" x14ac:dyDescent="0.2">
      <c r="A4134" s="163">
        <v>4119</v>
      </c>
      <c r="B4134" s="7"/>
      <c r="C4134" s="7"/>
      <c r="D4134" s="120"/>
      <c r="E4134" s="7"/>
      <c r="F4134" s="7"/>
      <c r="G4134" s="219"/>
      <c r="H4134" s="7"/>
      <c r="I4134" s="7"/>
      <c r="J4134" s="9"/>
      <c r="K4134" s="501"/>
    </row>
    <row r="4135" spans="1:11" x14ac:dyDescent="0.2">
      <c r="A4135" s="163">
        <v>4120</v>
      </c>
      <c r="B4135" s="7"/>
      <c r="C4135" s="7"/>
      <c r="D4135" s="120"/>
      <c r="E4135" s="7"/>
      <c r="F4135" s="7"/>
      <c r="G4135" s="219"/>
      <c r="H4135" s="7"/>
      <c r="I4135" s="7"/>
      <c r="J4135" s="9"/>
      <c r="K4135" s="501"/>
    </row>
    <row r="4136" spans="1:11" x14ac:dyDescent="0.2">
      <c r="A4136" s="163">
        <v>4121</v>
      </c>
      <c r="B4136" s="7"/>
      <c r="C4136" s="7"/>
      <c r="D4136" s="120"/>
      <c r="E4136" s="7"/>
      <c r="F4136" s="7"/>
      <c r="G4136" s="219"/>
      <c r="H4136" s="7"/>
      <c r="I4136" s="7"/>
      <c r="J4136" s="9"/>
      <c r="K4136" s="501"/>
    </row>
    <row r="4137" spans="1:11" x14ac:dyDescent="0.2">
      <c r="A4137" s="163">
        <v>4122</v>
      </c>
      <c r="B4137" s="7"/>
      <c r="C4137" s="7"/>
      <c r="D4137" s="120"/>
      <c r="E4137" s="7"/>
      <c r="F4137" s="7"/>
      <c r="G4137" s="219"/>
      <c r="H4137" s="7"/>
      <c r="I4137" s="7"/>
      <c r="J4137" s="9"/>
      <c r="K4137" s="501"/>
    </row>
    <row r="4138" spans="1:11" x14ac:dyDescent="0.2">
      <c r="A4138" s="163">
        <v>4123</v>
      </c>
      <c r="B4138" s="7"/>
      <c r="C4138" s="7"/>
      <c r="D4138" s="120"/>
      <c r="E4138" s="7"/>
      <c r="F4138" s="7"/>
      <c r="G4138" s="219"/>
      <c r="H4138" s="7"/>
      <c r="I4138" s="7"/>
      <c r="J4138" s="9"/>
      <c r="K4138" s="501"/>
    </row>
    <row r="4139" spans="1:11" x14ac:dyDescent="0.2">
      <c r="A4139" s="163">
        <v>4124</v>
      </c>
      <c r="B4139" s="7"/>
      <c r="C4139" s="7"/>
      <c r="D4139" s="120"/>
      <c r="E4139" s="7"/>
      <c r="F4139" s="7"/>
      <c r="G4139" s="219"/>
      <c r="H4139" s="7"/>
      <c r="I4139" s="7"/>
      <c r="J4139" s="9"/>
      <c r="K4139" s="501"/>
    </row>
    <row r="4140" spans="1:11" x14ac:dyDescent="0.2">
      <c r="A4140" s="163">
        <v>4125</v>
      </c>
      <c r="B4140" s="7"/>
      <c r="C4140" s="7"/>
      <c r="D4140" s="120"/>
      <c r="E4140" s="7"/>
      <c r="F4140" s="7"/>
      <c r="G4140" s="219"/>
      <c r="H4140" s="7"/>
      <c r="I4140" s="7"/>
      <c r="J4140" s="9"/>
      <c r="K4140" s="501"/>
    </row>
    <row r="4141" spans="1:11" x14ac:dyDescent="0.2">
      <c r="A4141" s="163">
        <v>4126</v>
      </c>
      <c r="B4141" s="7"/>
      <c r="C4141" s="7"/>
      <c r="D4141" s="120"/>
      <c r="E4141" s="7"/>
      <c r="F4141" s="7"/>
      <c r="G4141" s="219"/>
      <c r="H4141" s="7"/>
      <c r="I4141" s="7"/>
      <c r="J4141" s="9"/>
      <c r="K4141" s="501"/>
    </row>
    <row r="4142" spans="1:11" x14ac:dyDescent="0.2">
      <c r="A4142" s="163">
        <v>4127</v>
      </c>
      <c r="B4142" s="7"/>
      <c r="C4142" s="7"/>
      <c r="D4142" s="120"/>
      <c r="E4142" s="7"/>
      <c r="F4142" s="7"/>
      <c r="G4142" s="219"/>
      <c r="H4142" s="7"/>
      <c r="I4142" s="7"/>
      <c r="J4142" s="9"/>
      <c r="K4142" s="501"/>
    </row>
    <row r="4143" spans="1:11" x14ac:dyDescent="0.2">
      <c r="A4143" s="163">
        <v>4128</v>
      </c>
      <c r="B4143" s="7"/>
      <c r="C4143" s="7"/>
      <c r="D4143" s="120"/>
      <c r="E4143" s="7"/>
      <c r="F4143" s="7"/>
      <c r="G4143" s="219"/>
      <c r="H4143" s="7"/>
      <c r="I4143" s="7"/>
      <c r="J4143" s="9"/>
      <c r="K4143" s="501"/>
    </row>
    <row r="4144" spans="1:11" x14ac:dyDescent="0.2">
      <c r="A4144" s="163">
        <v>4129</v>
      </c>
      <c r="B4144" s="7"/>
      <c r="C4144" s="7"/>
      <c r="D4144" s="120"/>
      <c r="E4144" s="7"/>
      <c r="F4144" s="7"/>
      <c r="G4144" s="219"/>
      <c r="H4144" s="7"/>
      <c r="I4144" s="7"/>
      <c r="J4144" s="9"/>
      <c r="K4144" s="501"/>
    </row>
    <row r="4145" spans="1:11" x14ac:dyDescent="0.2">
      <c r="A4145" s="163">
        <v>4130</v>
      </c>
      <c r="B4145" s="7"/>
      <c r="C4145" s="7"/>
      <c r="D4145" s="120"/>
      <c r="E4145" s="7"/>
      <c r="F4145" s="7"/>
      <c r="G4145" s="219"/>
      <c r="H4145" s="7"/>
      <c r="I4145" s="7"/>
      <c r="J4145" s="9"/>
      <c r="K4145" s="501"/>
    </row>
    <row r="4146" spans="1:11" x14ac:dyDescent="0.2">
      <c r="A4146" s="163">
        <v>4131</v>
      </c>
      <c r="B4146" s="7"/>
      <c r="C4146" s="7"/>
      <c r="D4146" s="120"/>
      <c r="E4146" s="7"/>
      <c r="F4146" s="7"/>
      <c r="G4146" s="219"/>
      <c r="H4146" s="7"/>
      <c r="I4146" s="7"/>
      <c r="J4146" s="9"/>
      <c r="K4146" s="501"/>
    </row>
    <row r="4147" spans="1:11" x14ac:dyDescent="0.2">
      <c r="A4147" s="163">
        <v>4132</v>
      </c>
      <c r="B4147" s="7"/>
      <c r="C4147" s="7"/>
      <c r="D4147" s="120"/>
      <c r="E4147" s="7"/>
      <c r="F4147" s="7"/>
      <c r="G4147" s="219"/>
      <c r="H4147" s="7"/>
      <c r="I4147" s="7"/>
      <c r="J4147" s="9"/>
      <c r="K4147" s="501"/>
    </row>
    <row r="4148" spans="1:11" x14ac:dyDescent="0.2">
      <c r="A4148" s="163">
        <v>4133</v>
      </c>
      <c r="B4148" s="7"/>
      <c r="C4148" s="7"/>
      <c r="D4148" s="120"/>
      <c r="E4148" s="7"/>
      <c r="F4148" s="7"/>
      <c r="G4148" s="219"/>
      <c r="H4148" s="7"/>
      <c r="I4148" s="7"/>
      <c r="J4148" s="9"/>
      <c r="K4148" s="501"/>
    </row>
    <row r="4149" spans="1:11" x14ac:dyDescent="0.2">
      <c r="A4149" s="163">
        <v>4134</v>
      </c>
      <c r="B4149" s="7"/>
      <c r="C4149" s="7"/>
      <c r="D4149" s="120"/>
      <c r="E4149" s="7"/>
      <c r="F4149" s="7"/>
      <c r="G4149" s="219"/>
      <c r="H4149" s="7"/>
      <c r="I4149" s="7"/>
      <c r="J4149" s="9"/>
      <c r="K4149" s="501"/>
    </row>
    <row r="4150" spans="1:11" x14ac:dyDescent="0.2">
      <c r="A4150" s="163">
        <v>4135</v>
      </c>
      <c r="B4150" s="7"/>
      <c r="C4150" s="7"/>
      <c r="D4150" s="120"/>
      <c r="E4150" s="7"/>
      <c r="F4150" s="7"/>
      <c r="G4150" s="219"/>
      <c r="H4150" s="7"/>
      <c r="I4150" s="7"/>
      <c r="J4150" s="9"/>
      <c r="K4150" s="501"/>
    </row>
    <row r="4151" spans="1:11" x14ac:dyDescent="0.2">
      <c r="A4151" s="163">
        <v>4136</v>
      </c>
      <c r="B4151" s="7"/>
      <c r="C4151" s="7"/>
      <c r="D4151" s="120"/>
      <c r="E4151" s="7"/>
      <c r="F4151" s="7"/>
      <c r="G4151" s="219"/>
      <c r="H4151" s="7"/>
      <c r="I4151" s="7"/>
      <c r="J4151" s="9"/>
      <c r="K4151" s="501"/>
    </row>
    <row r="4152" spans="1:11" x14ac:dyDescent="0.2">
      <c r="A4152" s="163">
        <v>4137</v>
      </c>
      <c r="B4152" s="7"/>
      <c r="C4152" s="7"/>
      <c r="D4152" s="120"/>
      <c r="E4152" s="7"/>
      <c r="F4152" s="7"/>
      <c r="G4152" s="219"/>
      <c r="H4152" s="7"/>
      <c r="I4152" s="7"/>
      <c r="J4152" s="9"/>
      <c r="K4152" s="501"/>
    </row>
    <row r="4153" spans="1:11" x14ac:dyDescent="0.2">
      <c r="A4153" s="163">
        <v>4138</v>
      </c>
      <c r="B4153" s="7"/>
      <c r="C4153" s="7"/>
      <c r="D4153" s="120"/>
      <c r="E4153" s="7"/>
      <c r="F4153" s="7"/>
      <c r="G4153" s="219"/>
      <c r="H4153" s="7"/>
      <c r="I4153" s="7"/>
      <c r="J4153" s="9"/>
      <c r="K4153" s="501"/>
    </row>
    <row r="4154" spans="1:11" x14ac:dyDescent="0.2">
      <c r="A4154" s="163">
        <v>4139</v>
      </c>
      <c r="B4154" s="7"/>
      <c r="C4154" s="7"/>
      <c r="D4154" s="120"/>
      <c r="E4154" s="7"/>
      <c r="F4154" s="7"/>
      <c r="G4154" s="219"/>
      <c r="H4154" s="7"/>
      <c r="I4154" s="7"/>
      <c r="J4154" s="9"/>
      <c r="K4154" s="501"/>
    </row>
    <row r="4155" spans="1:11" x14ac:dyDescent="0.2">
      <c r="A4155" s="163">
        <v>4140</v>
      </c>
      <c r="B4155" s="7"/>
      <c r="C4155" s="7"/>
      <c r="D4155" s="120"/>
      <c r="E4155" s="7"/>
      <c r="F4155" s="7"/>
      <c r="G4155" s="219"/>
      <c r="H4155" s="7"/>
      <c r="I4155" s="7"/>
      <c r="J4155" s="9"/>
      <c r="K4155" s="501"/>
    </row>
    <row r="4156" spans="1:11" x14ac:dyDescent="0.2">
      <c r="A4156" s="163">
        <v>4141</v>
      </c>
      <c r="B4156" s="7"/>
      <c r="C4156" s="7"/>
      <c r="D4156" s="120"/>
      <c r="E4156" s="7"/>
      <c r="F4156" s="7"/>
      <c r="G4156" s="219"/>
      <c r="H4156" s="7"/>
      <c r="I4156" s="7"/>
      <c r="J4156" s="9"/>
      <c r="K4156" s="501"/>
    </row>
    <row r="4157" spans="1:11" x14ac:dyDescent="0.2">
      <c r="A4157" s="163">
        <v>4142</v>
      </c>
      <c r="B4157" s="7"/>
      <c r="C4157" s="7"/>
      <c r="D4157" s="120"/>
      <c r="E4157" s="7"/>
      <c r="F4157" s="7"/>
      <c r="G4157" s="219"/>
      <c r="H4157" s="7"/>
      <c r="I4157" s="7"/>
      <c r="J4157" s="9"/>
      <c r="K4157" s="501"/>
    </row>
    <row r="4158" spans="1:11" x14ac:dyDescent="0.2">
      <c r="A4158" s="163">
        <v>4143</v>
      </c>
      <c r="B4158" s="7"/>
      <c r="C4158" s="7"/>
      <c r="D4158" s="120"/>
      <c r="E4158" s="7"/>
      <c r="F4158" s="7"/>
      <c r="G4158" s="219"/>
      <c r="H4158" s="7"/>
      <c r="I4158" s="7"/>
      <c r="J4158" s="9"/>
      <c r="K4158" s="501"/>
    </row>
    <row r="4159" spans="1:11" x14ac:dyDescent="0.2">
      <c r="A4159" s="163">
        <v>4144</v>
      </c>
      <c r="B4159" s="7"/>
      <c r="C4159" s="7"/>
      <c r="D4159" s="120"/>
      <c r="E4159" s="7"/>
      <c r="F4159" s="7"/>
      <c r="G4159" s="219"/>
      <c r="H4159" s="7"/>
      <c r="I4159" s="7"/>
      <c r="J4159" s="9"/>
      <c r="K4159" s="501"/>
    </row>
    <row r="4160" spans="1:11" x14ac:dyDescent="0.2">
      <c r="A4160" s="163">
        <v>4145</v>
      </c>
      <c r="B4160" s="7"/>
      <c r="C4160" s="7"/>
      <c r="D4160" s="120"/>
      <c r="E4160" s="7"/>
      <c r="F4160" s="7"/>
      <c r="G4160" s="219"/>
      <c r="H4160" s="7"/>
      <c r="I4160" s="7"/>
      <c r="J4160" s="9"/>
      <c r="K4160" s="501"/>
    </row>
    <row r="4161" spans="1:11" x14ac:dyDescent="0.2">
      <c r="A4161" s="163">
        <v>4146</v>
      </c>
      <c r="B4161" s="7"/>
      <c r="C4161" s="7"/>
      <c r="D4161" s="120"/>
      <c r="E4161" s="7"/>
      <c r="F4161" s="7"/>
      <c r="G4161" s="219"/>
      <c r="H4161" s="7"/>
      <c r="I4161" s="7"/>
      <c r="J4161" s="9"/>
      <c r="K4161" s="501"/>
    </row>
    <row r="4162" spans="1:11" x14ac:dyDescent="0.2">
      <c r="A4162" s="163">
        <v>4147</v>
      </c>
      <c r="B4162" s="7"/>
      <c r="C4162" s="7"/>
      <c r="D4162" s="120"/>
      <c r="E4162" s="7"/>
      <c r="F4162" s="7"/>
      <c r="G4162" s="219"/>
      <c r="H4162" s="7"/>
      <c r="I4162" s="7"/>
      <c r="J4162" s="9"/>
      <c r="K4162" s="501"/>
    </row>
    <row r="4163" spans="1:11" x14ac:dyDescent="0.2">
      <c r="A4163" s="163">
        <v>4148</v>
      </c>
      <c r="B4163" s="7"/>
      <c r="C4163" s="7"/>
      <c r="D4163" s="120"/>
      <c r="E4163" s="7"/>
      <c r="F4163" s="7"/>
      <c r="G4163" s="219"/>
      <c r="H4163" s="7"/>
      <c r="I4163" s="7"/>
      <c r="J4163" s="9"/>
      <c r="K4163" s="501"/>
    </row>
    <row r="4164" spans="1:11" x14ac:dyDescent="0.2">
      <c r="A4164" s="163">
        <v>4149</v>
      </c>
      <c r="B4164" s="7"/>
      <c r="C4164" s="7"/>
      <c r="D4164" s="120"/>
      <c r="E4164" s="7"/>
      <c r="F4164" s="7"/>
      <c r="G4164" s="219"/>
      <c r="H4164" s="7"/>
      <c r="I4164" s="7"/>
      <c r="J4164" s="9"/>
      <c r="K4164" s="501"/>
    </row>
    <row r="4165" spans="1:11" x14ac:dyDescent="0.2">
      <c r="A4165" s="163">
        <v>4150</v>
      </c>
      <c r="B4165" s="7"/>
      <c r="C4165" s="7"/>
      <c r="D4165" s="120"/>
      <c r="E4165" s="7"/>
      <c r="F4165" s="7"/>
      <c r="G4165" s="219"/>
      <c r="H4165" s="7"/>
      <c r="I4165" s="7"/>
      <c r="J4165" s="9"/>
      <c r="K4165" s="501"/>
    </row>
    <row r="4166" spans="1:11" x14ac:dyDescent="0.2">
      <c r="A4166" s="163">
        <v>4151</v>
      </c>
      <c r="B4166" s="7"/>
      <c r="C4166" s="7"/>
      <c r="D4166" s="120"/>
      <c r="E4166" s="7"/>
      <c r="F4166" s="7"/>
      <c r="G4166" s="219"/>
      <c r="H4166" s="7"/>
      <c r="I4166" s="7"/>
      <c r="J4166" s="9"/>
      <c r="K4166" s="501"/>
    </row>
    <row r="4167" spans="1:11" x14ac:dyDescent="0.2">
      <c r="A4167" s="163">
        <v>4152</v>
      </c>
      <c r="B4167" s="7"/>
      <c r="C4167" s="7"/>
      <c r="D4167" s="120"/>
      <c r="E4167" s="7"/>
      <c r="F4167" s="7"/>
      <c r="G4167" s="219"/>
      <c r="H4167" s="7"/>
      <c r="I4167" s="7"/>
      <c r="J4167" s="9"/>
      <c r="K4167" s="501"/>
    </row>
    <row r="4168" spans="1:11" x14ac:dyDescent="0.2">
      <c r="A4168" s="163">
        <v>4153</v>
      </c>
      <c r="B4168" s="7"/>
      <c r="C4168" s="7"/>
      <c r="D4168" s="120"/>
      <c r="E4168" s="7"/>
      <c r="F4168" s="7"/>
      <c r="G4168" s="219"/>
      <c r="H4168" s="7"/>
      <c r="I4168" s="7"/>
      <c r="J4168" s="9"/>
      <c r="K4168" s="501"/>
    </row>
    <row r="4169" spans="1:11" x14ac:dyDescent="0.2">
      <c r="A4169" s="163">
        <v>4154</v>
      </c>
      <c r="B4169" s="7"/>
      <c r="C4169" s="7"/>
      <c r="D4169" s="120"/>
      <c r="E4169" s="7"/>
      <c r="F4169" s="7"/>
      <c r="G4169" s="219"/>
      <c r="H4169" s="7"/>
      <c r="I4169" s="7"/>
      <c r="J4169" s="9"/>
      <c r="K4169" s="501"/>
    </row>
    <row r="4170" spans="1:11" x14ac:dyDescent="0.2">
      <c r="A4170" s="163">
        <v>4155</v>
      </c>
      <c r="B4170" s="7"/>
      <c r="C4170" s="7"/>
      <c r="D4170" s="120"/>
      <c r="E4170" s="7"/>
      <c r="F4170" s="7"/>
      <c r="G4170" s="219"/>
      <c r="H4170" s="7"/>
      <c r="I4170" s="7"/>
      <c r="J4170" s="9"/>
      <c r="K4170" s="501"/>
    </row>
    <row r="4171" spans="1:11" x14ac:dyDescent="0.2">
      <c r="A4171" s="163">
        <v>4156</v>
      </c>
      <c r="B4171" s="7"/>
      <c r="C4171" s="7"/>
      <c r="D4171" s="120"/>
      <c r="E4171" s="7"/>
      <c r="F4171" s="7"/>
      <c r="G4171" s="219"/>
      <c r="H4171" s="7"/>
      <c r="I4171" s="7"/>
      <c r="J4171" s="9"/>
      <c r="K4171" s="501"/>
    </row>
    <row r="4172" spans="1:11" x14ac:dyDescent="0.2">
      <c r="A4172" s="163">
        <v>4157</v>
      </c>
      <c r="B4172" s="7"/>
      <c r="C4172" s="7"/>
      <c r="D4172" s="120"/>
      <c r="E4172" s="7"/>
      <c r="F4172" s="7"/>
      <c r="G4172" s="219"/>
      <c r="H4172" s="7"/>
      <c r="I4172" s="7"/>
      <c r="J4172" s="9"/>
      <c r="K4172" s="501"/>
    </row>
    <row r="4173" spans="1:11" x14ac:dyDescent="0.2">
      <c r="A4173" s="163">
        <v>4158</v>
      </c>
      <c r="B4173" s="7"/>
      <c r="C4173" s="7"/>
      <c r="D4173" s="120"/>
      <c r="E4173" s="7"/>
      <c r="F4173" s="7"/>
      <c r="G4173" s="219"/>
      <c r="H4173" s="7"/>
      <c r="I4173" s="7"/>
      <c r="J4173" s="9"/>
      <c r="K4173" s="501"/>
    </row>
    <row r="4174" spans="1:11" x14ac:dyDescent="0.2">
      <c r="A4174" s="163">
        <v>4159</v>
      </c>
      <c r="B4174" s="7"/>
      <c r="C4174" s="7"/>
      <c r="D4174" s="120"/>
      <c r="E4174" s="7"/>
      <c r="F4174" s="7"/>
      <c r="G4174" s="219"/>
      <c r="H4174" s="7"/>
      <c r="I4174" s="7"/>
      <c r="J4174" s="9"/>
      <c r="K4174" s="501"/>
    </row>
    <row r="4175" spans="1:11" x14ac:dyDescent="0.2">
      <c r="A4175" s="163">
        <v>4160</v>
      </c>
      <c r="B4175" s="7"/>
      <c r="C4175" s="7"/>
      <c r="D4175" s="120"/>
      <c r="E4175" s="7"/>
      <c r="F4175" s="7"/>
      <c r="G4175" s="219"/>
      <c r="H4175" s="7"/>
      <c r="I4175" s="7"/>
      <c r="J4175" s="9"/>
      <c r="K4175" s="501"/>
    </row>
    <row r="4176" spans="1:11" x14ac:dyDescent="0.2">
      <c r="A4176" s="163">
        <v>4161</v>
      </c>
      <c r="B4176" s="7"/>
      <c r="C4176" s="7"/>
      <c r="D4176" s="120"/>
      <c r="E4176" s="7"/>
      <c r="F4176" s="7"/>
      <c r="G4176" s="219"/>
      <c r="H4176" s="7"/>
      <c r="I4176" s="7"/>
      <c r="J4176" s="9"/>
      <c r="K4176" s="501"/>
    </row>
    <row r="4177" spans="1:11" x14ac:dyDescent="0.2">
      <c r="A4177" s="163">
        <v>4162</v>
      </c>
      <c r="B4177" s="7"/>
      <c r="C4177" s="7"/>
      <c r="D4177" s="120"/>
      <c r="E4177" s="7"/>
      <c r="F4177" s="7"/>
      <c r="G4177" s="219"/>
      <c r="H4177" s="7"/>
      <c r="I4177" s="7"/>
      <c r="J4177" s="9"/>
      <c r="K4177" s="501"/>
    </row>
    <row r="4178" spans="1:11" x14ac:dyDescent="0.2">
      <c r="A4178" s="163">
        <v>4163</v>
      </c>
      <c r="B4178" s="7"/>
      <c r="C4178" s="7"/>
      <c r="D4178" s="120"/>
      <c r="E4178" s="7"/>
      <c r="F4178" s="7"/>
      <c r="G4178" s="219"/>
      <c r="H4178" s="7"/>
      <c r="I4178" s="7"/>
      <c r="J4178" s="9"/>
      <c r="K4178" s="501"/>
    </row>
    <row r="4179" spans="1:11" x14ac:dyDescent="0.2">
      <c r="A4179" s="163">
        <v>4164</v>
      </c>
      <c r="B4179" s="7"/>
      <c r="C4179" s="7"/>
      <c r="D4179" s="120"/>
      <c r="E4179" s="7"/>
      <c r="F4179" s="7"/>
      <c r="G4179" s="219"/>
      <c r="H4179" s="7"/>
      <c r="I4179" s="7"/>
      <c r="J4179" s="9"/>
      <c r="K4179" s="501"/>
    </row>
    <row r="4180" spans="1:11" x14ac:dyDescent="0.2">
      <c r="A4180" s="163">
        <v>4165</v>
      </c>
      <c r="B4180" s="7"/>
      <c r="C4180" s="7"/>
      <c r="D4180" s="120"/>
      <c r="E4180" s="7"/>
      <c r="F4180" s="7"/>
      <c r="G4180" s="219"/>
      <c r="H4180" s="7"/>
      <c r="I4180" s="7"/>
      <c r="J4180" s="9"/>
      <c r="K4180" s="501"/>
    </row>
    <row r="4181" spans="1:11" x14ac:dyDescent="0.2">
      <c r="A4181" s="163">
        <v>4166</v>
      </c>
      <c r="B4181" s="7"/>
      <c r="C4181" s="7"/>
      <c r="D4181" s="120"/>
      <c r="E4181" s="7"/>
      <c r="F4181" s="7"/>
      <c r="G4181" s="219"/>
      <c r="H4181" s="7"/>
      <c r="I4181" s="7"/>
      <c r="J4181" s="9"/>
      <c r="K4181" s="501"/>
    </row>
    <row r="4182" spans="1:11" x14ac:dyDescent="0.2">
      <c r="A4182" s="163">
        <v>4167</v>
      </c>
      <c r="B4182" s="7"/>
      <c r="C4182" s="7"/>
      <c r="D4182" s="120"/>
      <c r="E4182" s="7"/>
      <c r="F4182" s="7"/>
      <c r="G4182" s="219"/>
      <c r="H4182" s="7"/>
      <c r="I4182" s="7"/>
      <c r="J4182" s="9"/>
      <c r="K4182" s="501"/>
    </row>
    <row r="4183" spans="1:11" x14ac:dyDescent="0.2">
      <c r="A4183" s="163">
        <v>4168</v>
      </c>
      <c r="B4183" s="7"/>
      <c r="C4183" s="7"/>
      <c r="D4183" s="120"/>
      <c r="E4183" s="7"/>
      <c r="F4183" s="7"/>
      <c r="G4183" s="219"/>
      <c r="H4183" s="7"/>
      <c r="I4183" s="7"/>
      <c r="J4183" s="9"/>
      <c r="K4183" s="501"/>
    </row>
    <row r="4184" spans="1:11" x14ac:dyDescent="0.2">
      <c r="A4184" s="163">
        <v>4169</v>
      </c>
      <c r="B4184" s="7"/>
      <c r="C4184" s="7"/>
      <c r="D4184" s="120"/>
      <c r="E4184" s="7"/>
      <c r="F4184" s="7"/>
      <c r="G4184" s="219"/>
      <c r="H4184" s="7"/>
      <c r="I4184" s="7"/>
      <c r="J4184" s="9"/>
      <c r="K4184" s="501"/>
    </row>
    <row r="4185" spans="1:11" x14ac:dyDescent="0.2">
      <c r="A4185" s="163">
        <v>4170</v>
      </c>
      <c r="B4185" s="7"/>
      <c r="C4185" s="7"/>
      <c r="D4185" s="120"/>
      <c r="E4185" s="7"/>
      <c r="F4185" s="7"/>
      <c r="G4185" s="219"/>
      <c r="H4185" s="7"/>
      <c r="I4185" s="7"/>
      <c r="J4185" s="9"/>
      <c r="K4185" s="501"/>
    </row>
    <row r="4186" spans="1:11" x14ac:dyDescent="0.2">
      <c r="A4186" s="163">
        <v>4171</v>
      </c>
      <c r="B4186" s="7"/>
      <c r="C4186" s="7"/>
      <c r="D4186" s="120"/>
      <c r="E4186" s="7"/>
      <c r="F4186" s="7"/>
      <c r="G4186" s="219"/>
      <c r="H4186" s="7"/>
      <c r="I4186" s="7"/>
      <c r="J4186" s="9"/>
      <c r="K4186" s="501"/>
    </row>
    <row r="4187" spans="1:11" x14ac:dyDescent="0.2">
      <c r="A4187" s="163">
        <v>4172</v>
      </c>
      <c r="B4187" s="7"/>
      <c r="C4187" s="7"/>
      <c r="D4187" s="120"/>
      <c r="E4187" s="7"/>
      <c r="F4187" s="7"/>
      <c r="G4187" s="219"/>
      <c r="H4187" s="7"/>
      <c r="I4187" s="7"/>
      <c r="J4187" s="9"/>
      <c r="K4187" s="501"/>
    </row>
    <row r="4188" spans="1:11" x14ac:dyDescent="0.2">
      <c r="A4188" s="163">
        <v>4173</v>
      </c>
      <c r="B4188" s="7"/>
      <c r="C4188" s="7"/>
      <c r="D4188" s="120"/>
      <c r="E4188" s="7"/>
      <c r="F4188" s="7"/>
      <c r="G4188" s="219"/>
      <c r="H4188" s="7"/>
      <c r="I4188" s="7"/>
      <c r="J4188" s="9"/>
      <c r="K4188" s="501"/>
    </row>
    <row r="4189" spans="1:11" x14ac:dyDescent="0.2">
      <c r="A4189" s="163">
        <v>4174</v>
      </c>
      <c r="B4189" s="7"/>
      <c r="C4189" s="7"/>
      <c r="D4189" s="120"/>
      <c r="E4189" s="7"/>
      <c r="F4189" s="7"/>
      <c r="G4189" s="219"/>
      <c r="H4189" s="7"/>
      <c r="I4189" s="7"/>
      <c r="J4189" s="9"/>
      <c r="K4189" s="501"/>
    </row>
    <row r="4190" spans="1:11" x14ac:dyDescent="0.2">
      <c r="A4190" s="163">
        <v>4175</v>
      </c>
      <c r="B4190" s="7"/>
      <c r="C4190" s="7"/>
      <c r="D4190" s="120"/>
      <c r="E4190" s="7"/>
      <c r="F4190" s="7"/>
      <c r="G4190" s="219"/>
      <c r="H4190" s="7"/>
      <c r="I4190" s="7"/>
      <c r="J4190" s="9"/>
      <c r="K4190" s="501"/>
    </row>
    <row r="4191" spans="1:11" x14ac:dyDescent="0.2">
      <c r="A4191" s="163">
        <v>4176</v>
      </c>
      <c r="B4191" s="7"/>
      <c r="C4191" s="7"/>
      <c r="D4191" s="120"/>
      <c r="E4191" s="7"/>
      <c r="F4191" s="7"/>
      <c r="G4191" s="219"/>
      <c r="H4191" s="7"/>
      <c r="I4191" s="7"/>
      <c r="J4191" s="9"/>
      <c r="K4191" s="501"/>
    </row>
    <row r="4192" spans="1:11" x14ac:dyDescent="0.2">
      <c r="A4192" s="163">
        <v>4177</v>
      </c>
      <c r="B4192" s="7"/>
      <c r="C4192" s="7"/>
      <c r="D4192" s="120"/>
      <c r="E4192" s="7"/>
      <c r="F4192" s="7"/>
      <c r="G4192" s="219"/>
      <c r="H4192" s="7"/>
      <c r="I4192" s="7"/>
      <c r="J4192" s="9"/>
      <c r="K4192" s="501"/>
    </row>
    <row r="4193" spans="1:11" x14ac:dyDescent="0.2">
      <c r="A4193" s="163">
        <v>4178</v>
      </c>
      <c r="B4193" s="7"/>
      <c r="C4193" s="7"/>
      <c r="D4193" s="120"/>
      <c r="E4193" s="7"/>
      <c r="F4193" s="7"/>
      <c r="G4193" s="219"/>
      <c r="H4193" s="7"/>
      <c r="I4193" s="7"/>
      <c r="J4193" s="9"/>
      <c r="K4193" s="501"/>
    </row>
    <row r="4194" spans="1:11" x14ac:dyDescent="0.2">
      <c r="A4194" s="163">
        <v>4179</v>
      </c>
      <c r="B4194" s="7"/>
      <c r="C4194" s="7"/>
      <c r="D4194" s="120"/>
      <c r="E4194" s="7"/>
      <c r="F4194" s="7"/>
      <c r="G4194" s="219"/>
      <c r="H4194" s="7"/>
      <c r="I4194" s="7"/>
      <c r="J4194" s="9"/>
      <c r="K4194" s="501"/>
    </row>
    <row r="4195" spans="1:11" x14ac:dyDescent="0.2">
      <c r="A4195" s="163">
        <v>4180</v>
      </c>
      <c r="B4195" s="7"/>
      <c r="C4195" s="7"/>
      <c r="D4195" s="120"/>
      <c r="E4195" s="7"/>
      <c r="F4195" s="7"/>
      <c r="G4195" s="219"/>
      <c r="H4195" s="7"/>
      <c r="I4195" s="7"/>
      <c r="J4195" s="9"/>
      <c r="K4195" s="501"/>
    </row>
    <row r="4196" spans="1:11" x14ac:dyDescent="0.2">
      <c r="A4196" s="163">
        <v>4181</v>
      </c>
      <c r="B4196" s="7"/>
      <c r="C4196" s="7"/>
      <c r="D4196" s="120"/>
      <c r="E4196" s="7"/>
      <c r="F4196" s="7"/>
      <c r="G4196" s="219"/>
      <c r="H4196" s="7"/>
      <c r="I4196" s="7"/>
      <c r="J4196" s="9"/>
      <c r="K4196" s="501"/>
    </row>
    <row r="4197" spans="1:11" x14ac:dyDescent="0.2">
      <c r="A4197" s="163">
        <v>4182</v>
      </c>
      <c r="B4197" s="7"/>
      <c r="C4197" s="7"/>
      <c r="D4197" s="120"/>
      <c r="E4197" s="7"/>
      <c r="F4197" s="7"/>
      <c r="G4197" s="219"/>
      <c r="H4197" s="7"/>
      <c r="I4197" s="7"/>
      <c r="J4197" s="9"/>
      <c r="K4197" s="501"/>
    </row>
    <row r="4198" spans="1:11" x14ac:dyDescent="0.2">
      <c r="A4198" s="163">
        <v>4183</v>
      </c>
      <c r="B4198" s="7"/>
      <c r="C4198" s="7"/>
      <c r="D4198" s="120"/>
      <c r="E4198" s="7"/>
      <c r="F4198" s="7"/>
      <c r="G4198" s="219"/>
      <c r="H4198" s="7"/>
      <c r="I4198" s="7"/>
      <c r="J4198" s="9"/>
      <c r="K4198" s="501"/>
    </row>
    <row r="4199" spans="1:11" x14ac:dyDescent="0.2">
      <c r="A4199" s="163">
        <v>4184</v>
      </c>
      <c r="B4199" s="7"/>
      <c r="C4199" s="7"/>
      <c r="D4199" s="120"/>
      <c r="E4199" s="7"/>
      <c r="F4199" s="7"/>
      <c r="G4199" s="219"/>
      <c r="H4199" s="7"/>
      <c r="I4199" s="7"/>
      <c r="J4199" s="9"/>
      <c r="K4199" s="501"/>
    </row>
    <row r="4200" spans="1:11" x14ac:dyDescent="0.2">
      <c r="A4200" s="163">
        <v>4185</v>
      </c>
      <c r="B4200" s="7"/>
      <c r="C4200" s="7"/>
      <c r="D4200" s="120"/>
      <c r="E4200" s="7"/>
      <c r="F4200" s="7"/>
      <c r="G4200" s="219"/>
      <c r="H4200" s="7"/>
      <c r="I4200" s="7"/>
      <c r="J4200" s="9"/>
      <c r="K4200" s="501"/>
    </row>
    <row r="4201" spans="1:11" x14ac:dyDescent="0.2">
      <c r="A4201" s="163">
        <v>4186</v>
      </c>
      <c r="B4201" s="7"/>
      <c r="C4201" s="7"/>
      <c r="D4201" s="120"/>
      <c r="E4201" s="7"/>
      <c r="F4201" s="7"/>
      <c r="G4201" s="219"/>
      <c r="H4201" s="7"/>
      <c r="I4201" s="7"/>
      <c r="J4201" s="9"/>
      <c r="K4201" s="501"/>
    </row>
    <row r="4202" spans="1:11" x14ac:dyDescent="0.2">
      <c r="A4202" s="163">
        <v>4187</v>
      </c>
      <c r="B4202" s="7"/>
      <c r="C4202" s="7"/>
      <c r="D4202" s="120"/>
      <c r="E4202" s="7"/>
      <c r="F4202" s="7"/>
      <c r="G4202" s="219"/>
      <c r="H4202" s="7"/>
      <c r="I4202" s="7"/>
      <c r="J4202" s="9"/>
      <c r="K4202" s="501"/>
    </row>
    <row r="4203" spans="1:11" x14ac:dyDescent="0.2">
      <c r="A4203" s="163">
        <v>4188</v>
      </c>
      <c r="B4203" s="7"/>
      <c r="C4203" s="7"/>
      <c r="D4203" s="120"/>
      <c r="E4203" s="7"/>
      <c r="F4203" s="7"/>
      <c r="G4203" s="219"/>
      <c r="H4203" s="7"/>
      <c r="I4203" s="7"/>
      <c r="J4203" s="9"/>
      <c r="K4203" s="501"/>
    </row>
    <row r="4204" spans="1:11" x14ac:dyDescent="0.2">
      <c r="A4204" s="163">
        <v>4189</v>
      </c>
      <c r="B4204" s="7"/>
      <c r="C4204" s="7"/>
      <c r="D4204" s="120"/>
      <c r="E4204" s="7"/>
      <c r="F4204" s="7"/>
      <c r="G4204" s="219"/>
      <c r="H4204" s="7"/>
      <c r="I4204" s="7"/>
      <c r="J4204" s="9"/>
      <c r="K4204" s="501"/>
    </row>
    <row r="4205" spans="1:11" x14ac:dyDescent="0.2">
      <c r="A4205" s="163">
        <v>4190</v>
      </c>
      <c r="B4205" s="7"/>
      <c r="C4205" s="7"/>
      <c r="D4205" s="120"/>
      <c r="E4205" s="7"/>
      <c r="F4205" s="7"/>
      <c r="G4205" s="219"/>
      <c r="H4205" s="7"/>
      <c r="I4205" s="7"/>
      <c r="J4205" s="9"/>
      <c r="K4205" s="501"/>
    </row>
    <row r="4206" spans="1:11" x14ac:dyDescent="0.2">
      <c r="A4206" s="163">
        <v>4191</v>
      </c>
      <c r="B4206" s="7"/>
      <c r="C4206" s="7"/>
      <c r="D4206" s="120"/>
      <c r="E4206" s="7"/>
      <c r="F4206" s="7"/>
      <c r="G4206" s="219"/>
      <c r="H4206" s="7"/>
      <c r="I4206" s="7"/>
      <c r="J4206" s="9"/>
      <c r="K4206" s="501"/>
    </row>
    <row r="4207" spans="1:11" x14ac:dyDescent="0.2">
      <c r="A4207" s="163">
        <v>4192</v>
      </c>
      <c r="B4207" s="7"/>
      <c r="C4207" s="7"/>
      <c r="D4207" s="120"/>
      <c r="E4207" s="7"/>
      <c r="F4207" s="7"/>
      <c r="G4207" s="219"/>
      <c r="H4207" s="7"/>
      <c r="I4207" s="7"/>
      <c r="J4207" s="9"/>
      <c r="K4207" s="501"/>
    </row>
    <row r="4208" spans="1:11" x14ac:dyDescent="0.2">
      <c r="A4208" s="163">
        <v>4193</v>
      </c>
      <c r="B4208" s="7"/>
      <c r="C4208" s="7"/>
      <c r="D4208" s="120"/>
      <c r="E4208" s="7"/>
      <c r="F4208" s="7"/>
      <c r="G4208" s="219"/>
      <c r="H4208" s="7"/>
      <c r="I4208" s="7"/>
      <c r="J4208" s="9"/>
      <c r="K4208" s="501"/>
    </row>
    <row r="4209" spans="1:11" x14ac:dyDescent="0.2">
      <c r="A4209" s="163">
        <v>4194</v>
      </c>
      <c r="B4209" s="7"/>
      <c r="C4209" s="7"/>
      <c r="D4209" s="120"/>
      <c r="E4209" s="7"/>
      <c r="F4209" s="7"/>
      <c r="G4209" s="219"/>
      <c r="H4209" s="7"/>
      <c r="I4209" s="7"/>
      <c r="J4209" s="9"/>
      <c r="K4209" s="501"/>
    </row>
    <row r="4210" spans="1:11" x14ac:dyDescent="0.2">
      <c r="A4210" s="163">
        <v>4195</v>
      </c>
      <c r="B4210" s="7"/>
      <c r="C4210" s="7"/>
      <c r="D4210" s="120"/>
      <c r="E4210" s="7"/>
      <c r="F4210" s="7"/>
      <c r="G4210" s="219"/>
      <c r="H4210" s="7"/>
      <c r="I4210" s="7"/>
      <c r="J4210" s="9"/>
      <c r="K4210" s="501"/>
    </row>
    <row r="4211" spans="1:11" x14ac:dyDescent="0.2">
      <c r="A4211" s="163">
        <v>4196</v>
      </c>
      <c r="B4211" s="7"/>
      <c r="C4211" s="7"/>
      <c r="D4211" s="120"/>
      <c r="E4211" s="7"/>
      <c r="F4211" s="7"/>
      <c r="G4211" s="219"/>
      <c r="H4211" s="7"/>
      <c r="I4211" s="7"/>
      <c r="J4211" s="9"/>
      <c r="K4211" s="501"/>
    </row>
    <row r="4212" spans="1:11" x14ac:dyDescent="0.2">
      <c r="A4212" s="163">
        <v>4197</v>
      </c>
      <c r="B4212" s="7"/>
      <c r="C4212" s="7"/>
      <c r="D4212" s="120"/>
      <c r="E4212" s="7"/>
      <c r="F4212" s="7"/>
      <c r="G4212" s="219"/>
      <c r="H4212" s="7"/>
      <c r="I4212" s="7"/>
      <c r="J4212" s="9"/>
      <c r="K4212" s="501"/>
    </row>
    <row r="4213" spans="1:11" x14ac:dyDescent="0.2">
      <c r="A4213" s="163">
        <v>4198</v>
      </c>
      <c r="B4213" s="7"/>
      <c r="C4213" s="7"/>
      <c r="D4213" s="120"/>
      <c r="E4213" s="7"/>
      <c r="F4213" s="7"/>
      <c r="G4213" s="219"/>
      <c r="H4213" s="7"/>
      <c r="I4213" s="7"/>
      <c r="J4213" s="9"/>
      <c r="K4213" s="501"/>
    </row>
    <row r="4214" spans="1:11" x14ac:dyDescent="0.2">
      <c r="A4214" s="163">
        <v>4199</v>
      </c>
      <c r="B4214" s="7"/>
      <c r="C4214" s="7"/>
      <c r="D4214" s="120"/>
      <c r="E4214" s="7"/>
      <c r="F4214" s="7"/>
      <c r="G4214" s="219"/>
      <c r="H4214" s="7"/>
      <c r="I4214" s="7"/>
      <c r="J4214" s="9"/>
      <c r="K4214" s="501"/>
    </row>
    <row r="4215" spans="1:11" x14ac:dyDescent="0.2">
      <c r="A4215" s="163">
        <v>4200</v>
      </c>
      <c r="B4215" s="7"/>
      <c r="C4215" s="7"/>
      <c r="D4215" s="120"/>
      <c r="E4215" s="7"/>
      <c r="F4215" s="7"/>
      <c r="G4215" s="219"/>
      <c r="H4215" s="7"/>
      <c r="I4215" s="7"/>
      <c r="J4215" s="9"/>
      <c r="K4215" s="501"/>
    </row>
    <row r="4216" spans="1:11" x14ac:dyDescent="0.2">
      <c r="A4216" s="163">
        <v>4201</v>
      </c>
      <c r="B4216" s="7"/>
      <c r="C4216" s="7"/>
      <c r="D4216" s="120"/>
      <c r="E4216" s="7"/>
      <c r="F4216" s="7"/>
      <c r="G4216" s="219"/>
      <c r="H4216" s="7"/>
      <c r="I4216" s="7"/>
      <c r="J4216" s="9"/>
      <c r="K4216" s="501"/>
    </row>
    <row r="4217" spans="1:11" x14ac:dyDescent="0.2">
      <c r="A4217" s="163">
        <v>4202</v>
      </c>
      <c r="B4217" s="7"/>
      <c r="C4217" s="7"/>
      <c r="D4217" s="120"/>
      <c r="E4217" s="7"/>
      <c r="F4217" s="7"/>
      <c r="G4217" s="219"/>
      <c r="H4217" s="7"/>
      <c r="I4217" s="7"/>
      <c r="J4217" s="9"/>
      <c r="K4217" s="501"/>
    </row>
    <row r="4218" spans="1:11" x14ac:dyDescent="0.2">
      <c r="A4218" s="163">
        <v>4203</v>
      </c>
      <c r="B4218" s="7"/>
      <c r="C4218" s="7"/>
      <c r="D4218" s="120"/>
      <c r="E4218" s="7"/>
      <c r="F4218" s="7"/>
      <c r="G4218" s="219"/>
      <c r="H4218" s="7"/>
      <c r="I4218" s="7"/>
      <c r="J4218" s="9"/>
      <c r="K4218" s="501"/>
    </row>
    <row r="4219" spans="1:11" x14ac:dyDescent="0.2">
      <c r="A4219" s="163">
        <v>4204</v>
      </c>
      <c r="B4219" s="7"/>
      <c r="C4219" s="7"/>
      <c r="D4219" s="120"/>
      <c r="E4219" s="7"/>
      <c r="F4219" s="7"/>
      <c r="G4219" s="219"/>
      <c r="H4219" s="7"/>
      <c r="I4219" s="7"/>
      <c r="J4219" s="9"/>
      <c r="K4219" s="501"/>
    </row>
    <row r="4220" spans="1:11" x14ac:dyDescent="0.2">
      <c r="A4220" s="163">
        <v>4205</v>
      </c>
      <c r="B4220" s="7"/>
      <c r="C4220" s="7"/>
      <c r="D4220" s="120"/>
      <c r="E4220" s="7"/>
      <c r="F4220" s="7"/>
      <c r="G4220" s="219"/>
      <c r="H4220" s="7"/>
      <c r="I4220" s="7"/>
      <c r="J4220" s="9"/>
      <c r="K4220" s="501"/>
    </row>
    <row r="4221" spans="1:11" x14ac:dyDescent="0.2">
      <c r="A4221" s="163">
        <v>4206</v>
      </c>
      <c r="B4221" s="7"/>
      <c r="C4221" s="7"/>
      <c r="D4221" s="120"/>
      <c r="E4221" s="7"/>
      <c r="F4221" s="7"/>
      <c r="G4221" s="219"/>
      <c r="H4221" s="7"/>
      <c r="I4221" s="7"/>
      <c r="J4221" s="9"/>
      <c r="K4221" s="501"/>
    </row>
    <row r="4222" spans="1:11" x14ac:dyDescent="0.2">
      <c r="A4222" s="163">
        <v>4207</v>
      </c>
      <c r="B4222" s="7"/>
      <c r="C4222" s="7"/>
      <c r="D4222" s="120"/>
      <c r="E4222" s="7"/>
      <c r="F4222" s="7"/>
      <c r="G4222" s="219"/>
      <c r="H4222" s="7"/>
      <c r="I4222" s="7"/>
      <c r="J4222" s="9"/>
      <c r="K4222" s="501"/>
    </row>
    <row r="4223" spans="1:11" x14ac:dyDescent="0.2">
      <c r="A4223" s="163">
        <v>4208</v>
      </c>
      <c r="B4223" s="7"/>
      <c r="C4223" s="7"/>
      <c r="D4223" s="120"/>
      <c r="E4223" s="7"/>
      <c r="F4223" s="7"/>
      <c r="G4223" s="219"/>
      <c r="H4223" s="7"/>
      <c r="I4223" s="7"/>
      <c r="J4223" s="9"/>
      <c r="K4223" s="501"/>
    </row>
    <row r="4224" spans="1:11" x14ac:dyDescent="0.2">
      <c r="A4224" s="163">
        <v>4209</v>
      </c>
      <c r="B4224" s="7"/>
      <c r="C4224" s="7"/>
      <c r="D4224" s="120"/>
      <c r="E4224" s="7"/>
      <c r="F4224" s="7"/>
      <c r="G4224" s="219"/>
      <c r="H4224" s="7"/>
      <c r="I4224" s="7"/>
      <c r="J4224" s="9"/>
      <c r="K4224" s="501"/>
    </row>
    <row r="4225" spans="1:11" x14ac:dyDescent="0.2">
      <c r="A4225" s="163">
        <v>4210</v>
      </c>
      <c r="B4225" s="7"/>
      <c r="C4225" s="7"/>
      <c r="D4225" s="120"/>
      <c r="E4225" s="7"/>
      <c r="F4225" s="7"/>
      <c r="G4225" s="219"/>
      <c r="H4225" s="7"/>
      <c r="I4225" s="7"/>
      <c r="J4225" s="9"/>
      <c r="K4225" s="501"/>
    </row>
    <row r="4226" spans="1:11" x14ac:dyDescent="0.2">
      <c r="A4226" s="163">
        <v>4211</v>
      </c>
      <c r="B4226" s="7"/>
      <c r="C4226" s="7"/>
      <c r="D4226" s="120"/>
      <c r="E4226" s="7"/>
      <c r="F4226" s="7"/>
      <c r="G4226" s="219"/>
      <c r="H4226" s="7"/>
      <c r="I4226" s="7"/>
      <c r="J4226" s="9"/>
      <c r="K4226" s="501"/>
    </row>
    <row r="4227" spans="1:11" x14ac:dyDescent="0.2">
      <c r="A4227" s="163">
        <v>4212</v>
      </c>
      <c r="B4227" s="7"/>
      <c r="C4227" s="7"/>
      <c r="D4227" s="120"/>
      <c r="E4227" s="7"/>
      <c r="F4227" s="7"/>
      <c r="G4227" s="219"/>
      <c r="H4227" s="7"/>
      <c r="I4227" s="7"/>
      <c r="J4227" s="9"/>
      <c r="K4227" s="501"/>
    </row>
    <row r="4228" spans="1:11" x14ac:dyDescent="0.2">
      <c r="A4228" s="163">
        <v>4213</v>
      </c>
      <c r="B4228" s="7"/>
      <c r="C4228" s="7"/>
      <c r="D4228" s="120"/>
      <c r="E4228" s="7"/>
      <c r="F4228" s="7"/>
      <c r="G4228" s="219"/>
      <c r="H4228" s="7"/>
      <c r="I4228" s="7"/>
      <c r="J4228" s="9"/>
      <c r="K4228" s="501"/>
    </row>
    <row r="4229" spans="1:11" x14ac:dyDescent="0.2">
      <c r="A4229" s="163">
        <v>4214</v>
      </c>
      <c r="B4229" s="7"/>
      <c r="C4229" s="7"/>
      <c r="D4229" s="120"/>
      <c r="E4229" s="7"/>
      <c r="F4229" s="7"/>
      <c r="G4229" s="219"/>
      <c r="H4229" s="7"/>
      <c r="I4229" s="7"/>
      <c r="J4229" s="9"/>
      <c r="K4229" s="501"/>
    </row>
    <row r="4230" spans="1:11" x14ac:dyDescent="0.2">
      <c r="A4230" s="163">
        <v>4215</v>
      </c>
      <c r="B4230" s="7"/>
      <c r="C4230" s="7"/>
      <c r="D4230" s="120"/>
      <c r="E4230" s="7"/>
      <c r="F4230" s="7"/>
      <c r="G4230" s="219"/>
      <c r="H4230" s="7"/>
      <c r="I4230" s="7"/>
      <c r="J4230" s="9"/>
      <c r="K4230" s="501"/>
    </row>
    <row r="4231" spans="1:11" x14ac:dyDescent="0.2">
      <c r="A4231" s="163">
        <v>4216</v>
      </c>
      <c r="B4231" s="7"/>
      <c r="C4231" s="7"/>
      <c r="D4231" s="120"/>
      <c r="E4231" s="7"/>
      <c r="F4231" s="7"/>
      <c r="G4231" s="219"/>
      <c r="H4231" s="7"/>
      <c r="I4231" s="7"/>
      <c r="J4231" s="9"/>
      <c r="K4231" s="501"/>
    </row>
    <row r="4232" spans="1:11" x14ac:dyDescent="0.2">
      <c r="A4232" s="163">
        <v>4217</v>
      </c>
      <c r="B4232" s="7"/>
      <c r="C4232" s="7"/>
      <c r="D4232" s="120"/>
      <c r="E4232" s="7"/>
      <c r="F4232" s="7"/>
      <c r="G4232" s="219"/>
      <c r="H4232" s="7"/>
      <c r="I4232" s="7"/>
      <c r="J4232" s="9"/>
      <c r="K4232" s="501"/>
    </row>
    <row r="4233" spans="1:11" x14ac:dyDescent="0.2">
      <c r="A4233" s="163">
        <v>4218</v>
      </c>
      <c r="B4233" s="7"/>
      <c r="C4233" s="7"/>
      <c r="D4233" s="120"/>
      <c r="E4233" s="7"/>
      <c r="F4233" s="7"/>
      <c r="G4233" s="219"/>
      <c r="H4233" s="7"/>
      <c r="I4233" s="7"/>
      <c r="J4233" s="9"/>
      <c r="K4233" s="501"/>
    </row>
    <row r="4234" spans="1:11" x14ac:dyDescent="0.2">
      <c r="A4234" s="163">
        <v>4219</v>
      </c>
      <c r="B4234" s="7"/>
      <c r="C4234" s="7"/>
      <c r="D4234" s="120"/>
      <c r="E4234" s="7"/>
      <c r="F4234" s="7"/>
      <c r="G4234" s="219"/>
      <c r="H4234" s="7"/>
      <c r="I4234" s="7"/>
      <c r="J4234" s="9"/>
      <c r="K4234" s="501"/>
    </row>
    <row r="4235" spans="1:11" x14ac:dyDescent="0.2">
      <c r="A4235" s="163">
        <v>4220</v>
      </c>
      <c r="B4235" s="7"/>
      <c r="C4235" s="7"/>
      <c r="D4235" s="120"/>
      <c r="E4235" s="7"/>
      <c r="F4235" s="7"/>
      <c r="G4235" s="219"/>
      <c r="H4235" s="7"/>
      <c r="I4235" s="7"/>
      <c r="J4235" s="9"/>
      <c r="K4235" s="501"/>
    </row>
    <row r="4236" spans="1:11" x14ac:dyDescent="0.2">
      <c r="A4236" s="163">
        <v>4221</v>
      </c>
      <c r="B4236" s="7"/>
      <c r="C4236" s="7"/>
      <c r="D4236" s="120"/>
      <c r="E4236" s="7"/>
      <c r="F4236" s="7"/>
      <c r="G4236" s="219"/>
      <c r="H4236" s="7"/>
      <c r="I4236" s="7"/>
      <c r="J4236" s="9"/>
      <c r="K4236" s="501"/>
    </row>
    <row r="4237" spans="1:11" x14ac:dyDescent="0.2">
      <c r="A4237" s="163">
        <v>4222</v>
      </c>
      <c r="B4237" s="7"/>
      <c r="C4237" s="7"/>
      <c r="D4237" s="120"/>
      <c r="E4237" s="7"/>
      <c r="F4237" s="7"/>
      <c r="G4237" s="219"/>
      <c r="H4237" s="7"/>
      <c r="I4237" s="7"/>
      <c r="J4237" s="9"/>
      <c r="K4237" s="501"/>
    </row>
    <row r="4238" spans="1:11" x14ac:dyDescent="0.2">
      <c r="A4238" s="163">
        <v>4223</v>
      </c>
      <c r="B4238" s="7"/>
      <c r="C4238" s="7"/>
      <c r="D4238" s="120"/>
      <c r="E4238" s="7"/>
      <c r="F4238" s="7"/>
      <c r="G4238" s="219"/>
      <c r="H4238" s="7"/>
      <c r="I4238" s="7"/>
      <c r="J4238" s="9"/>
      <c r="K4238" s="501"/>
    </row>
    <row r="4239" spans="1:11" x14ac:dyDescent="0.2">
      <c r="A4239" s="163">
        <v>4224</v>
      </c>
      <c r="B4239" s="7"/>
      <c r="C4239" s="7"/>
      <c r="D4239" s="120"/>
      <c r="E4239" s="7"/>
      <c r="F4239" s="7"/>
      <c r="G4239" s="219"/>
      <c r="H4239" s="7"/>
      <c r="I4239" s="7"/>
      <c r="J4239" s="9"/>
      <c r="K4239" s="501"/>
    </row>
    <row r="4240" spans="1:11" x14ac:dyDescent="0.2">
      <c r="A4240" s="163">
        <v>4225</v>
      </c>
      <c r="B4240" s="7"/>
      <c r="C4240" s="7"/>
      <c r="D4240" s="120"/>
      <c r="E4240" s="7"/>
      <c r="F4240" s="7"/>
      <c r="G4240" s="219"/>
      <c r="H4240" s="7"/>
      <c r="I4240" s="7"/>
      <c r="J4240" s="9"/>
      <c r="K4240" s="501"/>
    </row>
    <row r="4241" spans="1:11" x14ac:dyDescent="0.2">
      <c r="A4241" s="163">
        <v>4226</v>
      </c>
      <c r="B4241" s="7"/>
      <c r="C4241" s="7"/>
      <c r="D4241" s="120"/>
      <c r="E4241" s="7"/>
      <c r="F4241" s="7"/>
      <c r="G4241" s="219"/>
      <c r="H4241" s="7"/>
      <c r="I4241" s="7"/>
      <c r="J4241" s="9"/>
      <c r="K4241" s="501"/>
    </row>
    <row r="4242" spans="1:11" x14ac:dyDescent="0.2">
      <c r="A4242" s="163">
        <v>4227</v>
      </c>
      <c r="B4242" s="7"/>
      <c r="C4242" s="7"/>
      <c r="D4242" s="120"/>
      <c r="E4242" s="7"/>
      <c r="F4242" s="7"/>
      <c r="G4242" s="219"/>
      <c r="H4242" s="7"/>
      <c r="I4242" s="7"/>
      <c r="J4242" s="9"/>
      <c r="K4242" s="501"/>
    </row>
    <row r="4243" spans="1:11" x14ac:dyDescent="0.2">
      <c r="A4243" s="163">
        <v>4228</v>
      </c>
      <c r="B4243" s="7"/>
      <c r="C4243" s="7"/>
      <c r="D4243" s="120"/>
      <c r="E4243" s="7"/>
      <c r="F4243" s="7"/>
      <c r="G4243" s="219"/>
      <c r="H4243" s="7"/>
      <c r="I4243" s="7"/>
      <c r="J4243" s="9"/>
      <c r="K4243" s="501"/>
    </row>
    <row r="4244" spans="1:11" x14ac:dyDescent="0.2">
      <c r="A4244" s="163">
        <v>4229</v>
      </c>
      <c r="B4244" s="7"/>
      <c r="C4244" s="7"/>
      <c r="D4244" s="120"/>
      <c r="E4244" s="7"/>
      <c r="F4244" s="7"/>
      <c r="G4244" s="219"/>
      <c r="H4244" s="7"/>
      <c r="I4244" s="7"/>
      <c r="J4244" s="9"/>
      <c r="K4244" s="501"/>
    </row>
    <row r="4245" spans="1:11" x14ac:dyDescent="0.2">
      <c r="A4245" s="163">
        <v>4230</v>
      </c>
      <c r="B4245" s="7"/>
      <c r="C4245" s="7"/>
      <c r="D4245" s="120"/>
      <c r="E4245" s="7"/>
      <c r="F4245" s="7"/>
      <c r="G4245" s="219"/>
      <c r="H4245" s="7"/>
      <c r="I4245" s="7"/>
      <c r="J4245" s="9"/>
      <c r="K4245" s="501"/>
    </row>
    <row r="4246" spans="1:11" x14ac:dyDescent="0.2">
      <c r="A4246" s="163">
        <v>4231</v>
      </c>
      <c r="B4246" s="7"/>
      <c r="C4246" s="7"/>
      <c r="D4246" s="120"/>
      <c r="E4246" s="7"/>
      <c r="F4246" s="7"/>
      <c r="G4246" s="219"/>
      <c r="H4246" s="7"/>
      <c r="I4246" s="7"/>
      <c r="J4246" s="9"/>
      <c r="K4246" s="501"/>
    </row>
    <row r="4247" spans="1:11" x14ac:dyDescent="0.2">
      <c r="A4247" s="163">
        <v>4232</v>
      </c>
      <c r="B4247" s="7"/>
      <c r="C4247" s="7"/>
      <c r="D4247" s="120"/>
      <c r="E4247" s="7"/>
      <c r="F4247" s="7"/>
      <c r="G4247" s="219"/>
      <c r="H4247" s="7"/>
      <c r="I4247" s="7"/>
      <c r="J4247" s="9"/>
      <c r="K4247" s="501"/>
    </row>
    <row r="4248" spans="1:11" x14ac:dyDescent="0.2">
      <c r="A4248" s="163">
        <v>4233</v>
      </c>
      <c r="B4248" s="7"/>
      <c r="C4248" s="7"/>
      <c r="D4248" s="120"/>
      <c r="E4248" s="7"/>
      <c r="F4248" s="7"/>
      <c r="G4248" s="219"/>
      <c r="H4248" s="7"/>
      <c r="I4248" s="7"/>
      <c r="J4248" s="9"/>
      <c r="K4248" s="501"/>
    </row>
    <row r="4249" spans="1:11" x14ac:dyDescent="0.2">
      <c r="A4249" s="163">
        <v>4234</v>
      </c>
      <c r="B4249" s="7"/>
      <c r="C4249" s="7"/>
      <c r="D4249" s="120"/>
      <c r="E4249" s="7"/>
      <c r="F4249" s="7"/>
      <c r="G4249" s="219"/>
      <c r="H4249" s="7"/>
      <c r="I4249" s="7"/>
      <c r="J4249" s="9"/>
      <c r="K4249" s="501"/>
    </row>
    <row r="4250" spans="1:11" x14ac:dyDescent="0.2">
      <c r="A4250" s="163">
        <v>4235</v>
      </c>
      <c r="B4250" s="7"/>
      <c r="C4250" s="7"/>
      <c r="D4250" s="120"/>
      <c r="E4250" s="7"/>
      <c r="F4250" s="7"/>
      <c r="G4250" s="219"/>
      <c r="H4250" s="7"/>
      <c r="I4250" s="7"/>
      <c r="J4250" s="9"/>
      <c r="K4250" s="501"/>
    </row>
    <row r="4251" spans="1:11" x14ac:dyDescent="0.2">
      <c r="A4251" s="163">
        <v>4236</v>
      </c>
      <c r="B4251" s="7"/>
      <c r="C4251" s="7"/>
      <c r="D4251" s="120"/>
      <c r="E4251" s="7"/>
      <c r="F4251" s="7"/>
      <c r="G4251" s="219"/>
      <c r="H4251" s="7"/>
      <c r="I4251" s="7"/>
      <c r="J4251" s="9"/>
      <c r="K4251" s="501"/>
    </row>
    <row r="4252" spans="1:11" x14ac:dyDescent="0.2">
      <c r="A4252" s="163">
        <v>4237</v>
      </c>
      <c r="B4252" s="7"/>
      <c r="C4252" s="7"/>
      <c r="D4252" s="120"/>
      <c r="E4252" s="7"/>
      <c r="F4252" s="7"/>
      <c r="G4252" s="219"/>
      <c r="H4252" s="7"/>
      <c r="I4252" s="7"/>
      <c r="J4252" s="9"/>
      <c r="K4252" s="501"/>
    </row>
    <row r="4253" spans="1:11" x14ac:dyDescent="0.2">
      <c r="A4253" s="163">
        <v>4238</v>
      </c>
      <c r="B4253" s="7"/>
      <c r="C4253" s="7"/>
      <c r="D4253" s="120"/>
      <c r="E4253" s="7"/>
      <c r="F4253" s="7"/>
      <c r="G4253" s="219"/>
      <c r="H4253" s="7"/>
      <c r="I4253" s="7"/>
      <c r="J4253" s="9"/>
      <c r="K4253" s="501"/>
    </row>
    <row r="4254" spans="1:11" x14ac:dyDescent="0.2">
      <c r="A4254" s="163">
        <v>4239</v>
      </c>
      <c r="B4254" s="7"/>
      <c r="C4254" s="7"/>
      <c r="D4254" s="120"/>
      <c r="E4254" s="7"/>
      <c r="F4254" s="7"/>
      <c r="G4254" s="219"/>
      <c r="H4254" s="7"/>
      <c r="I4254" s="7"/>
      <c r="J4254" s="9"/>
      <c r="K4254" s="501"/>
    </row>
    <row r="4255" spans="1:11" x14ac:dyDescent="0.2">
      <c r="A4255" s="163">
        <v>4240</v>
      </c>
      <c r="B4255" s="7"/>
      <c r="C4255" s="7"/>
      <c r="D4255" s="120"/>
      <c r="E4255" s="7"/>
      <c r="F4255" s="7"/>
      <c r="G4255" s="219"/>
      <c r="H4255" s="7"/>
      <c r="I4255" s="7"/>
      <c r="J4255" s="9"/>
      <c r="K4255" s="501"/>
    </row>
    <row r="4256" spans="1:11" x14ac:dyDescent="0.2">
      <c r="A4256" s="163">
        <v>4241</v>
      </c>
      <c r="B4256" s="7"/>
      <c r="C4256" s="7"/>
      <c r="D4256" s="120"/>
      <c r="E4256" s="7"/>
      <c r="F4256" s="7"/>
      <c r="G4256" s="219"/>
      <c r="H4256" s="7"/>
      <c r="I4256" s="7"/>
      <c r="J4256" s="9"/>
      <c r="K4256" s="501"/>
    </row>
    <row r="4257" spans="1:11" x14ac:dyDescent="0.2">
      <c r="A4257" s="163">
        <v>4242</v>
      </c>
      <c r="B4257" s="7"/>
      <c r="C4257" s="7"/>
      <c r="D4257" s="120"/>
      <c r="E4257" s="7"/>
      <c r="F4257" s="7"/>
      <c r="G4257" s="219"/>
      <c r="H4257" s="7"/>
      <c r="I4257" s="7"/>
      <c r="J4257" s="9"/>
      <c r="K4257" s="501"/>
    </row>
    <row r="4258" spans="1:11" x14ac:dyDescent="0.2">
      <c r="A4258" s="163">
        <v>4243</v>
      </c>
      <c r="B4258" s="7"/>
      <c r="C4258" s="7"/>
      <c r="D4258" s="120"/>
      <c r="E4258" s="7"/>
      <c r="F4258" s="7"/>
      <c r="G4258" s="219"/>
      <c r="H4258" s="7"/>
      <c r="I4258" s="7"/>
      <c r="J4258" s="9"/>
      <c r="K4258" s="501"/>
    </row>
    <row r="4259" spans="1:11" x14ac:dyDescent="0.2">
      <c r="A4259" s="163">
        <v>4244</v>
      </c>
      <c r="B4259" s="7"/>
      <c r="C4259" s="7"/>
      <c r="D4259" s="120"/>
      <c r="E4259" s="7"/>
      <c r="F4259" s="7"/>
      <c r="G4259" s="219"/>
      <c r="H4259" s="7"/>
      <c r="I4259" s="7"/>
      <c r="J4259" s="9"/>
      <c r="K4259" s="501"/>
    </row>
    <row r="4260" spans="1:11" x14ac:dyDescent="0.2">
      <c r="A4260" s="163">
        <v>4245</v>
      </c>
      <c r="B4260" s="7"/>
      <c r="C4260" s="7"/>
      <c r="D4260" s="120"/>
      <c r="E4260" s="7"/>
      <c r="F4260" s="7"/>
      <c r="G4260" s="219"/>
      <c r="H4260" s="7"/>
      <c r="I4260" s="7"/>
      <c r="J4260" s="9"/>
      <c r="K4260" s="501"/>
    </row>
    <row r="4261" spans="1:11" x14ac:dyDescent="0.2">
      <c r="A4261" s="163">
        <v>4246</v>
      </c>
      <c r="B4261" s="7"/>
      <c r="C4261" s="7"/>
      <c r="D4261" s="120"/>
      <c r="E4261" s="7"/>
      <c r="F4261" s="7"/>
      <c r="G4261" s="219"/>
      <c r="H4261" s="7"/>
      <c r="I4261" s="7"/>
      <c r="J4261" s="9"/>
      <c r="K4261" s="501"/>
    </row>
    <row r="4262" spans="1:11" x14ac:dyDescent="0.2">
      <c r="A4262" s="163">
        <v>4247</v>
      </c>
      <c r="B4262" s="7"/>
      <c r="C4262" s="7"/>
      <c r="D4262" s="120"/>
      <c r="E4262" s="7"/>
      <c r="F4262" s="7"/>
      <c r="G4262" s="219"/>
      <c r="H4262" s="7"/>
      <c r="I4262" s="7"/>
      <c r="J4262" s="9"/>
      <c r="K4262" s="501"/>
    </row>
    <row r="4263" spans="1:11" x14ac:dyDescent="0.2">
      <c r="A4263" s="163">
        <v>4248</v>
      </c>
      <c r="B4263" s="7"/>
      <c r="C4263" s="7"/>
      <c r="D4263" s="120"/>
      <c r="E4263" s="7"/>
      <c r="F4263" s="7"/>
      <c r="G4263" s="219"/>
      <c r="H4263" s="7"/>
      <c r="I4263" s="7"/>
      <c r="J4263" s="9"/>
      <c r="K4263" s="501"/>
    </row>
    <row r="4264" spans="1:11" x14ac:dyDescent="0.2">
      <c r="A4264" s="163">
        <v>4249</v>
      </c>
      <c r="B4264" s="7"/>
      <c r="C4264" s="7"/>
      <c r="D4264" s="120"/>
      <c r="E4264" s="7"/>
      <c r="F4264" s="7"/>
      <c r="G4264" s="219"/>
      <c r="H4264" s="7"/>
      <c r="I4264" s="7"/>
      <c r="J4264" s="9"/>
      <c r="K4264" s="501"/>
    </row>
    <row r="4265" spans="1:11" x14ac:dyDescent="0.2">
      <c r="A4265" s="163">
        <v>4250</v>
      </c>
      <c r="B4265" s="7"/>
      <c r="C4265" s="7"/>
      <c r="D4265" s="120"/>
      <c r="E4265" s="7"/>
      <c r="F4265" s="7"/>
      <c r="G4265" s="219"/>
      <c r="H4265" s="7"/>
      <c r="I4265" s="7"/>
      <c r="J4265" s="9"/>
      <c r="K4265" s="501"/>
    </row>
    <row r="4266" spans="1:11" x14ac:dyDescent="0.2">
      <c r="A4266" s="163">
        <v>4251</v>
      </c>
      <c r="B4266" s="7"/>
      <c r="C4266" s="7"/>
      <c r="D4266" s="120"/>
      <c r="E4266" s="7"/>
      <c r="F4266" s="7"/>
      <c r="G4266" s="219"/>
      <c r="H4266" s="7"/>
      <c r="I4266" s="7"/>
      <c r="J4266" s="9"/>
      <c r="K4266" s="501"/>
    </row>
    <row r="4267" spans="1:11" x14ac:dyDescent="0.2">
      <c r="A4267" s="163">
        <v>4252</v>
      </c>
      <c r="B4267" s="7"/>
      <c r="C4267" s="7"/>
      <c r="D4267" s="120"/>
      <c r="E4267" s="7"/>
      <c r="F4267" s="7"/>
      <c r="G4267" s="219"/>
      <c r="H4267" s="7"/>
      <c r="I4267" s="7"/>
      <c r="J4267" s="9"/>
      <c r="K4267" s="501"/>
    </row>
    <row r="4268" spans="1:11" x14ac:dyDescent="0.2">
      <c r="A4268" s="163">
        <v>4253</v>
      </c>
      <c r="B4268" s="7"/>
      <c r="C4268" s="7"/>
      <c r="D4268" s="120"/>
      <c r="E4268" s="7"/>
      <c r="F4268" s="7"/>
      <c r="G4268" s="219"/>
      <c r="H4268" s="7"/>
      <c r="I4268" s="7"/>
      <c r="J4268" s="9"/>
      <c r="K4268" s="501"/>
    </row>
    <row r="4269" spans="1:11" x14ac:dyDescent="0.2">
      <c r="A4269" s="163">
        <v>4254</v>
      </c>
      <c r="B4269" s="7"/>
      <c r="C4269" s="7"/>
      <c r="D4269" s="120"/>
      <c r="E4269" s="7"/>
      <c r="F4269" s="7"/>
      <c r="G4269" s="219"/>
      <c r="H4269" s="7"/>
      <c r="I4269" s="7"/>
      <c r="J4269" s="9"/>
      <c r="K4269" s="501"/>
    </row>
    <row r="4270" spans="1:11" x14ac:dyDescent="0.2">
      <c r="A4270" s="163">
        <v>4255</v>
      </c>
      <c r="B4270" s="7"/>
      <c r="C4270" s="7"/>
      <c r="D4270" s="120"/>
      <c r="E4270" s="7"/>
      <c r="F4270" s="7"/>
      <c r="G4270" s="219"/>
      <c r="H4270" s="7"/>
      <c r="I4270" s="7"/>
      <c r="J4270" s="9"/>
      <c r="K4270" s="501"/>
    </row>
    <row r="4271" spans="1:11" x14ac:dyDescent="0.2">
      <c r="A4271" s="163">
        <v>4256</v>
      </c>
      <c r="B4271" s="7"/>
      <c r="C4271" s="7"/>
      <c r="D4271" s="120"/>
      <c r="E4271" s="7"/>
      <c r="F4271" s="7"/>
      <c r="G4271" s="219"/>
      <c r="H4271" s="7"/>
      <c r="I4271" s="7"/>
      <c r="J4271" s="9"/>
      <c r="K4271" s="501"/>
    </row>
    <row r="4272" spans="1:11" x14ac:dyDescent="0.2">
      <c r="A4272" s="163">
        <v>4257</v>
      </c>
      <c r="B4272" s="7"/>
      <c r="C4272" s="7"/>
      <c r="D4272" s="120"/>
      <c r="E4272" s="7"/>
      <c r="F4272" s="7"/>
      <c r="G4272" s="219"/>
      <c r="H4272" s="7"/>
      <c r="I4272" s="7"/>
      <c r="J4272" s="9"/>
      <c r="K4272" s="501"/>
    </row>
    <row r="4273" spans="1:11" x14ac:dyDescent="0.2">
      <c r="A4273" s="163">
        <v>4258</v>
      </c>
      <c r="B4273" s="7"/>
      <c r="C4273" s="7"/>
      <c r="D4273" s="120"/>
      <c r="E4273" s="7"/>
      <c r="F4273" s="7"/>
      <c r="G4273" s="219"/>
      <c r="H4273" s="7"/>
      <c r="I4273" s="7"/>
      <c r="J4273" s="9"/>
      <c r="K4273" s="501"/>
    </row>
    <row r="4274" spans="1:11" x14ac:dyDescent="0.2">
      <c r="A4274" s="163">
        <v>4259</v>
      </c>
      <c r="B4274" s="7"/>
      <c r="C4274" s="7"/>
      <c r="D4274" s="120"/>
      <c r="E4274" s="7"/>
      <c r="F4274" s="7"/>
      <c r="G4274" s="219"/>
      <c r="H4274" s="7"/>
      <c r="I4274" s="7"/>
      <c r="J4274" s="9"/>
      <c r="K4274" s="501"/>
    </row>
    <row r="4275" spans="1:11" x14ac:dyDescent="0.2">
      <c r="A4275" s="163">
        <v>4260</v>
      </c>
      <c r="B4275" s="7"/>
      <c r="C4275" s="7"/>
      <c r="D4275" s="120"/>
      <c r="E4275" s="7"/>
      <c r="F4275" s="7"/>
      <c r="G4275" s="219"/>
      <c r="H4275" s="7"/>
      <c r="I4275" s="7"/>
      <c r="J4275" s="9"/>
      <c r="K4275" s="501"/>
    </row>
    <row r="4276" spans="1:11" x14ac:dyDescent="0.2">
      <c r="A4276" s="163">
        <v>4261</v>
      </c>
      <c r="B4276" s="7"/>
      <c r="C4276" s="7"/>
      <c r="D4276" s="120"/>
      <c r="E4276" s="7"/>
      <c r="F4276" s="7"/>
      <c r="G4276" s="219"/>
      <c r="H4276" s="7"/>
      <c r="I4276" s="7"/>
      <c r="J4276" s="9"/>
      <c r="K4276" s="501"/>
    </row>
    <row r="4277" spans="1:11" x14ac:dyDescent="0.2">
      <c r="A4277" s="163">
        <v>4262</v>
      </c>
      <c r="B4277" s="7"/>
      <c r="C4277" s="7"/>
      <c r="D4277" s="120"/>
      <c r="E4277" s="7"/>
      <c r="F4277" s="7"/>
      <c r="G4277" s="219"/>
      <c r="H4277" s="7"/>
      <c r="I4277" s="7"/>
      <c r="J4277" s="9"/>
      <c r="K4277" s="501"/>
    </row>
    <row r="4278" spans="1:11" x14ac:dyDescent="0.2">
      <c r="A4278" s="163">
        <v>4263</v>
      </c>
      <c r="B4278" s="7"/>
      <c r="C4278" s="7"/>
      <c r="D4278" s="120"/>
      <c r="E4278" s="7"/>
      <c r="F4278" s="7"/>
      <c r="G4278" s="219"/>
      <c r="H4278" s="7"/>
      <c r="I4278" s="7"/>
      <c r="J4278" s="9"/>
      <c r="K4278" s="501"/>
    </row>
    <row r="4279" spans="1:11" x14ac:dyDescent="0.2">
      <c r="A4279" s="163">
        <v>4264</v>
      </c>
      <c r="B4279" s="7"/>
      <c r="C4279" s="7"/>
      <c r="D4279" s="120"/>
      <c r="E4279" s="7"/>
      <c r="F4279" s="7"/>
      <c r="G4279" s="219"/>
      <c r="H4279" s="7"/>
      <c r="I4279" s="7"/>
      <c r="J4279" s="9"/>
      <c r="K4279" s="501"/>
    </row>
    <row r="4280" spans="1:11" x14ac:dyDescent="0.2">
      <c r="A4280" s="163">
        <v>4265</v>
      </c>
      <c r="B4280" s="7"/>
      <c r="C4280" s="7"/>
      <c r="D4280" s="120"/>
      <c r="E4280" s="7"/>
      <c r="F4280" s="7"/>
      <c r="G4280" s="219"/>
      <c r="H4280" s="7"/>
      <c r="I4280" s="7"/>
      <c r="J4280" s="9"/>
      <c r="K4280" s="501"/>
    </row>
    <row r="4281" spans="1:11" x14ac:dyDescent="0.2">
      <c r="A4281" s="163">
        <v>4266</v>
      </c>
      <c r="B4281" s="7"/>
      <c r="C4281" s="7"/>
      <c r="D4281" s="120"/>
      <c r="E4281" s="7"/>
      <c r="F4281" s="7"/>
      <c r="G4281" s="219"/>
      <c r="H4281" s="7"/>
      <c r="I4281" s="7"/>
      <c r="J4281" s="9"/>
      <c r="K4281" s="501"/>
    </row>
    <row r="4282" spans="1:11" x14ac:dyDescent="0.2">
      <c r="A4282" s="163">
        <v>4267</v>
      </c>
      <c r="B4282" s="7"/>
      <c r="C4282" s="7"/>
      <c r="D4282" s="120"/>
      <c r="E4282" s="7"/>
      <c r="F4282" s="7"/>
      <c r="G4282" s="219"/>
      <c r="H4282" s="7"/>
      <c r="I4282" s="7"/>
      <c r="J4282" s="9"/>
      <c r="K4282" s="501"/>
    </row>
    <row r="4283" spans="1:11" x14ac:dyDescent="0.2">
      <c r="A4283" s="163">
        <v>4268</v>
      </c>
      <c r="B4283" s="7"/>
      <c r="C4283" s="7"/>
      <c r="D4283" s="120"/>
      <c r="E4283" s="7"/>
      <c r="F4283" s="7"/>
      <c r="G4283" s="219"/>
      <c r="H4283" s="7"/>
      <c r="I4283" s="7"/>
      <c r="J4283" s="9"/>
      <c r="K4283" s="501"/>
    </row>
    <row r="4284" spans="1:11" x14ac:dyDescent="0.2">
      <c r="A4284" s="163">
        <v>4269</v>
      </c>
      <c r="B4284" s="7"/>
      <c r="C4284" s="7"/>
      <c r="D4284" s="120"/>
      <c r="E4284" s="7"/>
      <c r="F4284" s="7"/>
      <c r="G4284" s="219"/>
      <c r="H4284" s="7"/>
      <c r="I4284" s="7"/>
      <c r="J4284" s="9"/>
      <c r="K4284" s="501"/>
    </row>
    <row r="4285" spans="1:11" x14ac:dyDescent="0.2">
      <c r="A4285" s="163">
        <v>4270</v>
      </c>
      <c r="B4285" s="7"/>
      <c r="C4285" s="7"/>
      <c r="D4285" s="120"/>
      <c r="E4285" s="7"/>
      <c r="F4285" s="7"/>
      <c r="G4285" s="219"/>
      <c r="H4285" s="7"/>
      <c r="I4285" s="7"/>
      <c r="J4285" s="9"/>
      <c r="K4285" s="501"/>
    </row>
    <row r="4286" spans="1:11" x14ac:dyDescent="0.2">
      <c r="A4286" s="163">
        <v>4271</v>
      </c>
      <c r="B4286" s="7"/>
      <c r="C4286" s="7"/>
      <c r="D4286" s="120"/>
      <c r="E4286" s="7"/>
      <c r="F4286" s="7"/>
      <c r="G4286" s="219"/>
      <c r="H4286" s="7"/>
      <c r="I4286" s="7"/>
      <c r="J4286" s="9"/>
      <c r="K4286" s="501"/>
    </row>
    <row r="4287" spans="1:11" x14ac:dyDescent="0.2">
      <c r="A4287" s="163">
        <v>4272</v>
      </c>
      <c r="B4287" s="7"/>
      <c r="C4287" s="7"/>
      <c r="D4287" s="120"/>
      <c r="E4287" s="7"/>
      <c r="F4287" s="7"/>
      <c r="G4287" s="219"/>
      <c r="H4287" s="7"/>
      <c r="I4287" s="7"/>
      <c r="J4287" s="9"/>
      <c r="K4287" s="501"/>
    </row>
    <row r="4288" spans="1:11" x14ac:dyDescent="0.2">
      <c r="A4288" s="163">
        <v>4273</v>
      </c>
      <c r="B4288" s="7"/>
      <c r="C4288" s="7"/>
      <c r="D4288" s="120"/>
      <c r="E4288" s="7"/>
      <c r="F4288" s="7"/>
      <c r="G4288" s="219"/>
      <c r="H4288" s="7"/>
      <c r="I4288" s="7"/>
      <c r="J4288" s="9"/>
      <c r="K4288" s="501"/>
    </row>
    <row r="4289" spans="1:11" x14ac:dyDescent="0.2">
      <c r="A4289" s="163">
        <v>4274</v>
      </c>
      <c r="B4289" s="7"/>
      <c r="C4289" s="7"/>
      <c r="D4289" s="120"/>
      <c r="E4289" s="7"/>
      <c r="F4289" s="7"/>
      <c r="G4289" s="219"/>
      <c r="H4289" s="7"/>
      <c r="I4289" s="7"/>
      <c r="J4289" s="9"/>
      <c r="K4289" s="501"/>
    </row>
    <row r="4290" spans="1:11" x14ac:dyDescent="0.2">
      <c r="A4290" s="163">
        <v>4275</v>
      </c>
      <c r="B4290" s="7"/>
      <c r="C4290" s="7"/>
      <c r="D4290" s="120"/>
      <c r="E4290" s="7"/>
      <c r="F4290" s="7"/>
      <c r="G4290" s="219"/>
      <c r="H4290" s="7"/>
      <c r="I4290" s="7"/>
      <c r="J4290" s="9"/>
      <c r="K4290" s="501"/>
    </row>
    <row r="4291" spans="1:11" x14ac:dyDescent="0.2">
      <c r="A4291" s="163">
        <v>4276</v>
      </c>
      <c r="B4291" s="7"/>
      <c r="C4291" s="7"/>
      <c r="D4291" s="120"/>
      <c r="E4291" s="7"/>
      <c r="F4291" s="7"/>
      <c r="G4291" s="219"/>
      <c r="H4291" s="7"/>
      <c r="I4291" s="7"/>
      <c r="J4291" s="9"/>
      <c r="K4291" s="501"/>
    </row>
    <row r="4292" spans="1:11" x14ac:dyDescent="0.2">
      <c r="A4292" s="163">
        <v>4277</v>
      </c>
      <c r="B4292" s="7"/>
      <c r="C4292" s="7"/>
      <c r="D4292" s="120"/>
      <c r="E4292" s="7"/>
      <c r="F4292" s="7"/>
      <c r="G4292" s="219"/>
      <c r="H4292" s="7"/>
      <c r="I4292" s="7"/>
      <c r="J4292" s="9"/>
      <c r="K4292" s="501"/>
    </row>
    <row r="4293" spans="1:11" x14ac:dyDescent="0.2">
      <c r="A4293" s="163">
        <v>4278</v>
      </c>
      <c r="B4293" s="7"/>
      <c r="C4293" s="7"/>
      <c r="D4293" s="120"/>
      <c r="E4293" s="7"/>
      <c r="F4293" s="7"/>
      <c r="G4293" s="219"/>
      <c r="H4293" s="7"/>
      <c r="I4293" s="7"/>
      <c r="J4293" s="9"/>
      <c r="K4293" s="501"/>
    </row>
    <row r="4294" spans="1:11" x14ac:dyDescent="0.2">
      <c r="A4294" s="163">
        <v>4279</v>
      </c>
      <c r="B4294" s="7"/>
      <c r="C4294" s="7"/>
      <c r="D4294" s="120"/>
      <c r="E4294" s="7"/>
      <c r="F4294" s="7"/>
      <c r="G4294" s="219"/>
      <c r="H4294" s="7"/>
      <c r="I4294" s="7"/>
      <c r="J4294" s="9"/>
      <c r="K4294" s="501"/>
    </row>
    <row r="4295" spans="1:11" x14ac:dyDescent="0.2">
      <c r="A4295" s="163">
        <v>4280</v>
      </c>
      <c r="B4295" s="7"/>
      <c r="C4295" s="7"/>
      <c r="D4295" s="120"/>
      <c r="E4295" s="7"/>
      <c r="F4295" s="7"/>
      <c r="G4295" s="219"/>
      <c r="H4295" s="7"/>
      <c r="I4295" s="7"/>
      <c r="J4295" s="9"/>
      <c r="K4295" s="501"/>
    </row>
    <row r="4296" spans="1:11" x14ac:dyDescent="0.2">
      <c r="A4296" s="163">
        <v>4281</v>
      </c>
      <c r="B4296" s="7"/>
      <c r="C4296" s="7"/>
      <c r="D4296" s="120"/>
      <c r="E4296" s="7"/>
      <c r="F4296" s="7"/>
      <c r="G4296" s="219"/>
      <c r="H4296" s="7"/>
      <c r="I4296" s="7"/>
      <c r="J4296" s="9"/>
      <c r="K4296" s="501"/>
    </row>
    <row r="4297" spans="1:11" x14ac:dyDescent="0.2">
      <c r="A4297" s="163">
        <v>4282</v>
      </c>
      <c r="B4297" s="7"/>
      <c r="C4297" s="7"/>
      <c r="D4297" s="120"/>
      <c r="E4297" s="7"/>
      <c r="F4297" s="7"/>
      <c r="G4297" s="219"/>
      <c r="H4297" s="7"/>
      <c r="I4297" s="7"/>
      <c r="J4297" s="9"/>
      <c r="K4297" s="501"/>
    </row>
    <row r="4298" spans="1:11" x14ac:dyDescent="0.2">
      <c r="A4298" s="163">
        <v>4283</v>
      </c>
      <c r="B4298" s="7"/>
      <c r="C4298" s="7"/>
      <c r="D4298" s="120"/>
      <c r="E4298" s="7"/>
      <c r="F4298" s="7"/>
      <c r="G4298" s="219"/>
      <c r="H4298" s="7"/>
      <c r="I4298" s="7"/>
      <c r="J4298" s="9"/>
      <c r="K4298" s="501"/>
    </row>
    <row r="4299" spans="1:11" x14ac:dyDescent="0.2">
      <c r="A4299" s="163">
        <v>4284</v>
      </c>
      <c r="B4299" s="7"/>
      <c r="C4299" s="7"/>
      <c r="D4299" s="120"/>
      <c r="E4299" s="7"/>
      <c r="F4299" s="7"/>
      <c r="G4299" s="219"/>
      <c r="H4299" s="7"/>
      <c r="I4299" s="7"/>
      <c r="J4299" s="9"/>
      <c r="K4299" s="501"/>
    </row>
    <row r="4300" spans="1:11" x14ac:dyDescent="0.2">
      <c r="A4300" s="163">
        <v>4285</v>
      </c>
      <c r="B4300" s="7"/>
      <c r="C4300" s="7"/>
      <c r="D4300" s="120"/>
      <c r="E4300" s="7"/>
      <c r="F4300" s="7"/>
      <c r="G4300" s="219"/>
      <c r="H4300" s="7"/>
      <c r="I4300" s="7"/>
      <c r="J4300" s="9"/>
      <c r="K4300" s="501"/>
    </row>
    <row r="4301" spans="1:11" x14ac:dyDescent="0.2">
      <c r="A4301" s="163">
        <v>4286</v>
      </c>
      <c r="B4301" s="7"/>
      <c r="C4301" s="7"/>
      <c r="D4301" s="120"/>
      <c r="E4301" s="7"/>
      <c r="F4301" s="7"/>
      <c r="G4301" s="219"/>
      <c r="H4301" s="7"/>
      <c r="I4301" s="7"/>
      <c r="J4301" s="9"/>
      <c r="K4301" s="501"/>
    </row>
    <row r="4302" spans="1:11" x14ac:dyDescent="0.2">
      <c r="A4302" s="163">
        <v>4287</v>
      </c>
      <c r="B4302" s="7"/>
      <c r="C4302" s="7"/>
      <c r="D4302" s="120"/>
      <c r="E4302" s="7"/>
      <c r="F4302" s="7"/>
      <c r="G4302" s="219"/>
      <c r="H4302" s="7"/>
      <c r="I4302" s="7"/>
      <c r="J4302" s="9"/>
      <c r="K4302" s="501"/>
    </row>
    <row r="4303" spans="1:11" x14ac:dyDescent="0.2">
      <c r="A4303" s="163">
        <v>4288</v>
      </c>
      <c r="B4303" s="7"/>
      <c r="C4303" s="7"/>
      <c r="D4303" s="120"/>
      <c r="E4303" s="7"/>
      <c r="F4303" s="7"/>
      <c r="G4303" s="219"/>
      <c r="H4303" s="7"/>
      <c r="I4303" s="7"/>
      <c r="J4303" s="9"/>
      <c r="K4303" s="501"/>
    </row>
    <row r="4304" spans="1:11" x14ac:dyDescent="0.2">
      <c r="A4304" s="163">
        <v>4289</v>
      </c>
      <c r="B4304" s="7"/>
      <c r="C4304" s="7"/>
      <c r="D4304" s="120"/>
      <c r="E4304" s="7"/>
      <c r="F4304" s="7"/>
      <c r="G4304" s="219"/>
      <c r="H4304" s="7"/>
      <c r="I4304" s="7"/>
      <c r="J4304" s="9"/>
      <c r="K4304" s="501"/>
    </row>
    <row r="4305" spans="1:11" x14ac:dyDescent="0.2">
      <c r="A4305" s="163">
        <v>4290</v>
      </c>
      <c r="B4305" s="7"/>
      <c r="C4305" s="7"/>
      <c r="D4305" s="120"/>
      <c r="E4305" s="7"/>
      <c r="F4305" s="7"/>
      <c r="G4305" s="219"/>
      <c r="H4305" s="7"/>
      <c r="I4305" s="7"/>
      <c r="J4305" s="9"/>
      <c r="K4305" s="501"/>
    </row>
    <row r="4306" spans="1:11" x14ac:dyDescent="0.2">
      <c r="A4306" s="163">
        <v>4291</v>
      </c>
      <c r="B4306" s="7"/>
      <c r="C4306" s="7"/>
      <c r="D4306" s="120"/>
      <c r="E4306" s="7"/>
      <c r="F4306" s="7"/>
      <c r="G4306" s="219"/>
      <c r="H4306" s="7"/>
      <c r="I4306" s="7"/>
      <c r="J4306" s="9"/>
      <c r="K4306" s="501"/>
    </row>
    <row r="4307" spans="1:11" x14ac:dyDescent="0.2">
      <c r="A4307" s="163">
        <v>4292</v>
      </c>
      <c r="B4307" s="7"/>
      <c r="C4307" s="7"/>
      <c r="D4307" s="120"/>
      <c r="E4307" s="7"/>
      <c r="F4307" s="7"/>
      <c r="G4307" s="219"/>
      <c r="H4307" s="7"/>
      <c r="I4307" s="7"/>
      <c r="J4307" s="9"/>
      <c r="K4307" s="501"/>
    </row>
    <row r="4308" spans="1:11" x14ac:dyDescent="0.2">
      <c r="A4308" s="163">
        <v>4293</v>
      </c>
      <c r="B4308" s="7"/>
      <c r="C4308" s="7"/>
      <c r="D4308" s="120"/>
      <c r="E4308" s="7"/>
      <c r="F4308" s="7"/>
      <c r="G4308" s="219"/>
      <c r="H4308" s="7"/>
      <c r="I4308" s="7"/>
      <c r="J4308" s="9"/>
      <c r="K4308" s="501"/>
    </row>
    <row r="4309" spans="1:11" x14ac:dyDescent="0.2">
      <c r="A4309" s="163">
        <v>4294</v>
      </c>
      <c r="B4309" s="7"/>
      <c r="C4309" s="7"/>
      <c r="D4309" s="120"/>
      <c r="E4309" s="7"/>
      <c r="F4309" s="7"/>
      <c r="G4309" s="219"/>
      <c r="H4309" s="7"/>
      <c r="I4309" s="7"/>
      <c r="J4309" s="9"/>
      <c r="K4309" s="501"/>
    </row>
    <row r="4310" spans="1:11" x14ac:dyDescent="0.2">
      <c r="A4310" s="163">
        <v>4295</v>
      </c>
      <c r="B4310" s="7"/>
      <c r="C4310" s="7"/>
      <c r="D4310" s="120"/>
      <c r="E4310" s="7"/>
      <c r="F4310" s="7"/>
      <c r="G4310" s="219"/>
      <c r="H4310" s="7"/>
      <c r="I4310" s="7"/>
      <c r="J4310" s="9"/>
      <c r="K4310" s="501"/>
    </row>
    <row r="4311" spans="1:11" x14ac:dyDescent="0.2">
      <c r="A4311" s="163">
        <v>4296</v>
      </c>
      <c r="B4311" s="7"/>
      <c r="C4311" s="7"/>
      <c r="D4311" s="120"/>
      <c r="E4311" s="7"/>
      <c r="F4311" s="7"/>
      <c r="G4311" s="219"/>
      <c r="H4311" s="7"/>
      <c r="I4311" s="7"/>
      <c r="J4311" s="9"/>
      <c r="K4311" s="501"/>
    </row>
    <row r="4312" spans="1:11" x14ac:dyDescent="0.2">
      <c r="A4312" s="163">
        <v>4297</v>
      </c>
      <c r="B4312" s="7"/>
      <c r="C4312" s="7"/>
      <c r="D4312" s="120"/>
      <c r="E4312" s="7"/>
      <c r="F4312" s="7"/>
      <c r="G4312" s="219"/>
      <c r="H4312" s="7"/>
      <c r="I4312" s="7"/>
      <c r="J4312" s="9"/>
      <c r="K4312" s="501"/>
    </row>
    <row r="4313" spans="1:11" x14ac:dyDescent="0.2">
      <c r="A4313" s="163">
        <v>4298</v>
      </c>
      <c r="B4313" s="7"/>
      <c r="C4313" s="7"/>
      <c r="D4313" s="120"/>
      <c r="E4313" s="7"/>
      <c r="F4313" s="7"/>
      <c r="G4313" s="219"/>
      <c r="H4313" s="7"/>
      <c r="I4313" s="7"/>
      <c r="J4313" s="9"/>
      <c r="K4313" s="501"/>
    </row>
    <row r="4314" spans="1:11" x14ac:dyDescent="0.2">
      <c r="A4314" s="163">
        <v>4299</v>
      </c>
      <c r="B4314" s="7"/>
      <c r="C4314" s="7"/>
      <c r="D4314" s="120"/>
      <c r="E4314" s="7"/>
      <c r="F4314" s="7"/>
      <c r="G4314" s="219"/>
      <c r="H4314" s="7"/>
      <c r="I4314" s="7"/>
      <c r="J4314" s="9"/>
      <c r="K4314" s="501"/>
    </row>
    <row r="4315" spans="1:11" x14ac:dyDescent="0.2">
      <c r="A4315" s="163">
        <v>4300</v>
      </c>
      <c r="B4315" s="7"/>
      <c r="C4315" s="7"/>
      <c r="D4315" s="120"/>
      <c r="E4315" s="7"/>
      <c r="F4315" s="7"/>
      <c r="G4315" s="219"/>
      <c r="H4315" s="7"/>
      <c r="I4315" s="7"/>
      <c r="J4315" s="9"/>
      <c r="K4315" s="501"/>
    </row>
    <row r="4316" spans="1:11" x14ac:dyDescent="0.2">
      <c r="A4316" s="163">
        <v>4301</v>
      </c>
      <c r="B4316" s="7"/>
      <c r="C4316" s="7"/>
      <c r="D4316" s="120"/>
      <c r="E4316" s="7"/>
      <c r="F4316" s="7"/>
      <c r="G4316" s="219"/>
      <c r="H4316" s="7"/>
      <c r="I4316" s="7"/>
      <c r="J4316" s="9"/>
      <c r="K4316" s="501"/>
    </row>
    <row r="4317" spans="1:11" x14ac:dyDescent="0.2">
      <c r="A4317" s="163">
        <v>4302</v>
      </c>
      <c r="B4317" s="7"/>
      <c r="C4317" s="7"/>
      <c r="D4317" s="120"/>
      <c r="E4317" s="7"/>
      <c r="F4317" s="7"/>
      <c r="G4317" s="219"/>
      <c r="H4317" s="7"/>
      <c r="I4317" s="7"/>
      <c r="J4317" s="9"/>
      <c r="K4317" s="501"/>
    </row>
    <row r="4318" spans="1:11" x14ac:dyDescent="0.2">
      <c r="A4318" s="163">
        <v>4303</v>
      </c>
      <c r="B4318" s="7"/>
      <c r="C4318" s="7"/>
      <c r="D4318" s="120"/>
      <c r="E4318" s="7"/>
      <c r="F4318" s="7"/>
      <c r="G4318" s="219"/>
      <c r="H4318" s="7"/>
      <c r="I4318" s="7"/>
      <c r="J4318" s="9"/>
      <c r="K4318" s="501"/>
    </row>
    <row r="4319" spans="1:11" x14ac:dyDescent="0.2">
      <c r="A4319" s="163">
        <v>4304</v>
      </c>
      <c r="B4319" s="7"/>
      <c r="C4319" s="7"/>
      <c r="D4319" s="120"/>
      <c r="E4319" s="7"/>
      <c r="F4319" s="7"/>
      <c r="G4319" s="219"/>
      <c r="H4319" s="7"/>
      <c r="I4319" s="7"/>
      <c r="J4319" s="9"/>
      <c r="K4319" s="501"/>
    </row>
    <row r="4320" spans="1:11" x14ac:dyDescent="0.2">
      <c r="A4320" s="163">
        <v>4305</v>
      </c>
      <c r="B4320" s="7"/>
      <c r="C4320" s="7"/>
      <c r="D4320" s="120"/>
      <c r="E4320" s="7"/>
      <c r="F4320" s="7"/>
      <c r="G4320" s="219"/>
      <c r="H4320" s="7"/>
      <c r="I4320" s="7"/>
      <c r="J4320" s="9"/>
      <c r="K4320" s="501"/>
    </row>
    <row r="4321" spans="1:11" x14ac:dyDescent="0.2">
      <c r="A4321" s="163">
        <v>4306</v>
      </c>
      <c r="B4321" s="7"/>
      <c r="C4321" s="7"/>
      <c r="D4321" s="120"/>
      <c r="E4321" s="7"/>
      <c r="F4321" s="7"/>
      <c r="G4321" s="219"/>
      <c r="H4321" s="7"/>
      <c r="I4321" s="7"/>
      <c r="J4321" s="9"/>
      <c r="K4321" s="501"/>
    </row>
    <row r="4322" spans="1:11" x14ac:dyDescent="0.2">
      <c r="A4322" s="163">
        <v>4307</v>
      </c>
      <c r="B4322" s="7"/>
      <c r="C4322" s="7"/>
      <c r="D4322" s="120"/>
      <c r="E4322" s="7"/>
      <c r="F4322" s="7"/>
      <c r="G4322" s="219"/>
      <c r="H4322" s="7"/>
      <c r="I4322" s="7"/>
      <c r="J4322" s="9"/>
      <c r="K4322" s="501"/>
    </row>
    <row r="4323" spans="1:11" x14ac:dyDescent="0.2">
      <c r="A4323" s="163">
        <v>4308</v>
      </c>
      <c r="B4323" s="7"/>
      <c r="C4323" s="7"/>
      <c r="D4323" s="120"/>
      <c r="E4323" s="7"/>
      <c r="F4323" s="7"/>
      <c r="G4323" s="219"/>
      <c r="H4323" s="7"/>
      <c r="I4323" s="7"/>
      <c r="J4323" s="9"/>
      <c r="K4323" s="501"/>
    </row>
    <row r="4324" spans="1:11" x14ac:dyDescent="0.2">
      <c r="A4324" s="163">
        <v>4309</v>
      </c>
      <c r="B4324" s="7"/>
      <c r="C4324" s="7"/>
      <c r="D4324" s="120"/>
      <c r="E4324" s="7"/>
      <c r="F4324" s="7"/>
      <c r="G4324" s="219"/>
      <c r="H4324" s="7"/>
      <c r="I4324" s="7"/>
      <c r="J4324" s="9"/>
      <c r="K4324" s="501"/>
    </row>
    <row r="4325" spans="1:11" x14ac:dyDescent="0.2">
      <c r="A4325" s="163">
        <v>4310</v>
      </c>
      <c r="B4325" s="7"/>
      <c r="C4325" s="7"/>
      <c r="D4325" s="120"/>
      <c r="E4325" s="7"/>
      <c r="F4325" s="7"/>
      <c r="G4325" s="219"/>
      <c r="H4325" s="7"/>
      <c r="I4325" s="7"/>
      <c r="J4325" s="9"/>
      <c r="K4325" s="501"/>
    </row>
    <row r="4326" spans="1:11" x14ac:dyDescent="0.2">
      <c r="A4326" s="163">
        <v>4311</v>
      </c>
      <c r="B4326" s="7"/>
      <c r="C4326" s="7"/>
      <c r="D4326" s="120"/>
      <c r="E4326" s="7"/>
      <c r="F4326" s="7"/>
      <c r="G4326" s="219"/>
      <c r="H4326" s="7"/>
      <c r="I4326" s="7"/>
      <c r="J4326" s="9"/>
      <c r="K4326" s="501"/>
    </row>
    <row r="4327" spans="1:11" x14ac:dyDescent="0.2">
      <c r="A4327" s="163">
        <v>4312</v>
      </c>
      <c r="B4327" s="7"/>
      <c r="C4327" s="7"/>
      <c r="D4327" s="120"/>
      <c r="E4327" s="7"/>
      <c r="F4327" s="7"/>
      <c r="G4327" s="219"/>
      <c r="H4327" s="7"/>
      <c r="I4327" s="7"/>
      <c r="J4327" s="9"/>
      <c r="K4327" s="501"/>
    </row>
    <row r="4328" spans="1:11" x14ac:dyDescent="0.2">
      <c r="A4328" s="163">
        <v>4313</v>
      </c>
      <c r="B4328" s="7"/>
      <c r="C4328" s="7"/>
      <c r="D4328" s="120"/>
      <c r="E4328" s="7"/>
      <c r="F4328" s="7"/>
      <c r="G4328" s="219"/>
      <c r="H4328" s="7"/>
      <c r="I4328" s="7"/>
      <c r="J4328" s="9"/>
      <c r="K4328" s="501"/>
    </row>
    <row r="4329" spans="1:11" x14ac:dyDescent="0.2">
      <c r="A4329" s="163">
        <v>4314</v>
      </c>
      <c r="B4329" s="7"/>
      <c r="C4329" s="7"/>
      <c r="D4329" s="120"/>
      <c r="E4329" s="7"/>
      <c r="F4329" s="7"/>
      <c r="G4329" s="219"/>
      <c r="H4329" s="7"/>
      <c r="I4329" s="7"/>
      <c r="J4329" s="9"/>
      <c r="K4329" s="501"/>
    </row>
    <row r="4330" spans="1:11" x14ac:dyDescent="0.2">
      <c r="A4330" s="163">
        <v>4315</v>
      </c>
      <c r="B4330" s="7"/>
      <c r="C4330" s="7"/>
      <c r="D4330" s="120"/>
      <c r="E4330" s="7"/>
      <c r="F4330" s="7"/>
      <c r="G4330" s="219"/>
      <c r="H4330" s="7"/>
      <c r="I4330" s="7"/>
      <c r="J4330" s="9"/>
      <c r="K4330" s="501"/>
    </row>
    <row r="4331" spans="1:11" x14ac:dyDescent="0.2">
      <c r="A4331" s="163">
        <v>4316</v>
      </c>
      <c r="B4331" s="7"/>
      <c r="C4331" s="7"/>
      <c r="D4331" s="120"/>
      <c r="E4331" s="7"/>
      <c r="F4331" s="7"/>
      <c r="G4331" s="219"/>
      <c r="H4331" s="7"/>
      <c r="I4331" s="7"/>
      <c r="J4331" s="9"/>
      <c r="K4331" s="501"/>
    </row>
    <row r="4332" spans="1:11" x14ac:dyDescent="0.2">
      <c r="A4332" s="163">
        <v>4317</v>
      </c>
      <c r="B4332" s="7"/>
      <c r="C4332" s="7"/>
      <c r="D4332" s="120"/>
      <c r="E4332" s="7"/>
      <c r="F4332" s="7"/>
      <c r="G4332" s="219"/>
      <c r="H4332" s="7"/>
      <c r="I4332" s="7"/>
      <c r="J4332" s="9"/>
      <c r="K4332" s="501"/>
    </row>
    <row r="4333" spans="1:11" x14ac:dyDescent="0.2">
      <c r="A4333" s="163">
        <v>4318</v>
      </c>
      <c r="B4333" s="7"/>
      <c r="C4333" s="7"/>
      <c r="D4333" s="120"/>
      <c r="E4333" s="7"/>
      <c r="F4333" s="7"/>
      <c r="G4333" s="219"/>
      <c r="H4333" s="7"/>
      <c r="I4333" s="7"/>
      <c r="J4333" s="9"/>
      <c r="K4333" s="501"/>
    </row>
    <row r="4334" spans="1:11" x14ac:dyDescent="0.2">
      <c r="A4334" s="163">
        <v>4319</v>
      </c>
      <c r="B4334" s="7"/>
      <c r="C4334" s="7"/>
      <c r="D4334" s="120"/>
      <c r="E4334" s="7"/>
      <c r="F4334" s="7"/>
      <c r="G4334" s="219"/>
      <c r="H4334" s="7"/>
      <c r="I4334" s="7"/>
      <c r="J4334" s="9"/>
      <c r="K4334" s="501"/>
    </row>
    <row r="4335" spans="1:11" x14ac:dyDescent="0.2">
      <c r="A4335" s="163">
        <v>4320</v>
      </c>
      <c r="B4335" s="7"/>
      <c r="C4335" s="7"/>
      <c r="D4335" s="120"/>
      <c r="E4335" s="7"/>
      <c r="F4335" s="7"/>
      <c r="G4335" s="219"/>
      <c r="H4335" s="7"/>
      <c r="I4335" s="7"/>
      <c r="J4335" s="9"/>
      <c r="K4335" s="501"/>
    </row>
    <row r="4336" spans="1:11" x14ac:dyDescent="0.2">
      <c r="A4336" s="163">
        <v>4321</v>
      </c>
      <c r="B4336" s="7"/>
      <c r="C4336" s="7"/>
      <c r="D4336" s="120"/>
      <c r="E4336" s="7"/>
      <c r="F4336" s="7"/>
      <c r="G4336" s="219"/>
      <c r="H4336" s="7"/>
      <c r="I4336" s="7"/>
      <c r="J4336" s="9"/>
      <c r="K4336" s="501"/>
    </row>
    <row r="4337" spans="1:11" x14ac:dyDescent="0.2">
      <c r="A4337" s="163">
        <v>4322</v>
      </c>
      <c r="B4337" s="7"/>
      <c r="C4337" s="7"/>
      <c r="D4337" s="120"/>
      <c r="E4337" s="7"/>
      <c r="F4337" s="7"/>
      <c r="G4337" s="219"/>
      <c r="H4337" s="7"/>
      <c r="I4337" s="7"/>
      <c r="J4337" s="9"/>
      <c r="K4337" s="501"/>
    </row>
    <row r="4338" spans="1:11" x14ac:dyDescent="0.2">
      <c r="A4338" s="163">
        <v>4323</v>
      </c>
      <c r="B4338" s="7"/>
      <c r="C4338" s="7"/>
      <c r="D4338" s="120"/>
      <c r="E4338" s="7"/>
      <c r="F4338" s="7"/>
      <c r="G4338" s="219"/>
      <c r="H4338" s="7"/>
      <c r="I4338" s="7"/>
      <c r="J4338" s="9"/>
      <c r="K4338" s="501"/>
    </row>
    <row r="4339" spans="1:11" x14ac:dyDescent="0.2">
      <c r="A4339" s="163">
        <v>4324</v>
      </c>
      <c r="B4339" s="7"/>
      <c r="C4339" s="7"/>
      <c r="D4339" s="120"/>
      <c r="E4339" s="7"/>
      <c r="F4339" s="7"/>
      <c r="G4339" s="219"/>
      <c r="H4339" s="7"/>
      <c r="I4339" s="7"/>
      <c r="J4339" s="9"/>
      <c r="K4339" s="501"/>
    </row>
    <row r="4340" spans="1:11" x14ac:dyDescent="0.2">
      <c r="A4340" s="163">
        <v>4325</v>
      </c>
      <c r="B4340" s="7"/>
      <c r="C4340" s="7"/>
      <c r="D4340" s="120"/>
      <c r="E4340" s="7"/>
      <c r="F4340" s="7"/>
      <c r="G4340" s="219"/>
      <c r="H4340" s="7"/>
      <c r="I4340" s="7"/>
      <c r="J4340" s="9"/>
      <c r="K4340" s="501"/>
    </row>
    <row r="4341" spans="1:11" x14ac:dyDescent="0.2">
      <c r="A4341" s="163">
        <v>4326</v>
      </c>
      <c r="B4341" s="7"/>
      <c r="C4341" s="7"/>
      <c r="D4341" s="120"/>
      <c r="E4341" s="7"/>
      <c r="F4341" s="7"/>
      <c r="G4341" s="219"/>
      <c r="H4341" s="7"/>
      <c r="I4341" s="7"/>
      <c r="J4341" s="9"/>
      <c r="K4341" s="501"/>
    </row>
    <row r="4342" spans="1:11" x14ac:dyDescent="0.2">
      <c r="A4342" s="163">
        <v>4327</v>
      </c>
      <c r="B4342" s="7"/>
      <c r="C4342" s="7"/>
      <c r="D4342" s="120"/>
      <c r="E4342" s="7"/>
      <c r="F4342" s="7"/>
      <c r="G4342" s="219"/>
      <c r="H4342" s="7"/>
      <c r="I4342" s="7"/>
      <c r="J4342" s="9"/>
      <c r="K4342" s="501"/>
    </row>
    <row r="4343" spans="1:11" x14ac:dyDescent="0.2">
      <c r="A4343" s="163">
        <v>4328</v>
      </c>
      <c r="B4343" s="7"/>
      <c r="C4343" s="7"/>
      <c r="D4343" s="120"/>
      <c r="E4343" s="7"/>
      <c r="F4343" s="7"/>
      <c r="G4343" s="219"/>
      <c r="H4343" s="7"/>
      <c r="I4343" s="7"/>
      <c r="J4343" s="9"/>
      <c r="K4343" s="501"/>
    </row>
    <row r="4344" spans="1:11" x14ac:dyDescent="0.2">
      <c r="A4344" s="163">
        <v>4329</v>
      </c>
      <c r="B4344" s="7"/>
      <c r="C4344" s="7"/>
      <c r="D4344" s="120"/>
      <c r="E4344" s="7"/>
      <c r="F4344" s="7"/>
      <c r="G4344" s="219"/>
      <c r="H4344" s="7"/>
      <c r="I4344" s="7"/>
      <c r="J4344" s="9"/>
      <c r="K4344" s="501"/>
    </row>
    <row r="4345" spans="1:11" x14ac:dyDescent="0.2">
      <c r="A4345" s="163">
        <v>4330</v>
      </c>
      <c r="B4345" s="7"/>
      <c r="C4345" s="7"/>
      <c r="D4345" s="120"/>
      <c r="E4345" s="7"/>
      <c r="F4345" s="7"/>
      <c r="G4345" s="219"/>
      <c r="H4345" s="7"/>
      <c r="I4345" s="7"/>
      <c r="J4345" s="9"/>
      <c r="K4345" s="501"/>
    </row>
    <row r="4346" spans="1:11" x14ac:dyDescent="0.2">
      <c r="A4346" s="163">
        <v>4331</v>
      </c>
      <c r="B4346" s="7"/>
      <c r="C4346" s="7"/>
      <c r="D4346" s="120"/>
      <c r="E4346" s="7"/>
      <c r="F4346" s="7"/>
      <c r="G4346" s="219"/>
      <c r="H4346" s="7"/>
      <c r="I4346" s="7"/>
      <c r="J4346" s="9"/>
      <c r="K4346" s="501"/>
    </row>
    <row r="4347" spans="1:11" x14ac:dyDescent="0.2">
      <c r="A4347" s="163">
        <v>4332</v>
      </c>
      <c r="B4347" s="7"/>
      <c r="C4347" s="7"/>
      <c r="D4347" s="120"/>
      <c r="E4347" s="7"/>
      <c r="F4347" s="7"/>
      <c r="G4347" s="219"/>
      <c r="H4347" s="7"/>
      <c r="I4347" s="7"/>
      <c r="J4347" s="9"/>
      <c r="K4347" s="501"/>
    </row>
    <row r="4348" spans="1:11" x14ac:dyDescent="0.2">
      <c r="A4348" s="163">
        <v>4333</v>
      </c>
      <c r="B4348" s="7"/>
      <c r="C4348" s="7"/>
      <c r="D4348" s="120"/>
      <c r="E4348" s="7"/>
      <c r="F4348" s="7"/>
      <c r="G4348" s="219"/>
      <c r="H4348" s="7"/>
      <c r="I4348" s="7"/>
      <c r="J4348" s="9"/>
      <c r="K4348" s="501"/>
    </row>
    <row r="4349" spans="1:11" x14ac:dyDescent="0.2">
      <c r="A4349" s="163">
        <v>4334</v>
      </c>
      <c r="B4349" s="7"/>
      <c r="C4349" s="7"/>
      <c r="D4349" s="120"/>
      <c r="E4349" s="7"/>
      <c r="F4349" s="7"/>
      <c r="G4349" s="219"/>
      <c r="H4349" s="7"/>
      <c r="I4349" s="7"/>
      <c r="J4349" s="9"/>
      <c r="K4349" s="501"/>
    </row>
    <row r="4350" spans="1:11" x14ac:dyDescent="0.2">
      <c r="A4350" s="163">
        <v>4335</v>
      </c>
      <c r="B4350" s="7"/>
      <c r="C4350" s="7"/>
      <c r="D4350" s="120"/>
      <c r="E4350" s="7"/>
      <c r="F4350" s="7"/>
      <c r="G4350" s="219"/>
      <c r="H4350" s="7"/>
      <c r="I4350" s="7"/>
      <c r="J4350" s="9"/>
      <c r="K4350" s="501"/>
    </row>
    <row r="4351" spans="1:11" x14ac:dyDescent="0.2">
      <c r="A4351" s="163">
        <v>4336</v>
      </c>
      <c r="B4351" s="7"/>
      <c r="C4351" s="7"/>
      <c r="D4351" s="120"/>
      <c r="E4351" s="7"/>
      <c r="F4351" s="7"/>
      <c r="G4351" s="219"/>
      <c r="H4351" s="7"/>
      <c r="I4351" s="7"/>
      <c r="J4351" s="9"/>
      <c r="K4351" s="501"/>
    </row>
    <row r="4352" spans="1:11" x14ac:dyDescent="0.2">
      <c r="A4352" s="163">
        <v>4337</v>
      </c>
      <c r="B4352" s="7"/>
      <c r="C4352" s="7"/>
      <c r="D4352" s="120"/>
      <c r="E4352" s="7"/>
      <c r="F4352" s="7"/>
      <c r="G4352" s="219"/>
      <c r="H4352" s="7"/>
      <c r="I4352" s="7"/>
      <c r="J4352" s="9"/>
      <c r="K4352" s="501"/>
    </row>
    <row r="4353" spans="1:11" x14ac:dyDescent="0.2">
      <c r="A4353" s="163">
        <v>4338</v>
      </c>
      <c r="B4353" s="7"/>
      <c r="C4353" s="7"/>
      <c r="D4353" s="120"/>
      <c r="E4353" s="7"/>
      <c r="F4353" s="7"/>
      <c r="G4353" s="219"/>
      <c r="H4353" s="7"/>
      <c r="I4353" s="7"/>
      <c r="J4353" s="9"/>
      <c r="K4353" s="501"/>
    </row>
    <row r="4354" spans="1:11" x14ac:dyDescent="0.2">
      <c r="A4354" s="163">
        <v>4339</v>
      </c>
      <c r="B4354" s="7"/>
      <c r="C4354" s="7"/>
      <c r="D4354" s="120"/>
      <c r="E4354" s="7"/>
      <c r="F4354" s="7"/>
      <c r="G4354" s="219"/>
      <c r="H4354" s="7"/>
      <c r="I4354" s="7"/>
      <c r="J4354" s="9"/>
      <c r="K4354" s="501"/>
    </row>
    <row r="4355" spans="1:11" x14ac:dyDescent="0.2">
      <c r="A4355" s="163">
        <v>4340</v>
      </c>
      <c r="B4355" s="7"/>
      <c r="C4355" s="7"/>
      <c r="D4355" s="120"/>
      <c r="E4355" s="7"/>
      <c r="F4355" s="7"/>
      <c r="G4355" s="219"/>
      <c r="H4355" s="7"/>
      <c r="I4355" s="7"/>
      <c r="J4355" s="9"/>
      <c r="K4355" s="501"/>
    </row>
    <row r="4356" spans="1:11" x14ac:dyDescent="0.2">
      <c r="A4356" s="163">
        <v>4341</v>
      </c>
      <c r="B4356" s="7"/>
      <c r="C4356" s="7"/>
      <c r="D4356" s="120"/>
      <c r="E4356" s="7"/>
      <c r="F4356" s="7"/>
      <c r="G4356" s="219"/>
      <c r="H4356" s="7"/>
      <c r="I4356" s="7"/>
      <c r="J4356" s="9"/>
      <c r="K4356" s="501"/>
    </row>
    <row r="4357" spans="1:11" x14ac:dyDescent="0.2">
      <c r="A4357" s="163">
        <v>4342</v>
      </c>
      <c r="B4357" s="7"/>
      <c r="C4357" s="7"/>
      <c r="D4357" s="120"/>
      <c r="E4357" s="7"/>
      <c r="F4357" s="7"/>
      <c r="G4357" s="219"/>
      <c r="H4357" s="7"/>
      <c r="I4357" s="7"/>
      <c r="J4357" s="9"/>
      <c r="K4357" s="501"/>
    </row>
    <row r="4358" spans="1:11" x14ac:dyDescent="0.2">
      <c r="A4358" s="163">
        <v>4343</v>
      </c>
      <c r="B4358" s="7"/>
      <c r="C4358" s="7"/>
      <c r="D4358" s="120"/>
      <c r="E4358" s="7"/>
      <c r="F4358" s="7"/>
      <c r="G4358" s="219"/>
      <c r="H4358" s="7"/>
      <c r="I4358" s="7"/>
      <c r="J4358" s="9"/>
      <c r="K4358" s="501"/>
    </row>
    <row r="4359" spans="1:11" x14ac:dyDescent="0.2">
      <c r="A4359" s="163">
        <v>4344</v>
      </c>
      <c r="B4359" s="7"/>
      <c r="C4359" s="7"/>
      <c r="D4359" s="120"/>
      <c r="E4359" s="7"/>
      <c r="F4359" s="7"/>
      <c r="G4359" s="219"/>
      <c r="H4359" s="7"/>
      <c r="I4359" s="7"/>
      <c r="J4359" s="9"/>
      <c r="K4359" s="501"/>
    </row>
    <row r="4360" spans="1:11" x14ac:dyDescent="0.2">
      <c r="A4360" s="163">
        <v>4345</v>
      </c>
      <c r="B4360" s="7"/>
      <c r="C4360" s="7"/>
      <c r="D4360" s="120"/>
      <c r="E4360" s="7"/>
      <c r="F4360" s="7"/>
      <c r="G4360" s="219"/>
      <c r="H4360" s="7"/>
      <c r="I4360" s="7"/>
      <c r="J4360" s="9"/>
      <c r="K4360" s="501"/>
    </row>
    <row r="4361" spans="1:11" x14ac:dyDescent="0.2">
      <c r="A4361" s="163">
        <v>4346</v>
      </c>
      <c r="B4361" s="7"/>
      <c r="C4361" s="7"/>
      <c r="D4361" s="120"/>
      <c r="E4361" s="7"/>
      <c r="F4361" s="7"/>
      <c r="G4361" s="219"/>
      <c r="H4361" s="7"/>
      <c r="I4361" s="7"/>
      <c r="J4361" s="9"/>
      <c r="K4361" s="501"/>
    </row>
    <row r="4362" spans="1:11" x14ac:dyDescent="0.2">
      <c r="A4362" s="163">
        <v>4347</v>
      </c>
      <c r="B4362" s="7"/>
      <c r="C4362" s="7"/>
      <c r="D4362" s="120"/>
      <c r="E4362" s="7"/>
      <c r="F4362" s="7"/>
      <c r="G4362" s="219"/>
      <c r="H4362" s="7"/>
      <c r="I4362" s="7"/>
      <c r="J4362" s="9"/>
      <c r="K4362" s="501"/>
    </row>
    <row r="4363" spans="1:11" x14ac:dyDescent="0.2">
      <c r="A4363" s="163">
        <v>4348</v>
      </c>
      <c r="B4363" s="7"/>
      <c r="C4363" s="7"/>
      <c r="D4363" s="120"/>
      <c r="E4363" s="7"/>
      <c r="F4363" s="7"/>
      <c r="G4363" s="219"/>
      <c r="H4363" s="7"/>
      <c r="I4363" s="7"/>
      <c r="J4363" s="9"/>
      <c r="K4363" s="501"/>
    </row>
    <row r="4364" spans="1:11" x14ac:dyDescent="0.2">
      <c r="A4364" s="163">
        <v>4349</v>
      </c>
      <c r="B4364" s="7"/>
      <c r="C4364" s="7"/>
      <c r="D4364" s="120"/>
      <c r="E4364" s="7"/>
      <c r="F4364" s="7"/>
      <c r="G4364" s="219"/>
      <c r="H4364" s="7"/>
      <c r="I4364" s="7"/>
      <c r="J4364" s="9"/>
      <c r="K4364" s="501"/>
    </row>
    <row r="4365" spans="1:11" x14ac:dyDescent="0.2">
      <c r="A4365" s="163">
        <v>4350</v>
      </c>
      <c r="B4365" s="7"/>
      <c r="C4365" s="7"/>
      <c r="D4365" s="120"/>
      <c r="E4365" s="7"/>
      <c r="F4365" s="7"/>
      <c r="G4365" s="219"/>
      <c r="H4365" s="7"/>
      <c r="I4365" s="7"/>
      <c r="J4365" s="9"/>
      <c r="K4365" s="501"/>
    </row>
    <row r="4366" spans="1:11" x14ac:dyDescent="0.2">
      <c r="A4366" s="163">
        <v>4351</v>
      </c>
      <c r="B4366" s="7"/>
      <c r="C4366" s="7"/>
      <c r="D4366" s="120"/>
      <c r="E4366" s="7"/>
      <c r="F4366" s="7"/>
      <c r="G4366" s="219"/>
      <c r="H4366" s="7"/>
      <c r="I4366" s="7"/>
      <c r="J4366" s="9"/>
      <c r="K4366" s="501"/>
    </row>
    <row r="4367" spans="1:11" x14ac:dyDescent="0.2">
      <c r="A4367" s="163">
        <v>4352</v>
      </c>
      <c r="B4367" s="7"/>
      <c r="C4367" s="7"/>
      <c r="D4367" s="120"/>
      <c r="E4367" s="7"/>
      <c r="F4367" s="7"/>
      <c r="G4367" s="219"/>
      <c r="H4367" s="7"/>
      <c r="I4367" s="7"/>
      <c r="J4367" s="9"/>
      <c r="K4367" s="501"/>
    </row>
    <row r="4368" spans="1:11" x14ac:dyDescent="0.2">
      <c r="A4368" s="163">
        <v>4353</v>
      </c>
      <c r="B4368" s="7"/>
      <c r="C4368" s="7"/>
      <c r="D4368" s="120"/>
      <c r="E4368" s="7"/>
      <c r="F4368" s="7"/>
      <c r="G4368" s="219"/>
      <c r="H4368" s="7"/>
      <c r="I4368" s="7"/>
      <c r="J4368" s="9"/>
      <c r="K4368" s="501"/>
    </row>
    <row r="4369" spans="1:11" x14ac:dyDescent="0.2">
      <c r="A4369" s="163">
        <v>4354</v>
      </c>
      <c r="B4369" s="7"/>
      <c r="C4369" s="7"/>
      <c r="D4369" s="120"/>
      <c r="E4369" s="7"/>
      <c r="F4369" s="7"/>
      <c r="G4369" s="219"/>
      <c r="H4369" s="7"/>
      <c r="I4369" s="7"/>
      <c r="J4369" s="9"/>
      <c r="K4369" s="501"/>
    </row>
    <row r="4370" spans="1:11" x14ac:dyDescent="0.2">
      <c r="A4370" s="163">
        <v>4355</v>
      </c>
      <c r="B4370" s="7"/>
      <c r="C4370" s="7"/>
      <c r="D4370" s="120"/>
      <c r="E4370" s="7"/>
      <c r="F4370" s="7"/>
      <c r="G4370" s="219"/>
      <c r="H4370" s="7"/>
      <c r="I4370" s="7"/>
      <c r="J4370" s="9"/>
      <c r="K4370" s="501"/>
    </row>
    <row r="4371" spans="1:11" x14ac:dyDescent="0.2">
      <c r="A4371" s="163">
        <v>4356</v>
      </c>
      <c r="B4371" s="7"/>
      <c r="C4371" s="7"/>
      <c r="D4371" s="120"/>
      <c r="E4371" s="7"/>
      <c r="F4371" s="7"/>
      <c r="G4371" s="219"/>
      <c r="H4371" s="7"/>
      <c r="I4371" s="7"/>
      <c r="J4371" s="9"/>
      <c r="K4371" s="501"/>
    </row>
    <row r="4372" spans="1:11" x14ac:dyDescent="0.2">
      <c r="A4372" s="163">
        <v>4357</v>
      </c>
      <c r="B4372" s="7"/>
      <c r="C4372" s="7"/>
      <c r="D4372" s="120"/>
      <c r="E4372" s="7"/>
      <c r="F4372" s="7"/>
      <c r="G4372" s="219"/>
      <c r="H4372" s="7"/>
      <c r="I4372" s="7"/>
      <c r="J4372" s="9"/>
      <c r="K4372" s="501"/>
    </row>
    <row r="4373" spans="1:11" x14ac:dyDescent="0.2">
      <c r="A4373" s="163">
        <v>4358</v>
      </c>
      <c r="B4373" s="7"/>
      <c r="C4373" s="7"/>
      <c r="D4373" s="120"/>
      <c r="E4373" s="7"/>
      <c r="F4373" s="7"/>
      <c r="G4373" s="219"/>
      <c r="H4373" s="7"/>
      <c r="I4373" s="7"/>
      <c r="J4373" s="9"/>
      <c r="K4373" s="501"/>
    </row>
    <row r="4374" spans="1:11" x14ac:dyDescent="0.2">
      <c r="A4374" s="163">
        <v>4359</v>
      </c>
      <c r="B4374" s="7"/>
      <c r="C4374" s="7"/>
      <c r="D4374" s="120"/>
      <c r="E4374" s="7"/>
      <c r="F4374" s="7"/>
      <c r="G4374" s="219"/>
      <c r="H4374" s="7"/>
      <c r="I4374" s="7"/>
      <c r="J4374" s="9"/>
      <c r="K4374" s="501"/>
    </row>
    <row r="4375" spans="1:11" x14ac:dyDescent="0.2">
      <c r="A4375" s="163">
        <v>4360</v>
      </c>
      <c r="B4375" s="7"/>
      <c r="C4375" s="7"/>
      <c r="D4375" s="120"/>
      <c r="E4375" s="7"/>
      <c r="F4375" s="7"/>
      <c r="G4375" s="219"/>
      <c r="H4375" s="7"/>
      <c r="I4375" s="7"/>
      <c r="J4375" s="9"/>
      <c r="K4375" s="501"/>
    </row>
    <row r="4376" spans="1:11" x14ac:dyDescent="0.2">
      <c r="A4376" s="163">
        <v>4361</v>
      </c>
      <c r="B4376" s="7"/>
      <c r="C4376" s="7"/>
      <c r="D4376" s="120"/>
      <c r="E4376" s="7"/>
      <c r="F4376" s="7"/>
      <c r="G4376" s="219"/>
      <c r="H4376" s="7"/>
      <c r="I4376" s="7"/>
      <c r="J4376" s="9"/>
      <c r="K4376" s="501"/>
    </row>
    <row r="4377" spans="1:11" x14ac:dyDescent="0.2">
      <c r="A4377" s="163">
        <v>4362</v>
      </c>
      <c r="B4377" s="7"/>
      <c r="C4377" s="7"/>
      <c r="D4377" s="120"/>
      <c r="E4377" s="7"/>
      <c r="F4377" s="7"/>
      <c r="G4377" s="219"/>
      <c r="H4377" s="7"/>
      <c r="I4377" s="7"/>
      <c r="J4377" s="9"/>
      <c r="K4377" s="501"/>
    </row>
    <row r="4378" spans="1:11" x14ac:dyDescent="0.2">
      <c r="A4378" s="163">
        <v>4363</v>
      </c>
      <c r="B4378" s="7"/>
      <c r="C4378" s="7"/>
      <c r="D4378" s="120"/>
      <c r="E4378" s="7"/>
      <c r="F4378" s="7"/>
      <c r="G4378" s="219"/>
      <c r="H4378" s="7"/>
      <c r="I4378" s="7"/>
      <c r="J4378" s="9"/>
      <c r="K4378" s="501"/>
    </row>
    <row r="4379" spans="1:11" x14ac:dyDescent="0.2">
      <c r="A4379" s="163">
        <v>4364</v>
      </c>
      <c r="B4379" s="7"/>
      <c r="C4379" s="7"/>
      <c r="D4379" s="120"/>
      <c r="E4379" s="7"/>
      <c r="F4379" s="7"/>
      <c r="G4379" s="219"/>
      <c r="H4379" s="7"/>
      <c r="I4379" s="7"/>
      <c r="J4379" s="9"/>
      <c r="K4379" s="501"/>
    </row>
    <row r="4380" spans="1:11" x14ac:dyDescent="0.2">
      <c r="A4380" s="163">
        <v>4365</v>
      </c>
      <c r="B4380" s="7"/>
      <c r="C4380" s="7"/>
      <c r="D4380" s="120"/>
      <c r="E4380" s="7"/>
      <c r="F4380" s="7"/>
      <c r="G4380" s="219"/>
      <c r="H4380" s="7"/>
      <c r="I4380" s="7"/>
      <c r="J4380" s="9"/>
      <c r="K4380" s="501"/>
    </row>
    <row r="4381" spans="1:11" x14ac:dyDescent="0.2">
      <c r="A4381" s="163">
        <v>4366</v>
      </c>
      <c r="B4381" s="7"/>
      <c r="C4381" s="7"/>
      <c r="D4381" s="120"/>
      <c r="E4381" s="7"/>
      <c r="F4381" s="7"/>
      <c r="G4381" s="219"/>
      <c r="H4381" s="7"/>
      <c r="I4381" s="7"/>
      <c r="J4381" s="9"/>
      <c r="K4381" s="501"/>
    </row>
    <row r="4382" spans="1:11" x14ac:dyDescent="0.2">
      <c r="A4382" s="163">
        <v>4367</v>
      </c>
      <c r="B4382" s="7"/>
      <c r="C4382" s="7"/>
      <c r="D4382" s="120"/>
      <c r="E4382" s="7"/>
      <c r="F4382" s="7"/>
      <c r="G4382" s="219"/>
      <c r="H4382" s="7"/>
      <c r="I4382" s="7"/>
      <c r="J4382" s="9"/>
      <c r="K4382" s="501"/>
    </row>
    <row r="4383" spans="1:11" x14ac:dyDescent="0.2">
      <c r="A4383" s="163">
        <v>4368</v>
      </c>
      <c r="B4383" s="7"/>
      <c r="C4383" s="7"/>
      <c r="D4383" s="120"/>
      <c r="E4383" s="7"/>
      <c r="F4383" s="7"/>
      <c r="G4383" s="219"/>
      <c r="H4383" s="7"/>
      <c r="I4383" s="7"/>
      <c r="J4383" s="9"/>
      <c r="K4383" s="501"/>
    </row>
    <row r="4384" spans="1:11" x14ac:dyDescent="0.2">
      <c r="A4384" s="163">
        <v>4369</v>
      </c>
      <c r="B4384" s="7"/>
      <c r="C4384" s="7"/>
      <c r="D4384" s="120"/>
      <c r="E4384" s="7"/>
      <c r="F4384" s="7"/>
      <c r="G4384" s="219"/>
      <c r="H4384" s="7"/>
      <c r="I4384" s="7"/>
      <c r="J4384" s="9"/>
      <c r="K4384" s="501"/>
    </row>
    <row r="4385" spans="1:11" x14ac:dyDescent="0.2">
      <c r="A4385" s="163">
        <v>4370</v>
      </c>
      <c r="B4385" s="7"/>
      <c r="C4385" s="7"/>
      <c r="D4385" s="120"/>
      <c r="E4385" s="7"/>
      <c r="F4385" s="7"/>
      <c r="G4385" s="219"/>
      <c r="H4385" s="7"/>
      <c r="I4385" s="7"/>
      <c r="J4385" s="9"/>
      <c r="K4385" s="501"/>
    </row>
    <row r="4386" spans="1:11" x14ac:dyDescent="0.2">
      <c r="A4386" s="163">
        <v>4371</v>
      </c>
      <c r="B4386" s="7"/>
      <c r="C4386" s="7"/>
      <c r="D4386" s="120"/>
      <c r="E4386" s="7"/>
      <c r="F4386" s="7"/>
      <c r="G4386" s="219"/>
      <c r="H4386" s="7"/>
      <c r="I4386" s="7"/>
      <c r="J4386" s="9"/>
      <c r="K4386" s="501"/>
    </row>
    <row r="4387" spans="1:11" x14ac:dyDescent="0.2">
      <c r="A4387" s="163">
        <v>4372</v>
      </c>
      <c r="B4387" s="7"/>
      <c r="C4387" s="7"/>
      <c r="D4387" s="120"/>
      <c r="E4387" s="7"/>
      <c r="F4387" s="7"/>
      <c r="G4387" s="219"/>
      <c r="H4387" s="7"/>
      <c r="I4387" s="7"/>
      <c r="J4387" s="9"/>
      <c r="K4387" s="501"/>
    </row>
    <row r="4388" spans="1:11" x14ac:dyDescent="0.2">
      <c r="A4388" s="163">
        <v>4373</v>
      </c>
      <c r="B4388" s="7"/>
      <c r="C4388" s="7"/>
      <c r="D4388" s="120"/>
      <c r="E4388" s="7"/>
      <c r="F4388" s="7"/>
      <c r="G4388" s="219"/>
      <c r="H4388" s="7"/>
      <c r="I4388" s="7"/>
      <c r="J4388" s="9"/>
      <c r="K4388" s="501"/>
    </row>
    <row r="4389" spans="1:11" x14ac:dyDescent="0.2">
      <c r="A4389" s="163">
        <v>4374</v>
      </c>
      <c r="B4389" s="7"/>
      <c r="C4389" s="7"/>
      <c r="D4389" s="120"/>
      <c r="E4389" s="7"/>
      <c r="F4389" s="7"/>
      <c r="G4389" s="219"/>
      <c r="H4389" s="7"/>
      <c r="I4389" s="7"/>
      <c r="J4389" s="9"/>
      <c r="K4389" s="501"/>
    </row>
    <row r="4390" spans="1:11" x14ac:dyDescent="0.2">
      <c r="A4390" s="163">
        <v>4375</v>
      </c>
      <c r="B4390" s="7"/>
      <c r="C4390" s="7"/>
      <c r="D4390" s="120"/>
      <c r="E4390" s="7"/>
      <c r="F4390" s="7"/>
      <c r="G4390" s="219"/>
      <c r="H4390" s="7"/>
      <c r="I4390" s="7"/>
      <c r="J4390" s="9"/>
      <c r="K4390" s="501"/>
    </row>
    <row r="4391" spans="1:11" x14ac:dyDescent="0.2">
      <c r="A4391" s="163">
        <v>4376</v>
      </c>
      <c r="B4391" s="7"/>
      <c r="C4391" s="7"/>
      <c r="D4391" s="120"/>
      <c r="E4391" s="7"/>
      <c r="F4391" s="7"/>
      <c r="G4391" s="219"/>
      <c r="H4391" s="7"/>
      <c r="I4391" s="7"/>
      <c r="J4391" s="9"/>
      <c r="K4391" s="501"/>
    </row>
    <row r="4392" spans="1:11" x14ac:dyDescent="0.2">
      <c r="A4392" s="163">
        <v>4377</v>
      </c>
      <c r="B4392" s="7"/>
      <c r="C4392" s="7"/>
      <c r="D4392" s="120"/>
      <c r="E4392" s="7"/>
      <c r="F4392" s="7"/>
      <c r="G4392" s="219"/>
      <c r="H4392" s="7"/>
      <c r="I4392" s="7"/>
      <c r="J4392" s="9"/>
      <c r="K4392" s="501"/>
    </row>
    <row r="4393" spans="1:11" x14ac:dyDescent="0.2">
      <c r="A4393" s="163">
        <v>4378</v>
      </c>
      <c r="B4393" s="7"/>
      <c r="C4393" s="7"/>
      <c r="D4393" s="120"/>
      <c r="E4393" s="7"/>
      <c r="F4393" s="7"/>
      <c r="G4393" s="219"/>
      <c r="H4393" s="7"/>
      <c r="I4393" s="7"/>
      <c r="J4393" s="9"/>
      <c r="K4393" s="501"/>
    </row>
    <row r="4394" spans="1:11" x14ac:dyDescent="0.2">
      <c r="A4394" s="163">
        <v>4379</v>
      </c>
      <c r="B4394" s="7"/>
      <c r="C4394" s="7"/>
      <c r="D4394" s="120"/>
      <c r="E4394" s="7"/>
      <c r="F4394" s="7"/>
      <c r="G4394" s="219"/>
      <c r="H4394" s="7"/>
      <c r="I4394" s="7"/>
      <c r="J4394" s="9"/>
      <c r="K4394" s="501"/>
    </row>
    <row r="4395" spans="1:11" x14ac:dyDescent="0.2">
      <c r="A4395" s="163">
        <v>4380</v>
      </c>
      <c r="B4395" s="7"/>
      <c r="C4395" s="7"/>
      <c r="D4395" s="120"/>
      <c r="E4395" s="7"/>
      <c r="F4395" s="7"/>
      <c r="G4395" s="219"/>
      <c r="H4395" s="7"/>
      <c r="I4395" s="7"/>
      <c r="J4395" s="9"/>
      <c r="K4395" s="501"/>
    </row>
    <row r="4396" spans="1:11" x14ac:dyDescent="0.2">
      <c r="A4396" s="163">
        <v>4381</v>
      </c>
      <c r="B4396" s="7"/>
      <c r="C4396" s="7"/>
      <c r="D4396" s="120"/>
      <c r="E4396" s="7"/>
      <c r="F4396" s="7"/>
      <c r="G4396" s="219"/>
      <c r="H4396" s="7"/>
      <c r="I4396" s="7"/>
      <c r="J4396" s="9"/>
      <c r="K4396" s="501"/>
    </row>
    <row r="4397" spans="1:11" x14ac:dyDescent="0.2">
      <c r="A4397" s="163">
        <v>4382</v>
      </c>
      <c r="B4397" s="7"/>
      <c r="C4397" s="7"/>
      <c r="D4397" s="120"/>
      <c r="E4397" s="7"/>
      <c r="F4397" s="7"/>
      <c r="G4397" s="219"/>
      <c r="H4397" s="7"/>
      <c r="I4397" s="7"/>
      <c r="J4397" s="9"/>
      <c r="K4397" s="501"/>
    </row>
    <row r="4398" spans="1:11" x14ac:dyDescent="0.2">
      <c r="A4398" s="163">
        <v>4383</v>
      </c>
      <c r="B4398" s="7"/>
      <c r="C4398" s="7"/>
      <c r="D4398" s="120"/>
      <c r="E4398" s="7"/>
      <c r="F4398" s="7"/>
      <c r="G4398" s="219"/>
      <c r="H4398" s="7"/>
      <c r="I4398" s="7"/>
      <c r="J4398" s="9"/>
      <c r="K4398" s="501"/>
    </row>
    <row r="4399" spans="1:11" x14ac:dyDescent="0.2">
      <c r="A4399" s="163">
        <v>4384</v>
      </c>
      <c r="B4399" s="7"/>
      <c r="C4399" s="7"/>
      <c r="D4399" s="120"/>
      <c r="E4399" s="7"/>
      <c r="F4399" s="7"/>
      <c r="G4399" s="219"/>
      <c r="H4399" s="7"/>
      <c r="I4399" s="7"/>
      <c r="J4399" s="9"/>
      <c r="K4399" s="501"/>
    </row>
    <row r="4400" spans="1:11" x14ac:dyDescent="0.2">
      <c r="A4400" s="163">
        <v>4385</v>
      </c>
      <c r="B4400" s="7"/>
      <c r="C4400" s="7"/>
      <c r="D4400" s="120"/>
      <c r="E4400" s="7"/>
      <c r="F4400" s="7"/>
      <c r="G4400" s="219"/>
      <c r="H4400" s="7"/>
      <c r="I4400" s="7"/>
      <c r="J4400" s="9"/>
      <c r="K4400" s="501"/>
    </row>
    <row r="4401" spans="1:11" x14ac:dyDescent="0.2">
      <c r="A4401" s="163">
        <v>4386</v>
      </c>
      <c r="B4401" s="7"/>
      <c r="C4401" s="7"/>
      <c r="D4401" s="120"/>
      <c r="E4401" s="7"/>
      <c r="F4401" s="7"/>
      <c r="G4401" s="219"/>
      <c r="H4401" s="7"/>
      <c r="I4401" s="7"/>
      <c r="J4401" s="9"/>
      <c r="K4401" s="501"/>
    </row>
    <row r="4402" spans="1:11" x14ac:dyDescent="0.2">
      <c r="A4402" s="163">
        <v>4387</v>
      </c>
      <c r="B4402" s="7"/>
      <c r="C4402" s="7"/>
      <c r="D4402" s="120"/>
      <c r="E4402" s="7"/>
      <c r="F4402" s="7"/>
      <c r="G4402" s="219"/>
      <c r="H4402" s="7"/>
      <c r="I4402" s="7"/>
      <c r="J4402" s="9"/>
      <c r="K4402" s="501"/>
    </row>
    <row r="4403" spans="1:11" x14ac:dyDescent="0.2">
      <c r="A4403" s="163">
        <v>4388</v>
      </c>
      <c r="B4403" s="7"/>
      <c r="C4403" s="7"/>
      <c r="D4403" s="120"/>
      <c r="E4403" s="7"/>
      <c r="F4403" s="7"/>
      <c r="G4403" s="219"/>
      <c r="H4403" s="7"/>
      <c r="I4403" s="7"/>
      <c r="J4403" s="9"/>
      <c r="K4403" s="501"/>
    </row>
    <row r="4404" spans="1:11" x14ac:dyDescent="0.2">
      <c r="A4404" s="163">
        <v>4389</v>
      </c>
      <c r="B4404" s="7"/>
      <c r="C4404" s="7"/>
      <c r="D4404" s="120"/>
      <c r="E4404" s="7"/>
      <c r="F4404" s="7"/>
      <c r="G4404" s="219"/>
      <c r="H4404" s="7"/>
      <c r="I4404" s="7"/>
      <c r="J4404" s="9"/>
      <c r="K4404" s="501"/>
    </row>
    <row r="4405" spans="1:11" x14ac:dyDescent="0.2">
      <c r="A4405" s="163">
        <v>4390</v>
      </c>
      <c r="B4405" s="7"/>
      <c r="C4405" s="7"/>
      <c r="D4405" s="120"/>
      <c r="E4405" s="7"/>
      <c r="F4405" s="7"/>
      <c r="G4405" s="219"/>
      <c r="H4405" s="7"/>
      <c r="I4405" s="7"/>
      <c r="J4405" s="9"/>
      <c r="K4405" s="501"/>
    </row>
    <row r="4406" spans="1:11" x14ac:dyDescent="0.2">
      <c r="A4406" s="163">
        <v>4391</v>
      </c>
      <c r="B4406" s="7"/>
      <c r="C4406" s="7"/>
      <c r="D4406" s="120"/>
      <c r="E4406" s="7"/>
      <c r="F4406" s="7"/>
      <c r="G4406" s="219"/>
      <c r="H4406" s="7"/>
      <c r="I4406" s="7"/>
      <c r="J4406" s="9"/>
      <c r="K4406" s="501"/>
    </row>
    <row r="4407" spans="1:11" x14ac:dyDescent="0.2">
      <c r="A4407" s="163">
        <v>4392</v>
      </c>
      <c r="B4407" s="7"/>
      <c r="C4407" s="7"/>
      <c r="D4407" s="120"/>
      <c r="E4407" s="7"/>
      <c r="F4407" s="7"/>
      <c r="G4407" s="219"/>
      <c r="H4407" s="7"/>
      <c r="I4407" s="7"/>
      <c r="J4407" s="9"/>
      <c r="K4407" s="501"/>
    </row>
    <row r="4408" spans="1:11" x14ac:dyDescent="0.2">
      <c r="A4408" s="163">
        <v>4393</v>
      </c>
      <c r="B4408" s="7"/>
      <c r="C4408" s="7"/>
      <c r="D4408" s="120"/>
      <c r="E4408" s="7"/>
      <c r="F4408" s="7"/>
      <c r="G4408" s="219"/>
      <c r="H4408" s="7"/>
      <c r="I4408" s="7"/>
      <c r="J4408" s="9"/>
      <c r="K4408" s="501"/>
    </row>
    <row r="4409" spans="1:11" x14ac:dyDescent="0.2">
      <c r="A4409" s="163">
        <v>4394</v>
      </c>
      <c r="B4409" s="7"/>
      <c r="C4409" s="7"/>
      <c r="D4409" s="120"/>
      <c r="E4409" s="7"/>
      <c r="F4409" s="7"/>
      <c r="G4409" s="219"/>
      <c r="H4409" s="7"/>
      <c r="I4409" s="7"/>
      <c r="J4409" s="9"/>
      <c r="K4409" s="501"/>
    </row>
    <row r="4410" spans="1:11" x14ac:dyDescent="0.2">
      <c r="A4410" s="163">
        <v>4395</v>
      </c>
      <c r="B4410" s="7"/>
      <c r="C4410" s="7"/>
      <c r="D4410" s="120"/>
      <c r="E4410" s="7"/>
      <c r="F4410" s="7"/>
      <c r="G4410" s="219"/>
      <c r="H4410" s="7"/>
      <c r="I4410" s="7"/>
      <c r="J4410" s="9"/>
      <c r="K4410" s="501"/>
    </row>
    <row r="4411" spans="1:11" x14ac:dyDescent="0.2">
      <c r="A4411" s="163">
        <v>4396</v>
      </c>
      <c r="B4411" s="7"/>
      <c r="C4411" s="7"/>
      <c r="D4411" s="120"/>
      <c r="E4411" s="7"/>
      <c r="F4411" s="7"/>
      <c r="G4411" s="219"/>
      <c r="H4411" s="7"/>
      <c r="I4411" s="7"/>
      <c r="J4411" s="9"/>
      <c r="K4411" s="501"/>
    </row>
    <row r="4412" spans="1:11" x14ac:dyDescent="0.2">
      <c r="A4412" s="163">
        <v>4397</v>
      </c>
      <c r="B4412" s="7"/>
      <c r="C4412" s="7"/>
      <c r="D4412" s="120"/>
      <c r="E4412" s="7"/>
      <c r="F4412" s="7"/>
      <c r="G4412" s="219"/>
      <c r="H4412" s="7"/>
      <c r="I4412" s="7"/>
      <c r="J4412" s="9"/>
      <c r="K4412" s="501"/>
    </row>
    <row r="4413" spans="1:11" x14ac:dyDescent="0.2">
      <c r="A4413" s="163">
        <v>4398</v>
      </c>
      <c r="B4413" s="7"/>
      <c r="C4413" s="7"/>
      <c r="D4413" s="120"/>
      <c r="E4413" s="7"/>
      <c r="F4413" s="7"/>
      <c r="G4413" s="219"/>
      <c r="H4413" s="7"/>
      <c r="I4413" s="7"/>
      <c r="J4413" s="9"/>
      <c r="K4413" s="501"/>
    </row>
    <row r="4414" spans="1:11" x14ac:dyDescent="0.2">
      <c r="A4414" s="163">
        <v>4399</v>
      </c>
      <c r="B4414" s="7"/>
      <c r="C4414" s="7"/>
      <c r="D4414" s="120"/>
      <c r="E4414" s="7"/>
      <c r="F4414" s="7"/>
      <c r="G4414" s="219"/>
      <c r="H4414" s="7"/>
      <c r="I4414" s="7"/>
      <c r="J4414" s="9"/>
      <c r="K4414" s="501"/>
    </row>
    <row r="4415" spans="1:11" x14ac:dyDescent="0.2">
      <c r="A4415" s="163">
        <v>4400</v>
      </c>
      <c r="B4415" s="7"/>
      <c r="C4415" s="7"/>
      <c r="D4415" s="120"/>
      <c r="E4415" s="7"/>
      <c r="F4415" s="7"/>
      <c r="G4415" s="219"/>
      <c r="H4415" s="7"/>
      <c r="I4415" s="7"/>
      <c r="J4415" s="9"/>
      <c r="K4415" s="501"/>
    </row>
    <row r="4416" spans="1:11" x14ac:dyDescent="0.2">
      <c r="A4416" s="163">
        <v>4401</v>
      </c>
      <c r="B4416" s="7"/>
      <c r="C4416" s="7"/>
      <c r="D4416" s="120"/>
      <c r="E4416" s="7"/>
      <c r="F4416" s="7"/>
      <c r="G4416" s="219"/>
      <c r="H4416" s="7"/>
      <c r="I4416" s="7"/>
      <c r="J4416" s="9"/>
      <c r="K4416" s="501"/>
    </row>
    <row r="4417" spans="1:11" x14ac:dyDescent="0.2">
      <c r="A4417" s="163">
        <v>4402</v>
      </c>
      <c r="B4417" s="7"/>
      <c r="C4417" s="7"/>
      <c r="D4417" s="120"/>
      <c r="E4417" s="7"/>
      <c r="F4417" s="7"/>
      <c r="G4417" s="219"/>
      <c r="H4417" s="7"/>
      <c r="I4417" s="7"/>
      <c r="J4417" s="9"/>
      <c r="K4417" s="501"/>
    </row>
    <row r="4418" spans="1:11" x14ac:dyDescent="0.2">
      <c r="A4418" s="163">
        <v>4403</v>
      </c>
      <c r="B4418" s="7"/>
      <c r="C4418" s="7"/>
      <c r="D4418" s="120"/>
      <c r="E4418" s="7"/>
      <c r="F4418" s="7"/>
      <c r="G4418" s="219"/>
      <c r="H4418" s="7"/>
      <c r="I4418" s="7"/>
      <c r="J4418" s="9"/>
      <c r="K4418" s="501"/>
    </row>
    <row r="4419" spans="1:11" x14ac:dyDescent="0.2">
      <c r="A4419" s="163">
        <v>4404</v>
      </c>
      <c r="B4419" s="7"/>
      <c r="C4419" s="7"/>
      <c r="D4419" s="120"/>
      <c r="E4419" s="7"/>
      <c r="F4419" s="7"/>
      <c r="G4419" s="219"/>
      <c r="H4419" s="7"/>
      <c r="I4419" s="7"/>
      <c r="J4419" s="9"/>
      <c r="K4419" s="501"/>
    </row>
    <row r="4420" spans="1:11" x14ac:dyDescent="0.2">
      <c r="A4420" s="163">
        <v>4405</v>
      </c>
      <c r="B4420" s="7"/>
      <c r="C4420" s="7"/>
      <c r="D4420" s="120"/>
      <c r="E4420" s="7"/>
      <c r="F4420" s="7"/>
      <c r="G4420" s="219"/>
      <c r="H4420" s="7"/>
      <c r="I4420" s="7"/>
      <c r="J4420" s="9"/>
      <c r="K4420" s="501"/>
    </row>
    <row r="4421" spans="1:11" x14ac:dyDescent="0.2">
      <c r="A4421" s="163">
        <v>4406</v>
      </c>
      <c r="B4421" s="7"/>
      <c r="C4421" s="7"/>
      <c r="D4421" s="120"/>
      <c r="E4421" s="7"/>
      <c r="F4421" s="7"/>
      <c r="G4421" s="219"/>
      <c r="H4421" s="7"/>
      <c r="I4421" s="7"/>
      <c r="J4421" s="9"/>
      <c r="K4421" s="501"/>
    </row>
    <row r="4422" spans="1:11" x14ac:dyDescent="0.2">
      <c r="A4422" s="163">
        <v>4407</v>
      </c>
      <c r="B4422" s="7"/>
      <c r="C4422" s="7"/>
      <c r="D4422" s="120"/>
      <c r="E4422" s="7"/>
      <c r="F4422" s="7"/>
      <c r="G4422" s="219"/>
      <c r="H4422" s="7"/>
      <c r="I4422" s="7"/>
      <c r="J4422" s="9"/>
      <c r="K4422" s="501"/>
    </row>
    <row r="4423" spans="1:11" x14ac:dyDescent="0.2">
      <c r="A4423" s="163">
        <v>4408</v>
      </c>
      <c r="B4423" s="7"/>
      <c r="C4423" s="7"/>
      <c r="D4423" s="120"/>
      <c r="E4423" s="7"/>
      <c r="F4423" s="7"/>
      <c r="G4423" s="219"/>
      <c r="H4423" s="7"/>
      <c r="I4423" s="7"/>
      <c r="J4423" s="9"/>
      <c r="K4423" s="501"/>
    </row>
    <row r="4424" spans="1:11" x14ac:dyDescent="0.2">
      <c r="A4424" s="163">
        <v>4409</v>
      </c>
      <c r="B4424" s="7"/>
      <c r="C4424" s="7"/>
      <c r="D4424" s="120"/>
      <c r="E4424" s="7"/>
      <c r="F4424" s="7"/>
      <c r="G4424" s="219"/>
      <c r="H4424" s="7"/>
      <c r="I4424" s="7"/>
      <c r="J4424" s="9"/>
      <c r="K4424" s="501"/>
    </row>
    <row r="4425" spans="1:11" x14ac:dyDescent="0.2">
      <c r="A4425" s="163">
        <v>4410</v>
      </c>
      <c r="B4425" s="7"/>
      <c r="C4425" s="7"/>
      <c r="D4425" s="120"/>
      <c r="E4425" s="7"/>
      <c r="F4425" s="7"/>
      <c r="G4425" s="219"/>
      <c r="H4425" s="7"/>
      <c r="I4425" s="7"/>
      <c r="J4425" s="9"/>
      <c r="K4425" s="501"/>
    </row>
    <row r="4426" spans="1:11" x14ac:dyDescent="0.2">
      <c r="A4426" s="163">
        <v>4411</v>
      </c>
      <c r="B4426" s="7"/>
      <c r="C4426" s="7"/>
      <c r="D4426" s="120"/>
      <c r="E4426" s="7"/>
      <c r="F4426" s="7"/>
      <c r="G4426" s="219"/>
      <c r="H4426" s="7"/>
      <c r="I4426" s="7"/>
      <c r="J4426" s="9"/>
      <c r="K4426" s="501"/>
    </row>
    <row r="4427" spans="1:11" x14ac:dyDescent="0.2">
      <c r="A4427" s="163">
        <v>4412</v>
      </c>
      <c r="B4427" s="7"/>
      <c r="C4427" s="7"/>
      <c r="D4427" s="120"/>
      <c r="E4427" s="7"/>
      <c r="F4427" s="7"/>
      <c r="G4427" s="219"/>
      <c r="H4427" s="7"/>
      <c r="I4427" s="7"/>
      <c r="J4427" s="9"/>
      <c r="K4427" s="501"/>
    </row>
    <row r="4428" spans="1:11" x14ac:dyDescent="0.2">
      <c r="A4428" s="163">
        <v>4413</v>
      </c>
      <c r="B4428" s="7"/>
      <c r="C4428" s="7"/>
      <c r="D4428" s="120"/>
      <c r="E4428" s="7"/>
      <c r="F4428" s="7"/>
      <c r="G4428" s="219"/>
      <c r="H4428" s="7"/>
      <c r="I4428" s="7"/>
      <c r="J4428" s="9"/>
      <c r="K4428" s="501"/>
    </row>
    <row r="4429" spans="1:11" x14ac:dyDescent="0.2">
      <c r="A4429" s="163">
        <v>4414</v>
      </c>
      <c r="B4429" s="7"/>
      <c r="C4429" s="7"/>
      <c r="D4429" s="120"/>
      <c r="E4429" s="7"/>
      <c r="F4429" s="7"/>
      <c r="G4429" s="219"/>
      <c r="H4429" s="7"/>
      <c r="I4429" s="7"/>
      <c r="J4429" s="9"/>
      <c r="K4429" s="501"/>
    </row>
    <row r="4430" spans="1:11" x14ac:dyDescent="0.2">
      <c r="A4430" s="163">
        <v>4415</v>
      </c>
      <c r="B4430" s="7"/>
      <c r="C4430" s="7"/>
      <c r="D4430" s="120"/>
      <c r="E4430" s="7"/>
      <c r="F4430" s="7"/>
      <c r="G4430" s="219"/>
      <c r="H4430" s="7"/>
      <c r="I4430" s="7"/>
      <c r="J4430" s="9"/>
      <c r="K4430" s="501"/>
    </row>
    <row r="4431" spans="1:11" x14ac:dyDescent="0.2">
      <c r="A4431" s="163">
        <v>4416</v>
      </c>
      <c r="B4431" s="7"/>
      <c r="C4431" s="7"/>
      <c r="D4431" s="120"/>
      <c r="E4431" s="7"/>
      <c r="F4431" s="7"/>
      <c r="G4431" s="219"/>
      <c r="H4431" s="7"/>
      <c r="I4431" s="7"/>
      <c r="J4431" s="9"/>
      <c r="K4431" s="501"/>
    </row>
    <row r="4432" spans="1:11" x14ac:dyDescent="0.2">
      <c r="A4432" s="163">
        <v>4417</v>
      </c>
      <c r="B4432" s="7"/>
      <c r="C4432" s="7"/>
      <c r="D4432" s="120"/>
      <c r="E4432" s="7"/>
      <c r="F4432" s="7"/>
      <c r="G4432" s="219"/>
      <c r="H4432" s="7"/>
      <c r="I4432" s="7"/>
      <c r="J4432" s="9"/>
      <c r="K4432" s="501"/>
    </row>
    <row r="4433" spans="1:11" x14ac:dyDescent="0.2">
      <c r="A4433" s="163">
        <v>4418</v>
      </c>
      <c r="B4433" s="7"/>
      <c r="C4433" s="7"/>
      <c r="D4433" s="120"/>
      <c r="E4433" s="7"/>
      <c r="F4433" s="7"/>
      <c r="G4433" s="219"/>
      <c r="H4433" s="7"/>
      <c r="I4433" s="7"/>
      <c r="J4433" s="9"/>
      <c r="K4433" s="501"/>
    </row>
    <row r="4434" spans="1:11" x14ac:dyDescent="0.2">
      <c r="A4434" s="163">
        <v>4419</v>
      </c>
      <c r="B4434" s="7"/>
      <c r="C4434" s="7"/>
      <c r="D4434" s="120"/>
      <c r="E4434" s="7"/>
      <c r="F4434" s="7"/>
      <c r="G4434" s="219"/>
      <c r="H4434" s="7"/>
      <c r="I4434" s="7"/>
      <c r="J4434" s="9"/>
      <c r="K4434" s="501"/>
    </row>
    <row r="4435" spans="1:11" x14ac:dyDescent="0.2">
      <c r="A4435" s="163">
        <v>4420</v>
      </c>
      <c r="B4435" s="7"/>
      <c r="C4435" s="7"/>
      <c r="D4435" s="120"/>
      <c r="E4435" s="7"/>
      <c r="F4435" s="7"/>
      <c r="G4435" s="219"/>
      <c r="H4435" s="7"/>
      <c r="I4435" s="7"/>
      <c r="J4435" s="9"/>
      <c r="K4435" s="501"/>
    </row>
    <row r="4436" spans="1:11" x14ac:dyDescent="0.2">
      <c r="A4436" s="163">
        <v>4421</v>
      </c>
      <c r="B4436" s="7"/>
      <c r="C4436" s="7"/>
      <c r="D4436" s="120"/>
      <c r="E4436" s="7"/>
      <c r="F4436" s="7"/>
      <c r="G4436" s="219"/>
      <c r="H4436" s="7"/>
      <c r="I4436" s="7"/>
      <c r="J4436" s="9"/>
      <c r="K4436" s="501"/>
    </row>
    <row r="4437" spans="1:11" x14ac:dyDescent="0.2">
      <c r="A4437" s="163">
        <v>4422</v>
      </c>
      <c r="B4437" s="7"/>
      <c r="C4437" s="7"/>
      <c r="D4437" s="120"/>
      <c r="E4437" s="7"/>
      <c r="F4437" s="7"/>
      <c r="G4437" s="219"/>
      <c r="H4437" s="7"/>
      <c r="I4437" s="7"/>
      <c r="J4437" s="9"/>
      <c r="K4437" s="501"/>
    </row>
    <row r="4438" spans="1:11" x14ac:dyDescent="0.2">
      <c r="A4438" s="163">
        <v>4423</v>
      </c>
      <c r="B4438" s="7"/>
      <c r="C4438" s="7"/>
      <c r="D4438" s="120"/>
      <c r="E4438" s="7"/>
      <c r="F4438" s="7"/>
      <c r="G4438" s="219"/>
      <c r="H4438" s="7"/>
      <c r="I4438" s="7"/>
      <c r="J4438" s="9"/>
      <c r="K4438" s="501"/>
    </row>
    <row r="4439" spans="1:11" x14ac:dyDescent="0.2">
      <c r="A4439" s="163">
        <v>4424</v>
      </c>
      <c r="B4439" s="7"/>
      <c r="C4439" s="7"/>
      <c r="D4439" s="120"/>
      <c r="E4439" s="7"/>
      <c r="F4439" s="7"/>
      <c r="G4439" s="219"/>
      <c r="H4439" s="7"/>
      <c r="I4439" s="7"/>
      <c r="J4439" s="9"/>
      <c r="K4439" s="501"/>
    </row>
    <row r="4440" spans="1:11" x14ac:dyDescent="0.2">
      <c r="A4440" s="163">
        <v>4425</v>
      </c>
      <c r="B4440" s="7"/>
      <c r="C4440" s="7"/>
      <c r="D4440" s="120"/>
      <c r="E4440" s="7"/>
      <c r="F4440" s="7"/>
      <c r="G4440" s="219"/>
      <c r="H4440" s="7"/>
      <c r="I4440" s="7"/>
      <c r="J4440" s="9"/>
      <c r="K4440" s="501"/>
    </row>
    <row r="4441" spans="1:11" x14ac:dyDescent="0.2">
      <c r="A4441" s="163">
        <v>4426</v>
      </c>
      <c r="B4441" s="7"/>
      <c r="C4441" s="7"/>
      <c r="D4441" s="120"/>
      <c r="E4441" s="7"/>
      <c r="F4441" s="7"/>
      <c r="G4441" s="219"/>
      <c r="H4441" s="7"/>
      <c r="I4441" s="7"/>
      <c r="J4441" s="9"/>
      <c r="K4441" s="501"/>
    </row>
    <row r="4442" spans="1:11" x14ac:dyDescent="0.2">
      <c r="A4442" s="163">
        <v>4427</v>
      </c>
      <c r="B4442" s="7"/>
      <c r="C4442" s="7"/>
      <c r="D4442" s="120"/>
      <c r="E4442" s="7"/>
      <c r="F4442" s="7"/>
      <c r="G4442" s="219"/>
      <c r="H4442" s="7"/>
      <c r="I4442" s="7"/>
      <c r="J4442" s="9"/>
      <c r="K4442" s="501"/>
    </row>
    <row r="4443" spans="1:11" x14ac:dyDescent="0.2">
      <c r="A4443" s="163">
        <v>4428</v>
      </c>
      <c r="B4443" s="7"/>
      <c r="C4443" s="7"/>
      <c r="D4443" s="120"/>
      <c r="E4443" s="7"/>
      <c r="F4443" s="7"/>
      <c r="G4443" s="219"/>
      <c r="H4443" s="7"/>
      <c r="I4443" s="7"/>
      <c r="J4443" s="9"/>
      <c r="K4443" s="501"/>
    </row>
    <row r="4444" spans="1:11" x14ac:dyDescent="0.2">
      <c r="A4444" s="163">
        <v>4429</v>
      </c>
      <c r="B4444" s="7"/>
      <c r="C4444" s="7"/>
      <c r="D4444" s="120"/>
      <c r="E4444" s="7"/>
      <c r="F4444" s="7"/>
      <c r="G4444" s="219"/>
      <c r="H4444" s="7"/>
      <c r="I4444" s="7"/>
      <c r="J4444" s="9"/>
      <c r="K4444" s="501"/>
    </row>
    <row r="4445" spans="1:11" x14ac:dyDescent="0.2">
      <c r="A4445" s="163">
        <v>4430</v>
      </c>
      <c r="B4445" s="7"/>
      <c r="C4445" s="7"/>
      <c r="D4445" s="120"/>
      <c r="E4445" s="7"/>
      <c r="F4445" s="7"/>
      <c r="G4445" s="219"/>
      <c r="H4445" s="7"/>
      <c r="I4445" s="7"/>
      <c r="J4445" s="9"/>
      <c r="K4445" s="501"/>
    </row>
    <row r="4446" spans="1:11" x14ac:dyDescent="0.2">
      <c r="A4446" s="163">
        <v>4431</v>
      </c>
      <c r="B4446" s="7"/>
      <c r="C4446" s="7"/>
      <c r="D4446" s="120"/>
      <c r="E4446" s="7"/>
      <c r="F4446" s="7"/>
      <c r="G4446" s="219"/>
      <c r="H4446" s="7"/>
      <c r="I4446" s="7"/>
      <c r="J4446" s="9"/>
      <c r="K4446" s="501"/>
    </row>
    <row r="4447" spans="1:11" x14ac:dyDescent="0.2">
      <c r="A4447" s="163">
        <v>4432</v>
      </c>
      <c r="B4447" s="7"/>
      <c r="C4447" s="7"/>
      <c r="D4447" s="120"/>
      <c r="E4447" s="7"/>
      <c r="F4447" s="7"/>
      <c r="G4447" s="219"/>
      <c r="H4447" s="7"/>
      <c r="I4447" s="7"/>
      <c r="J4447" s="9"/>
      <c r="K4447" s="501"/>
    </row>
    <row r="4448" spans="1:11" x14ac:dyDescent="0.2">
      <c r="A4448" s="163">
        <v>4433</v>
      </c>
      <c r="B4448" s="7"/>
      <c r="C4448" s="7"/>
      <c r="D4448" s="120"/>
      <c r="E4448" s="7"/>
      <c r="F4448" s="7"/>
      <c r="G4448" s="219"/>
      <c r="H4448" s="7"/>
      <c r="I4448" s="7"/>
      <c r="J4448" s="9"/>
      <c r="K4448" s="501"/>
    </row>
    <row r="4449" spans="1:11" x14ac:dyDescent="0.2">
      <c r="A4449" s="163">
        <v>4434</v>
      </c>
      <c r="B4449" s="7"/>
      <c r="C4449" s="7"/>
      <c r="D4449" s="120"/>
      <c r="E4449" s="7"/>
      <c r="F4449" s="7"/>
      <c r="G4449" s="219"/>
      <c r="H4449" s="7"/>
      <c r="I4449" s="7"/>
      <c r="J4449" s="9"/>
      <c r="K4449" s="501"/>
    </row>
    <row r="4450" spans="1:11" x14ac:dyDescent="0.2">
      <c r="A4450" s="163">
        <v>4435</v>
      </c>
      <c r="B4450" s="7"/>
      <c r="C4450" s="7"/>
      <c r="D4450" s="120"/>
      <c r="E4450" s="7"/>
      <c r="F4450" s="7"/>
      <c r="G4450" s="219"/>
      <c r="H4450" s="7"/>
      <c r="I4450" s="7"/>
      <c r="J4450" s="9"/>
      <c r="K4450" s="501"/>
    </row>
    <row r="4451" spans="1:11" x14ac:dyDescent="0.2">
      <c r="A4451" s="163">
        <v>4436</v>
      </c>
      <c r="B4451" s="7"/>
      <c r="C4451" s="7"/>
      <c r="D4451" s="120"/>
      <c r="E4451" s="7"/>
      <c r="F4451" s="7"/>
      <c r="G4451" s="219"/>
      <c r="H4451" s="7"/>
      <c r="I4451" s="7"/>
      <c r="J4451" s="9"/>
      <c r="K4451" s="501"/>
    </row>
    <row r="4452" spans="1:11" x14ac:dyDescent="0.2">
      <c r="A4452" s="163">
        <v>4437</v>
      </c>
      <c r="B4452" s="7"/>
      <c r="C4452" s="7"/>
      <c r="D4452" s="120"/>
      <c r="E4452" s="7"/>
      <c r="F4452" s="7"/>
      <c r="G4452" s="219"/>
      <c r="H4452" s="7"/>
      <c r="I4452" s="7"/>
      <c r="J4452" s="9"/>
      <c r="K4452" s="501"/>
    </row>
    <row r="4453" spans="1:11" x14ac:dyDescent="0.2">
      <c r="A4453" s="163">
        <v>4438</v>
      </c>
      <c r="B4453" s="7"/>
      <c r="C4453" s="7"/>
      <c r="D4453" s="120"/>
      <c r="E4453" s="7"/>
      <c r="F4453" s="7"/>
      <c r="G4453" s="219"/>
      <c r="H4453" s="7"/>
      <c r="I4453" s="7"/>
      <c r="J4453" s="9"/>
      <c r="K4453" s="501"/>
    </row>
    <row r="4454" spans="1:11" x14ac:dyDescent="0.2">
      <c r="A4454" s="163">
        <v>4439</v>
      </c>
      <c r="B4454" s="7"/>
      <c r="C4454" s="7"/>
      <c r="D4454" s="120"/>
      <c r="E4454" s="7"/>
      <c r="F4454" s="7"/>
      <c r="G4454" s="219"/>
      <c r="H4454" s="7"/>
      <c r="I4454" s="7"/>
      <c r="J4454" s="9"/>
      <c r="K4454" s="501"/>
    </row>
    <row r="4455" spans="1:11" x14ac:dyDescent="0.2">
      <c r="A4455" s="163">
        <v>4440</v>
      </c>
      <c r="B4455" s="7"/>
      <c r="C4455" s="7"/>
      <c r="D4455" s="120"/>
      <c r="E4455" s="7"/>
      <c r="F4455" s="7"/>
      <c r="G4455" s="219"/>
      <c r="H4455" s="7"/>
      <c r="I4455" s="7"/>
      <c r="J4455" s="9"/>
      <c r="K4455" s="501"/>
    </row>
    <row r="4456" spans="1:11" x14ac:dyDescent="0.2">
      <c r="A4456" s="163">
        <v>4441</v>
      </c>
      <c r="B4456" s="7"/>
      <c r="C4456" s="7"/>
      <c r="D4456" s="120"/>
      <c r="E4456" s="7"/>
      <c r="F4456" s="7"/>
      <c r="G4456" s="219"/>
      <c r="H4456" s="7"/>
      <c r="I4456" s="7"/>
      <c r="J4456" s="9"/>
      <c r="K4456" s="501"/>
    </row>
    <row r="4457" spans="1:11" x14ac:dyDescent="0.2">
      <c r="A4457" s="163">
        <v>4442</v>
      </c>
      <c r="B4457" s="7"/>
      <c r="C4457" s="7"/>
      <c r="D4457" s="120"/>
      <c r="E4457" s="7"/>
      <c r="F4457" s="7"/>
      <c r="G4457" s="219"/>
      <c r="H4457" s="7"/>
      <c r="I4457" s="7"/>
      <c r="J4457" s="9"/>
      <c r="K4457" s="501"/>
    </row>
    <row r="4458" spans="1:11" x14ac:dyDescent="0.2">
      <c r="A4458" s="163">
        <v>4443</v>
      </c>
      <c r="B4458" s="7"/>
      <c r="C4458" s="7"/>
      <c r="D4458" s="120"/>
      <c r="E4458" s="7"/>
      <c r="F4458" s="7"/>
      <c r="G4458" s="219"/>
      <c r="H4458" s="7"/>
      <c r="I4458" s="7"/>
      <c r="J4458" s="9"/>
      <c r="K4458" s="501"/>
    </row>
    <row r="4459" spans="1:11" x14ac:dyDescent="0.2">
      <c r="A4459" s="163">
        <v>4444</v>
      </c>
      <c r="B4459" s="7"/>
      <c r="C4459" s="7"/>
      <c r="D4459" s="120"/>
      <c r="E4459" s="7"/>
      <c r="F4459" s="7"/>
      <c r="G4459" s="219"/>
      <c r="H4459" s="7"/>
      <c r="I4459" s="7"/>
      <c r="J4459" s="9"/>
      <c r="K4459" s="501"/>
    </row>
    <row r="4460" spans="1:11" x14ac:dyDescent="0.2">
      <c r="A4460" s="163">
        <v>4445</v>
      </c>
      <c r="B4460" s="7"/>
      <c r="C4460" s="7"/>
      <c r="D4460" s="120"/>
      <c r="E4460" s="7"/>
      <c r="F4460" s="7"/>
      <c r="G4460" s="219"/>
      <c r="H4460" s="7"/>
      <c r="I4460" s="7"/>
      <c r="J4460" s="9"/>
      <c r="K4460" s="501"/>
    </row>
    <row r="4461" spans="1:11" x14ac:dyDescent="0.2">
      <c r="A4461" s="163">
        <v>4446</v>
      </c>
      <c r="B4461" s="7"/>
      <c r="C4461" s="7"/>
      <c r="D4461" s="120"/>
      <c r="E4461" s="7"/>
      <c r="F4461" s="7"/>
      <c r="G4461" s="219"/>
      <c r="H4461" s="7"/>
      <c r="I4461" s="7"/>
      <c r="J4461" s="9"/>
      <c r="K4461" s="501"/>
    </row>
    <row r="4462" spans="1:11" x14ac:dyDescent="0.2">
      <c r="A4462" s="163">
        <v>4447</v>
      </c>
      <c r="B4462" s="7"/>
      <c r="C4462" s="7"/>
      <c r="D4462" s="120"/>
      <c r="E4462" s="7"/>
      <c r="F4462" s="7"/>
      <c r="G4462" s="219"/>
      <c r="H4462" s="7"/>
      <c r="I4462" s="7"/>
      <c r="J4462" s="9"/>
      <c r="K4462" s="501"/>
    </row>
    <row r="4463" spans="1:11" x14ac:dyDescent="0.2">
      <c r="A4463" s="163">
        <v>4448</v>
      </c>
      <c r="B4463" s="7"/>
      <c r="C4463" s="7"/>
      <c r="D4463" s="120"/>
      <c r="E4463" s="7"/>
      <c r="F4463" s="7"/>
      <c r="G4463" s="219"/>
      <c r="H4463" s="7"/>
      <c r="I4463" s="7"/>
      <c r="J4463" s="9"/>
      <c r="K4463" s="501"/>
    </row>
    <row r="4464" spans="1:11" x14ac:dyDescent="0.2">
      <c r="A4464" s="163">
        <v>4449</v>
      </c>
      <c r="B4464" s="7"/>
      <c r="C4464" s="7"/>
      <c r="D4464" s="120"/>
      <c r="E4464" s="7"/>
      <c r="F4464" s="7"/>
      <c r="G4464" s="219"/>
      <c r="H4464" s="7"/>
      <c r="I4464" s="7"/>
      <c r="J4464" s="9"/>
      <c r="K4464" s="501"/>
    </row>
    <row r="4465" spans="1:11" x14ac:dyDescent="0.2">
      <c r="A4465" s="163">
        <v>4450</v>
      </c>
      <c r="B4465" s="7"/>
      <c r="C4465" s="7"/>
      <c r="D4465" s="120"/>
      <c r="E4465" s="7"/>
      <c r="F4465" s="7"/>
      <c r="G4465" s="219"/>
      <c r="H4465" s="7"/>
      <c r="I4465" s="7"/>
      <c r="J4465" s="9"/>
      <c r="K4465" s="501"/>
    </row>
    <row r="4466" spans="1:11" x14ac:dyDescent="0.2">
      <c r="A4466" s="163">
        <v>4451</v>
      </c>
      <c r="B4466" s="7"/>
      <c r="C4466" s="7"/>
      <c r="D4466" s="120"/>
      <c r="E4466" s="7"/>
      <c r="F4466" s="7"/>
      <c r="G4466" s="219"/>
      <c r="H4466" s="7"/>
      <c r="I4466" s="7"/>
      <c r="J4466" s="9"/>
      <c r="K4466" s="501"/>
    </row>
    <row r="4467" spans="1:11" x14ac:dyDescent="0.2">
      <c r="A4467" s="163">
        <v>4452</v>
      </c>
      <c r="B4467" s="7"/>
      <c r="C4467" s="7"/>
      <c r="D4467" s="120"/>
      <c r="E4467" s="7"/>
      <c r="F4467" s="7"/>
      <c r="G4467" s="219"/>
      <c r="H4467" s="7"/>
      <c r="I4467" s="7"/>
      <c r="J4467" s="9"/>
      <c r="K4467" s="501"/>
    </row>
    <row r="4468" spans="1:11" x14ac:dyDescent="0.2">
      <c r="A4468" s="163">
        <v>4453</v>
      </c>
      <c r="B4468" s="7"/>
      <c r="C4468" s="7"/>
      <c r="D4468" s="120"/>
      <c r="E4468" s="7"/>
      <c r="F4468" s="7"/>
      <c r="G4468" s="219"/>
      <c r="H4468" s="7"/>
      <c r="I4468" s="7"/>
      <c r="J4468" s="9"/>
      <c r="K4468" s="501"/>
    </row>
    <row r="4469" spans="1:11" x14ac:dyDescent="0.2">
      <c r="A4469" s="163">
        <v>4454</v>
      </c>
      <c r="B4469" s="7"/>
      <c r="C4469" s="7"/>
      <c r="D4469" s="120"/>
      <c r="E4469" s="7"/>
      <c r="F4469" s="7"/>
      <c r="G4469" s="219"/>
      <c r="H4469" s="7"/>
      <c r="I4469" s="7"/>
      <c r="J4469" s="9"/>
      <c r="K4469" s="501"/>
    </row>
    <row r="4470" spans="1:11" x14ac:dyDescent="0.2">
      <c r="A4470" s="163">
        <v>4455</v>
      </c>
      <c r="B4470" s="7"/>
      <c r="C4470" s="7"/>
      <c r="D4470" s="120"/>
      <c r="E4470" s="7"/>
      <c r="F4470" s="7"/>
      <c r="G4470" s="219"/>
      <c r="H4470" s="7"/>
      <c r="I4470" s="7"/>
      <c r="J4470" s="9"/>
      <c r="K4470" s="501"/>
    </row>
    <row r="4471" spans="1:11" x14ac:dyDescent="0.2">
      <c r="A4471" s="163">
        <v>4456</v>
      </c>
      <c r="B4471" s="7"/>
      <c r="C4471" s="7"/>
      <c r="D4471" s="120"/>
      <c r="E4471" s="7"/>
      <c r="F4471" s="7"/>
      <c r="G4471" s="219"/>
      <c r="H4471" s="7"/>
      <c r="I4471" s="7"/>
      <c r="J4471" s="9"/>
      <c r="K4471" s="501"/>
    </row>
    <row r="4472" spans="1:11" x14ac:dyDescent="0.2">
      <c r="A4472" s="163">
        <v>4457</v>
      </c>
      <c r="B4472" s="7"/>
      <c r="C4472" s="7"/>
      <c r="D4472" s="120"/>
      <c r="E4472" s="7"/>
      <c r="F4472" s="7"/>
      <c r="G4472" s="219"/>
      <c r="H4472" s="7"/>
      <c r="I4472" s="7"/>
      <c r="J4472" s="9"/>
      <c r="K4472" s="501"/>
    </row>
    <row r="4473" spans="1:11" x14ac:dyDescent="0.2">
      <c r="A4473" s="163">
        <v>4458</v>
      </c>
      <c r="B4473" s="7"/>
      <c r="C4473" s="7"/>
      <c r="D4473" s="120"/>
      <c r="E4473" s="7"/>
      <c r="F4473" s="7"/>
      <c r="G4473" s="219"/>
      <c r="H4473" s="7"/>
      <c r="I4473" s="7"/>
      <c r="J4473" s="9"/>
      <c r="K4473" s="501"/>
    </row>
    <row r="4474" spans="1:11" x14ac:dyDescent="0.2">
      <c r="A4474" s="163">
        <v>4459</v>
      </c>
      <c r="B4474" s="7"/>
      <c r="C4474" s="7"/>
      <c r="D4474" s="120"/>
      <c r="E4474" s="7"/>
      <c r="F4474" s="7"/>
      <c r="G4474" s="219"/>
      <c r="H4474" s="7"/>
      <c r="I4474" s="7"/>
      <c r="J4474" s="9"/>
      <c r="K4474" s="501"/>
    </row>
    <row r="4475" spans="1:11" x14ac:dyDescent="0.2">
      <c r="A4475" s="163">
        <v>4460</v>
      </c>
      <c r="B4475" s="7"/>
      <c r="C4475" s="7"/>
      <c r="D4475" s="120"/>
      <c r="E4475" s="7"/>
      <c r="F4475" s="7"/>
      <c r="G4475" s="219"/>
      <c r="H4475" s="7"/>
      <c r="I4475" s="7"/>
      <c r="J4475" s="9"/>
      <c r="K4475" s="501"/>
    </row>
    <row r="4476" spans="1:11" x14ac:dyDescent="0.2">
      <c r="A4476" s="163">
        <v>4461</v>
      </c>
      <c r="B4476" s="7"/>
      <c r="C4476" s="7"/>
      <c r="D4476" s="120"/>
      <c r="E4476" s="7"/>
      <c r="F4476" s="7"/>
      <c r="G4476" s="219"/>
      <c r="H4476" s="7"/>
      <c r="I4476" s="7"/>
      <c r="J4476" s="9"/>
      <c r="K4476" s="501"/>
    </row>
    <row r="4477" spans="1:11" x14ac:dyDescent="0.2">
      <c r="A4477" s="163">
        <v>4462</v>
      </c>
      <c r="B4477" s="7"/>
      <c r="C4477" s="7"/>
      <c r="D4477" s="120"/>
      <c r="E4477" s="7"/>
      <c r="F4477" s="7"/>
      <c r="G4477" s="219"/>
      <c r="H4477" s="7"/>
      <c r="I4477" s="7"/>
      <c r="J4477" s="9"/>
      <c r="K4477" s="501"/>
    </row>
    <row r="4478" spans="1:11" x14ac:dyDescent="0.2">
      <c r="A4478" s="163">
        <v>4463</v>
      </c>
      <c r="B4478" s="7"/>
      <c r="C4478" s="7"/>
      <c r="D4478" s="120"/>
      <c r="E4478" s="7"/>
      <c r="F4478" s="7"/>
      <c r="G4478" s="219"/>
      <c r="H4478" s="7"/>
      <c r="I4478" s="7"/>
      <c r="J4478" s="9"/>
      <c r="K4478" s="501"/>
    </row>
    <row r="4479" spans="1:11" x14ac:dyDescent="0.2">
      <c r="A4479" s="163">
        <v>4464</v>
      </c>
      <c r="B4479" s="7"/>
      <c r="C4479" s="7"/>
      <c r="D4479" s="120"/>
      <c r="E4479" s="7"/>
      <c r="F4479" s="7"/>
      <c r="G4479" s="219"/>
      <c r="H4479" s="7"/>
      <c r="I4479" s="7"/>
      <c r="J4479" s="9"/>
      <c r="K4479" s="501"/>
    </row>
    <row r="4480" spans="1:11" x14ac:dyDescent="0.2">
      <c r="A4480" s="163">
        <v>4465</v>
      </c>
      <c r="B4480" s="7"/>
      <c r="C4480" s="7"/>
      <c r="D4480" s="120"/>
      <c r="E4480" s="7"/>
      <c r="F4480" s="7"/>
      <c r="G4480" s="219"/>
      <c r="H4480" s="7"/>
      <c r="I4480" s="7"/>
      <c r="J4480" s="9"/>
      <c r="K4480" s="501"/>
    </row>
    <row r="4481" spans="1:11" x14ac:dyDescent="0.2">
      <c r="A4481" s="163">
        <v>4466</v>
      </c>
      <c r="B4481" s="7"/>
      <c r="C4481" s="7"/>
      <c r="D4481" s="120"/>
      <c r="E4481" s="7"/>
      <c r="F4481" s="7"/>
      <c r="G4481" s="219"/>
      <c r="H4481" s="7"/>
      <c r="I4481" s="7"/>
      <c r="J4481" s="9"/>
      <c r="K4481" s="501"/>
    </row>
    <row r="4482" spans="1:11" x14ac:dyDescent="0.2">
      <c r="A4482" s="163">
        <v>4467</v>
      </c>
      <c r="B4482" s="7"/>
      <c r="C4482" s="7"/>
      <c r="D4482" s="120"/>
      <c r="E4482" s="7"/>
      <c r="F4482" s="7"/>
      <c r="G4482" s="219"/>
      <c r="H4482" s="7"/>
      <c r="I4482" s="7"/>
      <c r="J4482" s="9"/>
      <c r="K4482" s="501"/>
    </row>
    <row r="4483" spans="1:11" x14ac:dyDescent="0.2">
      <c r="A4483" s="163">
        <v>4468</v>
      </c>
      <c r="B4483" s="7"/>
      <c r="C4483" s="7"/>
      <c r="D4483" s="120"/>
      <c r="E4483" s="7"/>
      <c r="F4483" s="7"/>
      <c r="G4483" s="219"/>
      <c r="H4483" s="7"/>
      <c r="I4483" s="7"/>
      <c r="J4483" s="9"/>
      <c r="K4483" s="501"/>
    </row>
    <row r="4484" spans="1:11" x14ac:dyDescent="0.2">
      <c r="A4484" s="163">
        <v>4469</v>
      </c>
      <c r="B4484" s="7"/>
      <c r="C4484" s="7"/>
      <c r="D4484" s="120"/>
      <c r="E4484" s="7"/>
      <c r="F4484" s="7"/>
      <c r="G4484" s="219"/>
      <c r="H4484" s="7"/>
      <c r="I4484" s="7"/>
      <c r="J4484" s="9"/>
      <c r="K4484" s="501"/>
    </row>
    <row r="4485" spans="1:11" x14ac:dyDescent="0.2">
      <c r="A4485" s="163">
        <v>4470</v>
      </c>
      <c r="B4485" s="7"/>
      <c r="C4485" s="7"/>
      <c r="D4485" s="120"/>
      <c r="E4485" s="7"/>
      <c r="F4485" s="7"/>
      <c r="G4485" s="219"/>
      <c r="H4485" s="7"/>
      <c r="I4485" s="7"/>
      <c r="J4485" s="9"/>
      <c r="K4485" s="501"/>
    </row>
    <row r="4486" spans="1:11" x14ac:dyDescent="0.2">
      <c r="A4486" s="163">
        <v>4471</v>
      </c>
      <c r="B4486" s="7"/>
      <c r="C4486" s="7"/>
      <c r="D4486" s="120"/>
      <c r="E4486" s="7"/>
      <c r="F4486" s="7"/>
      <c r="G4486" s="219"/>
      <c r="H4486" s="7"/>
      <c r="I4486" s="7"/>
      <c r="J4486" s="9"/>
      <c r="K4486" s="501"/>
    </row>
    <row r="4487" spans="1:11" x14ac:dyDescent="0.2">
      <c r="A4487" s="163">
        <v>4472</v>
      </c>
      <c r="B4487" s="7"/>
      <c r="C4487" s="7"/>
      <c r="D4487" s="120"/>
      <c r="E4487" s="7"/>
      <c r="F4487" s="7"/>
      <c r="G4487" s="219"/>
      <c r="H4487" s="7"/>
      <c r="I4487" s="7"/>
      <c r="J4487" s="9"/>
      <c r="K4487" s="501"/>
    </row>
    <row r="4488" spans="1:11" x14ac:dyDescent="0.2">
      <c r="A4488" s="163">
        <v>4473</v>
      </c>
      <c r="B4488" s="7"/>
      <c r="C4488" s="7"/>
      <c r="D4488" s="120"/>
      <c r="E4488" s="7"/>
      <c r="F4488" s="7"/>
      <c r="G4488" s="219"/>
      <c r="H4488" s="7"/>
      <c r="I4488" s="7"/>
      <c r="J4488" s="9"/>
      <c r="K4488" s="501"/>
    </row>
    <row r="4489" spans="1:11" x14ac:dyDescent="0.2">
      <c r="A4489" s="163">
        <v>4474</v>
      </c>
      <c r="B4489" s="7"/>
      <c r="C4489" s="7"/>
      <c r="D4489" s="120"/>
      <c r="E4489" s="7"/>
      <c r="F4489" s="7"/>
      <c r="G4489" s="219"/>
      <c r="H4489" s="7"/>
      <c r="I4489" s="7"/>
      <c r="J4489" s="9"/>
      <c r="K4489" s="501"/>
    </row>
    <row r="4490" spans="1:11" x14ac:dyDescent="0.2">
      <c r="A4490" s="163">
        <v>4475</v>
      </c>
      <c r="B4490" s="7"/>
      <c r="C4490" s="7"/>
      <c r="D4490" s="120"/>
      <c r="E4490" s="7"/>
      <c r="F4490" s="7"/>
      <c r="G4490" s="219"/>
      <c r="H4490" s="7"/>
      <c r="I4490" s="7"/>
      <c r="J4490" s="9"/>
      <c r="K4490" s="501"/>
    </row>
    <row r="4491" spans="1:11" x14ac:dyDescent="0.2">
      <c r="A4491" s="163">
        <v>4476</v>
      </c>
      <c r="B4491" s="7"/>
      <c r="C4491" s="7"/>
      <c r="D4491" s="120"/>
      <c r="E4491" s="7"/>
      <c r="F4491" s="7"/>
      <c r="G4491" s="219"/>
      <c r="H4491" s="7"/>
      <c r="I4491" s="7"/>
      <c r="J4491" s="9"/>
      <c r="K4491" s="501"/>
    </row>
    <row r="4492" spans="1:11" x14ac:dyDescent="0.2">
      <c r="A4492" s="163">
        <v>4477</v>
      </c>
      <c r="B4492" s="7"/>
      <c r="C4492" s="7"/>
      <c r="D4492" s="120"/>
      <c r="E4492" s="7"/>
      <c r="F4492" s="7"/>
      <c r="G4492" s="219"/>
      <c r="H4492" s="7"/>
      <c r="I4492" s="7"/>
      <c r="J4492" s="9"/>
      <c r="K4492" s="501"/>
    </row>
    <row r="4493" spans="1:11" x14ac:dyDescent="0.2">
      <c r="A4493" s="163">
        <v>4478</v>
      </c>
      <c r="B4493" s="7"/>
      <c r="C4493" s="7"/>
      <c r="D4493" s="120"/>
      <c r="E4493" s="7"/>
      <c r="F4493" s="7"/>
      <c r="G4493" s="219"/>
      <c r="H4493" s="7"/>
      <c r="I4493" s="7"/>
      <c r="J4493" s="9"/>
      <c r="K4493" s="501"/>
    </row>
    <row r="4494" spans="1:11" x14ac:dyDescent="0.2">
      <c r="A4494" s="163">
        <v>4479</v>
      </c>
      <c r="B4494" s="7"/>
      <c r="C4494" s="7"/>
      <c r="D4494" s="120"/>
      <c r="E4494" s="7"/>
      <c r="F4494" s="7"/>
      <c r="G4494" s="219"/>
      <c r="H4494" s="7"/>
      <c r="I4494" s="7"/>
      <c r="J4494" s="9"/>
      <c r="K4494" s="501"/>
    </row>
    <row r="4495" spans="1:11" x14ac:dyDescent="0.2">
      <c r="A4495" s="163">
        <v>4480</v>
      </c>
      <c r="B4495" s="7"/>
      <c r="C4495" s="7"/>
      <c r="D4495" s="120"/>
      <c r="E4495" s="7"/>
      <c r="F4495" s="7"/>
      <c r="G4495" s="219"/>
      <c r="H4495" s="7"/>
      <c r="I4495" s="7"/>
      <c r="J4495" s="9"/>
      <c r="K4495" s="501"/>
    </row>
    <row r="4496" spans="1:11" x14ac:dyDescent="0.2">
      <c r="A4496" s="163">
        <v>4481</v>
      </c>
      <c r="B4496" s="7"/>
      <c r="C4496" s="7"/>
      <c r="D4496" s="120"/>
      <c r="E4496" s="7"/>
      <c r="F4496" s="7"/>
      <c r="G4496" s="219"/>
      <c r="H4496" s="7"/>
      <c r="I4496" s="7"/>
      <c r="J4496" s="9"/>
      <c r="K4496" s="501"/>
    </row>
    <row r="4497" spans="1:11" x14ac:dyDescent="0.2">
      <c r="A4497" s="163">
        <v>4482</v>
      </c>
      <c r="B4497" s="7"/>
      <c r="C4497" s="7"/>
      <c r="D4497" s="120"/>
      <c r="E4497" s="7"/>
      <c r="F4497" s="7"/>
      <c r="G4497" s="219"/>
      <c r="H4497" s="7"/>
      <c r="I4497" s="7"/>
      <c r="J4497" s="9"/>
      <c r="K4497" s="501"/>
    </row>
    <row r="4498" spans="1:11" x14ac:dyDescent="0.2">
      <c r="A4498" s="163">
        <v>4483</v>
      </c>
      <c r="B4498" s="7"/>
      <c r="C4498" s="7"/>
      <c r="D4498" s="120"/>
      <c r="E4498" s="7"/>
      <c r="F4498" s="7"/>
      <c r="G4498" s="219"/>
      <c r="H4498" s="7"/>
      <c r="I4498" s="7"/>
      <c r="J4498" s="9"/>
      <c r="K4498" s="501"/>
    </row>
    <row r="4499" spans="1:11" x14ac:dyDescent="0.2">
      <c r="A4499" s="163">
        <v>4484</v>
      </c>
      <c r="B4499" s="7"/>
      <c r="C4499" s="7"/>
      <c r="D4499" s="120"/>
      <c r="E4499" s="7"/>
      <c r="F4499" s="7"/>
      <c r="G4499" s="219"/>
      <c r="H4499" s="7"/>
      <c r="I4499" s="7"/>
      <c r="J4499" s="9"/>
      <c r="K4499" s="501"/>
    </row>
    <row r="4500" spans="1:11" x14ac:dyDescent="0.2">
      <c r="A4500" s="163">
        <v>4485</v>
      </c>
      <c r="B4500" s="7"/>
      <c r="C4500" s="7"/>
      <c r="D4500" s="120"/>
      <c r="E4500" s="7"/>
      <c r="F4500" s="7"/>
      <c r="G4500" s="219"/>
      <c r="H4500" s="7"/>
      <c r="I4500" s="7"/>
      <c r="J4500" s="9"/>
      <c r="K4500" s="501"/>
    </row>
    <row r="4501" spans="1:11" x14ac:dyDescent="0.2">
      <c r="A4501" s="163">
        <v>4486</v>
      </c>
      <c r="B4501" s="7"/>
      <c r="C4501" s="7"/>
      <c r="D4501" s="120"/>
      <c r="E4501" s="7"/>
      <c r="F4501" s="7"/>
      <c r="G4501" s="219"/>
      <c r="H4501" s="7"/>
      <c r="I4501" s="7"/>
      <c r="J4501" s="9"/>
      <c r="K4501" s="501"/>
    </row>
    <row r="4502" spans="1:11" x14ac:dyDescent="0.2">
      <c r="A4502" s="163">
        <v>4487</v>
      </c>
      <c r="B4502" s="7"/>
      <c r="C4502" s="7"/>
      <c r="D4502" s="120"/>
      <c r="E4502" s="7"/>
      <c r="F4502" s="7"/>
      <c r="G4502" s="219"/>
      <c r="H4502" s="7"/>
      <c r="I4502" s="7"/>
      <c r="J4502" s="9"/>
      <c r="K4502" s="501"/>
    </row>
    <row r="4503" spans="1:11" x14ac:dyDescent="0.2">
      <c r="A4503" s="163">
        <v>4488</v>
      </c>
      <c r="B4503" s="7"/>
      <c r="C4503" s="7"/>
      <c r="D4503" s="120"/>
      <c r="E4503" s="7"/>
      <c r="F4503" s="7"/>
      <c r="G4503" s="219"/>
      <c r="H4503" s="7"/>
      <c r="I4503" s="7"/>
      <c r="J4503" s="9"/>
      <c r="K4503" s="501"/>
    </row>
    <row r="4504" spans="1:11" x14ac:dyDescent="0.2">
      <c r="A4504" s="163">
        <v>4489</v>
      </c>
      <c r="B4504" s="7"/>
      <c r="C4504" s="7"/>
      <c r="D4504" s="120"/>
      <c r="E4504" s="7"/>
      <c r="F4504" s="7"/>
      <c r="G4504" s="219"/>
      <c r="H4504" s="7"/>
      <c r="I4504" s="7"/>
      <c r="J4504" s="9"/>
      <c r="K4504" s="501"/>
    </row>
    <row r="4505" spans="1:11" x14ac:dyDescent="0.2">
      <c r="A4505" s="163">
        <v>4490</v>
      </c>
      <c r="B4505" s="7"/>
      <c r="C4505" s="7"/>
      <c r="D4505" s="120"/>
      <c r="E4505" s="7"/>
      <c r="F4505" s="7"/>
      <c r="G4505" s="219"/>
      <c r="H4505" s="7"/>
      <c r="I4505" s="7"/>
      <c r="J4505" s="9"/>
      <c r="K4505" s="501"/>
    </row>
    <row r="4506" spans="1:11" x14ac:dyDescent="0.2">
      <c r="A4506" s="163">
        <v>4491</v>
      </c>
      <c r="B4506" s="7"/>
      <c r="C4506" s="7"/>
      <c r="D4506" s="120"/>
      <c r="E4506" s="7"/>
      <c r="F4506" s="7"/>
      <c r="G4506" s="219"/>
      <c r="H4506" s="7"/>
      <c r="I4506" s="7"/>
      <c r="J4506" s="9"/>
      <c r="K4506" s="501"/>
    </row>
    <row r="4507" spans="1:11" x14ac:dyDescent="0.2">
      <c r="A4507" s="163">
        <v>4492</v>
      </c>
      <c r="B4507" s="7"/>
      <c r="C4507" s="7"/>
      <c r="D4507" s="120"/>
      <c r="E4507" s="7"/>
      <c r="F4507" s="7"/>
      <c r="G4507" s="219"/>
      <c r="H4507" s="7"/>
      <c r="I4507" s="7"/>
      <c r="J4507" s="9"/>
      <c r="K4507" s="501"/>
    </row>
    <row r="4508" spans="1:11" x14ac:dyDescent="0.2">
      <c r="A4508" s="163">
        <v>4493</v>
      </c>
      <c r="B4508" s="7"/>
      <c r="C4508" s="7"/>
      <c r="D4508" s="120"/>
      <c r="E4508" s="7"/>
      <c r="F4508" s="7"/>
      <c r="G4508" s="219"/>
      <c r="H4508" s="7"/>
      <c r="I4508" s="7"/>
      <c r="J4508" s="9"/>
      <c r="K4508" s="501"/>
    </row>
    <row r="4509" spans="1:11" x14ac:dyDescent="0.2">
      <c r="A4509" s="163">
        <v>4494</v>
      </c>
      <c r="B4509" s="7"/>
      <c r="C4509" s="7"/>
      <c r="D4509" s="120"/>
      <c r="E4509" s="7"/>
      <c r="F4509" s="7"/>
      <c r="G4509" s="219"/>
      <c r="H4509" s="7"/>
      <c r="I4509" s="7"/>
      <c r="J4509" s="9"/>
      <c r="K4509" s="501"/>
    </row>
    <row r="4510" spans="1:11" x14ac:dyDescent="0.2">
      <c r="A4510" s="163">
        <v>4495</v>
      </c>
      <c r="B4510" s="7"/>
      <c r="C4510" s="7"/>
      <c r="D4510" s="120"/>
      <c r="E4510" s="7"/>
      <c r="F4510" s="7"/>
      <c r="G4510" s="219"/>
      <c r="H4510" s="7"/>
      <c r="I4510" s="7"/>
      <c r="J4510" s="9"/>
      <c r="K4510" s="501"/>
    </row>
    <row r="4511" spans="1:11" x14ac:dyDescent="0.2">
      <c r="A4511" s="163">
        <v>4496</v>
      </c>
      <c r="B4511" s="7"/>
      <c r="C4511" s="7"/>
      <c r="D4511" s="120"/>
      <c r="E4511" s="7"/>
      <c r="F4511" s="7"/>
      <c r="G4511" s="219"/>
      <c r="H4511" s="7"/>
      <c r="I4511" s="7"/>
      <c r="J4511" s="9"/>
      <c r="K4511" s="501"/>
    </row>
    <row r="4512" spans="1:11" x14ac:dyDescent="0.2">
      <c r="A4512" s="163">
        <v>4497</v>
      </c>
      <c r="B4512" s="7"/>
      <c r="C4512" s="7"/>
      <c r="D4512" s="120"/>
      <c r="E4512" s="7"/>
      <c r="F4512" s="7"/>
      <c r="G4512" s="219"/>
      <c r="H4512" s="7"/>
      <c r="I4512" s="7"/>
      <c r="J4512" s="9"/>
      <c r="K4512" s="501"/>
    </row>
    <row r="4513" spans="1:11" x14ac:dyDescent="0.2">
      <c r="A4513" s="163">
        <v>4498</v>
      </c>
      <c r="B4513" s="7"/>
      <c r="C4513" s="7"/>
      <c r="D4513" s="120"/>
      <c r="E4513" s="7"/>
      <c r="F4513" s="7"/>
      <c r="G4513" s="219"/>
      <c r="H4513" s="7"/>
      <c r="I4513" s="7"/>
      <c r="J4513" s="9"/>
      <c r="K4513" s="501"/>
    </row>
    <row r="4514" spans="1:11" x14ac:dyDescent="0.2">
      <c r="A4514" s="163">
        <v>4499</v>
      </c>
      <c r="B4514" s="7"/>
      <c r="C4514" s="7"/>
      <c r="D4514" s="120"/>
      <c r="E4514" s="7"/>
      <c r="F4514" s="7"/>
      <c r="G4514" s="219"/>
      <c r="H4514" s="7"/>
      <c r="I4514" s="7"/>
      <c r="J4514" s="9"/>
      <c r="K4514" s="501"/>
    </row>
    <row r="4515" spans="1:11" x14ac:dyDescent="0.2">
      <c r="A4515" s="163">
        <v>4500</v>
      </c>
      <c r="B4515" s="7"/>
      <c r="C4515" s="7"/>
      <c r="D4515" s="120"/>
      <c r="E4515" s="7"/>
      <c r="F4515" s="7"/>
      <c r="G4515" s="219"/>
      <c r="H4515" s="7"/>
      <c r="I4515" s="7"/>
      <c r="J4515" s="9"/>
      <c r="K4515" s="501"/>
    </row>
    <row r="4516" spans="1:11" x14ac:dyDescent="0.2">
      <c r="A4516" s="163">
        <v>4501</v>
      </c>
      <c r="B4516" s="7"/>
      <c r="C4516" s="7"/>
      <c r="D4516" s="120"/>
      <c r="E4516" s="7"/>
      <c r="F4516" s="7"/>
      <c r="G4516" s="219"/>
      <c r="H4516" s="7"/>
      <c r="I4516" s="7"/>
      <c r="J4516" s="9"/>
      <c r="K4516" s="501"/>
    </row>
    <row r="4517" spans="1:11" x14ac:dyDescent="0.2">
      <c r="A4517" s="163">
        <v>4502</v>
      </c>
      <c r="B4517" s="7"/>
      <c r="C4517" s="7"/>
      <c r="D4517" s="120"/>
      <c r="E4517" s="7"/>
      <c r="F4517" s="7"/>
      <c r="G4517" s="219"/>
      <c r="H4517" s="7"/>
      <c r="I4517" s="7"/>
      <c r="J4517" s="9"/>
      <c r="K4517" s="501"/>
    </row>
    <row r="4518" spans="1:11" x14ac:dyDescent="0.2">
      <c r="A4518" s="163">
        <v>4503</v>
      </c>
      <c r="B4518" s="7"/>
      <c r="C4518" s="7"/>
      <c r="D4518" s="120"/>
      <c r="E4518" s="7"/>
      <c r="F4518" s="7"/>
      <c r="G4518" s="219"/>
      <c r="H4518" s="7"/>
      <c r="I4518" s="7"/>
      <c r="J4518" s="9"/>
      <c r="K4518" s="501"/>
    </row>
    <row r="4519" spans="1:11" x14ac:dyDescent="0.2">
      <c r="A4519" s="163">
        <v>4504</v>
      </c>
      <c r="B4519" s="7"/>
      <c r="C4519" s="7"/>
      <c r="D4519" s="120"/>
      <c r="E4519" s="7"/>
      <c r="F4519" s="7"/>
      <c r="G4519" s="219"/>
      <c r="H4519" s="7"/>
      <c r="I4519" s="7"/>
      <c r="J4519" s="9"/>
      <c r="K4519" s="501"/>
    </row>
    <row r="4520" spans="1:11" x14ac:dyDescent="0.2">
      <c r="A4520" s="163">
        <v>4505</v>
      </c>
      <c r="B4520" s="7"/>
      <c r="C4520" s="7"/>
      <c r="D4520" s="120"/>
      <c r="E4520" s="7"/>
      <c r="F4520" s="7"/>
      <c r="G4520" s="219"/>
      <c r="H4520" s="7"/>
      <c r="I4520" s="7"/>
      <c r="J4520" s="9"/>
      <c r="K4520" s="501"/>
    </row>
    <row r="4521" spans="1:11" x14ac:dyDescent="0.2">
      <c r="A4521" s="163">
        <v>4506</v>
      </c>
      <c r="B4521" s="7"/>
      <c r="C4521" s="7"/>
      <c r="D4521" s="120"/>
      <c r="E4521" s="7"/>
      <c r="F4521" s="7"/>
      <c r="G4521" s="219"/>
      <c r="H4521" s="7"/>
      <c r="I4521" s="7"/>
      <c r="J4521" s="9"/>
      <c r="K4521" s="501"/>
    </row>
    <row r="4522" spans="1:11" x14ac:dyDescent="0.2">
      <c r="A4522" s="163">
        <v>4507</v>
      </c>
      <c r="B4522" s="7"/>
      <c r="C4522" s="7"/>
      <c r="D4522" s="120"/>
      <c r="E4522" s="7"/>
      <c r="F4522" s="7"/>
      <c r="G4522" s="219"/>
      <c r="H4522" s="7"/>
      <c r="I4522" s="7"/>
      <c r="J4522" s="9"/>
      <c r="K4522" s="501"/>
    </row>
    <row r="4523" spans="1:11" x14ac:dyDescent="0.2">
      <c r="A4523" s="163">
        <v>4508</v>
      </c>
      <c r="B4523" s="7"/>
      <c r="C4523" s="7"/>
      <c r="D4523" s="120"/>
      <c r="E4523" s="7"/>
      <c r="F4523" s="7"/>
      <c r="G4523" s="219"/>
      <c r="H4523" s="7"/>
      <c r="I4523" s="7"/>
      <c r="J4523" s="9"/>
      <c r="K4523" s="501"/>
    </row>
    <row r="4524" spans="1:11" x14ac:dyDescent="0.2">
      <c r="A4524" s="163">
        <v>4509</v>
      </c>
      <c r="B4524" s="7"/>
      <c r="C4524" s="7"/>
      <c r="D4524" s="120"/>
      <c r="E4524" s="7"/>
      <c r="F4524" s="7"/>
      <c r="G4524" s="219"/>
      <c r="H4524" s="7"/>
      <c r="I4524" s="7"/>
      <c r="J4524" s="9"/>
      <c r="K4524" s="501"/>
    </row>
    <row r="4525" spans="1:11" x14ac:dyDescent="0.2">
      <c r="A4525" s="163">
        <v>4510</v>
      </c>
      <c r="B4525" s="7"/>
      <c r="C4525" s="7"/>
      <c r="D4525" s="120"/>
      <c r="E4525" s="7"/>
      <c r="F4525" s="7"/>
      <c r="G4525" s="219"/>
      <c r="H4525" s="7"/>
      <c r="I4525" s="7"/>
      <c r="J4525" s="9"/>
      <c r="K4525" s="501"/>
    </row>
    <row r="4526" spans="1:11" x14ac:dyDescent="0.2">
      <c r="A4526" s="163">
        <v>4511</v>
      </c>
      <c r="B4526" s="7"/>
      <c r="C4526" s="7"/>
      <c r="D4526" s="120"/>
      <c r="E4526" s="7"/>
      <c r="F4526" s="7"/>
      <c r="G4526" s="219"/>
      <c r="H4526" s="7"/>
      <c r="I4526" s="7"/>
      <c r="J4526" s="9"/>
      <c r="K4526" s="501"/>
    </row>
    <row r="4527" spans="1:11" x14ac:dyDescent="0.2">
      <c r="A4527" s="163">
        <v>4512</v>
      </c>
      <c r="B4527" s="7"/>
      <c r="C4527" s="7"/>
      <c r="D4527" s="120"/>
      <c r="E4527" s="7"/>
      <c r="F4527" s="7"/>
      <c r="G4527" s="219"/>
      <c r="H4527" s="7"/>
      <c r="I4527" s="7"/>
      <c r="J4527" s="9"/>
      <c r="K4527" s="501"/>
    </row>
    <row r="4528" spans="1:11" x14ac:dyDescent="0.2">
      <c r="A4528" s="163">
        <v>4513</v>
      </c>
      <c r="B4528" s="7"/>
      <c r="C4528" s="7"/>
      <c r="D4528" s="120"/>
      <c r="E4528" s="7"/>
      <c r="F4528" s="7"/>
      <c r="G4528" s="219"/>
      <c r="H4528" s="7"/>
      <c r="I4528" s="7"/>
      <c r="J4528" s="9"/>
      <c r="K4528" s="501"/>
    </row>
    <row r="4529" spans="1:11" x14ac:dyDescent="0.2">
      <c r="A4529" s="163">
        <v>4514</v>
      </c>
      <c r="B4529" s="7"/>
      <c r="C4529" s="7"/>
      <c r="D4529" s="120"/>
      <c r="E4529" s="7"/>
      <c r="F4529" s="7"/>
      <c r="G4529" s="219"/>
      <c r="H4529" s="7"/>
      <c r="I4529" s="7"/>
      <c r="J4529" s="9"/>
      <c r="K4529" s="501"/>
    </row>
    <row r="4530" spans="1:11" x14ac:dyDescent="0.2">
      <c r="A4530" s="163">
        <v>4515</v>
      </c>
      <c r="B4530" s="7"/>
      <c r="C4530" s="7"/>
      <c r="D4530" s="120"/>
      <c r="E4530" s="7"/>
      <c r="F4530" s="7"/>
      <c r="G4530" s="219"/>
      <c r="H4530" s="7"/>
      <c r="I4530" s="7"/>
      <c r="J4530" s="9"/>
      <c r="K4530" s="501"/>
    </row>
    <row r="4531" spans="1:11" x14ac:dyDescent="0.2">
      <c r="A4531" s="163">
        <v>4516</v>
      </c>
      <c r="B4531" s="7"/>
      <c r="C4531" s="7"/>
      <c r="D4531" s="120"/>
      <c r="E4531" s="7"/>
      <c r="F4531" s="7"/>
      <c r="G4531" s="219"/>
      <c r="H4531" s="7"/>
      <c r="I4531" s="7"/>
      <c r="J4531" s="9"/>
      <c r="K4531" s="501"/>
    </row>
    <row r="4532" spans="1:11" x14ac:dyDescent="0.2">
      <c r="A4532" s="163">
        <v>4517</v>
      </c>
      <c r="B4532" s="7"/>
      <c r="C4532" s="7"/>
      <c r="D4532" s="120"/>
      <c r="E4532" s="7"/>
      <c r="F4532" s="7"/>
      <c r="G4532" s="219"/>
      <c r="H4532" s="7"/>
      <c r="I4532" s="7"/>
      <c r="J4532" s="9"/>
      <c r="K4532" s="501"/>
    </row>
    <row r="4533" spans="1:11" x14ac:dyDescent="0.2">
      <c r="A4533" s="163">
        <v>4518</v>
      </c>
      <c r="B4533" s="7"/>
      <c r="C4533" s="7"/>
      <c r="D4533" s="120"/>
      <c r="E4533" s="7"/>
      <c r="F4533" s="7"/>
      <c r="G4533" s="219"/>
      <c r="H4533" s="7"/>
      <c r="I4533" s="7"/>
      <c r="J4533" s="9"/>
      <c r="K4533" s="501"/>
    </row>
    <row r="4534" spans="1:11" x14ac:dyDescent="0.2">
      <c r="A4534" s="163">
        <v>4519</v>
      </c>
      <c r="B4534" s="7"/>
      <c r="C4534" s="7"/>
      <c r="D4534" s="120"/>
      <c r="E4534" s="7"/>
      <c r="F4534" s="7"/>
      <c r="G4534" s="219"/>
      <c r="H4534" s="7"/>
      <c r="I4534" s="7"/>
      <c r="J4534" s="9"/>
      <c r="K4534" s="501"/>
    </row>
    <row r="4535" spans="1:11" x14ac:dyDescent="0.2">
      <c r="A4535" s="163">
        <v>4520</v>
      </c>
      <c r="B4535" s="7"/>
      <c r="C4535" s="7"/>
      <c r="D4535" s="120"/>
      <c r="E4535" s="7"/>
      <c r="F4535" s="7"/>
      <c r="G4535" s="219"/>
      <c r="H4535" s="7"/>
      <c r="I4535" s="7"/>
      <c r="J4535" s="9"/>
      <c r="K4535" s="501"/>
    </row>
    <row r="4536" spans="1:11" x14ac:dyDescent="0.2">
      <c r="A4536" s="163">
        <v>4521</v>
      </c>
      <c r="B4536" s="7"/>
      <c r="C4536" s="7"/>
      <c r="D4536" s="120"/>
      <c r="E4536" s="7"/>
      <c r="F4536" s="7"/>
      <c r="G4536" s="219"/>
      <c r="H4536" s="7"/>
      <c r="I4536" s="7"/>
      <c r="J4536" s="9"/>
      <c r="K4536" s="501"/>
    </row>
    <row r="4537" spans="1:11" x14ac:dyDescent="0.2">
      <c r="A4537" s="163">
        <v>4522</v>
      </c>
      <c r="B4537" s="7"/>
      <c r="C4537" s="7"/>
      <c r="D4537" s="120"/>
      <c r="E4537" s="7"/>
      <c r="F4537" s="7"/>
      <c r="G4537" s="219"/>
      <c r="H4537" s="7"/>
      <c r="I4537" s="7"/>
      <c r="J4537" s="9"/>
      <c r="K4537" s="501"/>
    </row>
    <row r="4538" spans="1:11" x14ac:dyDescent="0.2">
      <c r="A4538" s="163">
        <v>4523</v>
      </c>
      <c r="B4538" s="7"/>
      <c r="C4538" s="7"/>
      <c r="D4538" s="120"/>
      <c r="E4538" s="7"/>
      <c r="F4538" s="7"/>
      <c r="G4538" s="219"/>
      <c r="H4538" s="7"/>
      <c r="I4538" s="7"/>
      <c r="J4538" s="9"/>
      <c r="K4538" s="501"/>
    </row>
    <row r="4539" spans="1:11" x14ac:dyDescent="0.2">
      <c r="A4539" s="163">
        <v>4524</v>
      </c>
      <c r="B4539" s="7"/>
      <c r="C4539" s="7"/>
      <c r="D4539" s="120"/>
      <c r="E4539" s="7"/>
      <c r="F4539" s="7"/>
      <c r="G4539" s="219"/>
      <c r="H4539" s="7"/>
      <c r="I4539" s="7"/>
      <c r="J4539" s="9"/>
      <c r="K4539" s="501"/>
    </row>
    <row r="4540" spans="1:11" x14ac:dyDescent="0.2">
      <c r="A4540" s="163">
        <v>4525</v>
      </c>
      <c r="B4540" s="7"/>
      <c r="C4540" s="7"/>
      <c r="D4540" s="120"/>
      <c r="E4540" s="7"/>
      <c r="F4540" s="7"/>
      <c r="G4540" s="219"/>
      <c r="H4540" s="7"/>
      <c r="I4540" s="7"/>
      <c r="J4540" s="9"/>
      <c r="K4540" s="501"/>
    </row>
    <row r="4541" spans="1:11" x14ac:dyDescent="0.2">
      <c r="A4541" s="163">
        <v>4526</v>
      </c>
      <c r="B4541" s="7"/>
      <c r="C4541" s="7"/>
      <c r="D4541" s="120"/>
      <c r="E4541" s="7"/>
      <c r="F4541" s="7"/>
      <c r="G4541" s="219"/>
      <c r="H4541" s="7"/>
      <c r="I4541" s="7"/>
      <c r="J4541" s="9"/>
      <c r="K4541" s="501"/>
    </row>
    <row r="4542" spans="1:11" x14ac:dyDescent="0.2">
      <c r="A4542" s="163">
        <v>4527</v>
      </c>
      <c r="B4542" s="7"/>
      <c r="C4542" s="7"/>
      <c r="D4542" s="120"/>
      <c r="E4542" s="7"/>
      <c r="F4542" s="7"/>
      <c r="G4542" s="219"/>
      <c r="H4542" s="7"/>
      <c r="I4542" s="7"/>
      <c r="J4542" s="9"/>
      <c r="K4542" s="501"/>
    </row>
    <row r="4543" spans="1:11" x14ac:dyDescent="0.2">
      <c r="A4543" s="163">
        <v>4528</v>
      </c>
      <c r="B4543" s="7"/>
      <c r="C4543" s="7"/>
      <c r="D4543" s="120"/>
      <c r="E4543" s="7"/>
      <c r="F4543" s="7"/>
      <c r="G4543" s="219"/>
      <c r="H4543" s="7"/>
      <c r="I4543" s="7"/>
      <c r="J4543" s="9"/>
      <c r="K4543" s="501"/>
    </row>
    <row r="4544" spans="1:11" x14ac:dyDescent="0.2">
      <c r="A4544" s="163">
        <v>4529</v>
      </c>
      <c r="B4544" s="7"/>
      <c r="C4544" s="7"/>
      <c r="D4544" s="120"/>
      <c r="E4544" s="7"/>
      <c r="F4544" s="7"/>
      <c r="G4544" s="219"/>
      <c r="H4544" s="7"/>
      <c r="I4544" s="7"/>
      <c r="J4544" s="9"/>
      <c r="K4544" s="501"/>
    </row>
    <row r="4545" spans="1:11" x14ac:dyDescent="0.2">
      <c r="A4545" s="163">
        <v>4530</v>
      </c>
      <c r="B4545" s="7"/>
      <c r="C4545" s="7"/>
      <c r="D4545" s="120"/>
      <c r="E4545" s="7"/>
      <c r="F4545" s="7"/>
      <c r="G4545" s="219"/>
      <c r="H4545" s="7"/>
      <c r="I4545" s="7"/>
      <c r="J4545" s="9"/>
      <c r="K4545" s="501"/>
    </row>
    <row r="4546" spans="1:11" x14ac:dyDescent="0.2">
      <c r="A4546" s="163">
        <v>4531</v>
      </c>
      <c r="B4546" s="7"/>
      <c r="C4546" s="7"/>
      <c r="D4546" s="120"/>
      <c r="E4546" s="7"/>
      <c r="F4546" s="7"/>
      <c r="G4546" s="219"/>
      <c r="H4546" s="7"/>
      <c r="I4546" s="7"/>
      <c r="J4546" s="9"/>
      <c r="K4546" s="501"/>
    </row>
    <row r="4547" spans="1:11" x14ac:dyDescent="0.2">
      <c r="A4547" s="163">
        <v>4532</v>
      </c>
      <c r="B4547" s="7"/>
      <c r="C4547" s="7"/>
      <c r="D4547" s="120"/>
      <c r="E4547" s="7"/>
      <c r="F4547" s="7"/>
      <c r="G4547" s="219"/>
      <c r="H4547" s="7"/>
      <c r="I4547" s="7"/>
      <c r="J4547" s="9"/>
      <c r="K4547" s="501"/>
    </row>
    <row r="4548" spans="1:11" x14ac:dyDescent="0.2">
      <c r="A4548" s="163">
        <v>4533</v>
      </c>
      <c r="B4548" s="7"/>
      <c r="C4548" s="7"/>
      <c r="D4548" s="120"/>
      <c r="E4548" s="7"/>
      <c r="F4548" s="7"/>
      <c r="G4548" s="219"/>
      <c r="H4548" s="7"/>
      <c r="I4548" s="7"/>
      <c r="J4548" s="9"/>
      <c r="K4548" s="501"/>
    </row>
    <row r="4549" spans="1:11" x14ac:dyDescent="0.2">
      <c r="A4549" s="163">
        <v>4534</v>
      </c>
      <c r="B4549" s="7"/>
      <c r="C4549" s="7"/>
      <c r="D4549" s="120"/>
      <c r="E4549" s="7"/>
      <c r="F4549" s="7"/>
      <c r="G4549" s="219"/>
      <c r="H4549" s="7"/>
      <c r="I4549" s="7"/>
      <c r="J4549" s="9"/>
      <c r="K4549" s="501"/>
    </row>
    <row r="4550" spans="1:11" x14ac:dyDescent="0.2">
      <c r="A4550" s="163">
        <v>4535</v>
      </c>
      <c r="B4550" s="7"/>
      <c r="C4550" s="7"/>
      <c r="D4550" s="120"/>
      <c r="E4550" s="7"/>
      <c r="F4550" s="7"/>
      <c r="G4550" s="219"/>
      <c r="H4550" s="7"/>
      <c r="I4550" s="7"/>
      <c r="J4550" s="9"/>
      <c r="K4550" s="501"/>
    </row>
    <row r="4551" spans="1:11" x14ac:dyDescent="0.2">
      <c r="A4551" s="163">
        <v>4536</v>
      </c>
      <c r="B4551" s="7"/>
      <c r="C4551" s="7"/>
      <c r="D4551" s="120"/>
      <c r="E4551" s="7"/>
      <c r="F4551" s="7"/>
      <c r="G4551" s="219"/>
      <c r="H4551" s="7"/>
      <c r="I4551" s="7"/>
      <c r="J4551" s="9"/>
      <c r="K4551" s="501"/>
    </row>
    <row r="4552" spans="1:11" x14ac:dyDescent="0.2">
      <c r="A4552" s="163">
        <v>4537</v>
      </c>
      <c r="B4552" s="7"/>
      <c r="C4552" s="7"/>
      <c r="D4552" s="120"/>
      <c r="E4552" s="7"/>
      <c r="F4552" s="7"/>
      <c r="G4552" s="219"/>
      <c r="H4552" s="7"/>
      <c r="I4552" s="7"/>
      <c r="J4552" s="9"/>
      <c r="K4552" s="501"/>
    </row>
    <row r="4553" spans="1:11" x14ac:dyDescent="0.2">
      <c r="A4553" s="163">
        <v>4538</v>
      </c>
      <c r="B4553" s="7"/>
      <c r="C4553" s="7"/>
      <c r="D4553" s="120"/>
      <c r="E4553" s="7"/>
      <c r="F4553" s="7"/>
      <c r="G4553" s="219"/>
      <c r="H4553" s="7"/>
      <c r="I4553" s="7"/>
      <c r="J4553" s="9"/>
      <c r="K4553" s="501"/>
    </row>
    <row r="4554" spans="1:11" x14ac:dyDescent="0.2">
      <c r="A4554" s="163">
        <v>4539</v>
      </c>
      <c r="B4554" s="7"/>
      <c r="C4554" s="7"/>
      <c r="D4554" s="120"/>
      <c r="E4554" s="7"/>
      <c r="F4554" s="7"/>
      <c r="G4554" s="219"/>
      <c r="H4554" s="7"/>
      <c r="I4554" s="7"/>
      <c r="J4554" s="9"/>
      <c r="K4554" s="501"/>
    </row>
    <row r="4555" spans="1:11" x14ac:dyDescent="0.2">
      <c r="A4555" s="163">
        <v>4540</v>
      </c>
      <c r="B4555" s="7"/>
      <c r="C4555" s="7"/>
      <c r="D4555" s="120"/>
      <c r="E4555" s="7"/>
      <c r="F4555" s="7"/>
      <c r="G4555" s="219"/>
      <c r="H4555" s="7"/>
      <c r="I4555" s="7"/>
      <c r="J4555" s="9"/>
      <c r="K4555" s="501"/>
    </row>
    <row r="4556" spans="1:11" x14ac:dyDescent="0.2">
      <c r="A4556" s="163">
        <v>4541</v>
      </c>
      <c r="B4556" s="7"/>
      <c r="C4556" s="7"/>
      <c r="D4556" s="120"/>
      <c r="E4556" s="7"/>
      <c r="F4556" s="7"/>
      <c r="G4556" s="219"/>
      <c r="H4556" s="7"/>
      <c r="I4556" s="7"/>
      <c r="J4556" s="9"/>
      <c r="K4556" s="501"/>
    </row>
    <row r="4557" spans="1:11" x14ac:dyDescent="0.2">
      <c r="A4557" s="163">
        <v>4542</v>
      </c>
      <c r="B4557" s="7"/>
      <c r="C4557" s="7"/>
      <c r="D4557" s="120"/>
      <c r="E4557" s="7"/>
      <c r="F4557" s="7"/>
      <c r="G4557" s="219"/>
      <c r="H4557" s="7"/>
      <c r="I4557" s="7"/>
      <c r="J4557" s="9"/>
      <c r="K4557" s="501"/>
    </row>
    <row r="4558" spans="1:11" x14ac:dyDescent="0.2">
      <c r="A4558" s="163">
        <v>4543</v>
      </c>
      <c r="B4558" s="7"/>
      <c r="C4558" s="7"/>
      <c r="D4558" s="120"/>
      <c r="E4558" s="7"/>
      <c r="F4558" s="7"/>
      <c r="G4558" s="219"/>
      <c r="H4558" s="7"/>
      <c r="I4558" s="7"/>
      <c r="J4558" s="9"/>
      <c r="K4558" s="501"/>
    </row>
    <row r="4559" spans="1:11" x14ac:dyDescent="0.2">
      <c r="A4559" s="163">
        <v>4544</v>
      </c>
      <c r="B4559" s="7"/>
      <c r="C4559" s="7"/>
      <c r="D4559" s="120"/>
      <c r="E4559" s="7"/>
      <c r="F4559" s="7"/>
      <c r="G4559" s="219"/>
      <c r="H4559" s="7"/>
      <c r="I4559" s="7"/>
      <c r="J4559" s="9"/>
      <c r="K4559" s="501"/>
    </row>
    <row r="4560" spans="1:11" x14ac:dyDescent="0.2">
      <c r="A4560" s="163">
        <v>4545</v>
      </c>
      <c r="B4560" s="7"/>
      <c r="C4560" s="7"/>
      <c r="D4560" s="120"/>
      <c r="E4560" s="7"/>
      <c r="F4560" s="7"/>
      <c r="G4560" s="219"/>
      <c r="H4560" s="7"/>
      <c r="I4560" s="7"/>
      <c r="J4560" s="9"/>
      <c r="K4560" s="501"/>
    </row>
    <row r="4561" spans="1:11" x14ac:dyDescent="0.2">
      <c r="A4561" s="163">
        <v>4546</v>
      </c>
      <c r="B4561" s="7"/>
      <c r="C4561" s="7"/>
      <c r="D4561" s="120"/>
      <c r="E4561" s="7"/>
      <c r="F4561" s="7"/>
      <c r="G4561" s="219"/>
      <c r="H4561" s="7"/>
      <c r="I4561" s="7"/>
      <c r="J4561" s="9"/>
      <c r="K4561" s="501"/>
    </row>
    <row r="4562" spans="1:11" x14ac:dyDescent="0.2">
      <c r="A4562" s="163">
        <v>4547</v>
      </c>
      <c r="B4562" s="7"/>
      <c r="C4562" s="7"/>
      <c r="D4562" s="120"/>
      <c r="E4562" s="7"/>
      <c r="F4562" s="7"/>
      <c r="G4562" s="219"/>
      <c r="H4562" s="7"/>
      <c r="I4562" s="7"/>
      <c r="J4562" s="9"/>
      <c r="K4562" s="501"/>
    </row>
    <row r="4563" spans="1:11" x14ac:dyDescent="0.2">
      <c r="A4563" s="163">
        <v>4548</v>
      </c>
      <c r="B4563" s="7"/>
      <c r="C4563" s="7"/>
      <c r="D4563" s="120"/>
      <c r="E4563" s="7"/>
      <c r="F4563" s="7"/>
      <c r="G4563" s="219"/>
      <c r="H4563" s="7"/>
      <c r="I4563" s="7"/>
      <c r="J4563" s="9"/>
      <c r="K4563" s="501"/>
    </row>
    <row r="4564" spans="1:11" x14ac:dyDescent="0.2">
      <c r="A4564" s="163">
        <v>4549</v>
      </c>
      <c r="B4564" s="7"/>
      <c r="C4564" s="7"/>
      <c r="D4564" s="120"/>
      <c r="E4564" s="7"/>
      <c r="F4564" s="7"/>
      <c r="G4564" s="219"/>
      <c r="H4564" s="7"/>
      <c r="I4564" s="7"/>
      <c r="J4564" s="9"/>
      <c r="K4564" s="501"/>
    </row>
    <row r="4565" spans="1:11" x14ac:dyDescent="0.2">
      <c r="A4565" s="163">
        <v>4550</v>
      </c>
      <c r="B4565" s="7"/>
      <c r="C4565" s="7"/>
      <c r="D4565" s="120"/>
      <c r="E4565" s="7"/>
      <c r="F4565" s="7"/>
      <c r="G4565" s="219"/>
      <c r="H4565" s="7"/>
      <c r="I4565" s="7"/>
      <c r="J4565" s="9"/>
      <c r="K4565" s="501"/>
    </row>
    <row r="4566" spans="1:11" x14ac:dyDescent="0.2">
      <c r="A4566" s="163">
        <v>4551</v>
      </c>
      <c r="B4566" s="7"/>
      <c r="C4566" s="7"/>
      <c r="D4566" s="120"/>
      <c r="E4566" s="7"/>
      <c r="F4566" s="7"/>
      <c r="G4566" s="219"/>
      <c r="H4566" s="7"/>
      <c r="I4566" s="7"/>
      <c r="J4566" s="9"/>
      <c r="K4566" s="501"/>
    </row>
    <row r="4567" spans="1:11" x14ac:dyDescent="0.2">
      <c r="A4567" s="163">
        <v>4552</v>
      </c>
      <c r="B4567" s="7"/>
      <c r="C4567" s="7"/>
      <c r="D4567" s="120"/>
      <c r="E4567" s="7"/>
      <c r="F4567" s="7"/>
      <c r="G4567" s="219"/>
      <c r="H4567" s="7"/>
      <c r="I4567" s="7"/>
      <c r="J4567" s="9"/>
      <c r="K4567" s="501"/>
    </row>
    <row r="4568" spans="1:11" x14ac:dyDescent="0.2">
      <c r="A4568" s="163">
        <v>4553</v>
      </c>
      <c r="B4568" s="7"/>
      <c r="C4568" s="7"/>
      <c r="D4568" s="120"/>
      <c r="E4568" s="7"/>
      <c r="F4568" s="7"/>
      <c r="G4568" s="219"/>
      <c r="H4568" s="7"/>
      <c r="I4568" s="7"/>
      <c r="J4568" s="9"/>
      <c r="K4568" s="501"/>
    </row>
    <row r="4569" spans="1:11" x14ac:dyDescent="0.2">
      <c r="A4569" s="163">
        <v>4554</v>
      </c>
      <c r="B4569" s="7"/>
      <c r="C4569" s="7"/>
      <c r="D4569" s="120"/>
      <c r="E4569" s="7"/>
      <c r="F4569" s="7"/>
      <c r="G4569" s="219"/>
      <c r="H4569" s="7"/>
      <c r="I4569" s="7"/>
      <c r="J4569" s="9"/>
      <c r="K4569" s="501"/>
    </row>
    <row r="4570" spans="1:11" x14ac:dyDescent="0.2">
      <c r="A4570" s="163">
        <v>4555</v>
      </c>
      <c r="B4570" s="7"/>
      <c r="C4570" s="7"/>
      <c r="D4570" s="120"/>
      <c r="E4570" s="7"/>
      <c r="F4570" s="7"/>
      <c r="G4570" s="219"/>
      <c r="H4570" s="7"/>
      <c r="I4570" s="7"/>
      <c r="J4570" s="9"/>
      <c r="K4570" s="501"/>
    </row>
    <row r="4571" spans="1:11" x14ac:dyDescent="0.2">
      <c r="A4571" s="163">
        <v>4556</v>
      </c>
      <c r="B4571" s="7"/>
      <c r="C4571" s="7"/>
      <c r="D4571" s="120"/>
      <c r="E4571" s="7"/>
      <c r="F4571" s="7"/>
      <c r="G4571" s="219"/>
      <c r="H4571" s="7"/>
      <c r="I4571" s="7"/>
      <c r="J4571" s="9"/>
      <c r="K4571" s="501"/>
    </row>
    <row r="4572" spans="1:11" x14ac:dyDescent="0.2">
      <c r="A4572" s="163">
        <v>4557</v>
      </c>
      <c r="B4572" s="7"/>
      <c r="C4572" s="7"/>
      <c r="D4572" s="120"/>
      <c r="E4572" s="7"/>
      <c r="F4572" s="7"/>
      <c r="G4572" s="219"/>
      <c r="H4572" s="7"/>
      <c r="I4572" s="7"/>
      <c r="J4572" s="9"/>
      <c r="K4572" s="501"/>
    </row>
    <row r="4573" spans="1:11" x14ac:dyDescent="0.2">
      <c r="A4573" s="163">
        <v>4558</v>
      </c>
      <c r="B4573" s="7"/>
      <c r="C4573" s="7"/>
      <c r="D4573" s="120"/>
      <c r="E4573" s="7"/>
      <c r="F4573" s="7"/>
      <c r="G4573" s="219"/>
      <c r="H4573" s="7"/>
      <c r="I4573" s="7"/>
      <c r="J4573" s="9"/>
      <c r="K4573" s="501"/>
    </row>
    <row r="4574" spans="1:11" x14ac:dyDescent="0.2">
      <c r="A4574" s="163">
        <v>4559</v>
      </c>
      <c r="B4574" s="7"/>
      <c r="C4574" s="7"/>
      <c r="D4574" s="120"/>
      <c r="E4574" s="7"/>
      <c r="F4574" s="7"/>
      <c r="G4574" s="219"/>
      <c r="H4574" s="7"/>
      <c r="I4574" s="7"/>
      <c r="J4574" s="9"/>
      <c r="K4574" s="501"/>
    </row>
    <row r="4575" spans="1:11" x14ac:dyDescent="0.2">
      <c r="A4575" s="163">
        <v>4560</v>
      </c>
      <c r="B4575" s="7"/>
      <c r="C4575" s="7"/>
      <c r="D4575" s="120"/>
      <c r="E4575" s="7"/>
      <c r="F4575" s="7"/>
      <c r="G4575" s="219"/>
      <c r="H4575" s="7"/>
      <c r="I4575" s="7"/>
      <c r="J4575" s="9"/>
      <c r="K4575" s="501"/>
    </row>
    <row r="4576" spans="1:11" x14ac:dyDescent="0.2">
      <c r="A4576" s="163">
        <v>4561</v>
      </c>
      <c r="B4576" s="7"/>
      <c r="C4576" s="7"/>
      <c r="D4576" s="120"/>
      <c r="E4576" s="7"/>
      <c r="F4576" s="7"/>
      <c r="G4576" s="219"/>
      <c r="H4576" s="7"/>
      <c r="I4576" s="7"/>
      <c r="J4576" s="9"/>
      <c r="K4576" s="501"/>
    </row>
    <row r="4577" spans="1:11" x14ac:dyDescent="0.2">
      <c r="A4577" s="163">
        <v>4562</v>
      </c>
      <c r="B4577" s="7"/>
      <c r="C4577" s="7"/>
      <c r="D4577" s="120"/>
      <c r="E4577" s="7"/>
      <c r="F4577" s="7"/>
      <c r="G4577" s="219"/>
      <c r="H4577" s="7"/>
      <c r="I4577" s="7"/>
      <c r="J4577" s="9"/>
      <c r="K4577" s="501"/>
    </row>
    <row r="4578" spans="1:11" x14ac:dyDescent="0.2">
      <c r="A4578" s="163">
        <v>4563</v>
      </c>
      <c r="B4578" s="7"/>
      <c r="C4578" s="7"/>
      <c r="D4578" s="120"/>
      <c r="E4578" s="7"/>
      <c r="F4578" s="7"/>
      <c r="G4578" s="219"/>
      <c r="H4578" s="7"/>
      <c r="I4578" s="7"/>
      <c r="J4578" s="9"/>
      <c r="K4578" s="501"/>
    </row>
    <row r="4579" spans="1:11" x14ac:dyDescent="0.2">
      <c r="A4579" s="163">
        <v>4564</v>
      </c>
      <c r="B4579" s="7"/>
      <c r="C4579" s="7"/>
      <c r="D4579" s="120"/>
      <c r="E4579" s="7"/>
      <c r="F4579" s="7"/>
      <c r="G4579" s="219"/>
      <c r="H4579" s="7"/>
      <c r="I4579" s="7"/>
      <c r="J4579" s="9"/>
      <c r="K4579" s="501"/>
    </row>
    <row r="4580" spans="1:11" x14ac:dyDescent="0.2">
      <c r="A4580" s="163">
        <v>4565</v>
      </c>
      <c r="B4580" s="7"/>
      <c r="C4580" s="7"/>
      <c r="D4580" s="120"/>
      <c r="E4580" s="7"/>
      <c r="F4580" s="7"/>
      <c r="G4580" s="219"/>
      <c r="H4580" s="7"/>
      <c r="I4580" s="7"/>
      <c r="J4580" s="9"/>
      <c r="K4580" s="501"/>
    </row>
    <row r="4581" spans="1:11" x14ac:dyDescent="0.2">
      <c r="A4581" s="163">
        <v>4566</v>
      </c>
      <c r="B4581" s="7"/>
      <c r="C4581" s="7"/>
      <c r="D4581" s="120"/>
      <c r="E4581" s="7"/>
      <c r="F4581" s="7"/>
      <c r="G4581" s="219"/>
      <c r="H4581" s="7"/>
      <c r="I4581" s="7"/>
      <c r="J4581" s="9"/>
      <c r="K4581" s="501"/>
    </row>
    <row r="4582" spans="1:11" x14ac:dyDescent="0.2">
      <c r="A4582" s="163">
        <v>4567</v>
      </c>
      <c r="B4582" s="7"/>
      <c r="C4582" s="7"/>
      <c r="D4582" s="120"/>
      <c r="E4582" s="7"/>
      <c r="F4582" s="7"/>
      <c r="G4582" s="219"/>
      <c r="H4582" s="7"/>
      <c r="I4582" s="7"/>
      <c r="J4582" s="9"/>
      <c r="K4582" s="501"/>
    </row>
    <row r="4583" spans="1:11" x14ac:dyDescent="0.2">
      <c r="A4583" s="163">
        <v>4568</v>
      </c>
      <c r="B4583" s="7"/>
      <c r="C4583" s="7"/>
      <c r="D4583" s="120"/>
      <c r="E4583" s="7"/>
      <c r="F4583" s="7"/>
      <c r="G4583" s="219"/>
      <c r="H4583" s="7"/>
      <c r="I4583" s="7"/>
      <c r="J4583" s="9"/>
      <c r="K4583" s="501"/>
    </row>
    <row r="4584" spans="1:11" x14ac:dyDescent="0.2">
      <c r="A4584" s="163">
        <v>4569</v>
      </c>
      <c r="B4584" s="7"/>
      <c r="C4584" s="7"/>
      <c r="D4584" s="120"/>
      <c r="E4584" s="7"/>
      <c r="F4584" s="7"/>
      <c r="G4584" s="219"/>
      <c r="H4584" s="7"/>
      <c r="I4584" s="7"/>
      <c r="J4584" s="9"/>
      <c r="K4584" s="501"/>
    </row>
    <row r="4585" spans="1:11" x14ac:dyDescent="0.2">
      <c r="A4585" s="163">
        <v>4570</v>
      </c>
      <c r="B4585" s="7"/>
      <c r="C4585" s="7"/>
      <c r="D4585" s="120"/>
      <c r="E4585" s="7"/>
      <c r="F4585" s="7"/>
      <c r="G4585" s="219"/>
      <c r="H4585" s="7"/>
      <c r="I4585" s="7"/>
      <c r="J4585" s="9"/>
      <c r="K4585" s="501"/>
    </row>
    <row r="4586" spans="1:11" x14ac:dyDescent="0.2">
      <c r="A4586" s="163">
        <v>4571</v>
      </c>
      <c r="B4586" s="7"/>
      <c r="C4586" s="7"/>
      <c r="D4586" s="120"/>
      <c r="E4586" s="7"/>
      <c r="F4586" s="7"/>
      <c r="G4586" s="219"/>
      <c r="H4586" s="7"/>
      <c r="I4586" s="7"/>
      <c r="J4586" s="9"/>
      <c r="K4586" s="501"/>
    </row>
    <row r="4587" spans="1:11" x14ac:dyDescent="0.2">
      <c r="A4587" s="163">
        <v>4572</v>
      </c>
      <c r="B4587" s="7"/>
      <c r="C4587" s="7"/>
      <c r="D4587" s="120"/>
      <c r="E4587" s="7"/>
      <c r="F4587" s="7"/>
      <c r="G4587" s="219"/>
      <c r="H4587" s="7"/>
      <c r="I4587" s="7"/>
      <c r="J4587" s="9"/>
      <c r="K4587" s="501"/>
    </row>
    <row r="4588" spans="1:11" x14ac:dyDescent="0.2">
      <c r="A4588" s="163">
        <v>4573</v>
      </c>
      <c r="B4588" s="7"/>
      <c r="C4588" s="7"/>
      <c r="D4588" s="120"/>
      <c r="E4588" s="7"/>
      <c r="F4588" s="7"/>
      <c r="G4588" s="219"/>
      <c r="H4588" s="7"/>
      <c r="I4588" s="7"/>
      <c r="J4588" s="9"/>
      <c r="K4588" s="501"/>
    </row>
    <row r="4589" spans="1:11" x14ac:dyDescent="0.2">
      <c r="A4589" s="163">
        <v>4574</v>
      </c>
      <c r="B4589" s="7"/>
      <c r="C4589" s="7"/>
      <c r="D4589" s="120"/>
      <c r="E4589" s="7"/>
      <c r="F4589" s="7"/>
      <c r="G4589" s="219"/>
      <c r="H4589" s="7"/>
      <c r="I4589" s="7"/>
      <c r="J4589" s="9"/>
      <c r="K4589" s="501"/>
    </row>
    <row r="4590" spans="1:11" x14ac:dyDescent="0.2">
      <c r="A4590" s="163">
        <v>4575</v>
      </c>
      <c r="B4590" s="7"/>
      <c r="C4590" s="7"/>
      <c r="D4590" s="120"/>
      <c r="E4590" s="7"/>
      <c r="F4590" s="7"/>
      <c r="G4590" s="219"/>
      <c r="H4590" s="7"/>
      <c r="I4590" s="7"/>
      <c r="J4590" s="9"/>
      <c r="K4590" s="501"/>
    </row>
    <row r="4591" spans="1:11" x14ac:dyDescent="0.2">
      <c r="A4591" s="163">
        <v>4576</v>
      </c>
      <c r="B4591" s="7"/>
      <c r="C4591" s="7"/>
      <c r="D4591" s="120"/>
      <c r="E4591" s="7"/>
      <c r="F4591" s="7"/>
      <c r="G4591" s="219"/>
      <c r="H4591" s="7"/>
      <c r="I4591" s="7"/>
      <c r="J4591" s="9"/>
      <c r="K4591" s="501"/>
    </row>
    <row r="4592" spans="1:11" x14ac:dyDescent="0.2">
      <c r="A4592" s="163">
        <v>4577</v>
      </c>
      <c r="B4592" s="7"/>
      <c r="C4592" s="7"/>
      <c r="D4592" s="120"/>
      <c r="E4592" s="7"/>
      <c r="F4592" s="7"/>
      <c r="G4592" s="219"/>
      <c r="H4592" s="7"/>
      <c r="I4592" s="7"/>
      <c r="J4592" s="9"/>
      <c r="K4592" s="501"/>
    </row>
    <row r="4593" spans="1:11" x14ac:dyDescent="0.2">
      <c r="A4593" s="163">
        <v>4578</v>
      </c>
      <c r="B4593" s="7"/>
      <c r="C4593" s="7"/>
      <c r="D4593" s="120"/>
      <c r="E4593" s="7"/>
      <c r="F4593" s="7"/>
      <c r="G4593" s="219"/>
      <c r="H4593" s="7"/>
      <c r="I4593" s="7"/>
      <c r="J4593" s="9"/>
      <c r="K4593" s="501"/>
    </row>
    <row r="4594" spans="1:11" x14ac:dyDescent="0.2">
      <c r="A4594" s="163">
        <v>4579</v>
      </c>
      <c r="B4594" s="7"/>
      <c r="C4594" s="7"/>
      <c r="D4594" s="120"/>
      <c r="E4594" s="7"/>
      <c r="F4594" s="7"/>
      <c r="G4594" s="219"/>
      <c r="H4594" s="7"/>
      <c r="I4594" s="7"/>
      <c r="J4594" s="9"/>
      <c r="K4594" s="501"/>
    </row>
    <row r="4595" spans="1:11" x14ac:dyDescent="0.2">
      <c r="A4595" s="163">
        <v>4580</v>
      </c>
      <c r="B4595" s="7"/>
      <c r="C4595" s="7"/>
      <c r="D4595" s="120"/>
      <c r="E4595" s="7"/>
      <c r="F4595" s="7"/>
      <c r="G4595" s="219"/>
      <c r="H4595" s="7"/>
      <c r="I4595" s="7"/>
      <c r="J4595" s="9"/>
      <c r="K4595" s="501"/>
    </row>
    <row r="4596" spans="1:11" x14ac:dyDescent="0.2">
      <c r="A4596" s="163">
        <v>4581</v>
      </c>
      <c r="B4596" s="7"/>
      <c r="C4596" s="7"/>
      <c r="D4596" s="120"/>
      <c r="E4596" s="7"/>
      <c r="F4596" s="7"/>
      <c r="G4596" s="219"/>
      <c r="H4596" s="7"/>
      <c r="I4596" s="7"/>
      <c r="J4596" s="9"/>
      <c r="K4596" s="501"/>
    </row>
    <row r="4597" spans="1:11" x14ac:dyDescent="0.2">
      <c r="A4597" s="163">
        <v>4582</v>
      </c>
      <c r="B4597" s="7"/>
      <c r="C4597" s="7"/>
      <c r="D4597" s="120"/>
      <c r="E4597" s="7"/>
      <c r="F4597" s="7"/>
      <c r="G4597" s="219"/>
      <c r="H4597" s="7"/>
      <c r="I4597" s="7"/>
      <c r="J4597" s="9"/>
      <c r="K4597" s="501"/>
    </row>
    <row r="4598" spans="1:11" x14ac:dyDescent="0.2">
      <c r="A4598" s="163">
        <v>4583</v>
      </c>
      <c r="B4598" s="7"/>
      <c r="C4598" s="7"/>
      <c r="D4598" s="120"/>
      <c r="E4598" s="7"/>
      <c r="F4598" s="7"/>
      <c r="G4598" s="219"/>
      <c r="H4598" s="7"/>
      <c r="I4598" s="7"/>
      <c r="J4598" s="9"/>
      <c r="K4598" s="501"/>
    </row>
    <row r="4599" spans="1:11" x14ac:dyDescent="0.2">
      <c r="A4599" s="163">
        <v>4584</v>
      </c>
      <c r="B4599" s="7"/>
      <c r="C4599" s="7"/>
      <c r="D4599" s="120"/>
      <c r="E4599" s="7"/>
      <c r="F4599" s="7"/>
      <c r="G4599" s="219"/>
      <c r="H4599" s="7"/>
      <c r="I4599" s="7"/>
      <c r="J4599" s="9"/>
      <c r="K4599" s="501"/>
    </row>
    <row r="4600" spans="1:11" x14ac:dyDescent="0.2">
      <c r="A4600" s="163">
        <v>4585</v>
      </c>
      <c r="B4600" s="7"/>
      <c r="C4600" s="7"/>
      <c r="D4600" s="120"/>
      <c r="E4600" s="7"/>
      <c r="F4600" s="7"/>
      <c r="G4600" s="219"/>
      <c r="H4600" s="7"/>
      <c r="I4600" s="7"/>
      <c r="J4600" s="9"/>
      <c r="K4600" s="501"/>
    </row>
    <row r="4601" spans="1:11" x14ac:dyDescent="0.2">
      <c r="A4601" s="163">
        <v>4586</v>
      </c>
      <c r="B4601" s="7"/>
      <c r="C4601" s="7"/>
      <c r="D4601" s="120"/>
      <c r="E4601" s="7"/>
      <c r="F4601" s="7"/>
      <c r="G4601" s="219"/>
      <c r="H4601" s="7"/>
      <c r="I4601" s="7"/>
      <c r="J4601" s="9"/>
      <c r="K4601" s="501"/>
    </row>
    <row r="4602" spans="1:11" x14ac:dyDescent="0.2">
      <c r="A4602" s="163">
        <v>4587</v>
      </c>
      <c r="B4602" s="7"/>
      <c r="C4602" s="7"/>
      <c r="D4602" s="120"/>
      <c r="E4602" s="7"/>
      <c r="F4602" s="7"/>
      <c r="G4602" s="219"/>
      <c r="H4602" s="7"/>
      <c r="I4602" s="7"/>
      <c r="J4602" s="9"/>
      <c r="K4602" s="501"/>
    </row>
    <row r="4603" spans="1:11" x14ac:dyDescent="0.2">
      <c r="A4603" s="163">
        <v>4588</v>
      </c>
      <c r="B4603" s="7"/>
      <c r="C4603" s="7"/>
      <c r="D4603" s="120"/>
      <c r="E4603" s="7"/>
      <c r="F4603" s="7"/>
      <c r="G4603" s="219"/>
      <c r="H4603" s="7"/>
      <c r="I4603" s="7"/>
      <c r="J4603" s="9"/>
      <c r="K4603" s="501"/>
    </row>
    <row r="4604" spans="1:11" x14ac:dyDescent="0.2">
      <c r="A4604" s="163">
        <v>4589</v>
      </c>
      <c r="B4604" s="7"/>
      <c r="C4604" s="7"/>
      <c r="D4604" s="120"/>
      <c r="E4604" s="7"/>
      <c r="F4604" s="7"/>
      <c r="G4604" s="219"/>
      <c r="H4604" s="7"/>
      <c r="I4604" s="7"/>
      <c r="J4604" s="9"/>
      <c r="K4604" s="501"/>
    </row>
    <row r="4605" spans="1:11" x14ac:dyDescent="0.2">
      <c r="A4605" s="163">
        <v>4590</v>
      </c>
      <c r="B4605" s="7"/>
      <c r="C4605" s="7"/>
      <c r="D4605" s="120"/>
      <c r="E4605" s="7"/>
      <c r="F4605" s="7"/>
      <c r="G4605" s="219"/>
      <c r="H4605" s="7"/>
      <c r="I4605" s="7"/>
      <c r="J4605" s="9"/>
      <c r="K4605" s="501"/>
    </row>
    <row r="4606" spans="1:11" x14ac:dyDescent="0.2">
      <c r="A4606" s="163">
        <v>4591</v>
      </c>
      <c r="B4606" s="7"/>
      <c r="C4606" s="7"/>
      <c r="D4606" s="120"/>
      <c r="E4606" s="7"/>
      <c r="F4606" s="7"/>
      <c r="G4606" s="219"/>
      <c r="H4606" s="7"/>
      <c r="I4606" s="7"/>
      <c r="J4606" s="9"/>
      <c r="K4606" s="501"/>
    </row>
    <row r="4607" spans="1:11" x14ac:dyDescent="0.2">
      <c r="A4607" s="163">
        <v>4592</v>
      </c>
      <c r="B4607" s="7"/>
      <c r="C4607" s="7"/>
      <c r="D4607" s="120"/>
      <c r="E4607" s="7"/>
      <c r="F4607" s="7"/>
      <c r="G4607" s="219"/>
      <c r="H4607" s="7"/>
      <c r="I4607" s="7"/>
      <c r="J4607" s="9"/>
      <c r="K4607" s="501"/>
    </row>
    <row r="4608" spans="1:11" x14ac:dyDescent="0.2">
      <c r="A4608" s="163">
        <v>4593</v>
      </c>
      <c r="B4608" s="7"/>
      <c r="C4608" s="7"/>
      <c r="D4608" s="120"/>
      <c r="E4608" s="7"/>
      <c r="F4608" s="7"/>
      <c r="G4608" s="219"/>
      <c r="H4608" s="7"/>
      <c r="I4608" s="7"/>
      <c r="J4608" s="9"/>
      <c r="K4608" s="501"/>
    </row>
    <row r="4609" spans="1:11" x14ac:dyDescent="0.2">
      <c r="A4609" s="163">
        <v>4594</v>
      </c>
      <c r="B4609" s="7"/>
      <c r="C4609" s="7"/>
      <c r="D4609" s="120"/>
      <c r="E4609" s="7"/>
      <c r="F4609" s="7"/>
      <c r="G4609" s="219"/>
      <c r="H4609" s="7"/>
      <c r="I4609" s="7"/>
      <c r="J4609" s="9"/>
      <c r="K4609" s="501"/>
    </row>
    <row r="4610" spans="1:11" x14ac:dyDescent="0.2">
      <c r="A4610" s="163">
        <v>4595</v>
      </c>
      <c r="B4610" s="7"/>
      <c r="C4610" s="7"/>
      <c r="D4610" s="120"/>
      <c r="E4610" s="7"/>
      <c r="F4610" s="7"/>
      <c r="G4610" s="219"/>
      <c r="H4610" s="7"/>
      <c r="I4610" s="7"/>
      <c r="J4610" s="9"/>
      <c r="K4610" s="501"/>
    </row>
    <row r="4611" spans="1:11" x14ac:dyDescent="0.2">
      <c r="A4611" s="163">
        <v>4596</v>
      </c>
      <c r="B4611" s="7"/>
      <c r="C4611" s="7"/>
      <c r="D4611" s="120"/>
      <c r="E4611" s="7"/>
      <c r="F4611" s="7"/>
      <c r="G4611" s="219"/>
      <c r="H4611" s="7"/>
      <c r="I4611" s="7"/>
      <c r="J4611" s="9"/>
      <c r="K4611" s="501"/>
    </row>
    <row r="4612" spans="1:11" x14ac:dyDescent="0.2">
      <c r="A4612" s="163">
        <v>4597</v>
      </c>
      <c r="B4612" s="7"/>
      <c r="C4612" s="7"/>
      <c r="D4612" s="120"/>
      <c r="E4612" s="7"/>
      <c r="F4612" s="7"/>
      <c r="G4612" s="219"/>
      <c r="H4612" s="7"/>
      <c r="I4612" s="7"/>
      <c r="J4612" s="9"/>
      <c r="K4612" s="501"/>
    </row>
    <row r="4613" spans="1:11" x14ac:dyDescent="0.2">
      <c r="A4613" s="163">
        <v>4598</v>
      </c>
      <c r="B4613" s="7"/>
      <c r="C4613" s="7"/>
      <c r="D4613" s="120"/>
      <c r="E4613" s="7"/>
      <c r="F4613" s="7"/>
      <c r="G4613" s="219"/>
      <c r="H4613" s="7"/>
      <c r="I4613" s="7"/>
      <c r="J4613" s="9"/>
      <c r="K4613" s="501"/>
    </row>
    <row r="4614" spans="1:11" x14ac:dyDescent="0.2">
      <c r="A4614" s="163">
        <v>4599</v>
      </c>
      <c r="B4614" s="7"/>
      <c r="C4614" s="7"/>
      <c r="D4614" s="120"/>
      <c r="E4614" s="7"/>
      <c r="F4614" s="7"/>
      <c r="G4614" s="219"/>
      <c r="H4614" s="7"/>
      <c r="I4614" s="7"/>
      <c r="J4614" s="9"/>
      <c r="K4614" s="501"/>
    </row>
    <row r="4615" spans="1:11" x14ac:dyDescent="0.2">
      <c r="A4615" s="163">
        <v>4600</v>
      </c>
      <c r="B4615" s="7"/>
      <c r="C4615" s="7"/>
      <c r="D4615" s="120"/>
      <c r="E4615" s="7"/>
      <c r="F4615" s="7"/>
      <c r="G4615" s="219"/>
      <c r="H4615" s="7"/>
      <c r="I4615" s="7"/>
      <c r="J4615" s="9"/>
      <c r="K4615" s="501"/>
    </row>
    <row r="4616" spans="1:11" x14ac:dyDescent="0.2">
      <c r="A4616" s="163">
        <v>4601</v>
      </c>
      <c r="B4616" s="7"/>
      <c r="C4616" s="7"/>
      <c r="D4616" s="120"/>
      <c r="E4616" s="7"/>
      <c r="F4616" s="7"/>
      <c r="G4616" s="219"/>
      <c r="H4616" s="7"/>
      <c r="I4616" s="7"/>
      <c r="J4616" s="9"/>
      <c r="K4616" s="501"/>
    </row>
    <row r="4617" spans="1:11" x14ac:dyDescent="0.2">
      <c r="A4617" s="163">
        <v>4602</v>
      </c>
      <c r="B4617" s="7"/>
      <c r="C4617" s="7"/>
      <c r="D4617" s="120"/>
      <c r="E4617" s="7"/>
      <c r="F4617" s="7"/>
      <c r="G4617" s="219"/>
      <c r="H4617" s="7"/>
      <c r="I4617" s="7"/>
      <c r="J4617" s="9"/>
      <c r="K4617" s="501"/>
    </row>
    <row r="4618" spans="1:11" x14ac:dyDescent="0.2">
      <c r="A4618" s="163">
        <v>4603</v>
      </c>
      <c r="B4618" s="7"/>
      <c r="C4618" s="7"/>
      <c r="D4618" s="120"/>
      <c r="E4618" s="7"/>
      <c r="F4618" s="7"/>
      <c r="G4618" s="219"/>
      <c r="H4618" s="7"/>
      <c r="I4618" s="7"/>
      <c r="J4618" s="9"/>
      <c r="K4618" s="501"/>
    </row>
    <row r="4619" spans="1:11" x14ac:dyDescent="0.2">
      <c r="A4619" s="163">
        <v>4604</v>
      </c>
      <c r="B4619" s="7"/>
      <c r="C4619" s="7"/>
      <c r="D4619" s="120"/>
      <c r="E4619" s="7"/>
      <c r="F4619" s="7"/>
      <c r="G4619" s="219"/>
      <c r="H4619" s="7"/>
      <c r="I4619" s="7"/>
      <c r="J4619" s="9"/>
      <c r="K4619" s="501"/>
    </row>
    <row r="4620" spans="1:11" x14ac:dyDescent="0.2">
      <c r="A4620" s="163">
        <v>4605</v>
      </c>
      <c r="B4620" s="7"/>
      <c r="C4620" s="7"/>
      <c r="D4620" s="120"/>
      <c r="E4620" s="7"/>
      <c r="F4620" s="7"/>
      <c r="G4620" s="219"/>
      <c r="H4620" s="7"/>
      <c r="I4620" s="7"/>
      <c r="J4620" s="9"/>
      <c r="K4620" s="501"/>
    </row>
    <row r="4621" spans="1:11" x14ac:dyDescent="0.2">
      <c r="A4621" s="163">
        <v>4606</v>
      </c>
      <c r="B4621" s="7"/>
      <c r="C4621" s="7"/>
      <c r="D4621" s="120"/>
      <c r="E4621" s="7"/>
      <c r="F4621" s="7"/>
      <c r="G4621" s="219"/>
      <c r="H4621" s="7"/>
      <c r="I4621" s="7"/>
      <c r="J4621" s="9"/>
      <c r="K4621" s="501"/>
    </row>
    <row r="4622" spans="1:11" x14ac:dyDescent="0.2">
      <c r="A4622" s="163">
        <v>4607</v>
      </c>
      <c r="B4622" s="7"/>
      <c r="C4622" s="7"/>
      <c r="D4622" s="120"/>
      <c r="E4622" s="7"/>
      <c r="F4622" s="7"/>
      <c r="G4622" s="219"/>
      <c r="H4622" s="7"/>
      <c r="I4622" s="7"/>
      <c r="J4622" s="9"/>
      <c r="K4622" s="501"/>
    </row>
    <row r="4623" spans="1:11" x14ac:dyDescent="0.2">
      <c r="A4623" s="163">
        <v>4608</v>
      </c>
      <c r="B4623" s="7"/>
      <c r="C4623" s="7"/>
      <c r="D4623" s="120"/>
      <c r="E4623" s="7"/>
      <c r="F4623" s="7"/>
      <c r="G4623" s="219"/>
      <c r="H4623" s="7"/>
      <c r="I4623" s="7"/>
      <c r="J4623" s="9"/>
      <c r="K4623" s="501"/>
    </row>
    <row r="4624" spans="1:11" x14ac:dyDescent="0.2">
      <c r="A4624" s="163">
        <v>4609</v>
      </c>
      <c r="B4624" s="7"/>
      <c r="C4624" s="7"/>
      <c r="D4624" s="120"/>
      <c r="E4624" s="7"/>
      <c r="F4624" s="7"/>
      <c r="G4624" s="219"/>
      <c r="H4624" s="7"/>
      <c r="I4624" s="7"/>
      <c r="J4624" s="9"/>
      <c r="K4624" s="501"/>
    </row>
    <row r="4625" spans="1:11" x14ac:dyDescent="0.2">
      <c r="A4625" s="163">
        <v>4610</v>
      </c>
      <c r="B4625" s="7"/>
      <c r="C4625" s="7"/>
      <c r="D4625" s="120"/>
      <c r="E4625" s="7"/>
      <c r="F4625" s="7"/>
      <c r="G4625" s="219"/>
      <c r="H4625" s="7"/>
      <c r="I4625" s="7"/>
      <c r="J4625" s="9"/>
      <c r="K4625" s="501"/>
    </row>
    <row r="4626" spans="1:11" x14ac:dyDescent="0.2">
      <c r="A4626" s="163">
        <v>4611</v>
      </c>
      <c r="B4626" s="7"/>
      <c r="C4626" s="7"/>
      <c r="D4626" s="120"/>
      <c r="E4626" s="7"/>
      <c r="F4626" s="7"/>
      <c r="G4626" s="219"/>
      <c r="H4626" s="7"/>
      <c r="I4626" s="7"/>
      <c r="J4626" s="9"/>
      <c r="K4626" s="501"/>
    </row>
    <row r="4627" spans="1:11" x14ac:dyDescent="0.2">
      <c r="A4627" s="163">
        <v>4612</v>
      </c>
      <c r="B4627" s="7"/>
      <c r="C4627" s="7"/>
      <c r="D4627" s="120"/>
      <c r="E4627" s="7"/>
      <c r="F4627" s="7"/>
      <c r="G4627" s="219"/>
      <c r="H4627" s="7"/>
      <c r="I4627" s="7"/>
      <c r="J4627" s="9"/>
      <c r="K4627" s="501"/>
    </row>
    <row r="4628" spans="1:11" x14ac:dyDescent="0.2">
      <c r="A4628" s="163">
        <v>4613</v>
      </c>
      <c r="B4628" s="7"/>
      <c r="C4628" s="7"/>
      <c r="D4628" s="120"/>
      <c r="E4628" s="7"/>
      <c r="F4628" s="7"/>
      <c r="G4628" s="219"/>
      <c r="H4628" s="7"/>
      <c r="I4628" s="7"/>
      <c r="J4628" s="9"/>
      <c r="K4628" s="501"/>
    </row>
    <row r="4629" spans="1:11" x14ac:dyDescent="0.2">
      <c r="A4629" s="163">
        <v>4614</v>
      </c>
      <c r="B4629" s="7"/>
      <c r="C4629" s="7"/>
      <c r="D4629" s="120"/>
      <c r="E4629" s="7"/>
      <c r="F4629" s="7"/>
      <c r="G4629" s="219"/>
      <c r="H4629" s="7"/>
      <c r="I4629" s="7"/>
      <c r="J4629" s="9"/>
      <c r="K4629" s="501"/>
    </row>
    <row r="4630" spans="1:11" x14ac:dyDescent="0.2">
      <c r="A4630" s="163">
        <v>4615</v>
      </c>
      <c r="B4630" s="7"/>
      <c r="C4630" s="7"/>
      <c r="D4630" s="120"/>
      <c r="E4630" s="7"/>
      <c r="F4630" s="7"/>
      <c r="G4630" s="219"/>
      <c r="H4630" s="7"/>
      <c r="I4630" s="7"/>
      <c r="J4630" s="9"/>
      <c r="K4630" s="501"/>
    </row>
    <row r="4631" spans="1:11" x14ac:dyDescent="0.2">
      <c r="A4631" s="163">
        <v>4616</v>
      </c>
      <c r="B4631" s="7"/>
      <c r="C4631" s="7"/>
      <c r="D4631" s="120"/>
      <c r="E4631" s="7"/>
      <c r="F4631" s="7"/>
      <c r="G4631" s="219"/>
      <c r="H4631" s="7"/>
      <c r="I4631" s="7"/>
      <c r="J4631" s="9"/>
      <c r="K4631" s="501"/>
    </row>
    <row r="4632" spans="1:11" x14ac:dyDescent="0.2">
      <c r="A4632" s="163">
        <v>4617</v>
      </c>
      <c r="B4632" s="7"/>
      <c r="C4632" s="7"/>
      <c r="D4632" s="120"/>
      <c r="E4632" s="7"/>
      <c r="F4632" s="7"/>
      <c r="G4632" s="219"/>
      <c r="H4632" s="7"/>
      <c r="I4632" s="7"/>
      <c r="J4632" s="9"/>
      <c r="K4632" s="501"/>
    </row>
    <row r="4633" spans="1:11" x14ac:dyDescent="0.2">
      <c r="A4633" s="163">
        <v>4618</v>
      </c>
      <c r="B4633" s="7"/>
      <c r="C4633" s="7"/>
      <c r="D4633" s="120"/>
      <c r="E4633" s="7"/>
      <c r="F4633" s="7"/>
      <c r="G4633" s="219"/>
      <c r="H4633" s="7"/>
      <c r="I4633" s="7"/>
      <c r="J4633" s="9"/>
      <c r="K4633" s="501"/>
    </row>
    <row r="4634" spans="1:11" x14ac:dyDescent="0.2">
      <c r="A4634" s="163">
        <v>4619</v>
      </c>
      <c r="B4634" s="7"/>
      <c r="C4634" s="7"/>
      <c r="D4634" s="120"/>
      <c r="E4634" s="7"/>
      <c r="F4634" s="7"/>
      <c r="G4634" s="219"/>
      <c r="H4634" s="7"/>
      <c r="I4634" s="7"/>
      <c r="J4634" s="9"/>
      <c r="K4634" s="501"/>
    </row>
    <row r="4635" spans="1:11" x14ac:dyDescent="0.2">
      <c r="A4635" s="163">
        <v>4620</v>
      </c>
      <c r="B4635" s="7"/>
      <c r="C4635" s="7"/>
      <c r="D4635" s="120"/>
      <c r="E4635" s="7"/>
      <c r="F4635" s="7"/>
      <c r="G4635" s="219"/>
      <c r="H4635" s="7"/>
      <c r="I4635" s="7"/>
      <c r="J4635" s="9"/>
      <c r="K4635" s="501"/>
    </row>
    <row r="4636" spans="1:11" x14ac:dyDescent="0.2">
      <c r="A4636" s="163">
        <v>4621</v>
      </c>
      <c r="B4636" s="7"/>
      <c r="C4636" s="7"/>
      <c r="D4636" s="120"/>
      <c r="E4636" s="7"/>
      <c r="F4636" s="7"/>
      <c r="G4636" s="219"/>
      <c r="H4636" s="7"/>
      <c r="I4636" s="7"/>
      <c r="J4636" s="9"/>
      <c r="K4636" s="501"/>
    </row>
    <row r="4637" spans="1:11" x14ac:dyDescent="0.2">
      <c r="A4637" s="163">
        <v>4622</v>
      </c>
      <c r="B4637" s="7"/>
      <c r="C4637" s="7"/>
      <c r="D4637" s="120"/>
      <c r="E4637" s="7"/>
      <c r="F4637" s="7"/>
      <c r="G4637" s="219"/>
      <c r="H4637" s="7"/>
      <c r="I4637" s="7"/>
      <c r="J4637" s="9"/>
      <c r="K4637" s="501"/>
    </row>
    <row r="4638" spans="1:11" x14ac:dyDescent="0.2">
      <c r="A4638" s="163">
        <v>4623</v>
      </c>
      <c r="B4638" s="7"/>
      <c r="C4638" s="7"/>
      <c r="D4638" s="120"/>
      <c r="E4638" s="7"/>
      <c r="F4638" s="7"/>
      <c r="G4638" s="219"/>
      <c r="H4638" s="7"/>
      <c r="I4638" s="7"/>
      <c r="J4638" s="9"/>
      <c r="K4638" s="501"/>
    </row>
    <row r="4639" spans="1:11" x14ac:dyDescent="0.2">
      <c r="A4639" s="163">
        <v>4624</v>
      </c>
      <c r="B4639" s="7"/>
      <c r="C4639" s="7"/>
      <c r="D4639" s="120"/>
      <c r="E4639" s="7"/>
      <c r="F4639" s="7"/>
      <c r="G4639" s="219"/>
      <c r="H4639" s="7"/>
      <c r="I4639" s="7"/>
      <c r="J4639" s="9"/>
      <c r="K4639" s="501"/>
    </row>
    <row r="4640" spans="1:11" x14ac:dyDescent="0.2">
      <c r="A4640" s="163">
        <v>4625</v>
      </c>
      <c r="B4640" s="7"/>
      <c r="C4640" s="7"/>
      <c r="D4640" s="120"/>
      <c r="E4640" s="7"/>
      <c r="F4640" s="7"/>
      <c r="G4640" s="219"/>
      <c r="H4640" s="7"/>
      <c r="I4640" s="7"/>
      <c r="J4640" s="9"/>
      <c r="K4640" s="501"/>
    </row>
    <row r="4641" spans="1:11" x14ac:dyDescent="0.2">
      <c r="A4641" s="163">
        <v>4626</v>
      </c>
      <c r="B4641" s="7"/>
      <c r="C4641" s="7"/>
      <c r="D4641" s="120"/>
      <c r="E4641" s="7"/>
      <c r="F4641" s="7"/>
      <c r="G4641" s="219"/>
      <c r="H4641" s="7"/>
      <c r="I4641" s="7"/>
      <c r="J4641" s="9"/>
      <c r="K4641" s="501"/>
    </row>
    <row r="4642" spans="1:11" x14ac:dyDescent="0.2">
      <c r="A4642" s="163">
        <v>4627</v>
      </c>
      <c r="B4642" s="7"/>
      <c r="C4642" s="7"/>
      <c r="D4642" s="120"/>
      <c r="E4642" s="7"/>
      <c r="F4642" s="7"/>
      <c r="G4642" s="219"/>
      <c r="H4642" s="7"/>
      <c r="I4642" s="7"/>
      <c r="J4642" s="9"/>
      <c r="K4642" s="501"/>
    </row>
    <row r="4643" spans="1:11" x14ac:dyDescent="0.2">
      <c r="A4643" s="163">
        <v>4628</v>
      </c>
      <c r="B4643" s="7"/>
      <c r="C4643" s="7"/>
      <c r="D4643" s="120"/>
      <c r="E4643" s="7"/>
      <c r="F4643" s="7"/>
      <c r="G4643" s="219"/>
      <c r="H4643" s="7"/>
      <c r="I4643" s="7"/>
      <c r="J4643" s="9"/>
      <c r="K4643" s="501"/>
    </row>
    <row r="4644" spans="1:11" x14ac:dyDescent="0.2">
      <c r="A4644" s="163">
        <v>4629</v>
      </c>
      <c r="B4644" s="7"/>
      <c r="C4644" s="7"/>
      <c r="D4644" s="120"/>
      <c r="E4644" s="7"/>
      <c r="F4644" s="7"/>
      <c r="G4644" s="219"/>
      <c r="H4644" s="7"/>
      <c r="I4644" s="7"/>
      <c r="J4644" s="9"/>
      <c r="K4644" s="501"/>
    </row>
    <row r="4645" spans="1:11" x14ac:dyDescent="0.2">
      <c r="A4645" s="163">
        <v>4630</v>
      </c>
      <c r="B4645" s="7"/>
      <c r="C4645" s="7"/>
      <c r="D4645" s="120"/>
      <c r="E4645" s="7"/>
      <c r="F4645" s="7"/>
      <c r="G4645" s="219"/>
      <c r="H4645" s="7"/>
      <c r="I4645" s="7"/>
      <c r="J4645" s="9"/>
      <c r="K4645" s="501"/>
    </row>
    <row r="4646" spans="1:11" x14ac:dyDescent="0.2">
      <c r="A4646" s="163">
        <v>4631</v>
      </c>
      <c r="B4646" s="7"/>
      <c r="C4646" s="7"/>
      <c r="D4646" s="120"/>
      <c r="E4646" s="7"/>
      <c r="F4646" s="7"/>
      <c r="G4646" s="219"/>
      <c r="H4646" s="7"/>
      <c r="I4646" s="7"/>
      <c r="J4646" s="9"/>
      <c r="K4646" s="501"/>
    </row>
    <row r="4647" spans="1:11" x14ac:dyDescent="0.2">
      <c r="A4647" s="163">
        <v>4632</v>
      </c>
      <c r="B4647" s="7"/>
      <c r="C4647" s="7"/>
      <c r="D4647" s="120"/>
      <c r="E4647" s="7"/>
      <c r="F4647" s="7"/>
      <c r="G4647" s="219"/>
      <c r="H4647" s="7"/>
      <c r="I4647" s="7"/>
      <c r="J4647" s="9"/>
      <c r="K4647" s="501"/>
    </row>
    <row r="4648" spans="1:11" x14ac:dyDescent="0.2">
      <c r="A4648" s="163">
        <v>4633</v>
      </c>
      <c r="B4648" s="7"/>
      <c r="C4648" s="7"/>
      <c r="D4648" s="120"/>
      <c r="E4648" s="7"/>
      <c r="F4648" s="7"/>
      <c r="G4648" s="219"/>
      <c r="H4648" s="7"/>
      <c r="I4648" s="7"/>
      <c r="J4648" s="9"/>
      <c r="K4648" s="501"/>
    </row>
    <row r="4649" spans="1:11" x14ac:dyDescent="0.2">
      <c r="A4649" s="163">
        <v>4634</v>
      </c>
      <c r="B4649" s="7"/>
      <c r="C4649" s="7"/>
      <c r="D4649" s="120"/>
      <c r="E4649" s="7"/>
      <c r="F4649" s="7"/>
      <c r="G4649" s="219"/>
      <c r="H4649" s="7"/>
      <c r="I4649" s="7"/>
      <c r="J4649" s="9"/>
      <c r="K4649" s="501"/>
    </row>
    <row r="4650" spans="1:11" x14ac:dyDescent="0.2">
      <c r="A4650" s="163">
        <v>4635</v>
      </c>
      <c r="B4650" s="7"/>
      <c r="C4650" s="7"/>
      <c r="D4650" s="120"/>
      <c r="E4650" s="7"/>
      <c r="F4650" s="7"/>
      <c r="G4650" s="219"/>
      <c r="H4650" s="7"/>
      <c r="I4650" s="7"/>
      <c r="J4650" s="9"/>
      <c r="K4650" s="501"/>
    </row>
    <row r="4651" spans="1:11" x14ac:dyDescent="0.2">
      <c r="A4651" s="163">
        <v>4636</v>
      </c>
      <c r="B4651" s="7"/>
      <c r="C4651" s="7"/>
      <c r="D4651" s="120"/>
      <c r="E4651" s="7"/>
      <c r="F4651" s="7"/>
      <c r="G4651" s="219"/>
      <c r="H4651" s="7"/>
      <c r="I4651" s="7"/>
      <c r="J4651" s="9"/>
      <c r="K4651" s="501"/>
    </row>
    <row r="4652" spans="1:11" x14ac:dyDescent="0.2">
      <c r="A4652" s="163">
        <v>4637</v>
      </c>
      <c r="B4652" s="7"/>
      <c r="C4652" s="7"/>
      <c r="D4652" s="120"/>
      <c r="E4652" s="7"/>
      <c r="F4652" s="7"/>
      <c r="G4652" s="219"/>
      <c r="H4652" s="7"/>
      <c r="I4652" s="7"/>
      <c r="J4652" s="9"/>
      <c r="K4652" s="501"/>
    </row>
    <row r="4653" spans="1:11" x14ac:dyDescent="0.2">
      <c r="A4653" s="163">
        <v>4638</v>
      </c>
      <c r="B4653" s="7"/>
      <c r="C4653" s="7"/>
      <c r="D4653" s="120"/>
      <c r="E4653" s="7"/>
      <c r="F4653" s="7"/>
      <c r="G4653" s="219"/>
      <c r="H4653" s="7"/>
      <c r="I4653" s="7"/>
      <c r="J4653" s="9"/>
      <c r="K4653" s="501"/>
    </row>
    <row r="4654" spans="1:11" x14ac:dyDescent="0.2">
      <c r="A4654" s="163">
        <v>4639</v>
      </c>
      <c r="B4654" s="7"/>
      <c r="C4654" s="7"/>
      <c r="D4654" s="120"/>
      <c r="E4654" s="7"/>
      <c r="F4654" s="7"/>
      <c r="G4654" s="219"/>
      <c r="H4654" s="7"/>
      <c r="I4654" s="7"/>
      <c r="J4654" s="9"/>
      <c r="K4654" s="501"/>
    </row>
    <row r="4655" spans="1:11" x14ac:dyDescent="0.2">
      <c r="A4655" s="163">
        <v>4640</v>
      </c>
      <c r="B4655" s="7"/>
      <c r="C4655" s="7"/>
      <c r="D4655" s="120"/>
      <c r="E4655" s="7"/>
      <c r="F4655" s="7"/>
      <c r="G4655" s="219"/>
      <c r="H4655" s="7"/>
      <c r="I4655" s="7"/>
      <c r="J4655" s="9"/>
      <c r="K4655" s="501"/>
    </row>
    <row r="4656" spans="1:11" x14ac:dyDescent="0.2">
      <c r="A4656" s="163">
        <v>4641</v>
      </c>
      <c r="B4656" s="7"/>
      <c r="C4656" s="7"/>
      <c r="D4656" s="120"/>
      <c r="E4656" s="7"/>
      <c r="F4656" s="7"/>
      <c r="G4656" s="219"/>
      <c r="H4656" s="7"/>
      <c r="I4656" s="7"/>
      <c r="J4656" s="9"/>
      <c r="K4656" s="501"/>
    </row>
    <row r="4657" spans="1:11" x14ac:dyDescent="0.2">
      <c r="A4657" s="163">
        <v>4642</v>
      </c>
      <c r="B4657" s="7"/>
      <c r="C4657" s="7"/>
      <c r="D4657" s="120"/>
      <c r="E4657" s="7"/>
      <c r="F4657" s="7"/>
      <c r="G4657" s="219"/>
      <c r="H4657" s="7"/>
      <c r="I4657" s="7"/>
      <c r="J4657" s="9"/>
      <c r="K4657" s="501"/>
    </row>
    <row r="4658" spans="1:11" x14ac:dyDescent="0.2">
      <c r="A4658" s="163">
        <v>4643</v>
      </c>
      <c r="B4658" s="7"/>
      <c r="C4658" s="7"/>
      <c r="D4658" s="120"/>
      <c r="E4658" s="7"/>
      <c r="F4658" s="7"/>
      <c r="G4658" s="219"/>
      <c r="H4658" s="7"/>
      <c r="I4658" s="7"/>
      <c r="J4658" s="9"/>
      <c r="K4658" s="501"/>
    </row>
    <row r="4659" spans="1:11" x14ac:dyDescent="0.2">
      <c r="A4659" s="163">
        <v>4644</v>
      </c>
      <c r="B4659" s="7"/>
      <c r="C4659" s="7"/>
      <c r="D4659" s="120"/>
      <c r="E4659" s="7"/>
      <c r="F4659" s="7"/>
      <c r="G4659" s="219"/>
      <c r="H4659" s="7"/>
      <c r="I4659" s="7"/>
      <c r="J4659" s="9"/>
      <c r="K4659" s="501"/>
    </row>
    <row r="4660" spans="1:11" x14ac:dyDescent="0.2">
      <c r="A4660" s="163">
        <v>4645</v>
      </c>
      <c r="B4660" s="7"/>
      <c r="C4660" s="7"/>
      <c r="D4660" s="120"/>
      <c r="E4660" s="7"/>
      <c r="F4660" s="7"/>
      <c r="G4660" s="219"/>
      <c r="H4660" s="7"/>
      <c r="I4660" s="7"/>
      <c r="J4660" s="9"/>
      <c r="K4660" s="501"/>
    </row>
    <row r="4661" spans="1:11" x14ac:dyDescent="0.2">
      <c r="A4661" s="163">
        <v>4646</v>
      </c>
      <c r="B4661" s="7"/>
      <c r="C4661" s="7"/>
      <c r="D4661" s="120"/>
      <c r="E4661" s="7"/>
      <c r="F4661" s="7"/>
      <c r="G4661" s="219"/>
      <c r="H4661" s="7"/>
      <c r="I4661" s="7"/>
      <c r="J4661" s="9"/>
      <c r="K4661" s="501"/>
    </row>
    <row r="4662" spans="1:11" x14ac:dyDescent="0.2">
      <c r="A4662" s="163">
        <v>4647</v>
      </c>
      <c r="B4662" s="7"/>
      <c r="C4662" s="7"/>
      <c r="D4662" s="120"/>
      <c r="E4662" s="7"/>
      <c r="F4662" s="7"/>
      <c r="G4662" s="219"/>
      <c r="H4662" s="7"/>
      <c r="I4662" s="7"/>
      <c r="J4662" s="9"/>
      <c r="K4662" s="501"/>
    </row>
    <row r="4663" spans="1:11" x14ac:dyDescent="0.2">
      <c r="A4663" s="163">
        <v>4648</v>
      </c>
      <c r="B4663" s="7"/>
      <c r="C4663" s="7"/>
      <c r="D4663" s="120"/>
      <c r="E4663" s="7"/>
      <c r="F4663" s="7"/>
      <c r="G4663" s="219"/>
      <c r="H4663" s="7"/>
      <c r="I4663" s="7"/>
      <c r="J4663" s="9"/>
      <c r="K4663" s="501"/>
    </row>
    <row r="4664" spans="1:11" x14ac:dyDescent="0.2">
      <c r="A4664" s="163">
        <v>4649</v>
      </c>
      <c r="B4664" s="7"/>
      <c r="C4664" s="7"/>
      <c r="D4664" s="120"/>
      <c r="E4664" s="7"/>
      <c r="F4664" s="7"/>
      <c r="G4664" s="219"/>
      <c r="H4664" s="7"/>
      <c r="I4664" s="7"/>
      <c r="J4664" s="9"/>
      <c r="K4664" s="501"/>
    </row>
    <row r="4665" spans="1:11" x14ac:dyDescent="0.2">
      <c r="A4665" s="163">
        <v>4650</v>
      </c>
      <c r="B4665" s="7"/>
      <c r="C4665" s="7"/>
      <c r="D4665" s="120"/>
      <c r="E4665" s="7"/>
      <c r="F4665" s="7"/>
      <c r="G4665" s="219"/>
      <c r="H4665" s="7"/>
      <c r="I4665" s="7"/>
      <c r="J4665" s="9"/>
      <c r="K4665" s="501"/>
    </row>
    <row r="4666" spans="1:11" x14ac:dyDescent="0.2">
      <c r="A4666" s="163">
        <v>4651</v>
      </c>
      <c r="B4666" s="7"/>
      <c r="C4666" s="7"/>
      <c r="D4666" s="120"/>
      <c r="E4666" s="7"/>
      <c r="F4666" s="7"/>
      <c r="G4666" s="219"/>
      <c r="H4666" s="7"/>
      <c r="I4666" s="7"/>
      <c r="J4666" s="9"/>
      <c r="K4666" s="501"/>
    </row>
    <row r="4667" spans="1:11" x14ac:dyDescent="0.2">
      <c r="A4667" s="163">
        <v>4652</v>
      </c>
      <c r="B4667" s="7"/>
      <c r="C4667" s="7"/>
      <c r="D4667" s="120"/>
      <c r="E4667" s="7"/>
      <c r="F4667" s="7"/>
      <c r="G4667" s="219"/>
      <c r="H4667" s="7"/>
      <c r="I4667" s="7"/>
      <c r="J4667" s="9"/>
      <c r="K4667" s="501"/>
    </row>
    <row r="4668" spans="1:11" x14ac:dyDescent="0.2">
      <c r="A4668" s="163">
        <v>4653</v>
      </c>
      <c r="B4668" s="7"/>
      <c r="C4668" s="7"/>
      <c r="D4668" s="120"/>
      <c r="E4668" s="7"/>
      <c r="F4668" s="7"/>
      <c r="G4668" s="219"/>
      <c r="H4668" s="7"/>
      <c r="I4668" s="7"/>
      <c r="J4668" s="9"/>
      <c r="K4668" s="501"/>
    </row>
    <row r="4669" spans="1:11" x14ac:dyDescent="0.2">
      <c r="A4669" s="163">
        <v>4654</v>
      </c>
      <c r="B4669" s="7"/>
      <c r="C4669" s="7"/>
      <c r="D4669" s="120"/>
      <c r="E4669" s="7"/>
      <c r="F4669" s="7"/>
      <c r="G4669" s="219"/>
      <c r="H4669" s="7"/>
      <c r="I4669" s="7"/>
      <c r="J4669" s="9"/>
      <c r="K4669" s="501"/>
    </row>
    <row r="4670" spans="1:11" x14ac:dyDescent="0.2">
      <c r="A4670" s="163">
        <v>4655</v>
      </c>
      <c r="B4670" s="7"/>
      <c r="C4670" s="7"/>
      <c r="D4670" s="120"/>
      <c r="E4670" s="7"/>
      <c r="F4670" s="7"/>
      <c r="G4670" s="219"/>
      <c r="H4670" s="7"/>
      <c r="I4670" s="7"/>
      <c r="J4670" s="9"/>
      <c r="K4670" s="501"/>
    </row>
    <row r="4671" spans="1:11" x14ac:dyDescent="0.2">
      <c r="A4671" s="163">
        <v>4656</v>
      </c>
      <c r="B4671" s="7"/>
      <c r="C4671" s="7"/>
      <c r="D4671" s="120"/>
      <c r="E4671" s="7"/>
      <c r="F4671" s="7"/>
      <c r="G4671" s="219"/>
      <c r="H4671" s="7"/>
      <c r="I4671" s="7"/>
      <c r="J4671" s="9"/>
      <c r="K4671" s="501"/>
    </row>
    <row r="4672" spans="1:11" x14ac:dyDescent="0.2">
      <c r="A4672" s="163">
        <v>4657</v>
      </c>
      <c r="B4672" s="7"/>
      <c r="C4672" s="7"/>
      <c r="D4672" s="120"/>
      <c r="E4672" s="7"/>
      <c r="F4672" s="7"/>
      <c r="G4672" s="219"/>
      <c r="H4672" s="7"/>
      <c r="I4672" s="7"/>
      <c r="J4672" s="9"/>
      <c r="K4672" s="501"/>
    </row>
    <row r="4673" spans="1:11" x14ac:dyDescent="0.2">
      <c r="A4673" s="163">
        <v>4658</v>
      </c>
      <c r="B4673" s="7"/>
      <c r="C4673" s="7"/>
      <c r="D4673" s="120"/>
      <c r="E4673" s="7"/>
      <c r="F4673" s="7"/>
      <c r="G4673" s="219"/>
      <c r="H4673" s="7"/>
      <c r="I4673" s="7"/>
      <c r="J4673" s="9"/>
      <c r="K4673" s="501"/>
    </row>
    <row r="4674" spans="1:11" x14ac:dyDescent="0.2">
      <c r="A4674" s="163">
        <v>4659</v>
      </c>
      <c r="B4674" s="7"/>
      <c r="C4674" s="7"/>
      <c r="D4674" s="120"/>
      <c r="E4674" s="7"/>
      <c r="F4674" s="7"/>
      <c r="G4674" s="219"/>
      <c r="H4674" s="7"/>
      <c r="I4674" s="7"/>
      <c r="J4674" s="9"/>
      <c r="K4674" s="501"/>
    </row>
    <row r="4675" spans="1:11" x14ac:dyDescent="0.2">
      <c r="A4675" s="163">
        <v>4660</v>
      </c>
      <c r="B4675" s="7"/>
      <c r="C4675" s="7"/>
      <c r="D4675" s="120"/>
      <c r="E4675" s="7"/>
      <c r="F4675" s="7"/>
      <c r="G4675" s="219"/>
      <c r="H4675" s="7"/>
      <c r="I4675" s="7"/>
      <c r="J4675" s="9"/>
      <c r="K4675" s="501"/>
    </row>
    <row r="4676" spans="1:11" x14ac:dyDescent="0.2">
      <c r="A4676" s="163">
        <v>4661</v>
      </c>
      <c r="B4676" s="7"/>
      <c r="C4676" s="7"/>
      <c r="D4676" s="120"/>
      <c r="E4676" s="7"/>
      <c r="F4676" s="7"/>
      <c r="G4676" s="219"/>
      <c r="H4676" s="7"/>
      <c r="I4676" s="7"/>
      <c r="J4676" s="9"/>
      <c r="K4676" s="501"/>
    </row>
    <row r="4677" spans="1:11" x14ac:dyDescent="0.2">
      <c r="A4677" s="163">
        <v>4662</v>
      </c>
      <c r="B4677" s="7"/>
      <c r="C4677" s="7"/>
      <c r="D4677" s="120"/>
      <c r="E4677" s="7"/>
      <c r="F4677" s="7"/>
      <c r="G4677" s="219"/>
      <c r="H4677" s="7"/>
      <c r="I4677" s="7"/>
      <c r="J4677" s="9"/>
      <c r="K4677" s="501"/>
    </row>
    <row r="4678" spans="1:11" x14ac:dyDescent="0.2">
      <c r="A4678" s="163">
        <v>4663</v>
      </c>
      <c r="B4678" s="7"/>
      <c r="C4678" s="7"/>
      <c r="D4678" s="120"/>
      <c r="E4678" s="7"/>
      <c r="F4678" s="7"/>
      <c r="G4678" s="219"/>
      <c r="H4678" s="7"/>
      <c r="I4678" s="7"/>
      <c r="J4678" s="9"/>
      <c r="K4678" s="501"/>
    </row>
    <row r="4679" spans="1:11" x14ac:dyDescent="0.2">
      <c r="A4679" s="163">
        <v>4664</v>
      </c>
      <c r="B4679" s="7"/>
      <c r="C4679" s="7"/>
      <c r="D4679" s="120"/>
      <c r="E4679" s="7"/>
      <c r="F4679" s="7"/>
      <c r="G4679" s="219"/>
      <c r="H4679" s="7"/>
      <c r="I4679" s="7"/>
      <c r="J4679" s="9"/>
      <c r="K4679" s="501"/>
    </row>
    <row r="4680" spans="1:11" x14ac:dyDescent="0.2">
      <c r="A4680" s="163">
        <v>4665</v>
      </c>
      <c r="B4680" s="7"/>
      <c r="C4680" s="7"/>
      <c r="D4680" s="120"/>
      <c r="E4680" s="7"/>
      <c r="F4680" s="7"/>
      <c r="G4680" s="219"/>
      <c r="H4680" s="7"/>
      <c r="I4680" s="7"/>
      <c r="J4680" s="9"/>
      <c r="K4680" s="501"/>
    </row>
    <row r="4681" spans="1:11" x14ac:dyDescent="0.2">
      <c r="A4681" s="163">
        <v>4666</v>
      </c>
      <c r="B4681" s="7"/>
      <c r="C4681" s="7"/>
      <c r="D4681" s="120"/>
      <c r="E4681" s="7"/>
      <c r="F4681" s="7"/>
      <c r="G4681" s="219"/>
      <c r="H4681" s="7"/>
      <c r="I4681" s="7"/>
      <c r="J4681" s="9"/>
      <c r="K4681" s="501"/>
    </row>
    <row r="4682" spans="1:11" x14ac:dyDescent="0.2">
      <c r="A4682" s="163">
        <v>4667</v>
      </c>
      <c r="B4682" s="7"/>
      <c r="C4682" s="7"/>
      <c r="D4682" s="120"/>
      <c r="E4682" s="7"/>
      <c r="F4682" s="7"/>
      <c r="G4682" s="219"/>
      <c r="H4682" s="7"/>
      <c r="I4682" s="7"/>
      <c r="J4682" s="9"/>
      <c r="K4682" s="501"/>
    </row>
    <row r="4683" spans="1:11" x14ac:dyDescent="0.2">
      <c r="A4683" s="163">
        <v>4668</v>
      </c>
      <c r="B4683" s="7"/>
      <c r="C4683" s="7"/>
      <c r="D4683" s="120"/>
      <c r="E4683" s="7"/>
      <c r="F4683" s="7"/>
      <c r="G4683" s="219"/>
      <c r="H4683" s="7"/>
      <c r="I4683" s="7"/>
      <c r="J4683" s="9"/>
      <c r="K4683" s="501"/>
    </row>
    <row r="4684" spans="1:11" x14ac:dyDescent="0.2">
      <c r="A4684" s="163">
        <v>4669</v>
      </c>
      <c r="B4684" s="7"/>
      <c r="C4684" s="7"/>
      <c r="D4684" s="120"/>
      <c r="E4684" s="7"/>
      <c r="F4684" s="7"/>
      <c r="G4684" s="219"/>
      <c r="H4684" s="7"/>
      <c r="I4684" s="7"/>
      <c r="J4684" s="9"/>
      <c r="K4684" s="501"/>
    </row>
    <row r="4685" spans="1:11" x14ac:dyDescent="0.2">
      <c r="A4685" s="163">
        <v>4670</v>
      </c>
      <c r="B4685" s="7"/>
      <c r="C4685" s="7"/>
      <c r="D4685" s="120"/>
      <c r="E4685" s="7"/>
      <c r="F4685" s="7"/>
      <c r="G4685" s="219"/>
      <c r="H4685" s="7"/>
      <c r="I4685" s="7"/>
      <c r="J4685" s="9"/>
      <c r="K4685" s="501"/>
    </row>
    <row r="4686" spans="1:11" x14ac:dyDescent="0.2">
      <c r="A4686" s="163">
        <v>4671</v>
      </c>
      <c r="B4686" s="7"/>
      <c r="C4686" s="7"/>
      <c r="D4686" s="120"/>
      <c r="E4686" s="7"/>
      <c r="F4686" s="7"/>
      <c r="G4686" s="219"/>
      <c r="H4686" s="7"/>
      <c r="I4686" s="7"/>
      <c r="J4686" s="9"/>
      <c r="K4686" s="501"/>
    </row>
    <row r="4687" spans="1:11" x14ac:dyDescent="0.2">
      <c r="A4687" s="163">
        <v>4672</v>
      </c>
      <c r="B4687" s="7"/>
      <c r="C4687" s="7"/>
      <c r="D4687" s="120"/>
      <c r="E4687" s="7"/>
      <c r="F4687" s="7"/>
      <c r="G4687" s="219"/>
      <c r="H4687" s="7"/>
      <c r="I4687" s="7"/>
      <c r="J4687" s="9"/>
      <c r="K4687" s="501"/>
    </row>
    <row r="4688" spans="1:11" x14ac:dyDescent="0.2">
      <c r="A4688" s="163">
        <v>4673</v>
      </c>
      <c r="B4688" s="7"/>
      <c r="C4688" s="7"/>
      <c r="D4688" s="120"/>
      <c r="E4688" s="7"/>
      <c r="F4688" s="7"/>
      <c r="G4688" s="219"/>
      <c r="H4688" s="7"/>
      <c r="I4688" s="7"/>
      <c r="J4688" s="9"/>
      <c r="K4688" s="501"/>
    </row>
    <row r="4689" spans="1:11" x14ac:dyDescent="0.2">
      <c r="A4689" s="163">
        <v>4674</v>
      </c>
      <c r="B4689" s="7"/>
      <c r="C4689" s="7"/>
      <c r="D4689" s="120"/>
      <c r="E4689" s="7"/>
      <c r="F4689" s="7"/>
      <c r="G4689" s="219"/>
      <c r="H4689" s="7"/>
      <c r="I4689" s="7"/>
      <c r="J4689" s="9"/>
      <c r="K4689" s="501"/>
    </row>
    <row r="4690" spans="1:11" x14ac:dyDescent="0.2">
      <c r="A4690" s="163">
        <v>4675</v>
      </c>
      <c r="B4690" s="7"/>
      <c r="C4690" s="7"/>
      <c r="D4690" s="120"/>
      <c r="E4690" s="7"/>
      <c r="F4690" s="7"/>
      <c r="G4690" s="219"/>
      <c r="H4690" s="7"/>
      <c r="I4690" s="7"/>
      <c r="J4690" s="9"/>
      <c r="K4690" s="501"/>
    </row>
    <row r="4691" spans="1:11" x14ac:dyDescent="0.2">
      <c r="A4691" s="163">
        <v>4676</v>
      </c>
      <c r="B4691" s="7"/>
      <c r="C4691" s="7"/>
      <c r="D4691" s="120"/>
      <c r="E4691" s="7"/>
      <c r="F4691" s="7"/>
      <c r="G4691" s="219"/>
      <c r="H4691" s="7"/>
      <c r="I4691" s="7"/>
      <c r="J4691" s="9"/>
      <c r="K4691" s="501"/>
    </row>
    <row r="4692" spans="1:11" x14ac:dyDescent="0.2">
      <c r="A4692" s="163">
        <v>4677</v>
      </c>
      <c r="B4692" s="7"/>
      <c r="C4692" s="7"/>
      <c r="D4692" s="120"/>
      <c r="E4692" s="7"/>
      <c r="F4692" s="7"/>
      <c r="G4692" s="219"/>
      <c r="H4692" s="7"/>
      <c r="I4692" s="7"/>
      <c r="J4692" s="9"/>
      <c r="K4692" s="501"/>
    </row>
    <row r="4693" spans="1:11" x14ac:dyDescent="0.2">
      <c r="A4693" s="163">
        <v>4678</v>
      </c>
      <c r="B4693" s="7"/>
      <c r="C4693" s="7"/>
      <c r="D4693" s="120"/>
      <c r="E4693" s="7"/>
      <c r="F4693" s="7"/>
      <c r="G4693" s="219"/>
      <c r="H4693" s="7"/>
      <c r="I4693" s="7"/>
      <c r="J4693" s="9"/>
      <c r="K4693" s="501"/>
    </row>
    <row r="4694" spans="1:11" x14ac:dyDescent="0.2">
      <c r="A4694" s="163">
        <v>4679</v>
      </c>
      <c r="B4694" s="7"/>
      <c r="C4694" s="7"/>
      <c r="D4694" s="120"/>
      <c r="E4694" s="7"/>
      <c r="F4694" s="7"/>
      <c r="G4694" s="219"/>
      <c r="H4694" s="7"/>
      <c r="I4694" s="7"/>
      <c r="J4694" s="9"/>
      <c r="K4694" s="501"/>
    </row>
    <row r="4695" spans="1:11" x14ac:dyDescent="0.2">
      <c r="A4695" s="163">
        <v>4680</v>
      </c>
      <c r="B4695" s="7"/>
      <c r="C4695" s="7"/>
      <c r="D4695" s="120"/>
      <c r="E4695" s="7"/>
      <c r="F4695" s="7"/>
      <c r="G4695" s="219"/>
      <c r="H4695" s="7"/>
      <c r="I4695" s="7"/>
      <c r="J4695" s="9"/>
      <c r="K4695" s="501"/>
    </row>
    <row r="4696" spans="1:11" x14ac:dyDescent="0.2">
      <c r="A4696" s="163">
        <v>4681</v>
      </c>
      <c r="B4696" s="7"/>
      <c r="C4696" s="7"/>
      <c r="D4696" s="120"/>
      <c r="E4696" s="7"/>
      <c r="F4696" s="7"/>
      <c r="G4696" s="219"/>
      <c r="H4696" s="7"/>
      <c r="I4696" s="7"/>
      <c r="J4696" s="9"/>
      <c r="K4696" s="501"/>
    </row>
    <row r="4697" spans="1:11" x14ac:dyDescent="0.2">
      <c r="A4697" s="163">
        <v>4682</v>
      </c>
      <c r="B4697" s="7"/>
      <c r="C4697" s="7"/>
      <c r="D4697" s="120"/>
      <c r="E4697" s="7"/>
      <c r="F4697" s="7"/>
      <c r="G4697" s="219"/>
      <c r="H4697" s="7"/>
      <c r="I4697" s="7"/>
      <c r="J4697" s="9"/>
      <c r="K4697" s="501"/>
    </row>
    <row r="4698" spans="1:11" x14ac:dyDescent="0.2">
      <c r="A4698" s="163">
        <v>4683</v>
      </c>
      <c r="B4698" s="7"/>
      <c r="C4698" s="7"/>
      <c r="D4698" s="120"/>
      <c r="E4698" s="7"/>
      <c r="F4698" s="7"/>
      <c r="G4698" s="219"/>
      <c r="H4698" s="7"/>
      <c r="I4698" s="7"/>
      <c r="J4698" s="9"/>
      <c r="K4698" s="501"/>
    </row>
    <row r="4699" spans="1:11" x14ac:dyDescent="0.2">
      <c r="A4699" s="163">
        <v>4684</v>
      </c>
      <c r="B4699" s="7"/>
      <c r="C4699" s="7"/>
      <c r="D4699" s="120"/>
      <c r="E4699" s="7"/>
      <c r="F4699" s="7"/>
      <c r="G4699" s="219"/>
      <c r="H4699" s="7"/>
      <c r="I4699" s="7"/>
      <c r="J4699" s="9"/>
      <c r="K4699" s="501"/>
    </row>
    <row r="4700" spans="1:11" x14ac:dyDescent="0.2">
      <c r="A4700" s="163">
        <v>4685</v>
      </c>
      <c r="B4700" s="7"/>
      <c r="C4700" s="7"/>
      <c r="D4700" s="120"/>
      <c r="E4700" s="7"/>
      <c r="F4700" s="7"/>
      <c r="G4700" s="219"/>
      <c r="H4700" s="7"/>
      <c r="I4700" s="7"/>
      <c r="J4700" s="9"/>
      <c r="K4700" s="501"/>
    </row>
    <row r="4701" spans="1:11" x14ac:dyDescent="0.2">
      <c r="A4701" s="163">
        <v>4686</v>
      </c>
      <c r="B4701" s="7"/>
      <c r="C4701" s="7"/>
      <c r="D4701" s="120"/>
      <c r="E4701" s="7"/>
      <c r="F4701" s="7"/>
      <c r="G4701" s="219"/>
      <c r="H4701" s="7"/>
      <c r="I4701" s="7"/>
      <c r="J4701" s="9"/>
      <c r="K4701" s="501"/>
    </row>
    <row r="4702" spans="1:11" x14ac:dyDescent="0.2">
      <c r="A4702" s="163">
        <v>4687</v>
      </c>
      <c r="B4702" s="7"/>
      <c r="C4702" s="7"/>
      <c r="D4702" s="120"/>
      <c r="E4702" s="7"/>
      <c r="F4702" s="7"/>
      <c r="G4702" s="219"/>
      <c r="H4702" s="7"/>
      <c r="I4702" s="7"/>
      <c r="J4702" s="9"/>
      <c r="K4702" s="501"/>
    </row>
    <row r="4703" spans="1:11" x14ac:dyDescent="0.2">
      <c r="A4703" s="163">
        <v>4688</v>
      </c>
      <c r="B4703" s="7"/>
      <c r="C4703" s="7"/>
      <c r="D4703" s="120"/>
      <c r="E4703" s="7"/>
      <c r="F4703" s="7"/>
      <c r="G4703" s="219"/>
      <c r="H4703" s="7"/>
      <c r="I4703" s="7"/>
      <c r="J4703" s="9"/>
      <c r="K4703" s="501"/>
    </row>
    <row r="4704" spans="1:11" x14ac:dyDescent="0.2">
      <c r="A4704" s="163">
        <v>4689</v>
      </c>
      <c r="B4704" s="7"/>
      <c r="C4704" s="7"/>
      <c r="D4704" s="120"/>
      <c r="E4704" s="7"/>
      <c r="F4704" s="7"/>
      <c r="G4704" s="219"/>
      <c r="H4704" s="7"/>
      <c r="I4704" s="7"/>
      <c r="J4704" s="9"/>
      <c r="K4704" s="501"/>
    </row>
    <row r="4705" spans="1:11" x14ac:dyDescent="0.2">
      <c r="A4705" s="163">
        <v>4690</v>
      </c>
      <c r="B4705" s="7"/>
      <c r="C4705" s="7"/>
      <c r="D4705" s="120"/>
      <c r="E4705" s="7"/>
      <c r="F4705" s="7"/>
      <c r="G4705" s="219"/>
      <c r="H4705" s="7"/>
      <c r="I4705" s="7"/>
      <c r="J4705" s="9"/>
      <c r="K4705" s="501"/>
    </row>
    <row r="4706" spans="1:11" x14ac:dyDescent="0.2">
      <c r="A4706" s="163">
        <v>4691</v>
      </c>
      <c r="B4706" s="7"/>
      <c r="C4706" s="7"/>
      <c r="D4706" s="120"/>
      <c r="E4706" s="7"/>
      <c r="F4706" s="7"/>
      <c r="G4706" s="219"/>
      <c r="H4706" s="7"/>
      <c r="I4706" s="7"/>
      <c r="J4706" s="9"/>
      <c r="K4706" s="501"/>
    </row>
    <row r="4707" spans="1:11" x14ac:dyDescent="0.2">
      <c r="A4707" s="163">
        <v>4692</v>
      </c>
      <c r="B4707" s="7"/>
      <c r="C4707" s="7"/>
      <c r="D4707" s="120"/>
      <c r="E4707" s="7"/>
      <c r="F4707" s="7"/>
      <c r="G4707" s="219"/>
      <c r="H4707" s="7"/>
      <c r="I4707" s="7"/>
      <c r="J4707" s="9"/>
      <c r="K4707" s="501"/>
    </row>
    <row r="4708" spans="1:11" x14ac:dyDescent="0.2">
      <c r="A4708" s="163">
        <v>4693</v>
      </c>
      <c r="B4708" s="7"/>
      <c r="C4708" s="7"/>
      <c r="D4708" s="120"/>
      <c r="E4708" s="7"/>
      <c r="F4708" s="7"/>
      <c r="G4708" s="219"/>
      <c r="H4708" s="7"/>
      <c r="I4708" s="7"/>
      <c r="J4708" s="9"/>
      <c r="K4708" s="501"/>
    </row>
    <row r="4709" spans="1:11" x14ac:dyDescent="0.2">
      <c r="A4709" s="163">
        <v>4694</v>
      </c>
      <c r="B4709" s="7"/>
      <c r="C4709" s="7"/>
      <c r="D4709" s="120"/>
      <c r="E4709" s="7"/>
      <c r="F4709" s="7"/>
      <c r="G4709" s="219"/>
      <c r="H4709" s="7"/>
      <c r="I4709" s="7"/>
      <c r="J4709" s="9"/>
      <c r="K4709" s="501"/>
    </row>
    <row r="4710" spans="1:11" x14ac:dyDescent="0.2">
      <c r="A4710" s="163">
        <v>4695</v>
      </c>
      <c r="B4710" s="7"/>
      <c r="C4710" s="7"/>
      <c r="D4710" s="120"/>
      <c r="E4710" s="7"/>
      <c r="F4710" s="7"/>
      <c r="G4710" s="219"/>
      <c r="H4710" s="7"/>
      <c r="I4710" s="7"/>
      <c r="J4710" s="9"/>
      <c r="K4710" s="501"/>
    </row>
    <row r="4711" spans="1:11" x14ac:dyDescent="0.2">
      <c r="A4711" s="163">
        <v>4696</v>
      </c>
      <c r="B4711" s="7"/>
      <c r="C4711" s="7"/>
      <c r="D4711" s="120"/>
      <c r="E4711" s="7"/>
      <c r="F4711" s="7"/>
      <c r="G4711" s="219"/>
      <c r="H4711" s="7"/>
      <c r="I4711" s="7"/>
      <c r="J4711" s="9"/>
      <c r="K4711" s="501"/>
    </row>
    <row r="4712" spans="1:11" x14ac:dyDescent="0.2">
      <c r="A4712" s="163">
        <v>4697</v>
      </c>
      <c r="B4712" s="7"/>
      <c r="C4712" s="7"/>
      <c r="D4712" s="120"/>
      <c r="E4712" s="7"/>
      <c r="F4712" s="7"/>
      <c r="G4712" s="219"/>
      <c r="H4712" s="7"/>
      <c r="I4712" s="7"/>
      <c r="J4712" s="9"/>
      <c r="K4712" s="501"/>
    </row>
    <row r="4713" spans="1:11" x14ac:dyDescent="0.2">
      <c r="A4713" s="163">
        <v>4698</v>
      </c>
      <c r="B4713" s="7"/>
      <c r="C4713" s="7"/>
      <c r="D4713" s="120"/>
      <c r="E4713" s="7"/>
      <c r="F4713" s="7"/>
      <c r="G4713" s="219"/>
      <c r="H4713" s="7"/>
      <c r="I4713" s="7"/>
      <c r="J4713" s="9"/>
      <c r="K4713" s="501"/>
    </row>
    <row r="4714" spans="1:11" x14ac:dyDescent="0.2">
      <c r="A4714" s="163">
        <v>4699</v>
      </c>
      <c r="B4714" s="7"/>
      <c r="C4714" s="7"/>
      <c r="D4714" s="120"/>
      <c r="E4714" s="7"/>
      <c r="F4714" s="7"/>
      <c r="G4714" s="219"/>
      <c r="H4714" s="7"/>
      <c r="I4714" s="7"/>
      <c r="J4714" s="9"/>
      <c r="K4714" s="501"/>
    </row>
    <row r="4715" spans="1:11" x14ac:dyDescent="0.2">
      <c r="A4715" s="163">
        <v>4700</v>
      </c>
      <c r="B4715" s="7"/>
      <c r="C4715" s="7"/>
      <c r="D4715" s="120"/>
      <c r="E4715" s="7"/>
      <c r="F4715" s="7"/>
      <c r="G4715" s="219"/>
      <c r="H4715" s="7"/>
      <c r="I4715" s="7"/>
      <c r="J4715" s="9"/>
      <c r="K4715" s="501"/>
    </row>
    <row r="4716" spans="1:11" x14ac:dyDescent="0.2">
      <c r="A4716" s="163">
        <v>4701</v>
      </c>
      <c r="B4716" s="7"/>
      <c r="C4716" s="7"/>
      <c r="D4716" s="120"/>
      <c r="E4716" s="7"/>
      <c r="F4716" s="7"/>
      <c r="G4716" s="219"/>
      <c r="H4716" s="7"/>
      <c r="I4716" s="7"/>
      <c r="J4716" s="9"/>
      <c r="K4716" s="501"/>
    </row>
    <row r="4717" spans="1:11" x14ac:dyDescent="0.2">
      <c r="A4717" s="163">
        <v>4702</v>
      </c>
      <c r="B4717" s="7"/>
      <c r="C4717" s="7"/>
      <c r="D4717" s="120"/>
      <c r="E4717" s="7"/>
      <c r="F4717" s="7"/>
      <c r="G4717" s="219"/>
      <c r="H4717" s="7"/>
      <c r="I4717" s="7"/>
      <c r="J4717" s="9"/>
      <c r="K4717" s="501"/>
    </row>
    <row r="4718" spans="1:11" x14ac:dyDescent="0.2">
      <c r="A4718" s="163">
        <v>4703</v>
      </c>
      <c r="B4718" s="7"/>
      <c r="C4718" s="7"/>
      <c r="D4718" s="120"/>
      <c r="E4718" s="7"/>
      <c r="F4718" s="7"/>
      <c r="G4718" s="219"/>
      <c r="H4718" s="7"/>
      <c r="I4718" s="7"/>
      <c r="J4718" s="9"/>
      <c r="K4718" s="501"/>
    </row>
    <row r="4719" spans="1:11" x14ac:dyDescent="0.2">
      <c r="A4719" s="163">
        <v>4704</v>
      </c>
      <c r="B4719" s="7"/>
      <c r="C4719" s="7"/>
      <c r="D4719" s="120"/>
      <c r="E4719" s="7"/>
      <c r="F4719" s="7"/>
      <c r="G4719" s="219"/>
      <c r="H4719" s="7"/>
      <c r="I4719" s="7"/>
      <c r="J4719" s="9"/>
      <c r="K4719" s="501"/>
    </row>
    <row r="4720" spans="1:11" x14ac:dyDescent="0.2">
      <c r="A4720" s="163">
        <v>4705</v>
      </c>
      <c r="B4720" s="7"/>
      <c r="C4720" s="7"/>
      <c r="D4720" s="120"/>
      <c r="E4720" s="7"/>
      <c r="F4720" s="7"/>
      <c r="G4720" s="219"/>
      <c r="H4720" s="7"/>
      <c r="I4720" s="7"/>
      <c r="J4720" s="9"/>
      <c r="K4720" s="501"/>
    </row>
    <row r="4721" spans="1:11" x14ac:dyDescent="0.2">
      <c r="A4721" s="163">
        <v>4706</v>
      </c>
      <c r="B4721" s="7"/>
      <c r="C4721" s="7"/>
      <c r="D4721" s="120"/>
      <c r="E4721" s="7"/>
      <c r="F4721" s="7"/>
      <c r="G4721" s="219"/>
      <c r="H4721" s="7"/>
      <c r="I4721" s="7"/>
      <c r="J4721" s="9"/>
      <c r="K4721" s="501"/>
    </row>
    <row r="4722" spans="1:11" x14ac:dyDescent="0.2">
      <c r="A4722" s="163">
        <v>4707</v>
      </c>
      <c r="B4722" s="7"/>
      <c r="C4722" s="7"/>
      <c r="D4722" s="120"/>
      <c r="E4722" s="7"/>
      <c r="F4722" s="7"/>
      <c r="G4722" s="219"/>
      <c r="H4722" s="7"/>
      <c r="I4722" s="7"/>
      <c r="J4722" s="9"/>
      <c r="K4722" s="501"/>
    </row>
    <row r="4723" spans="1:11" x14ac:dyDescent="0.2">
      <c r="A4723" s="163">
        <v>4708</v>
      </c>
      <c r="B4723" s="7"/>
      <c r="C4723" s="7"/>
      <c r="D4723" s="120"/>
      <c r="E4723" s="7"/>
      <c r="F4723" s="7"/>
      <c r="G4723" s="219"/>
      <c r="H4723" s="7"/>
      <c r="I4723" s="7"/>
      <c r="J4723" s="9"/>
      <c r="K4723" s="501"/>
    </row>
    <row r="4724" spans="1:11" x14ac:dyDescent="0.2">
      <c r="A4724" s="163">
        <v>4709</v>
      </c>
      <c r="B4724" s="7"/>
      <c r="C4724" s="7"/>
      <c r="D4724" s="120"/>
      <c r="E4724" s="7"/>
      <c r="F4724" s="7"/>
      <c r="G4724" s="219"/>
      <c r="H4724" s="7"/>
      <c r="I4724" s="7"/>
      <c r="J4724" s="9"/>
      <c r="K4724" s="501"/>
    </row>
    <row r="4725" spans="1:11" x14ac:dyDescent="0.2">
      <c r="A4725" s="163">
        <v>4710</v>
      </c>
      <c r="B4725" s="7"/>
      <c r="C4725" s="7"/>
      <c r="D4725" s="120"/>
      <c r="E4725" s="7"/>
      <c r="F4725" s="7"/>
      <c r="G4725" s="219"/>
      <c r="H4725" s="7"/>
      <c r="I4725" s="7"/>
      <c r="J4725" s="9"/>
      <c r="K4725" s="501"/>
    </row>
    <row r="4726" spans="1:11" x14ac:dyDescent="0.2">
      <c r="A4726" s="163">
        <v>4711</v>
      </c>
      <c r="B4726" s="7"/>
      <c r="C4726" s="7"/>
      <c r="D4726" s="120"/>
      <c r="E4726" s="7"/>
      <c r="F4726" s="7"/>
      <c r="G4726" s="219"/>
      <c r="H4726" s="7"/>
      <c r="I4726" s="7"/>
      <c r="J4726" s="9"/>
      <c r="K4726" s="501"/>
    </row>
    <row r="4727" spans="1:11" x14ac:dyDescent="0.2">
      <c r="A4727" s="163">
        <v>4712</v>
      </c>
      <c r="B4727" s="7"/>
      <c r="C4727" s="7"/>
      <c r="D4727" s="120"/>
      <c r="E4727" s="7"/>
      <c r="F4727" s="7"/>
      <c r="G4727" s="219"/>
      <c r="H4727" s="7"/>
      <c r="I4727" s="7"/>
      <c r="J4727" s="9"/>
      <c r="K4727" s="501"/>
    </row>
    <row r="4728" spans="1:11" x14ac:dyDescent="0.2">
      <c r="A4728" s="163">
        <v>4713</v>
      </c>
      <c r="B4728" s="7"/>
      <c r="C4728" s="7"/>
      <c r="D4728" s="120"/>
      <c r="E4728" s="7"/>
      <c r="F4728" s="7"/>
      <c r="G4728" s="219"/>
      <c r="H4728" s="7"/>
      <c r="I4728" s="7"/>
      <c r="J4728" s="9"/>
      <c r="K4728" s="501"/>
    </row>
    <row r="4729" spans="1:11" x14ac:dyDescent="0.2">
      <c r="A4729" s="163">
        <v>4714</v>
      </c>
      <c r="B4729" s="7"/>
      <c r="C4729" s="7"/>
      <c r="D4729" s="120"/>
      <c r="E4729" s="7"/>
      <c r="F4729" s="7"/>
      <c r="G4729" s="219"/>
      <c r="H4729" s="7"/>
      <c r="I4729" s="7"/>
      <c r="J4729" s="9"/>
      <c r="K4729" s="501"/>
    </row>
    <row r="4730" spans="1:11" x14ac:dyDescent="0.2">
      <c r="A4730" s="163">
        <v>4715</v>
      </c>
      <c r="B4730" s="7"/>
      <c r="C4730" s="7"/>
      <c r="D4730" s="120"/>
      <c r="E4730" s="7"/>
      <c r="F4730" s="7"/>
      <c r="G4730" s="219"/>
      <c r="H4730" s="7"/>
      <c r="I4730" s="7"/>
      <c r="J4730" s="9"/>
      <c r="K4730" s="501"/>
    </row>
    <row r="4731" spans="1:11" x14ac:dyDescent="0.2">
      <c r="A4731" s="163">
        <v>4716</v>
      </c>
      <c r="B4731" s="7"/>
      <c r="C4731" s="7"/>
      <c r="D4731" s="120"/>
      <c r="E4731" s="7"/>
      <c r="F4731" s="7"/>
      <c r="G4731" s="219"/>
      <c r="H4731" s="7"/>
      <c r="I4731" s="7"/>
      <c r="J4731" s="9"/>
      <c r="K4731" s="501"/>
    </row>
    <row r="4732" spans="1:11" x14ac:dyDescent="0.2">
      <c r="A4732" s="163">
        <v>4717</v>
      </c>
      <c r="B4732" s="7"/>
      <c r="C4732" s="7"/>
      <c r="D4732" s="120"/>
      <c r="E4732" s="7"/>
      <c r="F4732" s="7"/>
      <c r="G4732" s="219"/>
      <c r="H4732" s="7"/>
      <c r="I4732" s="7"/>
      <c r="J4732" s="9"/>
      <c r="K4732" s="501"/>
    </row>
    <row r="4733" spans="1:11" x14ac:dyDescent="0.2">
      <c r="A4733" s="163">
        <v>4718</v>
      </c>
      <c r="B4733" s="7"/>
      <c r="C4733" s="7"/>
      <c r="D4733" s="120"/>
      <c r="E4733" s="7"/>
      <c r="F4733" s="7"/>
      <c r="G4733" s="219"/>
      <c r="H4733" s="7"/>
      <c r="I4733" s="7"/>
      <c r="J4733" s="9"/>
      <c r="K4733" s="501"/>
    </row>
    <row r="4734" spans="1:11" x14ac:dyDescent="0.2">
      <c r="A4734" s="163">
        <v>4719</v>
      </c>
      <c r="B4734" s="7"/>
      <c r="C4734" s="7"/>
      <c r="D4734" s="120"/>
      <c r="E4734" s="7"/>
      <c r="F4734" s="7"/>
      <c r="G4734" s="219"/>
      <c r="H4734" s="7"/>
      <c r="I4734" s="7"/>
      <c r="J4734" s="9"/>
      <c r="K4734" s="501"/>
    </row>
    <row r="4735" spans="1:11" x14ac:dyDescent="0.2">
      <c r="A4735" s="163">
        <v>4720</v>
      </c>
      <c r="B4735" s="7"/>
      <c r="C4735" s="7"/>
      <c r="D4735" s="120"/>
      <c r="E4735" s="7"/>
      <c r="F4735" s="7"/>
      <c r="G4735" s="219"/>
      <c r="H4735" s="7"/>
      <c r="I4735" s="7"/>
      <c r="J4735" s="9"/>
      <c r="K4735" s="501"/>
    </row>
    <row r="4736" spans="1:11" x14ac:dyDescent="0.2">
      <c r="A4736" s="163">
        <v>4721</v>
      </c>
      <c r="B4736" s="7"/>
      <c r="C4736" s="7"/>
      <c r="D4736" s="120"/>
      <c r="E4736" s="7"/>
      <c r="F4736" s="7"/>
      <c r="G4736" s="219"/>
      <c r="H4736" s="7"/>
      <c r="I4736" s="7"/>
      <c r="J4736" s="9"/>
      <c r="K4736" s="501"/>
    </row>
    <row r="4737" spans="1:11" x14ac:dyDescent="0.2">
      <c r="A4737" s="163">
        <v>4722</v>
      </c>
      <c r="B4737" s="7"/>
      <c r="C4737" s="7"/>
      <c r="D4737" s="120"/>
      <c r="E4737" s="7"/>
      <c r="F4737" s="7"/>
      <c r="G4737" s="219"/>
      <c r="H4737" s="7"/>
      <c r="I4737" s="7"/>
      <c r="J4737" s="9"/>
      <c r="K4737" s="501"/>
    </row>
    <row r="4738" spans="1:11" x14ac:dyDescent="0.2">
      <c r="A4738" s="163">
        <v>4723</v>
      </c>
      <c r="B4738" s="7"/>
      <c r="C4738" s="7"/>
      <c r="D4738" s="120"/>
      <c r="E4738" s="7"/>
      <c r="F4738" s="7"/>
      <c r="G4738" s="219"/>
      <c r="H4738" s="7"/>
      <c r="I4738" s="7"/>
      <c r="J4738" s="9"/>
      <c r="K4738" s="501"/>
    </row>
    <row r="4739" spans="1:11" x14ac:dyDescent="0.2">
      <c r="A4739" s="163">
        <v>4724</v>
      </c>
      <c r="B4739" s="7"/>
      <c r="C4739" s="7"/>
      <c r="D4739" s="120"/>
      <c r="E4739" s="7"/>
      <c r="F4739" s="7"/>
      <c r="G4739" s="219"/>
      <c r="H4739" s="7"/>
      <c r="I4739" s="7"/>
      <c r="J4739" s="9"/>
      <c r="K4739" s="501"/>
    </row>
    <row r="4740" spans="1:11" x14ac:dyDescent="0.2">
      <c r="A4740" s="163">
        <v>4725</v>
      </c>
      <c r="B4740" s="7"/>
      <c r="C4740" s="7"/>
      <c r="D4740" s="120"/>
      <c r="E4740" s="7"/>
      <c r="F4740" s="7"/>
      <c r="G4740" s="219"/>
      <c r="H4740" s="7"/>
      <c r="I4740" s="7"/>
      <c r="J4740" s="9"/>
      <c r="K4740" s="501"/>
    </row>
    <row r="4741" spans="1:11" x14ac:dyDescent="0.2">
      <c r="A4741" s="163">
        <v>4726</v>
      </c>
      <c r="B4741" s="7"/>
      <c r="C4741" s="7"/>
      <c r="D4741" s="120"/>
      <c r="E4741" s="7"/>
      <c r="F4741" s="7"/>
      <c r="G4741" s="219"/>
      <c r="H4741" s="7"/>
      <c r="I4741" s="7"/>
      <c r="J4741" s="9"/>
      <c r="K4741" s="501"/>
    </row>
    <row r="4742" spans="1:11" x14ac:dyDescent="0.2">
      <c r="A4742" s="163">
        <v>4727</v>
      </c>
      <c r="B4742" s="7"/>
      <c r="C4742" s="7"/>
      <c r="D4742" s="120"/>
      <c r="E4742" s="7"/>
      <c r="F4742" s="7"/>
      <c r="G4742" s="219"/>
      <c r="H4742" s="7"/>
      <c r="I4742" s="7"/>
      <c r="J4742" s="9"/>
      <c r="K4742" s="501"/>
    </row>
    <row r="4743" spans="1:11" x14ac:dyDescent="0.2">
      <c r="A4743" s="163">
        <v>4728</v>
      </c>
      <c r="B4743" s="7"/>
      <c r="C4743" s="7"/>
      <c r="D4743" s="120"/>
      <c r="E4743" s="7"/>
      <c r="F4743" s="7"/>
      <c r="G4743" s="219"/>
      <c r="H4743" s="7"/>
      <c r="I4743" s="7"/>
      <c r="J4743" s="9"/>
      <c r="K4743" s="501"/>
    </row>
    <row r="4744" spans="1:11" x14ac:dyDescent="0.2">
      <c r="A4744" s="163">
        <v>4729</v>
      </c>
      <c r="B4744" s="7"/>
      <c r="C4744" s="7"/>
      <c r="D4744" s="120"/>
      <c r="E4744" s="7"/>
      <c r="F4744" s="7"/>
      <c r="G4744" s="219"/>
      <c r="H4744" s="7"/>
      <c r="I4744" s="7"/>
      <c r="J4744" s="9"/>
      <c r="K4744" s="501"/>
    </row>
    <row r="4745" spans="1:11" x14ac:dyDescent="0.2">
      <c r="A4745" s="163">
        <v>4730</v>
      </c>
      <c r="B4745" s="7"/>
      <c r="C4745" s="7"/>
      <c r="D4745" s="120"/>
      <c r="E4745" s="7"/>
      <c r="F4745" s="7"/>
      <c r="G4745" s="219"/>
      <c r="H4745" s="7"/>
      <c r="I4745" s="7"/>
      <c r="J4745" s="9"/>
      <c r="K4745" s="501"/>
    </row>
    <row r="4746" spans="1:11" x14ac:dyDescent="0.2">
      <c r="A4746" s="163">
        <v>4731</v>
      </c>
      <c r="B4746" s="7"/>
      <c r="C4746" s="7"/>
      <c r="D4746" s="120"/>
      <c r="E4746" s="7"/>
      <c r="F4746" s="7"/>
      <c r="G4746" s="219"/>
      <c r="H4746" s="7"/>
      <c r="I4746" s="7"/>
      <c r="J4746" s="9"/>
      <c r="K4746" s="501"/>
    </row>
    <row r="4747" spans="1:11" x14ac:dyDescent="0.2">
      <c r="A4747" s="163">
        <v>4732</v>
      </c>
      <c r="B4747" s="7"/>
      <c r="C4747" s="7"/>
      <c r="D4747" s="120"/>
      <c r="E4747" s="7"/>
      <c r="F4747" s="7"/>
      <c r="G4747" s="219"/>
      <c r="H4747" s="7"/>
      <c r="I4747" s="7"/>
      <c r="J4747" s="9"/>
      <c r="K4747" s="501"/>
    </row>
    <row r="4748" spans="1:11" x14ac:dyDescent="0.2">
      <c r="A4748" s="163">
        <v>4733</v>
      </c>
      <c r="B4748" s="7"/>
      <c r="C4748" s="7"/>
      <c r="D4748" s="120"/>
      <c r="E4748" s="7"/>
      <c r="F4748" s="7"/>
      <c r="G4748" s="219"/>
      <c r="H4748" s="7"/>
      <c r="I4748" s="7"/>
      <c r="J4748" s="9"/>
      <c r="K4748" s="501"/>
    </row>
    <row r="4749" spans="1:11" x14ac:dyDescent="0.2">
      <c r="A4749" s="163">
        <v>4734</v>
      </c>
      <c r="B4749" s="7"/>
      <c r="C4749" s="7"/>
      <c r="D4749" s="120"/>
      <c r="E4749" s="7"/>
      <c r="F4749" s="7"/>
      <c r="G4749" s="219"/>
      <c r="H4749" s="7"/>
      <c r="I4749" s="7"/>
      <c r="J4749" s="9"/>
      <c r="K4749" s="501"/>
    </row>
    <row r="4750" spans="1:11" x14ac:dyDescent="0.2">
      <c r="A4750" s="163">
        <v>4735</v>
      </c>
      <c r="B4750" s="7"/>
      <c r="C4750" s="7"/>
      <c r="D4750" s="120"/>
      <c r="E4750" s="7"/>
      <c r="F4750" s="7"/>
      <c r="G4750" s="219"/>
      <c r="H4750" s="7"/>
      <c r="I4750" s="7"/>
      <c r="J4750" s="9"/>
      <c r="K4750" s="501"/>
    </row>
    <row r="4751" spans="1:11" x14ac:dyDescent="0.2">
      <c r="A4751" s="163">
        <v>4736</v>
      </c>
      <c r="B4751" s="7"/>
      <c r="C4751" s="7"/>
      <c r="D4751" s="120"/>
      <c r="E4751" s="7"/>
      <c r="F4751" s="7"/>
      <c r="G4751" s="219"/>
      <c r="H4751" s="7"/>
      <c r="I4751" s="7"/>
      <c r="J4751" s="9"/>
      <c r="K4751" s="501"/>
    </row>
    <row r="4752" spans="1:11" x14ac:dyDescent="0.2">
      <c r="A4752" s="163">
        <v>4737</v>
      </c>
      <c r="B4752" s="7"/>
      <c r="C4752" s="7"/>
      <c r="D4752" s="120"/>
      <c r="E4752" s="7"/>
      <c r="F4752" s="7"/>
      <c r="G4752" s="219"/>
      <c r="H4752" s="7"/>
      <c r="I4752" s="7"/>
      <c r="J4752" s="9"/>
      <c r="K4752" s="501"/>
    </row>
    <row r="4753" spans="1:11" x14ac:dyDescent="0.2">
      <c r="A4753" s="163">
        <v>4738</v>
      </c>
      <c r="B4753" s="7"/>
      <c r="C4753" s="7"/>
      <c r="D4753" s="120"/>
      <c r="E4753" s="7"/>
      <c r="F4753" s="7"/>
      <c r="G4753" s="219"/>
      <c r="H4753" s="7"/>
      <c r="I4753" s="7"/>
      <c r="J4753" s="9"/>
      <c r="K4753" s="501"/>
    </row>
    <row r="4754" spans="1:11" x14ac:dyDescent="0.2">
      <c r="A4754" s="163">
        <v>4739</v>
      </c>
      <c r="B4754" s="7"/>
      <c r="C4754" s="7"/>
      <c r="D4754" s="120"/>
      <c r="E4754" s="7"/>
      <c r="F4754" s="7"/>
      <c r="G4754" s="219"/>
      <c r="H4754" s="7"/>
      <c r="I4754" s="7"/>
      <c r="J4754" s="9"/>
      <c r="K4754" s="501"/>
    </row>
    <row r="4755" spans="1:11" x14ac:dyDescent="0.2">
      <c r="A4755" s="163">
        <v>4740</v>
      </c>
      <c r="B4755" s="7"/>
      <c r="C4755" s="7"/>
      <c r="D4755" s="120"/>
      <c r="E4755" s="7"/>
      <c r="F4755" s="7"/>
      <c r="G4755" s="219"/>
      <c r="H4755" s="7"/>
      <c r="I4755" s="7"/>
      <c r="J4755" s="9"/>
      <c r="K4755" s="501"/>
    </row>
    <row r="4756" spans="1:11" x14ac:dyDescent="0.2">
      <c r="A4756" s="163">
        <v>4741</v>
      </c>
      <c r="B4756" s="7"/>
      <c r="C4756" s="7"/>
      <c r="D4756" s="120"/>
      <c r="E4756" s="7"/>
      <c r="F4756" s="7"/>
      <c r="G4756" s="219"/>
      <c r="H4756" s="7"/>
      <c r="I4756" s="7"/>
      <c r="J4756" s="9"/>
      <c r="K4756" s="501"/>
    </row>
    <row r="4757" spans="1:11" x14ac:dyDescent="0.2">
      <c r="A4757" s="163">
        <v>4742</v>
      </c>
      <c r="B4757" s="7"/>
      <c r="C4757" s="7"/>
      <c r="D4757" s="120"/>
      <c r="E4757" s="7"/>
      <c r="F4757" s="7"/>
      <c r="G4757" s="219"/>
      <c r="H4757" s="7"/>
      <c r="I4757" s="7"/>
      <c r="J4757" s="9"/>
      <c r="K4757" s="501"/>
    </row>
    <row r="4758" spans="1:11" x14ac:dyDescent="0.2">
      <c r="A4758" s="163">
        <v>4743</v>
      </c>
      <c r="B4758" s="7"/>
      <c r="C4758" s="7"/>
      <c r="D4758" s="120"/>
      <c r="E4758" s="7"/>
      <c r="F4758" s="7"/>
      <c r="G4758" s="219"/>
      <c r="H4758" s="7"/>
      <c r="I4758" s="7"/>
      <c r="J4758" s="9"/>
      <c r="K4758" s="501"/>
    </row>
    <row r="4759" spans="1:11" x14ac:dyDescent="0.2">
      <c r="A4759" s="163">
        <v>4744</v>
      </c>
      <c r="B4759" s="7"/>
      <c r="C4759" s="7"/>
      <c r="D4759" s="120"/>
      <c r="E4759" s="7"/>
      <c r="F4759" s="7"/>
      <c r="G4759" s="219"/>
      <c r="H4759" s="7"/>
      <c r="I4759" s="7"/>
      <c r="J4759" s="9"/>
      <c r="K4759" s="501"/>
    </row>
    <row r="4760" spans="1:11" x14ac:dyDescent="0.2">
      <c r="A4760" s="163">
        <v>4745</v>
      </c>
      <c r="B4760" s="7"/>
      <c r="C4760" s="7"/>
      <c r="D4760" s="120"/>
      <c r="E4760" s="7"/>
      <c r="F4760" s="7"/>
      <c r="G4760" s="219"/>
      <c r="H4760" s="7"/>
      <c r="I4760" s="7"/>
      <c r="J4760" s="9"/>
      <c r="K4760" s="501"/>
    </row>
    <row r="4761" spans="1:11" x14ac:dyDescent="0.2">
      <c r="A4761" s="163">
        <v>4746</v>
      </c>
      <c r="B4761" s="7"/>
      <c r="C4761" s="7"/>
      <c r="D4761" s="120"/>
      <c r="E4761" s="7"/>
      <c r="F4761" s="7"/>
      <c r="G4761" s="219"/>
      <c r="H4761" s="7"/>
      <c r="I4761" s="7"/>
      <c r="J4761" s="9"/>
      <c r="K4761" s="501"/>
    </row>
    <row r="4762" spans="1:11" x14ac:dyDescent="0.2">
      <c r="A4762" s="163">
        <v>4747</v>
      </c>
      <c r="B4762" s="7"/>
      <c r="C4762" s="7"/>
      <c r="D4762" s="120"/>
      <c r="E4762" s="7"/>
      <c r="F4762" s="7"/>
      <c r="G4762" s="219"/>
      <c r="H4762" s="7"/>
      <c r="I4762" s="7"/>
      <c r="J4762" s="9"/>
      <c r="K4762" s="501"/>
    </row>
    <row r="4763" spans="1:11" x14ac:dyDescent="0.2">
      <c r="A4763" s="163">
        <v>4748</v>
      </c>
      <c r="B4763" s="7"/>
      <c r="C4763" s="7"/>
      <c r="D4763" s="120"/>
      <c r="E4763" s="7"/>
      <c r="F4763" s="7"/>
      <c r="G4763" s="219"/>
      <c r="H4763" s="7"/>
      <c r="I4763" s="7"/>
      <c r="J4763" s="9"/>
      <c r="K4763" s="501"/>
    </row>
    <row r="4764" spans="1:11" x14ac:dyDescent="0.2">
      <c r="A4764" s="163">
        <v>4749</v>
      </c>
      <c r="B4764" s="7"/>
      <c r="C4764" s="7"/>
      <c r="D4764" s="120"/>
      <c r="E4764" s="7"/>
      <c r="F4764" s="7"/>
      <c r="G4764" s="219"/>
      <c r="H4764" s="7"/>
      <c r="I4764" s="7"/>
      <c r="J4764" s="9"/>
      <c r="K4764" s="501"/>
    </row>
    <row r="4765" spans="1:11" x14ac:dyDescent="0.2">
      <c r="A4765" s="163">
        <v>4750</v>
      </c>
      <c r="B4765" s="7"/>
      <c r="C4765" s="7"/>
      <c r="D4765" s="120"/>
      <c r="E4765" s="7"/>
      <c r="F4765" s="7"/>
      <c r="G4765" s="219"/>
      <c r="H4765" s="7"/>
      <c r="I4765" s="7"/>
      <c r="J4765" s="9"/>
      <c r="K4765" s="501"/>
    </row>
    <row r="4766" spans="1:11" x14ac:dyDescent="0.2">
      <c r="A4766" s="163">
        <v>4751</v>
      </c>
      <c r="B4766" s="7"/>
      <c r="C4766" s="7"/>
      <c r="D4766" s="120"/>
      <c r="E4766" s="7"/>
      <c r="F4766" s="7"/>
      <c r="G4766" s="219"/>
      <c r="H4766" s="7"/>
      <c r="I4766" s="7"/>
      <c r="J4766" s="9"/>
      <c r="K4766" s="501"/>
    </row>
    <row r="4767" spans="1:11" x14ac:dyDescent="0.2">
      <c r="A4767" s="163">
        <v>4752</v>
      </c>
      <c r="B4767" s="7"/>
      <c r="C4767" s="7"/>
      <c r="D4767" s="120"/>
      <c r="E4767" s="7"/>
      <c r="F4767" s="7"/>
      <c r="G4767" s="219"/>
      <c r="H4767" s="7"/>
      <c r="I4767" s="7"/>
      <c r="J4767" s="9"/>
      <c r="K4767" s="501"/>
    </row>
    <row r="4768" spans="1:11" x14ac:dyDescent="0.2">
      <c r="A4768" s="163">
        <v>4753</v>
      </c>
      <c r="B4768" s="7"/>
      <c r="C4768" s="7"/>
      <c r="D4768" s="120"/>
      <c r="E4768" s="7"/>
      <c r="F4768" s="7"/>
      <c r="G4768" s="219"/>
      <c r="H4768" s="7"/>
      <c r="I4768" s="7"/>
      <c r="J4768" s="9"/>
      <c r="K4768" s="501"/>
    </row>
    <row r="4769" spans="1:11" x14ac:dyDescent="0.2">
      <c r="A4769" s="163">
        <v>4754</v>
      </c>
      <c r="B4769" s="7"/>
      <c r="C4769" s="7"/>
      <c r="D4769" s="120"/>
      <c r="E4769" s="7"/>
      <c r="F4769" s="7"/>
      <c r="G4769" s="219"/>
      <c r="H4769" s="7"/>
      <c r="I4769" s="7"/>
      <c r="J4769" s="9"/>
      <c r="K4769" s="501"/>
    </row>
    <row r="4770" spans="1:11" x14ac:dyDescent="0.2">
      <c r="A4770" s="163">
        <v>4755</v>
      </c>
      <c r="B4770" s="7"/>
      <c r="C4770" s="7"/>
      <c r="D4770" s="120"/>
      <c r="E4770" s="7"/>
      <c r="F4770" s="7"/>
      <c r="G4770" s="219"/>
      <c r="H4770" s="7"/>
      <c r="I4770" s="7"/>
      <c r="J4770" s="9"/>
      <c r="K4770" s="501"/>
    </row>
    <row r="4771" spans="1:11" x14ac:dyDescent="0.2">
      <c r="A4771" s="163">
        <v>4756</v>
      </c>
      <c r="B4771" s="7"/>
      <c r="C4771" s="7"/>
      <c r="D4771" s="120"/>
      <c r="E4771" s="7"/>
      <c r="F4771" s="7"/>
      <c r="G4771" s="219"/>
      <c r="H4771" s="7"/>
      <c r="I4771" s="7"/>
      <c r="J4771" s="9"/>
      <c r="K4771" s="501"/>
    </row>
    <row r="4772" spans="1:11" x14ac:dyDescent="0.2">
      <c r="A4772" s="163">
        <v>4757</v>
      </c>
      <c r="B4772" s="7"/>
      <c r="C4772" s="7"/>
      <c r="D4772" s="120"/>
      <c r="E4772" s="7"/>
      <c r="F4772" s="7"/>
      <c r="G4772" s="219"/>
      <c r="H4772" s="7"/>
      <c r="I4772" s="7"/>
      <c r="J4772" s="9"/>
      <c r="K4772" s="501"/>
    </row>
    <row r="4773" spans="1:11" x14ac:dyDescent="0.2">
      <c r="A4773" s="163">
        <v>4758</v>
      </c>
      <c r="B4773" s="7"/>
      <c r="C4773" s="7"/>
      <c r="D4773" s="120"/>
      <c r="E4773" s="7"/>
      <c r="F4773" s="7"/>
      <c r="G4773" s="219"/>
      <c r="H4773" s="7"/>
      <c r="I4773" s="7"/>
      <c r="J4773" s="9"/>
      <c r="K4773" s="501"/>
    </row>
    <row r="4774" spans="1:11" x14ac:dyDescent="0.2">
      <c r="A4774" s="163">
        <v>4759</v>
      </c>
      <c r="B4774" s="7"/>
      <c r="C4774" s="7"/>
      <c r="D4774" s="120"/>
      <c r="E4774" s="7"/>
      <c r="F4774" s="7"/>
      <c r="G4774" s="219"/>
      <c r="H4774" s="7"/>
      <c r="I4774" s="7"/>
      <c r="J4774" s="9"/>
      <c r="K4774" s="501"/>
    </row>
    <row r="4775" spans="1:11" x14ac:dyDescent="0.2">
      <c r="A4775" s="163">
        <v>4760</v>
      </c>
      <c r="B4775" s="7"/>
      <c r="C4775" s="7"/>
      <c r="D4775" s="120"/>
      <c r="E4775" s="7"/>
      <c r="F4775" s="7"/>
      <c r="G4775" s="219"/>
      <c r="H4775" s="7"/>
      <c r="I4775" s="7"/>
      <c r="J4775" s="9"/>
      <c r="K4775" s="501"/>
    </row>
    <row r="4776" spans="1:11" x14ac:dyDescent="0.2">
      <c r="A4776" s="163">
        <v>4761</v>
      </c>
      <c r="B4776" s="7"/>
      <c r="C4776" s="7"/>
      <c r="D4776" s="120"/>
      <c r="E4776" s="7"/>
      <c r="F4776" s="7"/>
      <c r="G4776" s="219"/>
      <c r="H4776" s="7"/>
      <c r="I4776" s="7"/>
      <c r="J4776" s="9"/>
      <c r="K4776" s="501"/>
    </row>
    <row r="4777" spans="1:11" x14ac:dyDescent="0.2">
      <c r="A4777" s="163">
        <v>4762</v>
      </c>
      <c r="B4777" s="7"/>
      <c r="C4777" s="7"/>
      <c r="D4777" s="120"/>
      <c r="E4777" s="7"/>
      <c r="F4777" s="7"/>
      <c r="G4777" s="219"/>
      <c r="H4777" s="7"/>
      <c r="I4777" s="7"/>
      <c r="J4777" s="9"/>
      <c r="K4777" s="501"/>
    </row>
    <row r="4778" spans="1:11" x14ac:dyDescent="0.2">
      <c r="A4778" s="163">
        <v>4763</v>
      </c>
      <c r="B4778" s="7"/>
      <c r="C4778" s="7"/>
      <c r="D4778" s="120"/>
      <c r="E4778" s="7"/>
      <c r="F4778" s="7"/>
      <c r="G4778" s="219"/>
      <c r="H4778" s="7"/>
      <c r="I4778" s="7"/>
      <c r="J4778" s="9"/>
      <c r="K4778" s="501"/>
    </row>
    <row r="4779" spans="1:11" x14ac:dyDescent="0.2">
      <c r="A4779" s="163">
        <v>4764</v>
      </c>
      <c r="B4779" s="7"/>
      <c r="C4779" s="7"/>
      <c r="D4779" s="120"/>
      <c r="E4779" s="7"/>
      <c r="F4779" s="7"/>
      <c r="G4779" s="219"/>
      <c r="H4779" s="7"/>
      <c r="I4779" s="7"/>
      <c r="J4779" s="9"/>
      <c r="K4779" s="501"/>
    </row>
    <row r="4780" spans="1:11" x14ac:dyDescent="0.2">
      <c r="A4780" s="163">
        <v>4765</v>
      </c>
      <c r="B4780" s="7"/>
      <c r="C4780" s="7"/>
      <c r="D4780" s="120"/>
      <c r="E4780" s="7"/>
      <c r="F4780" s="7"/>
      <c r="G4780" s="219"/>
      <c r="H4780" s="7"/>
      <c r="I4780" s="7"/>
      <c r="J4780" s="9"/>
      <c r="K4780" s="501"/>
    </row>
    <row r="4781" spans="1:11" x14ac:dyDescent="0.2">
      <c r="A4781" s="163">
        <v>4766</v>
      </c>
      <c r="B4781" s="7"/>
      <c r="C4781" s="7"/>
      <c r="D4781" s="120"/>
      <c r="E4781" s="7"/>
      <c r="F4781" s="7"/>
      <c r="G4781" s="219"/>
      <c r="H4781" s="7"/>
      <c r="I4781" s="7"/>
      <c r="J4781" s="9"/>
      <c r="K4781" s="501"/>
    </row>
    <row r="4782" spans="1:11" x14ac:dyDescent="0.2">
      <c r="A4782" s="163">
        <v>4767</v>
      </c>
      <c r="B4782" s="7"/>
      <c r="C4782" s="7"/>
      <c r="D4782" s="120"/>
      <c r="E4782" s="7"/>
      <c r="F4782" s="7"/>
      <c r="G4782" s="219"/>
      <c r="H4782" s="7"/>
      <c r="I4782" s="7"/>
      <c r="J4782" s="9"/>
      <c r="K4782" s="501"/>
    </row>
    <row r="4783" spans="1:11" x14ac:dyDescent="0.2">
      <c r="A4783" s="163">
        <v>4768</v>
      </c>
      <c r="B4783" s="7"/>
      <c r="C4783" s="7"/>
      <c r="D4783" s="120"/>
      <c r="E4783" s="7"/>
      <c r="F4783" s="7"/>
      <c r="G4783" s="219"/>
      <c r="H4783" s="7"/>
      <c r="I4783" s="7"/>
      <c r="J4783" s="9"/>
      <c r="K4783" s="501"/>
    </row>
    <row r="4784" spans="1:11" x14ac:dyDescent="0.2">
      <c r="A4784" s="163">
        <v>4769</v>
      </c>
      <c r="B4784" s="7"/>
      <c r="C4784" s="7"/>
      <c r="D4784" s="120"/>
      <c r="E4784" s="7"/>
      <c r="F4784" s="7"/>
      <c r="G4784" s="219"/>
      <c r="H4784" s="7"/>
      <c r="I4784" s="7"/>
      <c r="J4784" s="9"/>
      <c r="K4784" s="501"/>
    </row>
    <row r="4785" spans="1:11" x14ac:dyDescent="0.2">
      <c r="A4785" s="163">
        <v>4770</v>
      </c>
      <c r="B4785" s="7"/>
      <c r="C4785" s="7"/>
      <c r="D4785" s="120"/>
      <c r="E4785" s="7"/>
      <c r="F4785" s="7"/>
      <c r="G4785" s="219"/>
      <c r="H4785" s="7"/>
      <c r="I4785" s="7"/>
      <c r="J4785" s="9"/>
      <c r="K4785" s="501"/>
    </row>
    <row r="4786" spans="1:11" x14ac:dyDescent="0.2">
      <c r="A4786" s="163">
        <v>4771</v>
      </c>
      <c r="B4786" s="7"/>
      <c r="C4786" s="7"/>
      <c r="D4786" s="120"/>
      <c r="E4786" s="7"/>
      <c r="F4786" s="7"/>
      <c r="G4786" s="219"/>
      <c r="H4786" s="7"/>
      <c r="I4786" s="7"/>
      <c r="J4786" s="9"/>
      <c r="K4786" s="501"/>
    </row>
    <row r="4787" spans="1:11" x14ac:dyDescent="0.2">
      <c r="A4787" s="163">
        <v>4772</v>
      </c>
      <c r="B4787" s="7"/>
      <c r="C4787" s="7"/>
      <c r="D4787" s="120"/>
      <c r="E4787" s="7"/>
      <c r="F4787" s="7"/>
      <c r="G4787" s="219"/>
      <c r="H4787" s="7"/>
      <c r="I4787" s="7"/>
      <c r="J4787" s="9"/>
      <c r="K4787" s="501"/>
    </row>
    <row r="4788" spans="1:11" x14ac:dyDescent="0.2">
      <c r="A4788" s="163">
        <v>4773</v>
      </c>
      <c r="B4788" s="7"/>
      <c r="C4788" s="7"/>
      <c r="D4788" s="120"/>
      <c r="E4788" s="7"/>
      <c r="F4788" s="7"/>
      <c r="G4788" s="219"/>
      <c r="H4788" s="7"/>
      <c r="I4788" s="7"/>
      <c r="J4788" s="9"/>
      <c r="K4788" s="501"/>
    </row>
    <row r="4789" spans="1:11" x14ac:dyDescent="0.2">
      <c r="A4789" s="163">
        <v>4774</v>
      </c>
      <c r="B4789" s="7"/>
      <c r="C4789" s="7"/>
      <c r="D4789" s="120"/>
      <c r="E4789" s="7"/>
      <c r="F4789" s="7"/>
      <c r="G4789" s="219"/>
      <c r="H4789" s="7"/>
      <c r="I4789" s="7"/>
      <c r="J4789" s="9"/>
      <c r="K4789" s="501"/>
    </row>
    <row r="4790" spans="1:11" x14ac:dyDescent="0.2">
      <c r="A4790" s="163">
        <v>4775</v>
      </c>
      <c r="B4790" s="7"/>
      <c r="C4790" s="7"/>
      <c r="D4790" s="120"/>
      <c r="E4790" s="7"/>
      <c r="F4790" s="7"/>
      <c r="G4790" s="219"/>
      <c r="H4790" s="7"/>
      <c r="I4790" s="7"/>
      <c r="J4790" s="9"/>
      <c r="K4790" s="501"/>
    </row>
    <row r="4791" spans="1:11" x14ac:dyDescent="0.2">
      <c r="A4791" s="163">
        <v>4776</v>
      </c>
      <c r="B4791" s="7"/>
      <c r="C4791" s="7"/>
      <c r="D4791" s="120"/>
      <c r="E4791" s="7"/>
      <c r="F4791" s="7"/>
      <c r="G4791" s="219"/>
      <c r="H4791" s="7"/>
      <c r="I4791" s="7"/>
      <c r="J4791" s="9"/>
      <c r="K4791" s="501"/>
    </row>
    <row r="4792" spans="1:11" x14ac:dyDescent="0.2">
      <c r="A4792" s="163">
        <v>4777</v>
      </c>
      <c r="B4792" s="7"/>
      <c r="C4792" s="7"/>
      <c r="D4792" s="120"/>
      <c r="E4792" s="7"/>
      <c r="F4792" s="7"/>
      <c r="G4792" s="219"/>
      <c r="H4792" s="7"/>
      <c r="I4792" s="7"/>
      <c r="J4792" s="9"/>
      <c r="K4792" s="501"/>
    </row>
    <row r="4793" spans="1:11" x14ac:dyDescent="0.2">
      <c r="A4793" s="163">
        <v>4778</v>
      </c>
      <c r="B4793" s="7"/>
      <c r="C4793" s="7"/>
      <c r="D4793" s="120"/>
      <c r="E4793" s="7"/>
      <c r="F4793" s="7"/>
      <c r="G4793" s="219"/>
      <c r="H4793" s="7"/>
      <c r="I4793" s="7"/>
      <c r="J4793" s="9"/>
      <c r="K4793" s="501"/>
    </row>
    <row r="4794" spans="1:11" x14ac:dyDescent="0.2">
      <c r="A4794" s="163">
        <v>4779</v>
      </c>
      <c r="B4794" s="7"/>
      <c r="C4794" s="7"/>
      <c r="D4794" s="120"/>
      <c r="E4794" s="7"/>
      <c r="F4794" s="7"/>
      <c r="G4794" s="219"/>
      <c r="H4794" s="7"/>
      <c r="I4794" s="7"/>
      <c r="J4794" s="9"/>
      <c r="K4794" s="501"/>
    </row>
    <row r="4795" spans="1:11" x14ac:dyDescent="0.2">
      <c r="A4795" s="163">
        <v>4780</v>
      </c>
      <c r="B4795" s="7"/>
      <c r="C4795" s="7"/>
      <c r="D4795" s="120"/>
      <c r="E4795" s="7"/>
      <c r="F4795" s="7"/>
      <c r="G4795" s="219"/>
      <c r="H4795" s="7"/>
      <c r="I4795" s="7"/>
      <c r="J4795" s="9"/>
      <c r="K4795" s="501"/>
    </row>
    <row r="4796" spans="1:11" x14ac:dyDescent="0.2">
      <c r="A4796" s="163">
        <v>4781</v>
      </c>
      <c r="B4796" s="7"/>
      <c r="C4796" s="7"/>
      <c r="D4796" s="120"/>
      <c r="E4796" s="7"/>
      <c r="F4796" s="7"/>
      <c r="G4796" s="219"/>
      <c r="H4796" s="7"/>
      <c r="I4796" s="7"/>
      <c r="J4796" s="9"/>
      <c r="K4796" s="501"/>
    </row>
    <row r="4797" spans="1:11" x14ac:dyDescent="0.2">
      <c r="A4797" s="163">
        <v>4782</v>
      </c>
      <c r="B4797" s="7"/>
      <c r="C4797" s="7"/>
      <c r="D4797" s="120"/>
      <c r="E4797" s="7"/>
      <c r="F4797" s="7"/>
      <c r="G4797" s="219"/>
      <c r="H4797" s="7"/>
      <c r="I4797" s="7"/>
      <c r="J4797" s="9"/>
      <c r="K4797" s="501"/>
    </row>
    <row r="4798" spans="1:11" x14ac:dyDescent="0.2">
      <c r="A4798" s="163">
        <v>4783</v>
      </c>
      <c r="B4798" s="7"/>
      <c r="C4798" s="7"/>
      <c r="D4798" s="120"/>
      <c r="E4798" s="7"/>
      <c r="F4798" s="7"/>
      <c r="G4798" s="219"/>
      <c r="H4798" s="7"/>
      <c r="I4798" s="7"/>
      <c r="J4798" s="9"/>
      <c r="K4798" s="501"/>
    </row>
    <row r="4799" spans="1:11" x14ac:dyDescent="0.2">
      <c r="A4799" s="163">
        <v>4784</v>
      </c>
      <c r="B4799" s="7"/>
      <c r="C4799" s="7"/>
      <c r="D4799" s="120"/>
      <c r="E4799" s="7"/>
      <c r="F4799" s="7"/>
      <c r="G4799" s="219"/>
      <c r="H4799" s="7"/>
      <c r="I4799" s="7"/>
      <c r="J4799" s="9"/>
      <c r="K4799" s="501"/>
    </row>
    <row r="4800" spans="1:11" x14ac:dyDescent="0.2">
      <c r="A4800" s="163">
        <v>4785</v>
      </c>
      <c r="B4800" s="7"/>
      <c r="C4800" s="7"/>
      <c r="D4800" s="120"/>
      <c r="E4800" s="7"/>
      <c r="F4800" s="7"/>
      <c r="G4800" s="219"/>
      <c r="H4800" s="7"/>
      <c r="I4800" s="7"/>
      <c r="J4800" s="9"/>
      <c r="K4800" s="501"/>
    </row>
    <row r="4801" spans="1:11" x14ac:dyDescent="0.2">
      <c r="A4801" s="163">
        <v>4786</v>
      </c>
      <c r="B4801" s="7"/>
      <c r="C4801" s="7"/>
      <c r="D4801" s="120"/>
      <c r="E4801" s="7"/>
      <c r="F4801" s="7"/>
      <c r="G4801" s="219"/>
      <c r="H4801" s="7"/>
      <c r="I4801" s="7"/>
      <c r="J4801" s="9"/>
      <c r="K4801" s="501"/>
    </row>
    <row r="4802" spans="1:11" x14ac:dyDescent="0.2">
      <c r="A4802" s="163">
        <v>4787</v>
      </c>
      <c r="B4802" s="7"/>
      <c r="C4802" s="7"/>
      <c r="D4802" s="120"/>
      <c r="E4802" s="7"/>
      <c r="F4802" s="7"/>
      <c r="G4802" s="219"/>
      <c r="H4802" s="7"/>
      <c r="I4802" s="7"/>
      <c r="J4802" s="9"/>
      <c r="K4802" s="501"/>
    </row>
    <row r="4803" spans="1:11" x14ac:dyDescent="0.2">
      <c r="A4803" s="163">
        <v>4788</v>
      </c>
      <c r="B4803" s="7"/>
      <c r="C4803" s="7"/>
      <c r="D4803" s="120"/>
      <c r="E4803" s="7"/>
      <c r="F4803" s="7"/>
      <c r="G4803" s="219"/>
      <c r="H4803" s="7"/>
      <c r="I4803" s="7"/>
      <c r="J4803" s="9"/>
      <c r="K4803" s="501"/>
    </row>
    <row r="4804" spans="1:11" x14ac:dyDescent="0.2">
      <c r="A4804" s="163">
        <v>4789</v>
      </c>
      <c r="B4804" s="7"/>
      <c r="C4804" s="7"/>
      <c r="D4804" s="120"/>
      <c r="E4804" s="7"/>
      <c r="F4804" s="7"/>
      <c r="G4804" s="219"/>
      <c r="H4804" s="7"/>
      <c r="I4804" s="7"/>
      <c r="J4804" s="9"/>
      <c r="K4804" s="501"/>
    </row>
    <row r="4805" spans="1:11" x14ac:dyDescent="0.2">
      <c r="A4805" s="163">
        <v>4790</v>
      </c>
      <c r="B4805" s="7"/>
      <c r="C4805" s="7"/>
      <c r="D4805" s="120"/>
      <c r="E4805" s="7"/>
      <c r="F4805" s="7"/>
      <c r="G4805" s="219"/>
      <c r="H4805" s="7"/>
      <c r="I4805" s="7"/>
      <c r="J4805" s="9"/>
      <c r="K4805" s="501"/>
    </row>
    <row r="4806" spans="1:11" x14ac:dyDescent="0.2">
      <c r="A4806" s="163">
        <v>4791</v>
      </c>
      <c r="B4806" s="7"/>
      <c r="C4806" s="7"/>
      <c r="D4806" s="120"/>
      <c r="E4806" s="7"/>
      <c r="F4806" s="7"/>
      <c r="G4806" s="219"/>
      <c r="H4806" s="7"/>
      <c r="I4806" s="7"/>
      <c r="J4806" s="9"/>
      <c r="K4806" s="501"/>
    </row>
    <row r="4807" spans="1:11" x14ac:dyDescent="0.2">
      <c r="A4807" s="163">
        <v>4792</v>
      </c>
      <c r="B4807" s="7"/>
      <c r="C4807" s="7"/>
      <c r="D4807" s="120"/>
      <c r="E4807" s="7"/>
      <c r="F4807" s="7"/>
      <c r="G4807" s="219"/>
      <c r="H4807" s="7"/>
      <c r="I4807" s="7"/>
      <c r="J4807" s="9"/>
      <c r="K4807" s="501"/>
    </row>
    <row r="4808" spans="1:11" x14ac:dyDescent="0.2">
      <c r="A4808" s="163">
        <v>4793</v>
      </c>
      <c r="B4808" s="7"/>
      <c r="C4808" s="7"/>
      <c r="D4808" s="120"/>
      <c r="E4808" s="7"/>
      <c r="F4808" s="7"/>
      <c r="G4808" s="219"/>
      <c r="H4808" s="7"/>
      <c r="I4808" s="7"/>
      <c r="J4808" s="9"/>
      <c r="K4808" s="501"/>
    </row>
    <row r="4809" spans="1:11" x14ac:dyDescent="0.2">
      <c r="A4809" s="163">
        <v>4794</v>
      </c>
      <c r="B4809" s="7"/>
      <c r="C4809" s="7"/>
      <c r="D4809" s="120"/>
      <c r="E4809" s="7"/>
      <c r="F4809" s="7"/>
      <c r="G4809" s="219"/>
      <c r="H4809" s="7"/>
      <c r="I4809" s="7"/>
      <c r="J4809" s="9"/>
      <c r="K4809" s="501"/>
    </row>
    <row r="4810" spans="1:11" x14ac:dyDescent="0.2">
      <c r="A4810" s="163">
        <v>4795</v>
      </c>
      <c r="B4810" s="7"/>
      <c r="C4810" s="7"/>
      <c r="D4810" s="120"/>
      <c r="E4810" s="7"/>
      <c r="F4810" s="7"/>
      <c r="G4810" s="219"/>
      <c r="H4810" s="7"/>
      <c r="I4810" s="7"/>
      <c r="J4810" s="9"/>
      <c r="K4810" s="501"/>
    </row>
    <row r="4811" spans="1:11" x14ac:dyDescent="0.2">
      <c r="A4811" s="163">
        <v>4796</v>
      </c>
      <c r="B4811" s="7"/>
      <c r="C4811" s="7"/>
      <c r="D4811" s="120"/>
      <c r="E4811" s="7"/>
      <c r="F4811" s="7"/>
      <c r="G4811" s="219"/>
      <c r="H4811" s="7"/>
      <c r="I4811" s="7"/>
      <c r="J4811" s="9"/>
      <c r="K4811" s="501"/>
    </row>
    <row r="4812" spans="1:11" x14ac:dyDescent="0.2">
      <c r="A4812" s="163">
        <v>4797</v>
      </c>
      <c r="B4812" s="7"/>
      <c r="C4812" s="7"/>
      <c r="D4812" s="120"/>
      <c r="E4812" s="7"/>
      <c r="F4812" s="7"/>
      <c r="G4812" s="219"/>
      <c r="H4812" s="7"/>
      <c r="I4812" s="7"/>
      <c r="J4812" s="9"/>
      <c r="K4812" s="501"/>
    </row>
    <row r="4813" spans="1:11" x14ac:dyDescent="0.2">
      <c r="A4813" s="163">
        <v>4798</v>
      </c>
      <c r="B4813" s="7"/>
      <c r="C4813" s="7"/>
      <c r="D4813" s="120"/>
      <c r="E4813" s="7"/>
      <c r="F4813" s="7"/>
      <c r="G4813" s="219"/>
      <c r="H4813" s="7"/>
      <c r="I4813" s="7"/>
      <c r="J4813" s="9"/>
      <c r="K4813" s="501"/>
    </row>
    <row r="4814" spans="1:11" x14ac:dyDescent="0.2">
      <c r="A4814" s="163">
        <v>4799</v>
      </c>
      <c r="B4814" s="7"/>
      <c r="C4814" s="7"/>
      <c r="D4814" s="120"/>
      <c r="E4814" s="7"/>
      <c r="F4814" s="7"/>
      <c r="G4814" s="219"/>
      <c r="H4814" s="7"/>
      <c r="I4814" s="7"/>
      <c r="J4814" s="9"/>
      <c r="K4814" s="501"/>
    </row>
    <row r="4815" spans="1:11" x14ac:dyDescent="0.2">
      <c r="A4815" s="163">
        <v>4800</v>
      </c>
      <c r="B4815" s="7"/>
      <c r="C4815" s="7"/>
      <c r="D4815" s="120"/>
      <c r="E4815" s="7"/>
      <c r="F4815" s="7"/>
      <c r="G4815" s="219"/>
      <c r="H4815" s="7"/>
      <c r="I4815" s="7"/>
      <c r="J4815" s="9"/>
      <c r="K4815" s="501"/>
    </row>
    <row r="4816" spans="1:11" x14ac:dyDescent="0.2">
      <c r="A4816" s="163">
        <v>4801</v>
      </c>
      <c r="B4816" s="7"/>
      <c r="C4816" s="7"/>
      <c r="D4816" s="120"/>
      <c r="E4816" s="7"/>
      <c r="F4816" s="7"/>
      <c r="G4816" s="219"/>
      <c r="H4816" s="7"/>
      <c r="I4816" s="7"/>
      <c r="J4816" s="9"/>
      <c r="K4816" s="501"/>
    </row>
    <row r="4817" spans="1:11" x14ac:dyDescent="0.2">
      <c r="A4817" s="163">
        <v>4802</v>
      </c>
      <c r="B4817" s="7"/>
      <c r="C4817" s="7"/>
      <c r="D4817" s="120"/>
      <c r="E4817" s="7"/>
      <c r="F4817" s="7"/>
      <c r="G4817" s="219"/>
      <c r="H4817" s="7"/>
      <c r="I4817" s="7"/>
      <c r="J4817" s="9"/>
      <c r="K4817" s="501"/>
    </row>
    <row r="4818" spans="1:11" x14ac:dyDescent="0.2">
      <c r="A4818" s="163">
        <v>4803</v>
      </c>
      <c r="B4818" s="7"/>
      <c r="C4818" s="7"/>
      <c r="D4818" s="120"/>
      <c r="E4818" s="7"/>
      <c r="F4818" s="7"/>
      <c r="G4818" s="219"/>
      <c r="H4818" s="7"/>
      <c r="I4818" s="7"/>
      <c r="J4818" s="9"/>
      <c r="K4818" s="501"/>
    </row>
    <row r="4819" spans="1:11" x14ac:dyDescent="0.2">
      <c r="A4819" s="163">
        <v>4804</v>
      </c>
      <c r="B4819" s="7"/>
      <c r="C4819" s="7"/>
      <c r="D4819" s="120"/>
      <c r="E4819" s="7"/>
      <c r="F4819" s="7"/>
      <c r="G4819" s="219"/>
      <c r="H4819" s="7"/>
      <c r="I4819" s="7"/>
      <c r="J4819" s="9"/>
      <c r="K4819" s="501"/>
    </row>
    <row r="4820" spans="1:11" x14ac:dyDescent="0.2">
      <c r="A4820" s="163">
        <v>4805</v>
      </c>
      <c r="B4820" s="7"/>
      <c r="C4820" s="7"/>
      <c r="D4820" s="120"/>
      <c r="E4820" s="7"/>
      <c r="F4820" s="7"/>
      <c r="G4820" s="219"/>
      <c r="H4820" s="7"/>
      <c r="I4820" s="7"/>
      <c r="J4820" s="9"/>
      <c r="K4820" s="501"/>
    </row>
    <row r="4821" spans="1:11" x14ac:dyDescent="0.2">
      <c r="A4821" s="163">
        <v>4806</v>
      </c>
      <c r="B4821" s="7"/>
      <c r="C4821" s="7"/>
      <c r="D4821" s="120"/>
      <c r="E4821" s="7"/>
      <c r="F4821" s="7"/>
      <c r="G4821" s="219"/>
      <c r="H4821" s="7"/>
      <c r="I4821" s="7"/>
      <c r="J4821" s="9"/>
      <c r="K4821" s="501"/>
    </row>
    <row r="4822" spans="1:11" x14ac:dyDescent="0.2">
      <c r="A4822" s="163">
        <v>4807</v>
      </c>
      <c r="B4822" s="7"/>
      <c r="C4822" s="7"/>
      <c r="D4822" s="120"/>
      <c r="E4822" s="7"/>
      <c r="F4822" s="7"/>
      <c r="G4822" s="219"/>
      <c r="H4822" s="7"/>
      <c r="I4822" s="7"/>
      <c r="J4822" s="9"/>
      <c r="K4822" s="501"/>
    </row>
    <row r="4823" spans="1:11" x14ac:dyDescent="0.2">
      <c r="A4823" s="163">
        <v>4808</v>
      </c>
      <c r="B4823" s="7"/>
      <c r="C4823" s="7"/>
      <c r="D4823" s="120"/>
      <c r="E4823" s="7"/>
      <c r="F4823" s="7"/>
      <c r="G4823" s="219"/>
      <c r="H4823" s="7"/>
      <c r="I4823" s="7"/>
      <c r="J4823" s="9"/>
      <c r="K4823" s="501"/>
    </row>
    <row r="4824" spans="1:11" x14ac:dyDescent="0.2">
      <c r="A4824" s="163">
        <v>4809</v>
      </c>
      <c r="B4824" s="7"/>
      <c r="C4824" s="7"/>
      <c r="D4824" s="120"/>
      <c r="E4824" s="7"/>
      <c r="F4824" s="7"/>
      <c r="G4824" s="219"/>
      <c r="H4824" s="7"/>
      <c r="I4824" s="7"/>
      <c r="J4824" s="9"/>
      <c r="K4824" s="501"/>
    </row>
    <row r="4825" spans="1:11" x14ac:dyDescent="0.2">
      <c r="A4825" s="163">
        <v>4810</v>
      </c>
      <c r="B4825" s="7"/>
      <c r="C4825" s="7"/>
      <c r="D4825" s="120"/>
      <c r="E4825" s="7"/>
      <c r="F4825" s="7"/>
      <c r="G4825" s="219"/>
      <c r="H4825" s="7"/>
      <c r="I4825" s="7"/>
      <c r="J4825" s="9"/>
      <c r="K4825" s="501"/>
    </row>
    <row r="4826" spans="1:11" x14ac:dyDescent="0.2">
      <c r="A4826" s="163">
        <v>4811</v>
      </c>
      <c r="B4826" s="7"/>
      <c r="C4826" s="7"/>
      <c r="D4826" s="120"/>
      <c r="E4826" s="7"/>
      <c r="F4826" s="7"/>
      <c r="G4826" s="219"/>
      <c r="H4826" s="7"/>
      <c r="I4826" s="7"/>
      <c r="J4826" s="9"/>
      <c r="K4826" s="501"/>
    </row>
    <row r="4827" spans="1:11" x14ac:dyDescent="0.2">
      <c r="A4827" s="163">
        <v>4812</v>
      </c>
      <c r="B4827" s="7"/>
      <c r="C4827" s="7"/>
      <c r="D4827" s="120"/>
      <c r="E4827" s="7"/>
      <c r="F4827" s="7"/>
      <c r="G4827" s="219"/>
      <c r="H4827" s="7"/>
      <c r="I4827" s="7"/>
      <c r="J4827" s="9"/>
      <c r="K4827" s="501"/>
    </row>
    <row r="4828" spans="1:11" x14ac:dyDescent="0.2">
      <c r="A4828" s="163">
        <v>4813</v>
      </c>
      <c r="B4828" s="7"/>
      <c r="C4828" s="7"/>
      <c r="D4828" s="120"/>
      <c r="E4828" s="7"/>
      <c r="F4828" s="7"/>
      <c r="G4828" s="219"/>
      <c r="H4828" s="7"/>
      <c r="I4828" s="7"/>
      <c r="J4828" s="9"/>
      <c r="K4828" s="501"/>
    </row>
    <row r="4829" spans="1:11" x14ac:dyDescent="0.2">
      <c r="A4829" s="163">
        <v>4814</v>
      </c>
      <c r="B4829" s="7"/>
      <c r="C4829" s="7"/>
      <c r="D4829" s="120"/>
      <c r="E4829" s="7"/>
      <c r="F4829" s="7"/>
      <c r="G4829" s="219"/>
      <c r="H4829" s="7"/>
      <c r="I4829" s="7"/>
      <c r="J4829" s="9"/>
      <c r="K4829" s="501"/>
    </row>
    <row r="4830" spans="1:11" x14ac:dyDescent="0.2">
      <c r="A4830" s="163">
        <v>4815</v>
      </c>
      <c r="B4830" s="7"/>
      <c r="C4830" s="7"/>
      <c r="D4830" s="120"/>
      <c r="E4830" s="7"/>
      <c r="F4830" s="7"/>
      <c r="G4830" s="219"/>
      <c r="H4830" s="7"/>
      <c r="I4830" s="7"/>
      <c r="J4830" s="9"/>
      <c r="K4830" s="501"/>
    </row>
    <row r="4831" spans="1:11" x14ac:dyDescent="0.2">
      <c r="A4831" s="163">
        <v>4816</v>
      </c>
      <c r="B4831" s="7"/>
      <c r="C4831" s="7"/>
      <c r="D4831" s="120"/>
      <c r="E4831" s="7"/>
      <c r="F4831" s="7"/>
      <c r="G4831" s="219"/>
      <c r="H4831" s="7"/>
      <c r="I4831" s="7"/>
      <c r="J4831" s="9"/>
      <c r="K4831" s="501"/>
    </row>
    <row r="4832" spans="1:11" x14ac:dyDescent="0.2">
      <c r="A4832" s="163">
        <v>4817</v>
      </c>
      <c r="B4832" s="7"/>
      <c r="C4832" s="7"/>
      <c r="D4832" s="120"/>
      <c r="E4832" s="7"/>
      <c r="F4832" s="7"/>
      <c r="G4832" s="219"/>
      <c r="H4832" s="7"/>
      <c r="I4832" s="7"/>
      <c r="J4832" s="9"/>
      <c r="K4832" s="501"/>
    </row>
    <row r="4833" spans="1:11" x14ac:dyDescent="0.2">
      <c r="A4833" s="163">
        <v>4818</v>
      </c>
      <c r="B4833" s="7"/>
      <c r="C4833" s="7"/>
      <c r="D4833" s="120"/>
      <c r="E4833" s="7"/>
      <c r="F4833" s="7"/>
      <c r="G4833" s="219"/>
      <c r="H4833" s="7"/>
      <c r="I4833" s="7"/>
      <c r="J4833" s="9"/>
      <c r="K4833" s="501"/>
    </row>
    <row r="4834" spans="1:11" x14ac:dyDescent="0.2">
      <c r="A4834" s="163">
        <v>4819</v>
      </c>
      <c r="B4834" s="7"/>
      <c r="C4834" s="7"/>
      <c r="D4834" s="120"/>
      <c r="E4834" s="7"/>
      <c r="F4834" s="7"/>
      <c r="G4834" s="219"/>
      <c r="H4834" s="7"/>
      <c r="I4834" s="7"/>
      <c r="J4834" s="9"/>
      <c r="K4834" s="501"/>
    </row>
    <row r="4835" spans="1:11" x14ac:dyDescent="0.2">
      <c r="A4835" s="163">
        <v>4820</v>
      </c>
      <c r="B4835" s="7"/>
      <c r="C4835" s="7"/>
      <c r="D4835" s="120"/>
      <c r="E4835" s="7"/>
      <c r="F4835" s="7"/>
      <c r="G4835" s="219"/>
      <c r="H4835" s="7"/>
      <c r="I4835" s="7"/>
      <c r="J4835" s="9"/>
      <c r="K4835" s="501"/>
    </row>
    <row r="4836" spans="1:11" x14ac:dyDescent="0.2">
      <c r="A4836" s="163">
        <v>4821</v>
      </c>
      <c r="B4836" s="7"/>
      <c r="C4836" s="7"/>
      <c r="D4836" s="120"/>
      <c r="E4836" s="7"/>
      <c r="F4836" s="7"/>
      <c r="G4836" s="219"/>
      <c r="H4836" s="7"/>
      <c r="I4836" s="7"/>
      <c r="J4836" s="9"/>
      <c r="K4836" s="501"/>
    </row>
    <row r="4837" spans="1:11" x14ac:dyDescent="0.2">
      <c r="A4837" s="163">
        <v>4822</v>
      </c>
      <c r="B4837" s="7"/>
      <c r="C4837" s="7"/>
      <c r="D4837" s="120"/>
      <c r="E4837" s="7"/>
      <c r="F4837" s="7"/>
      <c r="G4837" s="219"/>
      <c r="H4837" s="7"/>
      <c r="I4837" s="7"/>
      <c r="J4837" s="9"/>
      <c r="K4837" s="501"/>
    </row>
    <row r="4838" spans="1:11" x14ac:dyDescent="0.2">
      <c r="A4838" s="163">
        <v>4823</v>
      </c>
      <c r="B4838" s="7"/>
      <c r="C4838" s="7"/>
      <c r="D4838" s="120"/>
      <c r="E4838" s="7"/>
      <c r="F4838" s="7"/>
      <c r="G4838" s="219"/>
      <c r="H4838" s="7"/>
      <c r="I4838" s="7"/>
      <c r="J4838" s="9"/>
      <c r="K4838" s="501"/>
    </row>
    <row r="4839" spans="1:11" x14ac:dyDescent="0.2">
      <c r="A4839" s="163">
        <v>4824</v>
      </c>
      <c r="B4839" s="7"/>
      <c r="C4839" s="7"/>
      <c r="D4839" s="120"/>
      <c r="E4839" s="7"/>
      <c r="F4839" s="7"/>
      <c r="G4839" s="219"/>
      <c r="H4839" s="7"/>
      <c r="I4839" s="7"/>
      <c r="J4839" s="9"/>
      <c r="K4839" s="501"/>
    </row>
    <row r="4840" spans="1:11" x14ac:dyDescent="0.2">
      <c r="A4840" s="163">
        <v>4825</v>
      </c>
      <c r="B4840" s="7"/>
      <c r="C4840" s="7"/>
      <c r="D4840" s="120"/>
      <c r="E4840" s="7"/>
      <c r="F4840" s="7"/>
      <c r="G4840" s="219"/>
      <c r="H4840" s="7"/>
      <c r="I4840" s="7"/>
      <c r="J4840" s="9"/>
      <c r="K4840" s="501"/>
    </row>
    <row r="4841" spans="1:11" x14ac:dyDescent="0.2">
      <c r="A4841" s="163">
        <v>4826</v>
      </c>
      <c r="B4841" s="7"/>
      <c r="C4841" s="7"/>
      <c r="D4841" s="120"/>
      <c r="E4841" s="7"/>
      <c r="F4841" s="7"/>
      <c r="G4841" s="219"/>
      <c r="H4841" s="7"/>
      <c r="I4841" s="7"/>
      <c r="J4841" s="9"/>
      <c r="K4841" s="501"/>
    </row>
    <row r="4842" spans="1:11" x14ac:dyDescent="0.2">
      <c r="A4842" s="163">
        <v>4827</v>
      </c>
      <c r="B4842" s="7"/>
      <c r="C4842" s="7"/>
      <c r="D4842" s="120"/>
      <c r="E4842" s="7"/>
      <c r="F4842" s="7"/>
      <c r="G4842" s="219"/>
      <c r="H4842" s="7"/>
      <c r="I4842" s="7"/>
      <c r="J4842" s="9"/>
      <c r="K4842" s="501"/>
    </row>
    <row r="4843" spans="1:11" x14ac:dyDescent="0.2">
      <c r="A4843" s="163">
        <v>4828</v>
      </c>
      <c r="B4843" s="7"/>
      <c r="C4843" s="7"/>
      <c r="D4843" s="120"/>
      <c r="E4843" s="7"/>
      <c r="F4843" s="7"/>
      <c r="G4843" s="219"/>
      <c r="H4843" s="7"/>
      <c r="I4843" s="7"/>
      <c r="J4843" s="9"/>
      <c r="K4843" s="501"/>
    </row>
    <row r="4844" spans="1:11" x14ac:dyDescent="0.2">
      <c r="A4844" s="163">
        <v>4829</v>
      </c>
      <c r="B4844" s="7"/>
      <c r="C4844" s="7"/>
      <c r="D4844" s="120"/>
      <c r="E4844" s="7"/>
      <c r="F4844" s="7"/>
      <c r="G4844" s="219"/>
      <c r="H4844" s="7"/>
      <c r="I4844" s="7"/>
      <c r="J4844" s="9"/>
      <c r="K4844" s="501"/>
    </row>
    <row r="4845" spans="1:11" x14ac:dyDescent="0.2">
      <c r="A4845" s="163">
        <v>4830</v>
      </c>
      <c r="B4845" s="7"/>
      <c r="C4845" s="7"/>
      <c r="D4845" s="120"/>
      <c r="E4845" s="7"/>
      <c r="F4845" s="7"/>
      <c r="G4845" s="219"/>
      <c r="H4845" s="7"/>
      <c r="I4845" s="7"/>
      <c r="J4845" s="9"/>
      <c r="K4845" s="501"/>
    </row>
    <row r="4846" spans="1:11" x14ac:dyDescent="0.2">
      <c r="A4846" s="163">
        <v>4831</v>
      </c>
      <c r="B4846" s="7"/>
      <c r="C4846" s="7"/>
      <c r="D4846" s="120"/>
      <c r="E4846" s="7"/>
      <c r="F4846" s="7"/>
      <c r="G4846" s="219"/>
      <c r="H4846" s="7"/>
      <c r="I4846" s="7"/>
      <c r="J4846" s="9"/>
      <c r="K4846" s="501"/>
    </row>
    <row r="4847" spans="1:11" x14ac:dyDescent="0.2">
      <c r="A4847" s="163">
        <v>4832</v>
      </c>
      <c r="B4847" s="7"/>
      <c r="C4847" s="7"/>
      <c r="D4847" s="120"/>
      <c r="E4847" s="7"/>
      <c r="F4847" s="7"/>
      <c r="G4847" s="219"/>
      <c r="H4847" s="7"/>
      <c r="I4847" s="7"/>
      <c r="J4847" s="9"/>
      <c r="K4847" s="501"/>
    </row>
    <row r="4848" spans="1:11" x14ac:dyDescent="0.2">
      <c r="A4848" s="163">
        <v>4833</v>
      </c>
      <c r="B4848" s="7"/>
      <c r="C4848" s="7"/>
      <c r="D4848" s="120"/>
      <c r="E4848" s="7"/>
      <c r="F4848" s="7"/>
      <c r="G4848" s="219"/>
      <c r="H4848" s="7"/>
      <c r="I4848" s="7"/>
      <c r="J4848" s="9"/>
      <c r="K4848" s="501"/>
    </row>
    <row r="4849" spans="1:11" x14ac:dyDescent="0.2">
      <c r="A4849" s="163">
        <v>4834</v>
      </c>
      <c r="B4849" s="7"/>
      <c r="C4849" s="7"/>
      <c r="D4849" s="120"/>
      <c r="E4849" s="7"/>
      <c r="F4849" s="7"/>
      <c r="G4849" s="219"/>
      <c r="H4849" s="7"/>
      <c r="I4849" s="7"/>
      <c r="J4849" s="9"/>
      <c r="K4849" s="501"/>
    </row>
    <row r="4850" spans="1:11" x14ac:dyDescent="0.2">
      <c r="A4850" s="163">
        <v>4835</v>
      </c>
      <c r="B4850" s="7"/>
      <c r="C4850" s="7"/>
      <c r="D4850" s="120"/>
      <c r="E4850" s="7"/>
      <c r="F4850" s="7"/>
      <c r="G4850" s="219"/>
      <c r="H4850" s="7"/>
      <c r="I4850" s="7"/>
      <c r="J4850" s="9"/>
      <c r="K4850" s="501"/>
    </row>
    <row r="4851" spans="1:11" x14ac:dyDescent="0.2">
      <c r="A4851" s="163">
        <v>4836</v>
      </c>
      <c r="B4851" s="7"/>
      <c r="C4851" s="7"/>
      <c r="D4851" s="120"/>
      <c r="E4851" s="7"/>
      <c r="F4851" s="7"/>
      <c r="G4851" s="219"/>
      <c r="H4851" s="7"/>
      <c r="I4851" s="7"/>
      <c r="J4851" s="9"/>
      <c r="K4851" s="501"/>
    </row>
    <row r="4852" spans="1:11" x14ac:dyDescent="0.2">
      <c r="A4852" s="163">
        <v>4837</v>
      </c>
      <c r="B4852" s="7"/>
      <c r="C4852" s="7"/>
      <c r="D4852" s="120"/>
      <c r="E4852" s="7"/>
      <c r="F4852" s="7"/>
      <c r="G4852" s="219"/>
      <c r="H4852" s="7"/>
      <c r="I4852" s="7"/>
      <c r="J4852" s="9"/>
      <c r="K4852" s="501"/>
    </row>
    <row r="4853" spans="1:11" x14ac:dyDescent="0.2">
      <c r="A4853" s="163">
        <v>4838</v>
      </c>
      <c r="B4853" s="7"/>
      <c r="C4853" s="7"/>
      <c r="D4853" s="120"/>
      <c r="E4853" s="7"/>
      <c r="F4853" s="7"/>
      <c r="G4853" s="219"/>
      <c r="H4853" s="7"/>
      <c r="I4853" s="7"/>
      <c r="J4853" s="9"/>
      <c r="K4853" s="501"/>
    </row>
    <row r="4854" spans="1:11" x14ac:dyDescent="0.2">
      <c r="A4854" s="163">
        <v>4839</v>
      </c>
      <c r="B4854" s="7"/>
      <c r="C4854" s="7"/>
      <c r="D4854" s="120"/>
      <c r="E4854" s="7"/>
      <c r="F4854" s="7"/>
      <c r="G4854" s="219"/>
      <c r="H4854" s="7"/>
      <c r="I4854" s="7"/>
      <c r="J4854" s="9"/>
      <c r="K4854" s="501"/>
    </row>
    <row r="4855" spans="1:11" x14ac:dyDescent="0.2">
      <c r="A4855" s="163">
        <v>4840</v>
      </c>
      <c r="B4855" s="7"/>
      <c r="C4855" s="7"/>
      <c r="D4855" s="120"/>
      <c r="E4855" s="7"/>
      <c r="F4855" s="7"/>
      <c r="G4855" s="219"/>
      <c r="H4855" s="7"/>
      <c r="I4855" s="7"/>
      <c r="J4855" s="9"/>
      <c r="K4855" s="501"/>
    </row>
    <row r="4856" spans="1:11" x14ac:dyDescent="0.2">
      <c r="A4856" s="163">
        <v>4841</v>
      </c>
      <c r="B4856" s="7"/>
      <c r="C4856" s="7"/>
      <c r="D4856" s="120"/>
      <c r="E4856" s="7"/>
      <c r="F4856" s="7"/>
      <c r="G4856" s="219"/>
      <c r="H4856" s="7"/>
      <c r="I4856" s="7"/>
      <c r="J4856" s="9"/>
      <c r="K4856" s="501"/>
    </row>
    <row r="4857" spans="1:11" x14ac:dyDescent="0.2">
      <c r="A4857" s="163">
        <v>4842</v>
      </c>
      <c r="B4857" s="7"/>
      <c r="C4857" s="7"/>
      <c r="D4857" s="120"/>
      <c r="E4857" s="7"/>
      <c r="F4857" s="7"/>
      <c r="G4857" s="219"/>
      <c r="H4857" s="7"/>
      <c r="I4857" s="7"/>
      <c r="J4857" s="9"/>
      <c r="K4857" s="501"/>
    </row>
    <row r="4858" spans="1:11" x14ac:dyDescent="0.2">
      <c r="A4858" s="163">
        <v>4843</v>
      </c>
      <c r="B4858" s="7"/>
      <c r="C4858" s="7"/>
      <c r="D4858" s="120"/>
      <c r="E4858" s="7"/>
      <c r="F4858" s="7"/>
      <c r="G4858" s="219"/>
      <c r="H4858" s="7"/>
      <c r="I4858" s="7"/>
      <c r="J4858" s="9"/>
      <c r="K4858" s="501"/>
    </row>
    <row r="4859" spans="1:11" x14ac:dyDescent="0.2">
      <c r="A4859" s="163">
        <v>4844</v>
      </c>
      <c r="B4859" s="7"/>
      <c r="C4859" s="7"/>
      <c r="D4859" s="120"/>
      <c r="E4859" s="7"/>
      <c r="F4859" s="7"/>
      <c r="G4859" s="219"/>
      <c r="H4859" s="7"/>
      <c r="I4859" s="7"/>
      <c r="J4859" s="9"/>
      <c r="K4859" s="501"/>
    </row>
    <row r="4860" spans="1:11" x14ac:dyDescent="0.2">
      <c r="A4860" s="163">
        <v>4845</v>
      </c>
      <c r="B4860" s="7"/>
      <c r="C4860" s="7"/>
      <c r="D4860" s="120"/>
      <c r="E4860" s="7"/>
      <c r="F4860" s="7"/>
      <c r="G4860" s="219"/>
      <c r="H4860" s="7"/>
      <c r="I4860" s="7"/>
      <c r="J4860" s="9"/>
      <c r="K4860" s="501"/>
    </row>
    <row r="4861" spans="1:11" x14ac:dyDescent="0.2">
      <c r="A4861" s="163">
        <v>4846</v>
      </c>
      <c r="B4861" s="7"/>
      <c r="C4861" s="7"/>
      <c r="D4861" s="120"/>
      <c r="E4861" s="7"/>
      <c r="F4861" s="7"/>
      <c r="G4861" s="219"/>
      <c r="H4861" s="7"/>
      <c r="I4861" s="7"/>
      <c r="J4861" s="9"/>
      <c r="K4861" s="501"/>
    </row>
    <row r="4862" spans="1:11" x14ac:dyDescent="0.2">
      <c r="A4862" s="163">
        <v>4847</v>
      </c>
      <c r="B4862" s="7"/>
      <c r="C4862" s="7"/>
      <c r="D4862" s="120"/>
      <c r="E4862" s="7"/>
      <c r="F4862" s="7"/>
      <c r="G4862" s="219"/>
      <c r="H4862" s="7"/>
      <c r="I4862" s="7"/>
      <c r="J4862" s="9"/>
      <c r="K4862" s="501"/>
    </row>
    <row r="4863" spans="1:11" x14ac:dyDescent="0.2">
      <c r="A4863" s="163">
        <v>4848</v>
      </c>
      <c r="B4863" s="7"/>
      <c r="C4863" s="7"/>
      <c r="D4863" s="120"/>
      <c r="E4863" s="7"/>
      <c r="F4863" s="7"/>
      <c r="G4863" s="219"/>
      <c r="H4863" s="7"/>
      <c r="I4863" s="7"/>
      <c r="J4863" s="9"/>
      <c r="K4863" s="501"/>
    </row>
    <row r="4864" spans="1:11" x14ac:dyDescent="0.2">
      <c r="A4864" s="163">
        <v>4849</v>
      </c>
      <c r="B4864" s="7"/>
      <c r="C4864" s="7"/>
      <c r="D4864" s="120"/>
      <c r="E4864" s="7"/>
      <c r="F4864" s="7"/>
      <c r="G4864" s="219"/>
      <c r="H4864" s="7"/>
      <c r="I4864" s="7"/>
      <c r="J4864" s="9"/>
      <c r="K4864" s="501"/>
    </row>
    <row r="4865" spans="1:11" x14ac:dyDescent="0.2">
      <c r="A4865" s="163">
        <v>4850</v>
      </c>
      <c r="B4865" s="7"/>
      <c r="C4865" s="7"/>
      <c r="D4865" s="120"/>
      <c r="E4865" s="7"/>
      <c r="F4865" s="7"/>
      <c r="G4865" s="219"/>
      <c r="H4865" s="7"/>
      <c r="I4865" s="7"/>
      <c r="J4865" s="9"/>
      <c r="K4865" s="501"/>
    </row>
    <row r="4866" spans="1:11" x14ac:dyDescent="0.2">
      <c r="A4866" s="163">
        <v>4851</v>
      </c>
      <c r="B4866" s="7"/>
      <c r="C4866" s="7"/>
      <c r="D4866" s="120"/>
      <c r="E4866" s="7"/>
      <c r="F4866" s="7"/>
      <c r="G4866" s="219"/>
      <c r="H4866" s="7"/>
      <c r="I4866" s="7"/>
      <c r="J4866" s="9"/>
      <c r="K4866" s="501"/>
    </row>
    <row r="4867" spans="1:11" x14ac:dyDescent="0.2">
      <c r="A4867" s="163">
        <v>4852</v>
      </c>
      <c r="B4867" s="7"/>
      <c r="C4867" s="7"/>
      <c r="D4867" s="120"/>
      <c r="E4867" s="7"/>
      <c r="F4867" s="7"/>
      <c r="G4867" s="219"/>
      <c r="H4867" s="7"/>
      <c r="I4867" s="7"/>
      <c r="J4867" s="9"/>
      <c r="K4867" s="501"/>
    </row>
    <row r="4868" spans="1:11" x14ac:dyDescent="0.2">
      <c r="A4868" s="163">
        <v>4853</v>
      </c>
      <c r="B4868" s="7"/>
      <c r="C4868" s="7"/>
      <c r="D4868" s="120"/>
      <c r="E4868" s="7"/>
      <c r="F4868" s="7"/>
      <c r="G4868" s="219"/>
      <c r="H4868" s="7"/>
      <c r="I4868" s="7"/>
      <c r="J4868" s="9"/>
      <c r="K4868" s="501"/>
    </row>
    <row r="4869" spans="1:11" x14ac:dyDescent="0.2">
      <c r="A4869" s="163">
        <v>4854</v>
      </c>
      <c r="B4869" s="7"/>
      <c r="C4869" s="7"/>
      <c r="D4869" s="120"/>
      <c r="E4869" s="7"/>
      <c r="F4869" s="7"/>
      <c r="G4869" s="219"/>
      <c r="H4869" s="7"/>
      <c r="I4869" s="7"/>
      <c r="J4869" s="9"/>
      <c r="K4869" s="501"/>
    </row>
    <row r="4870" spans="1:11" x14ac:dyDescent="0.2">
      <c r="A4870" s="163">
        <v>4855</v>
      </c>
      <c r="B4870" s="7"/>
      <c r="C4870" s="7"/>
      <c r="D4870" s="120"/>
      <c r="E4870" s="7"/>
      <c r="F4870" s="7"/>
      <c r="G4870" s="219"/>
      <c r="H4870" s="7"/>
      <c r="I4870" s="7"/>
      <c r="J4870" s="9"/>
      <c r="K4870" s="501"/>
    </row>
    <row r="4871" spans="1:11" x14ac:dyDescent="0.2">
      <c r="A4871" s="163">
        <v>4856</v>
      </c>
      <c r="B4871" s="7"/>
      <c r="C4871" s="7"/>
      <c r="D4871" s="120"/>
      <c r="E4871" s="7"/>
      <c r="F4871" s="7"/>
      <c r="G4871" s="219"/>
      <c r="H4871" s="7"/>
      <c r="I4871" s="7"/>
      <c r="J4871" s="9"/>
      <c r="K4871" s="501"/>
    </row>
    <row r="4872" spans="1:11" x14ac:dyDescent="0.2">
      <c r="A4872" s="163">
        <v>4857</v>
      </c>
      <c r="B4872" s="7"/>
      <c r="C4872" s="7"/>
      <c r="D4872" s="120"/>
      <c r="E4872" s="7"/>
      <c r="F4872" s="7"/>
      <c r="G4872" s="219"/>
      <c r="H4872" s="7"/>
      <c r="I4872" s="7"/>
      <c r="J4872" s="9"/>
      <c r="K4872" s="501"/>
    </row>
    <row r="4873" spans="1:11" x14ac:dyDescent="0.2">
      <c r="A4873" s="163">
        <v>4858</v>
      </c>
      <c r="B4873" s="7"/>
      <c r="C4873" s="7"/>
      <c r="D4873" s="120"/>
      <c r="E4873" s="7"/>
      <c r="F4873" s="7"/>
      <c r="G4873" s="219"/>
      <c r="H4873" s="7"/>
      <c r="I4873" s="7"/>
      <c r="J4873" s="9"/>
      <c r="K4873" s="501"/>
    </row>
    <row r="4874" spans="1:11" x14ac:dyDescent="0.2">
      <c r="A4874" s="163">
        <v>4859</v>
      </c>
      <c r="B4874" s="7"/>
      <c r="C4874" s="7"/>
      <c r="D4874" s="120"/>
      <c r="E4874" s="7"/>
      <c r="F4874" s="7"/>
      <c r="G4874" s="219"/>
      <c r="H4874" s="7"/>
      <c r="I4874" s="7"/>
      <c r="J4874" s="9"/>
      <c r="K4874" s="501"/>
    </row>
    <row r="4875" spans="1:11" x14ac:dyDescent="0.2">
      <c r="A4875" s="163">
        <v>4860</v>
      </c>
      <c r="B4875" s="7"/>
      <c r="C4875" s="7"/>
      <c r="D4875" s="120"/>
      <c r="E4875" s="7"/>
      <c r="F4875" s="7"/>
      <c r="G4875" s="219"/>
      <c r="H4875" s="7"/>
      <c r="I4875" s="7"/>
      <c r="J4875" s="9"/>
      <c r="K4875" s="501"/>
    </row>
    <row r="4876" spans="1:11" x14ac:dyDescent="0.2">
      <c r="A4876" s="163">
        <v>4861</v>
      </c>
      <c r="B4876" s="7"/>
      <c r="C4876" s="7"/>
      <c r="D4876" s="120"/>
      <c r="E4876" s="7"/>
      <c r="F4876" s="7"/>
      <c r="G4876" s="219"/>
      <c r="H4876" s="7"/>
      <c r="I4876" s="7"/>
      <c r="J4876" s="9"/>
      <c r="K4876" s="501"/>
    </row>
    <row r="4877" spans="1:11" x14ac:dyDescent="0.2">
      <c r="A4877" s="163">
        <v>4862</v>
      </c>
      <c r="B4877" s="7"/>
      <c r="C4877" s="7"/>
      <c r="D4877" s="120"/>
      <c r="E4877" s="7"/>
      <c r="F4877" s="7"/>
      <c r="G4877" s="219"/>
      <c r="H4877" s="7"/>
      <c r="I4877" s="7"/>
      <c r="J4877" s="9"/>
      <c r="K4877" s="501"/>
    </row>
    <row r="4878" spans="1:11" x14ac:dyDescent="0.2">
      <c r="A4878" s="163">
        <v>4863</v>
      </c>
      <c r="B4878" s="7"/>
      <c r="C4878" s="7"/>
      <c r="D4878" s="120"/>
      <c r="E4878" s="7"/>
      <c r="F4878" s="7"/>
      <c r="G4878" s="219"/>
      <c r="H4878" s="7"/>
      <c r="I4878" s="7"/>
      <c r="J4878" s="9"/>
      <c r="K4878" s="501"/>
    </row>
    <row r="4879" spans="1:11" x14ac:dyDescent="0.2">
      <c r="A4879" s="163">
        <v>4864</v>
      </c>
      <c r="B4879" s="7"/>
      <c r="C4879" s="7"/>
      <c r="D4879" s="120"/>
      <c r="E4879" s="7"/>
      <c r="F4879" s="7"/>
      <c r="G4879" s="219"/>
      <c r="H4879" s="7"/>
      <c r="I4879" s="7"/>
      <c r="J4879" s="9"/>
      <c r="K4879" s="501"/>
    </row>
    <row r="4880" spans="1:11" x14ac:dyDescent="0.2">
      <c r="A4880" s="163">
        <v>4865</v>
      </c>
      <c r="B4880" s="7"/>
      <c r="C4880" s="7"/>
      <c r="D4880" s="120"/>
      <c r="E4880" s="7"/>
      <c r="F4880" s="7"/>
      <c r="G4880" s="219"/>
      <c r="H4880" s="7"/>
      <c r="I4880" s="7"/>
      <c r="J4880" s="9"/>
      <c r="K4880" s="501"/>
    </row>
    <row r="4881" spans="1:11" x14ac:dyDescent="0.2">
      <c r="A4881" s="163">
        <v>4866</v>
      </c>
      <c r="B4881" s="7"/>
      <c r="C4881" s="7"/>
      <c r="D4881" s="120"/>
      <c r="E4881" s="7"/>
      <c r="F4881" s="7"/>
      <c r="G4881" s="219"/>
      <c r="H4881" s="7"/>
      <c r="I4881" s="7"/>
      <c r="J4881" s="9"/>
      <c r="K4881" s="501"/>
    </row>
    <row r="4882" spans="1:11" x14ac:dyDescent="0.2">
      <c r="A4882" s="163">
        <v>4867</v>
      </c>
      <c r="B4882" s="7"/>
      <c r="C4882" s="7"/>
      <c r="D4882" s="120"/>
      <c r="E4882" s="7"/>
      <c r="F4882" s="7"/>
      <c r="G4882" s="219"/>
      <c r="H4882" s="7"/>
      <c r="I4882" s="7"/>
      <c r="J4882" s="9"/>
      <c r="K4882" s="501"/>
    </row>
    <row r="4883" spans="1:11" x14ac:dyDescent="0.2">
      <c r="A4883" s="163">
        <v>4868</v>
      </c>
      <c r="B4883" s="7"/>
      <c r="C4883" s="7"/>
      <c r="D4883" s="120"/>
      <c r="E4883" s="7"/>
      <c r="F4883" s="7"/>
      <c r="G4883" s="219"/>
      <c r="H4883" s="7"/>
      <c r="I4883" s="7"/>
      <c r="J4883" s="9"/>
      <c r="K4883" s="501"/>
    </row>
    <row r="4884" spans="1:11" x14ac:dyDescent="0.2">
      <c r="A4884" s="163">
        <v>4869</v>
      </c>
      <c r="B4884" s="7"/>
      <c r="C4884" s="7"/>
      <c r="D4884" s="120"/>
      <c r="E4884" s="7"/>
      <c r="F4884" s="7"/>
      <c r="G4884" s="219"/>
      <c r="H4884" s="7"/>
      <c r="I4884" s="7"/>
      <c r="J4884" s="9"/>
      <c r="K4884" s="501"/>
    </row>
    <row r="4885" spans="1:11" x14ac:dyDescent="0.2">
      <c r="A4885" s="163">
        <v>4870</v>
      </c>
      <c r="B4885" s="7"/>
      <c r="C4885" s="7"/>
      <c r="D4885" s="120"/>
      <c r="E4885" s="7"/>
      <c r="F4885" s="7"/>
      <c r="G4885" s="219"/>
      <c r="H4885" s="7"/>
      <c r="I4885" s="7"/>
      <c r="J4885" s="9"/>
      <c r="K4885" s="501"/>
    </row>
    <row r="4886" spans="1:11" x14ac:dyDescent="0.2">
      <c r="A4886" s="163">
        <v>4871</v>
      </c>
      <c r="B4886" s="7"/>
      <c r="C4886" s="7"/>
      <c r="D4886" s="120"/>
      <c r="E4886" s="7"/>
      <c r="F4886" s="7"/>
      <c r="G4886" s="219"/>
      <c r="H4886" s="7"/>
      <c r="I4886" s="7"/>
      <c r="J4886" s="9"/>
      <c r="K4886" s="501"/>
    </row>
    <row r="4887" spans="1:11" x14ac:dyDescent="0.2">
      <c r="A4887" s="163">
        <v>4872</v>
      </c>
      <c r="B4887" s="7"/>
      <c r="C4887" s="7"/>
      <c r="D4887" s="120"/>
      <c r="E4887" s="7"/>
      <c r="F4887" s="7"/>
      <c r="G4887" s="219"/>
      <c r="H4887" s="7"/>
      <c r="I4887" s="7"/>
      <c r="J4887" s="9"/>
      <c r="K4887" s="501"/>
    </row>
    <row r="4888" spans="1:11" x14ac:dyDescent="0.2">
      <c r="A4888" s="163">
        <v>4873</v>
      </c>
      <c r="B4888" s="7"/>
      <c r="C4888" s="7"/>
      <c r="D4888" s="120"/>
      <c r="E4888" s="7"/>
      <c r="F4888" s="7"/>
      <c r="G4888" s="219"/>
      <c r="H4888" s="7"/>
      <c r="I4888" s="7"/>
      <c r="J4888" s="9"/>
      <c r="K4888" s="501"/>
    </row>
    <row r="4889" spans="1:11" x14ac:dyDescent="0.2">
      <c r="A4889" s="163">
        <v>4874</v>
      </c>
      <c r="B4889" s="7"/>
      <c r="C4889" s="7"/>
      <c r="D4889" s="120"/>
      <c r="E4889" s="7"/>
      <c r="F4889" s="7"/>
      <c r="G4889" s="219"/>
      <c r="H4889" s="7"/>
      <c r="I4889" s="7"/>
      <c r="J4889" s="9"/>
      <c r="K4889" s="501"/>
    </row>
    <row r="4890" spans="1:11" x14ac:dyDescent="0.2">
      <c r="A4890" s="163">
        <v>4875</v>
      </c>
      <c r="B4890" s="7"/>
      <c r="C4890" s="7"/>
      <c r="D4890" s="120"/>
      <c r="E4890" s="7"/>
      <c r="F4890" s="7"/>
      <c r="G4890" s="219"/>
      <c r="H4890" s="7"/>
      <c r="I4890" s="7"/>
      <c r="J4890" s="9"/>
      <c r="K4890" s="501"/>
    </row>
    <row r="4891" spans="1:11" x14ac:dyDescent="0.2">
      <c r="A4891" s="163">
        <v>4876</v>
      </c>
      <c r="B4891" s="7"/>
      <c r="C4891" s="7"/>
      <c r="D4891" s="120"/>
      <c r="E4891" s="7"/>
      <c r="F4891" s="7"/>
      <c r="G4891" s="219"/>
      <c r="H4891" s="7"/>
      <c r="I4891" s="7"/>
      <c r="J4891" s="9"/>
      <c r="K4891" s="501"/>
    </row>
    <row r="4892" spans="1:11" x14ac:dyDescent="0.2">
      <c r="A4892" s="163">
        <v>4877</v>
      </c>
      <c r="B4892" s="7"/>
      <c r="C4892" s="7"/>
      <c r="D4892" s="120"/>
      <c r="E4892" s="7"/>
      <c r="F4892" s="7"/>
      <c r="G4892" s="219"/>
      <c r="H4892" s="7"/>
      <c r="I4892" s="7"/>
      <c r="J4892" s="9"/>
      <c r="K4892" s="501"/>
    </row>
    <row r="4893" spans="1:11" x14ac:dyDescent="0.2">
      <c r="A4893" s="163">
        <v>4878</v>
      </c>
      <c r="B4893" s="7"/>
      <c r="C4893" s="7"/>
      <c r="D4893" s="120"/>
      <c r="E4893" s="7"/>
      <c r="F4893" s="7"/>
      <c r="G4893" s="219"/>
      <c r="H4893" s="7"/>
      <c r="I4893" s="7"/>
      <c r="J4893" s="9"/>
      <c r="K4893" s="501"/>
    </row>
    <row r="4894" spans="1:11" x14ac:dyDescent="0.2">
      <c r="A4894" s="163">
        <v>4879</v>
      </c>
      <c r="B4894" s="7"/>
      <c r="C4894" s="7"/>
      <c r="D4894" s="120"/>
      <c r="E4894" s="7"/>
      <c r="F4894" s="7"/>
      <c r="G4894" s="219"/>
      <c r="H4894" s="7"/>
      <c r="I4894" s="7"/>
      <c r="J4894" s="9"/>
      <c r="K4894" s="501"/>
    </row>
    <row r="4895" spans="1:11" x14ac:dyDescent="0.2">
      <c r="A4895" s="163">
        <v>4880</v>
      </c>
      <c r="B4895" s="7"/>
      <c r="C4895" s="7"/>
      <c r="D4895" s="120"/>
      <c r="E4895" s="7"/>
      <c r="F4895" s="7"/>
      <c r="G4895" s="219"/>
      <c r="H4895" s="7"/>
      <c r="I4895" s="7"/>
      <c r="J4895" s="9"/>
      <c r="K4895" s="501"/>
    </row>
    <row r="4896" spans="1:11" x14ac:dyDescent="0.2">
      <c r="A4896" s="163">
        <v>4881</v>
      </c>
      <c r="B4896" s="7"/>
      <c r="C4896" s="7"/>
      <c r="D4896" s="120"/>
      <c r="E4896" s="7"/>
      <c r="F4896" s="7"/>
      <c r="G4896" s="219"/>
      <c r="H4896" s="7"/>
      <c r="I4896" s="7"/>
      <c r="J4896" s="9"/>
      <c r="K4896" s="501"/>
    </row>
    <row r="4897" spans="1:11" x14ac:dyDescent="0.2">
      <c r="A4897" s="163">
        <v>4882</v>
      </c>
      <c r="B4897" s="7"/>
      <c r="C4897" s="7"/>
      <c r="D4897" s="120"/>
      <c r="E4897" s="7"/>
      <c r="F4897" s="7"/>
      <c r="G4897" s="219"/>
      <c r="H4897" s="7"/>
      <c r="I4897" s="7"/>
      <c r="J4897" s="9"/>
      <c r="K4897" s="501"/>
    </row>
    <row r="4898" spans="1:11" x14ac:dyDescent="0.2">
      <c r="A4898" s="163">
        <v>4883</v>
      </c>
      <c r="B4898" s="7"/>
      <c r="C4898" s="7"/>
      <c r="D4898" s="120"/>
      <c r="E4898" s="7"/>
      <c r="F4898" s="7"/>
      <c r="G4898" s="219"/>
      <c r="H4898" s="7"/>
      <c r="I4898" s="7"/>
      <c r="J4898" s="9"/>
      <c r="K4898" s="501"/>
    </row>
    <row r="4899" spans="1:11" x14ac:dyDescent="0.2">
      <c r="A4899" s="163">
        <v>4884</v>
      </c>
      <c r="B4899" s="7"/>
      <c r="C4899" s="7"/>
      <c r="D4899" s="120"/>
      <c r="E4899" s="7"/>
      <c r="F4899" s="7"/>
      <c r="G4899" s="219"/>
      <c r="H4899" s="7"/>
      <c r="I4899" s="7"/>
      <c r="J4899" s="9"/>
      <c r="K4899" s="501"/>
    </row>
    <row r="4900" spans="1:11" x14ac:dyDescent="0.2">
      <c r="A4900" s="163">
        <v>4885</v>
      </c>
      <c r="B4900" s="7"/>
      <c r="C4900" s="7"/>
      <c r="D4900" s="120"/>
      <c r="E4900" s="7"/>
      <c r="F4900" s="7"/>
      <c r="G4900" s="219"/>
      <c r="H4900" s="7"/>
      <c r="I4900" s="7"/>
      <c r="J4900" s="9"/>
      <c r="K4900" s="501"/>
    </row>
    <row r="4901" spans="1:11" x14ac:dyDescent="0.2">
      <c r="A4901" s="163">
        <v>4886</v>
      </c>
      <c r="B4901" s="7"/>
      <c r="C4901" s="7"/>
      <c r="D4901" s="120"/>
      <c r="E4901" s="7"/>
      <c r="F4901" s="7"/>
      <c r="G4901" s="219"/>
      <c r="H4901" s="7"/>
      <c r="I4901" s="7"/>
      <c r="J4901" s="9"/>
      <c r="K4901" s="501"/>
    </row>
    <row r="4902" spans="1:11" x14ac:dyDescent="0.2">
      <c r="A4902" s="163">
        <v>4887</v>
      </c>
      <c r="B4902" s="7"/>
      <c r="C4902" s="7"/>
      <c r="D4902" s="120"/>
      <c r="E4902" s="7"/>
      <c r="F4902" s="7"/>
      <c r="G4902" s="219"/>
      <c r="H4902" s="7"/>
      <c r="I4902" s="7"/>
      <c r="J4902" s="9"/>
      <c r="K4902" s="501"/>
    </row>
    <row r="4903" spans="1:11" x14ac:dyDescent="0.2">
      <c r="A4903" s="163">
        <v>4888</v>
      </c>
      <c r="B4903" s="7"/>
      <c r="C4903" s="7"/>
      <c r="D4903" s="120"/>
      <c r="E4903" s="7"/>
      <c r="F4903" s="7"/>
      <c r="G4903" s="219"/>
      <c r="H4903" s="7"/>
      <c r="I4903" s="7"/>
      <c r="J4903" s="9"/>
      <c r="K4903" s="501"/>
    </row>
    <row r="4904" spans="1:11" x14ac:dyDescent="0.2">
      <c r="A4904" s="163">
        <v>4889</v>
      </c>
      <c r="B4904" s="7"/>
      <c r="C4904" s="7"/>
      <c r="D4904" s="120"/>
      <c r="E4904" s="7"/>
      <c r="F4904" s="7"/>
      <c r="G4904" s="219"/>
      <c r="H4904" s="7"/>
      <c r="I4904" s="7"/>
      <c r="J4904" s="9"/>
      <c r="K4904" s="501"/>
    </row>
    <row r="4905" spans="1:11" x14ac:dyDescent="0.2">
      <c r="A4905" s="163">
        <v>4890</v>
      </c>
      <c r="B4905" s="7"/>
      <c r="C4905" s="7"/>
      <c r="D4905" s="120"/>
      <c r="E4905" s="7"/>
      <c r="F4905" s="7"/>
      <c r="G4905" s="219"/>
      <c r="H4905" s="7"/>
      <c r="I4905" s="7"/>
      <c r="J4905" s="9"/>
      <c r="K4905" s="501"/>
    </row>
    <row r="4906" spans="1:11" x14ac:dyDescent="0.2">
      <c r="A4906" s="163">
        <v>4891</v>
      </c>
      <c r="B4906" s="7"/>
      <c r="C4906" s="7"/>
      <c r="D4906" s="120"/>
      <c r="E4906" s="7"/>
      <c r="F4906" s="7"/>
      <c r="G4906" s="219"/>
      <c r="H4906" s="7"/>
      <c r="I4906" s="7"/>
      <c r="J4906" s="9"/>
      <c r="K4906" s="501"/>
    </row>
    <row r="4907" spans="1:11" x14ac:dyDescent="0.2">
      <c r="A4907" s="163">
        <v>4892</v>
      </c>
      <c r="B4907" s="7"/>
      <c r="C4907" s="7"/>
      <c r="D4907" s="120"/>
      <c r="E4907" s="7"/>
      <c r="F4907" s="7"/>
      <c r="G4907" s="219"/>
      <c r="H4907" s="7"/>
      <c r="I4907" s="7"/>
      <c r="J4907" s="9"/>
      <c r="K4907" s="501"/>
    </row>
    <row r="4908" spans="1:11" x14ac:dyDescent="0.2">
      <c r="A4908" s="163">
        <v>4893</v>
      </c>
      <c r="B4908" s="7"/>
      <c r="C4908" s="7"/>
      <c r="D4908" s="120"/>
      <c r="E4908" s="7"/>
      <c r="F4908" s="7"/>
      <c r="G4908" s="219"/>
      <c r="H4908" s="7"/>
      <c r="I4908" s="7"/>
      <c r="J4908" s="9"/>
      <c r="K4908" s="501"/>
    </row>
    <row r="4909" spans="1:11" x14ac:dyDescent="0.2">
      <c r="A4909" s="163">
        <v>4894</v>
      </c>
      <c r="B4909" s="7"/>
      <c r="C4909" s="7"/>
      <c r="D4909" s="120"/>
      <c r="E4909" s="7"/>
      <c r="F4909" s="7"/>
      <c r="G4909" s="219"/>
      <c r="H4909" s="7"/>
      <c r="I4909" s="7"/>
      <c r="J4909" s="9"/>
      <c r="K4909" s="501"/>
    </row>
    <row r="4910" spans="1:11" x14ac:dyDescent="0.2">
      <c r="A4910" s="163">
        <v>4895</v>
      </c>
      <c r="B4910" s="7"/>
      <c r="C4910" s="7"/>
      <c r="D4910" s="120"/>
      <c r="E4910" s="7"/>
      <c r="F4910" s="7"/>
      <c r="G4910" s="219"/>
      <c r="H4910" s="7"/>
      <c r="I4910" s="7"/>
      <c r="J4910" s="9"/>
      <c r="K4910" s="501"/>
    </row>
    <row r="4911" spans="1:11" x14ac:dyDescent="0.2">
      <c r="A4911" s="163">
        <v>4896</v>
      </c>
      <c r="B4911" s="7"/>
      <c r="C4911" s="7"/>
      <c r="D4911" s="120"/>
      <c r="E4911" s="7"/>
      <c r="F4911" s="7"/>
      <c r="G4911" s="219"/>
      <c r="H4911" s="7"/>
      <c r="I4911" s="7"/>
      <c r="J4911" s="9"/>
      <c r="K4911" s="501"/>
    </row>
    <row r="4912" spans="1:11" x14ac:dyDescent="0.2">
      <c r="A4912" s="163">
        <v>4897</v>
      </c>
      <c r="B4912" s="7"/>
      <c r="C4912" s="7"/>
      <c r="D4912" s="120"/>
      <c r="E4912" s="7"/>
      <c r="F4912" s="7"/>
      <c r="G4912" s="219"/>
      <c r="H4912" s="7"/>
      <c r="I4912" s="7"/>
      <c r="J4912" s="9"/>
      <c r="K4912" s="501"/>
    </row>
    <row r="4913" spans="1:11" x14ac:dyDescent="0.2">
      <c r="A4913" s="163">
        <v>4898</v>
      </c>
      <c r="B4913" s="7"/>
      <c r="C4913" s="7"/>
      <c r="D4913" s="120"/>
      <c r="E4913" s="7"/>
      <c r="F4913" s="7"/>
      <c r="G4913" s="219"/>
      <c r="H4913" s="7"/>
      <c r="I4913" s="7"/>
      <c r="J4913" s="9"/>
      <c r="K4913" s="501"/>
    </row>
    <row r="4914" spans="1:11" x14ac:dyDescent="0.2">
      <c r="A4914" s="163">
        <v>4899</v>
      </c>
      <c r="B4914" s="7"/>
      <c r="C4914" s="7"/>
      <c r="D4914" s="120"/>
      <c r="E4914" s="7"/>
      <c r="F4914" s="7"/>
      <c r="G4914" s="219"/>
      <c r="H4914" s="7"/>
      <c r="I4914" s="7"/>
      <c r="J4914" s="9"/>
      <c r="K4914" s="501"/>
    </row>
    <row r="4915" spans="1:11" x14ac:dyDescent="0.2">
      <c r="A4915" s="163">
        <v>4900</v>
      </c>
      <c r="B4915" s="7"/>
      <c r="C4915" s="7"/>
      <c r="D4915" s="120"/>
      <c r="E4915" s="7"/>
      <c r="F4915" s="7"/>
      <c r="G4915" s="219"/>
      <c r="H4915" s="7"/>
      <c r="I4915" s="7"/>
      <c r="J4915" s="9"/>
      <c r="K4915" s="501"/>
    </row>
    <row r="4916" spans="1:11" x14ac:dyDescent="0.2">
      <c r="A4916" s="163">
        <v>4901</v>
      </c>
      <c r="B4916" s="7"/>
      <c r="C4916" s="7"/>
      <c r="D4916" s="120"/>
      <c r="E4916" s="7"/>
      <c r="F4916" s="7"/>
      <c r="G4916" s="219"/>
      <c r="H4916" s="7"/>
      <c r="I4916" s="7"/>
      <c r="J4916" s="9"/>
      <c r="K4916" s="501"/>
    </row>
    <row r="4917" spans="1:11" x14ac:dyDescent="0.2">
      <c r="A4917" s="163">
        <v>4902</v>
      </c>
      <c r="B4917" s="7"/>
      <c r="C4917" s="7"/>
      <c r="D4917" s="120"/>
      <c r="E4917" s="7"/>
      <c r="F4917" s="7"/>
      <c r="G4917" s="219"/>
      <c r="H4917" s="7"/>
      <c r="I4917" s="7"/>
      <c r="J4917" s="9"/>
      <c r="K4917" s="501"/>
    </row>
    <row r="4918" spans="1:11" x14ac:dyDescent="0.2">
      <c r="A4918" s="163">
        <v>4903</v>
      </c>
      <c r="B4918" s="7"/>
      <c r="C4918" s="7"/>
      <c r="D4918" s="120"/>
      <c r="E4918" s="7"/>
      <c r="F4918" s="7"/>
      <c r="G4918" s="219"/>
      <c r="H4918" s="7"/>
      <c r="I4918" s="7"/>
      <c r="J4918" s="9"/>
      <c r="K4918" s="501"/>
    </row>
    <row r="4919" spans="1:11" x14ac:dyDescent="0.2">
      <c r="A4919" s="163">
        <v>4904</v>
      </c>
      <c r="B4919" s="7"/>
      <c r="C4919" s="7"/>
      <c r="D4919" s="120"/>
      <c r="E4919" s="7"/>
      <c r="F4919" s="7"/>
      <c r="G4919" s="219"/>
      <c r="H4919" s="7"/>
      <c r="I4919" s="7"/>
      <c r="J4919" s="9"/>
      <c r="K4919" s="501"/>
    </row>
    <row r="4920" spans="1:11" x14ac:dyDescent="0.2">
      <c r="A4920" s="163">
        <v>4905</v>
      </c>
      <c r="B4920" s="7"/>
      <c r="C4920" s="7"/>
      <c r="D4920" s="120"/>
      <c r="E4920" s="7"/>
      <c r="F4920" s="7"/>
      <c r="G4920" s="219"/>
      <c r="H4920" s="7"/>
      <c r="I4920" s="7"/>
      <c r="J4920" s="9"/>
      <c r="K4920" s="501"/>
    </row>
    <row r="4921" spans="1:11" x14ac:dyDescent="0.2">
      <c r="A4921" s="163">
        <v>4906</v>
      </c>
      <c r="B4921" s="7"/>
      <c r="C4921" s="7"/>
      <c r="D4921" s="120"/>
      <c r="E4921" s="7"/>
      <c r="F4921" s="7"/>
      <c r="G4921" s="219"/>
      <c r="H4921" s="7"/>
      <c r="I4921" s="7"/>
      <c r="J4921" s="9"/>
      <c r="K4921" s="501"/>
    </row>
    <row r="4922" spans="1:11" x14ac:dyDescent="0.2">
      <c r="A4922" s="163">
        <v>4907</v>
      </c>
      <c r="B4922" s="7"/>
      <c r="C4922" s="7"/>
      <c r="D4922" s="120"/>
      <c r="E4922" s="7"/>
      <c r="F4922" s="7"/>
      <c r="G4922" s="219"/>
      <c r="H4922" s="7"/>
      <c r="I4922" s="7"/>
      <c r="J4922" s="9"/>
      <c r="K4922" s="501"/>
    </row>
    <row r="4923" spans="1:11" x14ac:dyDescent="0.2">
      <c r="A4923" s="163">
        <v>4908</v>
      </c>
      <c r="B4923" s="7"/>
      <c r="C4923" s="7"/>
      <c r="D4923" s="120"/>
      <c r="E4923" s="7"/>
      <c r="F4923" s="7"/>
      <c r="G4923" s="219"/>
      <c r="H4923" s="7"/>
      <c r="I4923" s="7"/>
      <c r="J4923" s="9"/>
      <c r="K4923" s="501"/>
    </row>
    <row r="4924" spans="1:11" x14ac:dyDescent="0.2">
      <c r="A4924" s="163">
        <v>4909</v>
      </c>
      <c r="B4924" s="7"/>
      <c r="C4924" s="7"/>
      <c r="D4924" s="120"/>
      <c r="E4924" s="7"/>
      <c r="F4924" s="7"/>
      <c r="G4924" s="219"/>
      <c r="H4924" s="7"/>
      <c r="I4924" s="7"/>
      <c r="J4924" s="9"/>
      <c r="K4924" s="501"/>
    </row>
    <row r="4925" spans="1:11" x14ac:dyDescent="0.2">
      <c r="A4925" s="163">
        <v>4910</v>
      </c>
      <c r="B4925" s="7"/>
      <c r="C4925" s="7"/>
      <c r="D4925" s="120"/>
      <c r="E4925" s="7"/>
      <c r="F4925" s="7"/>
      <c r="G4925" s="219"/>
      <c r="H4925" s="7"/>
      <c r="I4925" s="7"/>
      <c r="J4925" s="9"/>
      <c r="K4925" s="501"/>
    </row>
    <row r="4926" spans="1:11" x14ac:dyDescent="0.2">
      <c r="A4926" s="163">
        <v>4911</v>
      </c>
      <c r="B4926" s="7"/>
      <c r="C4926" s="7"/>
      <c r="D4926" s="120"/>
      <c r="E4926" s="7"/>
      <c r="F4926" s="7"/>
      <c r="G4926" s="219"/>
      <c r="H4926" s="7"/>
      <c r="I4926" s="7"/>
      <c r="J4926" s="9"/>
      <c r="K4926" s="501"/>
    </row>
    <row r="4927" spans="1:11" x14ac:dyDescent="0.2">
      <c r="A4927" s="163">
        <v>4912</v>
      </c>
      <c r="B4927" s="7"/>
      <c r="C4927" s="7"/>
      <c r="D4927" s="120"/>
      <c r="E4927" s="7"/>
      <c r="F4927" s="7"/>
      <c r="G4927" s="219"/>
      <c r="H4927" s="7"/>
      <c r="I4927" s="7"/>
      <c r="J4927" s="9"/>
      <c r="K4927" s="501"/>
    </row>
    <row r="4928" spans="1:11" x14ac:dyDescent="0.2">
      <c r="A4928" s="163">
        <v>4913</v>
      </c>
      <c r="B4928" s="7"/>
      <c r="C4928" s="7"/>
      <c r="D4928" s="120"/>
      <c r="E4928" s="7"/>
      <c r="F4928" s="7"/>
      <c r="G4928" s="219"/>
      <c r="H4928" s="7"/>
      <c r="I4928" s="7"/>
      <c r="J4928" s="9"/>
      <c r="K4928" s="501"/>
    </row>
    <row r="4929" spans="1:11" x14ac:dyDescent="0.2">
      <c r="A4929" s="163">
        <v>4914</v>
      </c>
      <c r="B4929" s="7"/>
      <c r="C4929" s="7"/>
      <c r="D4929" s="120"/>
      <c r="E4929" s="7"/>
      <c r="F4929" s="7"/>
      <c r="G4929" s="219"/>
      <c r="H4929" s="7"/>
      <c r="I4929" s="7"/>
      <c r="J4929" s="9"/>
      <c r="K4929" s="501"/>
    </row>
    <row r="4930" spans="1:11" x14ac:dyDescent="0.2">
      <c r="A4930" s="163">
        <v>4915</v>
      </c>
      <c r="B4930" s="7"/>
      <c r="C4930" s="7"/>
      <c r="D4930" s="120"/>
      <c r="E4930" s="7"/>
      <c r="F4930" s="7"/>
      <c r="G4930" s="219"/>
      <c r="H4930" s="7"/>
      <c r="I4930" s="7"/>
      <c r="J4930" s="9"/>
      <c r="K4930" s="501"/>
    </row>
    <row r="4931" spans="1:11" x14ac:dyDescent="0.2">
      <c r="A4931" s="163">
        <v>4916</v>
      </c>
      <c r="B4931" s="7"/>
      <c r="C4931" s="7"/>
      <c r="D4931" s="120"/>
      <c r="E4931" s="7"/>
      <c r="F4931" s="7"/>
      <c r="G4931" s="219"/>
      <c r="H4931" s="7"/>
      <c r="I4931" s="7"/>
      <c r="J4931" s="9"/>
      <c r="K4931" s="501"/>
    </row>
    <row r="4932" spans="1:11" x14ac:dyDescent="0.2">
      <c r="A4932" s="163">
        <v>4917</v>
      </c>
      <c r="B4932" s="7"/>
      <c r="C4932" s="7"/>
      <c r="D4932" s="120"/>
      <c r="E4932" s="7"/>
      <c r="F4932" s="7"/>
      <c r="G4932" s="219"/>
      <c r="H4932" s="7"/>
      <c r="I4932" s="7"/>
      <c r="J4932" s="9"/>
      <c r="K4932" s="501"/>
    </row>
    <row r="4933" spans="1:11" x14ac:dyDescent="0.2">
      <c r="A4933" s="163">
        <v>4918</v>
      </c>
      <c r="B4933" s="7"/>
      <c r="C4933" s="7"/>
      <c r="D4933" s="120"/>
      <c r="E4933" s="7"/>
      <c r="F4933" s="7"/>
      <c r="G4933" s="219"/>
      <c r="H4933" s="7"/>
      <c r="I4933" s="7"/>
      <c r="J4933" s="9"/>
      <c r="K4933" s="501"/>
    </row>
    <row r="4934" spans="1:11" x14ac:dyDescent="0.2">
      <c r="A4934" s="163">
        <v>4919</v>
      </c>
      <c r="B4934" s="7"/>
      <c r="C4934" s="7"/>
      <c r="D4934" s="120"/>
      <c r="E4934" s="7"/>
      <c r="F4934" s="7"/>
      <c r="G4934" s="219"/>
      <c r="H4934" s="7"/>
      <c r="I4934" s="7"/>
      <c r="J4934" s="9"/>
      <c r="K4934" s="501"/>
    </row>
    <row r="4935" spans="1:11" x14ac:dyDescent="0.2">
      <c r="A4935" s="163">
        <v>4920</v>
      </c>
      <c r="B4935" s="7"/>
      <c r="C4935" s="7"/>
      <c r="D4935" s="120"/>
      <c r="E4935" s="7"/>
      <c r="F4935" s="7"/>
      <c r="G4935" s="219"/>
      <c r="H4935" s="7"/>
      <c r="I4935" s="7"/>
      <c r="J4935" s="9"/>
      <c r="K4935" s="501"/>
    </row>
    <row r="4936" spans="1:11" x14ac:dyDescent="0.2">
      <c r="A4936" s="163">
        <v>4921</v>
      </c>
      <c r="B4936" s="7"/>
      <c r="C4936" s="7"/>
      <c r="D4936" s="120"/>
      <c r="E4936" s="7"/>
      <c r="F4936" s="7"/>
      <c r="G4936" s="219"/>
      <c r="H4936" s="7"/>
      <c r="I4936" s="7"/>
      <c r="J4936" s="9"/>
      <c r="K4936" s="501"/>
    </row>
    <row r="4937" spans="1:11" x14ac:dyDescent="0.2">
      <c r="A4937" s="163">
        <v>4922</v>
      </c>
      <c r="B4937" s="7"/>
      <c r="C4937" s="7"/>
      <c r="D4937" s="120"/>
      <c r="E4937" s="7"/>
      <c r="F4937" s="7"/>
      <c r="G4937" s="219"/>
      <c r="H4937" s="7"/>
      <c r="I4937" s="7"/>
      <c r="J4937" s="9"/>
      <c r="K4937" s="501"/>
    </row>
    <row r="4938" spans="1:11" x14ac:dyDescent="0.2">
      <c r="A4938" s="163">
        <v>4923</v>
      </c>
      <c r="B4938" s="7"/>
      <c r="C4938" s="7"/>
      <c r="D4938" s="120"/>
      <c r="E4938" s="7"/>
      <c r="F4938" s="7"/>
      <c r="G4938" s="219"/>
      <c r="H4938" s="7"/>
      <c r="I4938" s="7"/>
      <c r="J4938" s="9"/>
      <c r="K4938" s="501"/>
    </row>
    <row r="4939" spans="1:11" x14ac:dyDescent="0.2">
      <c r="A4939" s="163">
        <v>4924</v>
      </c>
      <c r="B4939" s="7"/>
      <c r="C4939" s="7"/>
      <c r="D4939" s="120"/>
      <c r="E4939" s="7"/>
      <c r="F4939" s="7"/>
      <c r="G4939" s="219"/>
      <c r="H4939" s="7"/>
      <c r="I4939" s="7"/>
      <c r="J4939" s="9"/>
      <c r="K4939" s="501"/>
    </row>
    <row r="4940" spans="1:11" x14ac:dyDescent="0.2">
      <c r="A4940" s="163">
        <v>4925</v>
      </c>
      <c r="B4940" s="7"/>
      <c r="C4940" s="7"/>
      <c r="D4940" s="120"/>
      <c r="E4940" s="7"/>
      <c r="F4940" s="7"/>
      <c r="G4940" s="219"/>
      <c r="H4940" s="7"/>
      <c r="I4940" s="7"/>
      <c r="J4940" s="9"/>
      <c r="K4940" s="501"/>
    </row>
    <row r="4941" spans="1:11" x14ac:dyDescent="0.2">
      <c r="A4941" s="163">
        <v>4926</v>
      </c>
      <c r="B4941" s="7"/>
      <c r="C4941" s="7"/>
      <c r="D4941" s="120"/>
      <c r="E4941" s="7"/>
      <c r="F4941" s="7"/>
      <c r="G4941" s="219"/>
      <c r="H4941" s="7"/>
      <c r="I4941" s="7"/>
      <c r="J4941" s="9"/>
      <c r="K4941" s="501"/>
    </row>
    <row r="4942" spans="1:11" x14ac:dyDescent="0.2">
      <c r="A4942" s="163">
        <v>4927</v>
      </c>
      <c r="B4942" s="7"/>
      <c r="C4942" s="7"/>
      <c r="D4942" s="120"/>
      <c r="E4942" s="7"/>
      <c r="F4942" s="7"/>
      <c r="G4942" s="219"/>
      <c r="H4942" s="7"/>
      <c r="I4942" s="7"/>
      <c r="J4942" s="9"/>
      <c r="K4942" s="501"/>
    </row>
    <row r="4943" spans="1:11" x14ac:dyDescent="0.2">
      <c r="A4943" s="163">
        <v>4928</v>
      </c>
      <c r="B4943" s="7"/>
      <c r="C4943" s="7"/>
      <c r="D4943" s="120"/>
      <c r="E4943" s="7"/>
      <c r="F4943" s="7"/>
      <c r="G4943" s="219"/>
      <c r="H4943" s="7"/>
      <c r="I4943" s="7"/>
      <c r="J4943" s="9"/>
      <c r="K4943" s="501"/>
    </row>
    <row r="4944" spans="1:11" x14ac:dyDescent="0.2">
      <c r="A4944" s="163">
        <v>4929</v>
      </c>
      <c r="B4944" s="7"/>
      <c r="C4944" s="7"/>
      <c r="D4944" s="120"/>
      <c r="E4944" s="7"/>
      <c r="F4944" s="7"/>
      <c r="G4944" s="219"/>
      <c r="H4944" s="7"/>
      <c r="I4944" s="7"/>
      <c r="J4944" s="9"/>
      <c r="K4944" s="501"/>
    </row>
    <row r="4945" spans="1:11" x14ac:dyDescent="0.2">
      <c r="A4945" s="163">
        <v>4930</v>
      </c>
      <c r="B4945" s="7"/>
      <c r="C4945" s="7"/>
      <c r="D4945" s="120"/>
      <c r="E4945" s="7"/>
      <c r="F4945" s="7"/>
      <c r="G4945" s="219"/>
      <c r="H4945" s="7"/>
      <c r="I4945" s="7"/>
      <c r="J4945" s="9"/>
      <c r="K4945" s="501"/>
    </row>
    <row r="4946" spans="1:11" x14ac:dyDescent="0.2">
      <c r="A4946" s="163">
        <v>4931</v>
      </c>
      <c r="B4946" s="7"/>
      <c r="C4946" s="7"/>
      <c r="D4946" s="120"/>
      <c r="E4946" s="7"/>
      <c r="F4946" s="7"/>
      <c r="G4946" s="219"/>
      <c r="H4946" s="7"/>
      <c r="I4946" s="7"/>
      <c r="J4946" s="9"/>
      <c r="K4946" s="501"/>
    </row>
    <row r="4947" spans="1:11" x14ac:dyDescent="0.2">
      <c r="A4947" s="163">
        <v>4932</v>
      </c>
      <c r="B4947" s="7"/>
      <c r="C4947" s="7"/>
      <c r="D4947" s="120"/>
      <c r="E4947" s="7"/>
      <c r="F4947" s="7"/>
      <c r="G4947" s="219"/>
      <c r="H4947" s="7"/>
      <c r="I4947" s="7"/>
      <c r="J4947" s="9"/>
      <c r="K4947" s="501"/>
    </row>
    <row r="4948" spans="1:11" x14ac:dyDescent="0.2">
      <c r="A4948" s="163">
        <v>4933</v>
      </c>
      <c r="B4948" s="7"/>
      <c r="C4948" s="7"/>
      <c r="D4948" s="120"/>
      <c r="E4948" s="7"/>
      <c r="F4948" s="7"/>
      <c r="G4948" s="219"/>
      <c r="H4948" s="7"/>
      <c r="I4948" s="7"/>
      <c r="J4948" s="9"/>
      <c r="K4948" s="501"/>
    </row>
    <row r="4949" spans="1:11" x14ac:dyDescent="0.2">
      <c r="A4949" s="163">
        <v>4934</v>
      </c>
      <c r="B4949" s="7"/>
      <c r="C4949" s="7"/>
      <c r="D4949" s="120"/>
      <c r="E4949" s="7"/>
      <c r="F4949" s="7"/>
      <c r="G4949" s="219"/>
      <c r="H4949" s="7"/>
      <c r="I4949" s="7"/>
      <c r="J4949" s="9"/>
      <c r="K4949" s="501"/>
    </row>
    <row r="4950" spans="1:11" x14ac:dyDescent="0.2">
      <c r="A4950" s="163">
        <v>4935</v>
      </c>
      <c r="B4950" s="7"/>
      <c r="C4950" s="7"/>
      <c r="D4950" s="120"/>
      <c r="E4950" s="7"/>
      <c r="F4950" s="7"/>
      <c r="G4950" s="219"/>
      <c r="H4950" s="7"/>
      <c r="I4950" s="7"/>
      <c r="J4950" s="9"/>
      <c r="K4950" s="501"/>
    </row>
    <row r="4951" spans="1:11" x14ac:dyDescent="0.2">
      <c r="A4951" s="163">
        <v>4936</v>
      </c>
      <c r="B4951" s="7"/>
      <c r="C4951" s="7"/>
      <c r="D4951" s="120"/>
      <c r="E4951" s="7"/>
      <c r="F4951" s="7"/>
      <c r="G4951" s="219"/>
      <c r="H4951" s="7"/>
      <c r="I4951" s="7"/>
      <c r="J4951" s="9"/>
      <c r="K4951" s="501"/>
    </row>
    <row r="4952" spans="1:11" x14ac:dyDescent="0.2">
      <c r="A4952" s="163">
        <v>4937</v>
      </c>
      <c r="B4952" s="7"/>
      <c r="C4952" s="7"/>
      <c r="D4952" s="120"/>
      <c r="E4952" s="7"/>
      <c r="F4952" s="7"/>
      <c r="G4952" s="219"/>
      <c r="H4952" s="7"/>
      <c r="I4952" s="7"/>
      <c r="J4952" s="9"/>
      <c r="K4952" s="501"/>
    </row>
    <row r="4953" spans="1:11" x14ac:dyDescent="0.2">
      <c r="A4953" s="163">
        <v>4938</v>
      </c>
      <c r="B4953" s="7"/>
      <c r="C4953" s="7"/>
      <c r="D4953" s="120"/>
      <c r="E4953" s="7"/>
      <c r="F4953" s="7"/>
      <c r="G4953" s="219"/>
      <c r="H4953" s="7"/>
      <c r="I4953" s="7"/>
      <c r="J4953" s="9"/>
      <c r="K4953" s="501"/>
    </row>
    <row r="4954" spans="1:11" x14ac:dyDescent="0.2">
      <c r="A4954" s="163">
        <v>4939</v>
      </c>
      <c r="B4954" s="7"/>
      <c r="C4954" s="7"/>
      <c r="D4954" s="120"/>
      <c r="E4954" s="7"/>
      <c r="F4954" s="7"/>
      <c r="G4954" s="219"/>
      <c r="H4954" s="7"/>
      <c r="I4954" s="7"/>
      <c r="J4954" s="9"/>
      <c r="K4954" s="501"/>
    </row>
    <row r="4955" spans="1:11" x14ac:dyDescent="0.2">
      <c r="A4955" s="163">
        <v>4940</v>
      </c>
      <c r="B4955" s="7"/>
      <c r="C4955" s="7"/>
      <c r="D4955" s="120"/>
      <c r="E4955" s="7"/>
      <c r="F4955" s="7"/>
      <c r="G4955" s="219"/>
      <c r="H4955" s="7"/>
      <c r="I4955" s="7"/>
      <c r="J4955" s="9"/>
      <c r="K4955" s="501"/>
    </row>
    <row r="4956" spans="1:11" x14ac:dyDescent="0.2">
      <c r="A4956" s="163">
        <v>4941</v>
      </c>
      <c r="B4956" s="7"/>
      <c r="C4956" s="7"/>
      <c r="D4956" s="120"/>
      <c r="E4956" s="7"/>
      <c r="F4956" s="7"/>
      <c r="G4956" s="219"/>
      <c r="H4956" s="7"/>
      <c r="I4956" s="7"/>
      <c r="J4956" s="9"/>
      <c r="K4956" s="501"/>
    </row>
    <row r="4957" spans="1:11" x14ac:dyDescent="0.2">
      <c r="A4957" s="163">
        <v>4942</v>
      </c>
      <c r="B4957" s="7"/>
      <c r="C4957" s="7"/>
      <c r="D4957" s="120"/>
      <c r="E4957" s="7"/>
      <c r="F4957" s="7"/>
      <c r="G4957" s="219"/>
      <c r="H4957" s="7"/>
      <c r="I4957" s="7"/>
      <c r="J4957" s="9"/>
      <c r="K4957" s="501"/>
    </row>
    <row r="4958" spans="1:11" x14ac:dyDescent="0.2">
      <c r="A4958" s="163">
        <v>4943</v>
      </c>
      <c r="B4958" s="7"/>
      <c r="C4958" s="7"/>
      <c r="D4958" s="120"/>
      <c r="E4958" s="7"/>
      <c r="F4958" s="7"/>
      <c r="G4958" s="219"/>
      <c r="H4958" s="7"/>
      <c r="I4958" s="7"/>
      <c r="J4958" s="9"/>
      <c r="K4958" s="501"/>
    </row>
    <row r="4959" spans="1:11" x14ac:dyDescent="0.2">
      <c r="A4959" s="163">
        <v>4944</v>
      </c>
      <c r="B4959" s="7"/>
      <c r="C4959" s="7"/>
      <c r="D4959" s="120"/>
      <c r="E4959" s="7"/>
      <c r="F4959" s="7"/>
      <c r="G4959" s="219"/>
      <c r="H4959" s="7"/>
      <c r="I4959" s="7"/>
      <c r="J4959" s="9"/>
      <c r="K4959" s="501"/>
    </row>
    <row r="4960" spans="1:11" x14ac:dyDescent="0.2">
      <c r="A4960" s="163">
        <v>4945</v>
      </c>
      <c r="B4960" s="7"/>
      <c r="C4960" s="7"/>
      <c r="D4960" s="120"/>
      <c r="E4960" s="7"/>
      <c r="F4960" s="7"/>
      <c r="G4960" s="219"/>
      <c r="H4960" s="7"/>
      <c r="I4960" s="7"/>
      <c r="J4960" s="9"/>
      <c r="K4960" s="501"/>
    </row>
    <row r="4961" spans="1:11" x14ac:dyDescent="0.2">
      <c r="A4961" s="163">
        <v>4946</v>
      </c>
      <c r="B4961" s="7"/>
      <c r="C4961" s="7"/>
      <c r="D4961" s="120"/>
      <c r="E4961" s="7"/>
      <c r="F4961" s="7"/>
      <c r="G4961" s="219"/>
      <c r="H4961" s="7"/>
      <c r="I4961" s="7"/>
      <c r="J4961" s="9"/>
      <c r="K4961" s="501"/>
    </row>
    <row r="4962" spans="1:11" x14ac:dyDescent="0.2">
      <c r="A4962" s="163">
        <v>4947</v>
      </c>
      <c r="B4962" s="7"/>
      <c r="C4962" s="7"/>
      <c r="D4962" s="120"/>
      <c r="E4962" s="7"/>
      <c r="F4962" s="7"/>
      <c r="G4962" s="219"/>
      <c r="H4962" s="7"/>
      <c r="I4962" s="7"/>
      <c r="J4962" s="9"/>
      <c r="K4962" s="501"/>
    </row>
    <row r="4963" spans="1:11" x14ac:dyDescent="0.2">
      <c r="A4963" s="163">
        <v>4948</v>
      </c>
      <c r="B4963" s="7"/>
      <c r="C4963" s="7"/>
      <c r="D4963" s="120"/>
      <c r="E4963" s="7"/>
      <c r="F4963" s="7"/>
      <c r="G4963" s="219"/>
      <c r="H4963" s="7"/>
      <c r="I4963" s="7"/>
      <c r="J4963" s="9"/>
      <c r="K4963" s="501"/>
    </row>
    <row r="4964" spans="1:11" x14ac:dyDescent="0.2">
      <c r="A4964" s="163">
        <v>4949</v>
      </c>
      <c r="B4964" s="7"/>
      <c r="C4964" s="7"/>
      <c r="D4964" s="120"/>
      <c r="E4964" s="7"/>
      <c r="F4964" s="7"/>
      <c r="G4964" s="219"/>
      <c r="H4964" s="7"/>
      <c r="I4964" s="7"/>
      <c r="J4964" s="9"/>
      <c r="K4964" s="501"/>
    </row>
    <row r="4965" spans="1:11" x14ac:dyDescent="0.2">
      <c r="A4965" s="163">
        <v>4950</v>
      </c>
      <c r="B4965" s="7"/>
      <c r="C4965" s="7"/>
      <c r="D4965" s="120"/>
      <c r="E4965" s="7"/>
      <c r="F4965" s="7"/>
      <c r="G4965" s="219"/>
      <c r="H4965" s="7"/>
      <c r="I4965" s="7"/>
      <c r="J4965" s="9"/>
      <c r="K4965" s="501"/>
    </row>
    <row r="4966" spans="1:11" x14ac:dyDescent="0.2">
      <c r="A4966" s="163">
        <v>4951</v>
      </c>
      <c r="B4966" s="7"/>
      <c r="C4966" s="7"/>
      <c r="D4966" s="120"/>
      <c r="E4966" s="7"/>
      <c r="F4966" s="7"/>
      <c r="G4966" s="219"/>
      <c r="H4966" s="7"/>
      <c r="I4966" s="7"/>
      <c r="J4966" s="9"/>
      <c r="K4966" s="501"/>
    </row>
    <row r="4967" spans="1:11" x14ac:dyDescent="0.2">
      <c r="A4967" s="163">
        <v>4952</v>
      </c>
      <c r="B4967" s="7"/>
      <c r="C4967" s="7"/>
      <c r="D4967" s="120"/>
      <c r="E4967" s="7"/>
      <c r="F4967" s="7"/>
      <c r="G4967" s="219"/>
      <c r="H4967" s="7"/>
      <c r="I4967" s="7"/>
      <c r="J4967" s="9"/>
      <c r="K4967" s="501"/>
    </row>
    <row r="4968" spans="1:11" x14ac:dyDescent="0.2">
      <c r="A4968" s="163">
        <v>4953</v>
      </c>
      <c r="B4968" s="7"/>
      <c r="C4968" s="7"/>
      <c r="D4968" s="120"/>
      <c r="E4968" s="7"/>
      <c r="F4968" s="7"/>
      <c r="G4968" s="219"/>
      <c r="H4968" s="7"/>
      <c r="I4968" s="7"/>
      <c r="J4968" s="9"/>
      <c r="K4968" s="501"/>
    </row>
    <row r="4969" spans="1:11" x14ac:dyDescent="0.2">
      <c r="A4969" s="163">
        <v>4954</v>
      </c>
      <c r="B4969" s="7"/>
      <c r="C4969" s="7"/>
      <c r="D4969" s="120"/>
      <c r="E4969" s="7"/>
      <c r="F4969" s="7"/>
      <c r="G4969" s="219"/>
      <c r="H4969" s="7"/>
      <c r="I4969" s="7"/>
      <c r="J4969" s="9"/>
      <c r="K4969" s="501"/>
    </row>
    <row r="4970" spans="1:11" x14ac:dyDescent="0.2">
      <c r="A4970" s="163">
        <v>4955</v>
      </c>
      <c r="B4970" s="7"/>
      <c r="C4970" s="7"/>
      <c r="D4970" s="120"/>
      <c r="E4970" s="7"/>
      <c r="F4970" s="7"/>
      <c r="G4970" s="219"/>
      <c r="H4970" s="7"/>
      <c r="I4970" s="7"/>
      <c r="J4970" s="9"/>
      <c r="K4970" s="501"/>
    </row>
    <row r="4971" spans="1:11" x14ac:dyDescent="0.2">
      <c r="A4971" s="163">
        <v>4956</v>
      </c>
      <c r="B4971" s="7"/>
      <c r="C4971" s="7"/>
      <c r="D4971" s="120"/>
      <c r="E4971" s="7"/>
      <c r="F4971" s="7"/>
      <c r="G4971" s="219"/>
      <c r="H4971" s="7"/>
      <c r="I4971" s="7"/>
      <c r="J4971" s="9"/>
      <c r="K4971" s="501"/>
    </row>
    <row r="4972" spans="1:11" x14ac:dyDescent="0.2">
      <c r="A4972" s="163">
        <v>4957</v>
      </c>
      <c r="B4972" s="7"/>
      <c r="C4972" s="7"/>
      <c r="D4972" s="120"/>
      <c r="E4972" s="7"/>
      <c r="F4972" s="7"/>
      <c r="G4972" s="219"/>
      <c r="H4972" s="7"/>
      <c r="I4972" s="7"/>
      <c r="J4972" s="9"/>
      <c r="K4972" s="501"/>
    </row>
    <row r="4973" spans="1:11" x14ac:dyDescent="0.2">
      <c r="A4973" s="163">
        <v>4958</v>
      </c>
      <c r="B4973" s="7"/>
      <c r="C4973" s="7"/>
      <c r="D4973" s="120"/>
      <c r="E4973" s="7"/>
      <c r="F4973" s="7"/>
      <c r="G4973" s="219"/>
      <c r="H4973" s="7"/>
      <c r="I4973" s="7"/>
      <c r="J4973" s="9"/>
      <c r="K4973" s="501"/>
    </row>
    <row r="4974" spans="1:11" x14ac:dyDescent="0.2">
      <c r="A4974" s="163">
        <v>4959</v>
      </c>
      <c r="B4974" s="7"/>
      <c r="C4974" s="7"/>
      <c r="D4974" s="120"/>
      <c r="E4974" s="7"/>
      <c r="F4974" s="7"/>
      <c r="G4974" s="219"/>
      <c r="H4974" s="7"/>
      <c r="I4974" s="7"/>
      <c r="J4974" s="9"/>
      <c r="K4974" s="501"/>
    </row>
    <row r="4975" spans="1:11" x14ac:dyDescent="0.2">
      <c r="A4975" s="163">
        <v>4960</v>
      </c>
      <c r="B4975" s="7"/>
      <c r="C4975" s="7"/>
      <c r="D4975" s="120"/>
      <c r="E4975" s="7"/>
      <c r="F4975" s="7"/>
      <c r="G4975" s="219"/>
      <c r="H4975" s="7"/>
      <c r="I4975" s="7"/>
      <c r="J4975" s="9"/>
      <c r="K4975" s="501"/>
    </row>
    <row r="4976" spans="1:11" x14ac:dyDescent="0.2">
      <c r="A4976" s="163">
        <v>4961</v>
      </c>
      <c r="B4976" s="7"/>
      <c r="C4976" s="7"/>
      <c r="D4976" s="120"/>
      <c r="E4976" s="7"/>
      <c r="F4976" s="7"/>
      <c r="G4976" s="219"/>
      <c r="H4976" s="7"/>
      <c r="I4976" s="7"/>
      <c r="J4976" s="9"/>
      <c r="K4976" s="501"/>
    </row>
    <row r="4977" spans="1:11" x14ac:dyDescent="0.2">
      <c r="A4977" s="163">
        <v>4962</v>
      </c>
      <c r="B4977" s="7"/>
      <c r="C4977" s="7"/>
      <c r="D4977" s="120"/>
      <c r="E4977" s="7"/>
      <c r="F4977" s="7"/>
      <c r="G4977" s="219"/>
      <c r="H4977" s="7"/>
      <c r="I4977" s="7"/>
      <c r="J4977" s="9"/>
      <c r="K4977" s="501"/>
    </row>
    <row r="4978" spans="1:11" x14ac:dyDescent="0.2">
      <c r="A4978" s="163">
        <v>4963</v>
      </c>
      <c r="B4978" s="7"/>
      <c r="C4978" s="7"/>
      <c r="D4978" s="120"/>
      <c r="E4978" s="7"/>
      <c r="F4978" s="7"/>
      <c r="G4978" s="219"/>
      <c r="H4978" s="7"/>
      <c r="I4978" s="7"/>
      <c r="J4978" s="9"/>
      <c r="K4978" s="501"/>
    </row>
    <row r="4979" spans="1:11" x14ac:dyDescent="0.2">
      <c r="A4979" s="163">
        <v>4964</v>
      </c>
      <c r="B4979" s="7"/>
      <c r="C4979" s="7"/>
      <c r="D4979" s="120"/>
      <c r="E4979" s="7"/>
      <c r="F4979" s="7"/>
      <c r="G4979" s="219"/>
      <c r="H4979" s="7"/>
      <c r="I4979" s="7"/>
      <c r="J4979" s="9"/>
      <c r="K4979" s="501"/>
    </row>
    <row r="4980" spans="1:11" x14ac:dyDescent="0.2">
      <c r="A4980" s="163">
        <v>4965</v>
      </c>
      <c r="B4980" s="7"/>
      <c r="C4980" s="7"/>
      <c r="D4980" s="120"/>
      <c r="E4980" s="7"/>
      <c r="F4980" s="7"/>
      <c r="G4980" s="219"/>
      <c r="H4980" s="7"/>
      <c r="I4980" s="7"/>
      <c r="J4980" s="9"/>
      <c r="K4980" s="501"/>
    </row>
    <row r="4981" spans="1:11" x14ac:dyDescent="0.2">
      <c r="A4981" s="163">
        <v>4966</v>
      </c>
      <c r="B4981" s="7"/>
      <c r="C4981" s="7"/>
      <c r="D4981" s="120"/>
      <c r="E4981" s="7"/>
      <c r="F4981" s="7"/>
      <c r="G4981" s="219"/>
      <c r="H4981" s="7"/>
      <c r="I4981" s="7"/>
      <c r="J4981" s="9"/>
      <c r="K4981" s="501"/>
    </row>
    <row r="4982" spans="1:11" x14ac:dyDescent="0.2">
      <c r="A4982" s="163">
        <v>4967</v>
      </c>
      <c r="B4982" s="7"/>
      <c r="C4982" s="7"/>
      <c r="D4982" s="120"/>
      <c r="E4982" s="7"/>
      <c r="F4982" s="7"/>
      <c r="G4982" s="219"/>
      <c r="H4982" s="7"/>
      <c r="I4982" s="7"/>
      <c r="J4982" s="9"/>
      <c r="K4982" s="501"/>
    </row>
    <row r="4983" spans="1:11" x14ac:dyDescent="0.2">
      <c r="A4983" s="163">
        <v>4968</v>
      </c>
      <c r="B4983" s="7"/>
      <c r="C4983" s="7"/>
      <c r="D4983" s="120"/>
      <c r="E4983" s="7"/>
      <c r="F4983" s="7"/>
      <c r="G4983" s="219"/>
      <c r="H4983" s="7"/>
      <c r="I4983" s="7"/>
      <c r="J4983" s="9"/>
      <c r="K4983" s="501"/>
    </row>
    <row r="4984" spans="1:11" x14ac:dyDescent="0.2">
      <c r="A4984" s="163">
        <v>4969</v>
      </c>
      <c r="B4984" s="7"/>
      <c r="C4984" s="7"/>
      <c r="D4984" s="120"/>
      <c r="E4984" s="7"/>
      <c r="F4984" s="7"/>
      <c r="G4984" s="219"/>
      <c r="H4984" s="7"/>
      <c r="I4984" s="7"/>
      <c r="J4984" s="9"/>
      <c r="K4984" s="501"/>
    </row>
    <row r="4985" spans="1:11" x14ac:dyDescent="0.2">
      <c r="A4985" s="163">
        <v>4970</v>
      </c>
      <c r="B4985" s="7"/>
      <c r="C4985" s="7"/>
      <c r="D4985" s="120"/>
      <c r="E4985" s="7"/>
      <c r="F4985" s="7"/>
      <c r="G4985" s="219"/>
      <c r="H4985" s="7"/>
      <c r="I4985" s="7"/>
      <c r="J4985" s="9"/>
      <c r="K4985" s="501"/>
    </row>
    <row r="4986" spans="1:11" x14ac:dyDescent="0.2">
      <c r="A4986" s="163">
        <v>4971</v>
      </c>
      <c r="B4986" s="7"/>
      <c r="C4986" s="7"/>
      <c r="D4986" s="120"/>
      <c r="E4986" s="7"/>
      <c r="F4986" s="7"/>
      <c r="G4986" s="219"/>
      <c r="H4986" s="7"/>
      <c r="I4986" s="7"/>
      <c r="J4986" s="9"/>
      <c r="K4986" s="501"/>
    </row>
    <row r="4987" spans="1:11" x14ac:dyDescent="0.2">
      <c r="A4987" s="163">
        <v>4972</v>
      </c>
      <c r="B4987" s="7"/>
      <c r="C4987" s="7"/>
      <c r="D4987" s="120"/>
      <c r="E4987" s="7"/>
      <c r="F4987" s="7"/>
      <c r="G4987" s="219"/>
      <c r="H4987" s="7"/>
      <c r="I4987" s="7"/>
      <c r="J4987" s="9"/>
      <c r="K4987" s="501"/>
    </row>
    <row r="4988" spans="1:11" x14ac:dyDescent="0.2">
      <c r="A4988" s="163">
        <v>4973</v>
      </c>
      <c r="B4988" s="7"/>
      <c r="C4988" s="7"/>
      <c r="D4988" s="120"/>
      <c r="E4988" s="7"/>
      <c r="F4988" s="7"/>
      <c r="G4988" s="219"/>
      <c r="H4988" s="7"/>
      <c r="I4988" s="7"/>
      <c r="J4988" s="9"/>
      <c r="K4988" s="501"/>
    </row>
    <row r="4989" spans="1:11" x14ac:dyDescent="0.2">
      <c r="A4989" s="163">
        <v>4974</v>
      </c>
      <c r="B4989" s="7"/>
      <c r="C4989" s="7"/>
      <c r="D4989" s="120"/>
      <c r="E4989" s="7"/>
      <c r="F4989" s="7"/>
      <c r="G4989" s="219"/>
      <c r="H4989" s="7"/>
      <c r="I4989" s="7"/>
      <c r="J4989" s="9"/>
      <c r="K4989" s="501"/>
    </row>
    <row r="4990" spans="1:11" x14ac:dyDescent="0.2">
      <c r="A4990" s="163">
        <v>4975</v>
      </c>
      <c r="B4990" s="7"/>
      <c r="C4990" s="7"/>
      <c r="D4990" s="120"/>
      <c r="E4990" s="7"/>
      <c r="F4990" s="7"/>
      <c r="G4990" s="219"/>
      <c r="H4990" s="7"/>
      <c r="I4990" s="7"/>
      <c r="J4990" s="9"/>
      <c r="K4990" s="501"/>
    </row>
    <row r="4991" spans="1:11" x14ac:dyDescent="0.2">
      <c r="A4991" s="163">
        <v>4976</v>
      </c>
      <c r="B4991" s="7"/>
      <c r="C4991" s="7"/>
      <c r="D4991" s="120"/>
      <c r="E4991" s="7"/>
      <c r="F4991" s="7"/>
      <c r="G4991" s="219"/>
      <c r="H4991" s="7"/>
      <c r="I4991" s="7"/>
      <c r="J4991" s="9"/>
      <c r="K4991" s="501"/>
    </row>
    <row r="4992" spans="1:11" x14ac:dyDescent="0.2">
      <c r="A4992" s="163">
        <v>4977</v>
      </c>
      <c r="B4992" s="7"/>
      <c r="C4992" s="7"/>
      <c r="D4992" s="120"/>
      <c r="E4992" s="7"/>
      <c r="F4992" s="7"/>
      <c r="G4992" s="219"/>
      <c r="H4992" s="7"/>
      <c r="I4992" s="7"/>
      <c r="J4992" s="9"/>
      <c r="K4992" s="501"/>
    </row>
    <row r="4993" spans="1:11" x14ac:dyDescent="0.2">
      <c r="A4993" s="163">
        <v>4978</v>
      </c>
      <c r="B4993" s="7"/>
      <c r="C4993" s="7"/>
      <c r="D4993" s="120"/>
      <c r="E4993" s="7"/>
      <c r="F4993" s="7"/>
      <c r="G4993" s="219"/>
      <c r="H4993" s="7"/>
      <c r="I4993" s="7"/>
      <c r="J4993" s="9"/>
      <c r="K4993" s="501"/>
    </row>
    <row r="4994" spans="1:11" x14ac:dyDescent="0.2">
      <c r="A4994" s="163">
        <v>4979</v>
      </c>
      <c r="B4994" s="7"/>
      <c r="C4994" s="7"/>
      <c r="D4994" s="120"/>
      <c r="E4994" s="7"/>
      <c r="F4994" s="7"/>
      <c r="G4994" s="219"/>
      <c r="H4994" s="7"/>
      <c r="I4994" s="7"/>
      <c r="J4994" s="9"/>
      <c r="K4994" s="501"/>
    </row>
    <row r="4995" spans="1:11" x14ac:dyDescent="0.2">
      <c r="A4995" s="163">
        <v>4980</v>
      </c>
      <c r="B4995" s="7"/>
      <c r="C4995" s="7"/>
      <c r="D4995" s="120"/>
      <c r="E4995" s="7"/>
      <c r="F4995" s="7"/>
      <c r="G4995" s="219"/>
      <c r="H4995" s="7"/>
      <c r="I4995" s="7"/>
      <c r="J4995" s="9"/>
      <c r="K4995" s="501"/>
    </row>
    <row r="4996" spans="1:11" x14ac:dyDescent="0.2">
      <c r="A4996" s="163">
        <v>4981</v>
      </c>
      <c r="B4996" s="7"/>
      <c r="C4996" s="7"/>
      <c r="D4996" s="120"/>
      <c r="E4996" s="7"/>
      <c r="F4996" s="7"/>
      <c r="G4996" s="219"/>
      <c r="H4996" s="7"/>
      <c r="I4996" s="7"/>
      <c r="J4996" s="9"/>
      <c r="K4996" s="501"/>
    </row>
    <row r="4997" spans="1:11" x14ac:dyDescent="0.2">
      <c r="A4997" s="163">
        <v>4982</v>
      </c>
      <c r="B4997" s="7"/>
      <c r="C4997" s="7"/>
      <c r="D4997" s="120"/>
      <c r="E4997" s="7"/>
      <c r="F4997" s="7"/>
      <c r="G4997" s="219"/>
      <c r="H4997" s="7"/>
      <c r="I4997" s="7"/>
      <c r="J4997" s="9"/>
      <c r="K4997" s="501"/>
    </row>
    <row r="4998" spans="1:11" x14ac:dyDescent="0.2">
      <c r="A4998" s="163">
        <v>4983</v>
      </c>
      <c r="B4998" s="7"/>
      <c r="C4998" s="7"/>
      <c r="D4998" s="120"/>
      <c r="E4998" s="7"/>
      <c r="F4998" s="7"/>
      <c r="G4998" s="219"/>
      <c r="H4998" s="7"/>
      <c r="I4998" s="7"/>
      <c r="J4998" s="9"/>
      <c r="K4998" s="501"/>
    </row>
    <row r="4999" spans="1:11" x14ac:dyDescent="0.2">
      <c r="A4999" s="163">
        <v>4984</v>
      </c>
      <c r="B4999" s="7"/>
      <c r="C4999" s="7"/>
      <c r="D4999" s="120"/>
      <c r="E4999" s="7"/>
      <c r="F4999" s="7"/>
      <c r="G4999" s="219"/>
      <c r="H4999" s="7"/>
      <c r="I4999" s="7"/>
      <c r="J4999" s="9"/>
      <c r="K4999" s="501"/>
    </row>
    <row r="5000" spans="1:11" x14ac:dyDescent="0.2">
      <c r="A5000" s="163">
        <v>4985</v>
      </c>
      <c r="B5000" s="7"/>
      <c r="C5000" s="7"/>
      <c r="D5000" s="120"/>
      <c r="E5000" s="7"/>
      <c r="F5000" s="7"/>
      <c r="G5000" s="219"/>
      <c r="H5000" s="7"/>
      <c r="I5000" s="7"/>
      <c r="J5000" s="9"/>
      <c r="K5000" s="501"/>
    </row>
    <row r="5001" spans="1:11" x14ac:dyDescent="0.2">
      <c r="A5001" s="163">
        <v>4986</v>
      </c>
      <c r="B5001" s="7"/>
      <c r="C5001" s="7"/>
      <c r="D5001" s="120"/>
      <c r="E5001" s="7"/>
      <c r="F5001" s="7"/>
      <c r="G5001" s="219"/>
      <c r="H5001" s="7"/>
      <c r="I5001" s="7"/>
      <c r="J5001" s="9"/>
      <c r="K5001" s="501"/>
    </row>
    <row r="5002" spans="1:11" x14ac:dyDescent="0.2">
      <c r="A5002" s="163">
        <v>4987</v>
      </c>
      <c r="B5002" s="7"/>
      <c r="C5002" s="7"/>
      <c r="D5002" s="120"/>
      <c r="E5002" s="7"/>
      <c r="F5002" s="7"/>
      <c r="G5002" s="219"/>
      <c r="H5002" s="7"/>
      <c r="I5002" s="7"/>
      <c r="J5002" s="9"/>
      <c r="K5002" s="501"/>
    </row>
    <row r="5003" spans="1:11" x14ac:dyDescent="0.2">
      <c r="A5003" s="163">
        <v>4988</v>
      </c>
      <c r="B5003" s="7"/>
      <c r="C5003" s="7"/>
      <c r="D5003" s="120"/>
      <c r="E5003" s="7"/>
      <c r="F5003" s="7"/>
      <c r="G5003" s="219"/>
      <c r="H5003" s="7"/>
      <c r="I5003" s="7"/>
      <c r="J5003" s="9"/>
      <c r="K5003" s="501"/>
    </row>
    <row r="5004" spans="1:11" x14ac:dyDescent="0.2">
      <c r="A5004" s="163">
        <v>4989</v>
      </c>
      <c r="B5004" s="7"/>
      <c r="C5004" s="7"/>
      <c r="D5004" s="120"/>
      <c r="E5004" s="7"/>
      <c r="F5004" s="7"/>
      <c r="G5004" s="219"/>
      <c r="H5004" s="7"/>
      <c r="I5004" s="7"/>
      <c r="J5004" s="9"/>
      <c r="K5004" s="501"/>
    </row>
    <row r="5005" spans="1:11" x14ac:dyDescent="0.2">
      <c r="A5005" s="163">
        <v>4990</v>
      </c>
      <c r="B5005" s="7"/>
      <c r="C5005" s="7"/>
      <c r="D5005" s="120"/>
      <c r="E5005" s="7"/>
      <c r="F5005" s="7"/>
      <c r="G5005" s="219"/>
      <c r="H5005" s="7"/>
      <c r="I5005" s="7"/>
      <c r="J5005" s="9"/>
      <c r="K5005" s="501"/>
    </row>
    <row r="5006" spans="1:11" x14ac:dyDescent="0.2">
      <c r="A5006" s="163">
        <v>4991</v>
      </c>
      <c r="B5006" s="7"/>
      <c r="C5006" s="7"/>
      <c r="D5006" s="120"/>
      <c r="E5006" s="7"/>
      <c r="F5006" s="7"/>
      <c r="G5006" s="219"/>
      <c r="H5006" s="7"/>
      <c r="I5006" s="7"/>
      <c r="J5006" s="9"/>
      <c r="K5006" s="501"/>
    </row>
    <row r="5007" spans="1:11" x14ac:dyDescent="0.2">
      <c r="A5007" s="163">
        <v>4992</v>
      </c>
      <c r="B5007" s="7"/>
      <c r="C5007" s="7"/>
      <c r="D5007" s="120"/>
      <c r="E5007" s="7"/>
      <c r="F5007" s="7"/>
      <c r="G5007" s="219"/>
      <c r="H5007" s="7"/>
      <c r="I5007" s="7"/>
      <c r="J5007" s="9"/>
      <c r="K5007" s="501"/>
    </row>
    <row r="5008" spans="1:11" x14ac:dyDescent="0.2">
      <c r="A5008" s="163">
        <v>4993</v>
      </c>
      <c r="B5008" s="7"/>
      <c r="C5008" s="7"/>
      <c r="D5008" s="120"/>
      <c r="E5008" s="7"/>
      <c r="F5008" s="7"/>
      <c r="G5008" s="219"/>
      <c r="H5008" s="7"/>
      <c r="I5008" s="7"/>
      <c r="J5008" s="9"/>
      <c r="K5008" s="501"/>
    </row>
    <row r="5009" spans="1:11" x14ac:dyDescent="0.2">
      <c r="A5009" s="163">
        <v>4994</v>
      </c>
      <c r="B5009" s="7"/>
      <c r="C5009" s="7"/>
      <c r="D5009" s="120"/>
      <c r="E5009" s="7"/>
      <c r="F5009" s="7"/>
      <c r="G5009" s="219"/>
      <c r="H5009" s="7"/>
      <c r="I5009" s="7"/>
      <c r="J5009" s="9"/>
      <c r="K5009" s="501"/>
    </row>
    <row r="5010" spans="1:11" x14ac:dyDescent="0.2">
      <c r="A5010" s="163">
        <v>4995</v>
      </c>
      <c r="B5010" s="7"/>
      <c r="C5010" s="7"/>
      <c r="D5010" s="120"/>
      <c r="E5010" s="7"/>
      <c r="F5010" s="7"/>
      <c r="G5010" s="219"/>
      <c r="H5010" s="7"/>
      <c r="I5010" s="7"/>
      <c r="J5010" s="9"/>
      <c r="K5010" s="501"/>
    </row>
    <row r="5011" spans="1:11" x14ac:dyDescent="0.2">
      <c r="A5011" s="163">
        <v>4996</v>
      </c>
      <c r="B5011" s="7"/>
      <c r="C5011" s="7"/>
      <c r="D5011" s="120"/>
      <c r="E5011" s="7"/>
      <c r="F5011" s="7"/>
      <c r="G5011" s="219"/>
      <c r="H5011" s="7"/>
      <c r="I5011" s="7"/>
      <c r="J5011" s="9"/>
      <c r="K5011" s="501"/>
    </row>
    <row r="5012" spans="1:11" x14ac:dyDescent="0.2">
      <c r="A5012" s="163">
        <v>4997</v>
      </c>
      <c r="B5012" s="7"/>
      <c r="C5012" s="7"/>
      <c r="D5012" s="120"/>
      <c r="E5012" s="7"/>
      <c r="F5012" s="7"/>
      <c r="G5012" s="219"/>
      <c r="H5012" s="7"/>
      <c r="I5012" s="7"/>
      <c r="J5012" s="9"/>
      <c r="K5012" s="501"/>
    </row>
    <row r="5013" spans="1:11" x14ac:dyDescent="0.2">
      <c r="A5013" s="163">
        <v>4998</v>
      </c>
      <c r="B5013" s="7"/>
      <c r="C5013" s="7"/>
      <c r="D5013" s="120"/>
      <c r="E5013" s="7"/>
      <c r="F5013" s="7"/>
      <c r="G5013" s="219"/>
      <c r="H5013" s="7"/>
      <c r="I5013" s="7"/>
      <c r="J5013" s="9"/>
      <c r="K5013" s="501"/>
    </row>
    <row r="5014" spans="1:11" x14ac:dyDescent="0.2">
      <c r="A5014" s="163">
        <v>4999</v>
      </c>
      <c r="B5014" s="7"/>
      <c r="C5014" s="7"/>
      <c r="D5014" s="120"/>
      <c r="E5014" s="7"/>
      <c r="F5014" s="7"/>
      <c r="G5014" s="219"/>
      <c r="H5014" s="7"/>
      <c r="I5014" s="7"/>
      <c r="J5014" s="9"/>
      <c r="K5014" s="501"/>
    </row>
    <row r="5015" spans="1:11" ht="13.5" thickBot="1" x14ac:dyDescent="0.25">
      <c r="A5015" s="225">
        <v>5000</v>
      </c>
      <c r="B5015" s="33"/>
      <c r="C5015" s="33"/>
      <c r="D5015" s="121"/>
      <c r="E5015" s="33"/>
      <c r="F5015" s="33"/>
      <c r="G5015" s="221"/>
      <c r="H5015" s="33"/>
      <c r="I5015" s="33"/>
      <c r="J5015" s="35"/>
      <c r="K5015" s="502"/>
    </row>
  </sheetData>
  <dataConsolidate/>
  <mergeCells count="28">
    <mergeCell ref="A14:A15"/>
    <mergeCell ref="B14:B15"/>
    <mergeCell ref="H14:H15"/>
    <mergeCell ref="C14:F14"/>
    <mergeCell ref="I14:I15"/>
    <mergeCell ref="G14:G15"/>
    <mergeCell ref="J14:J15"/>
    <mergeCell ref="K14:K15"/>
    <mergeCell ref="AW14:AW15"/>
    <mergeCell ref="L14:M14"/>
    <mergeCell ref="N14:N15"/>
    <mergeCell ref="O14:O15"/>
    <mergeCell ref="P14:R14"/>
    <mergeCell ref="T14:V14"/>
    <mergeCell ref="S14:S15"/>
    <mergeCell ref="I2:J2"/>
    <mergeCell ref="I5:J5"/>
    <mergeCell ref="I6:J6"/>
    <mergeCell ref="I9:J9"/>
    <mergeCell ref="B3:F5"/>
    <mergeCell ref="B6:F8"/>
    <mergeCell ref="B9:F11"/>
    <mergeCell ref="I3:J3"/>
    <mergeCell ref="I4:J4"/>
    <mergeCell ref="I7:J7"/>
    <mergeCell ref="I8:J8"/>
    <mergeCell ref="I10:J10"/>
    <mergeCell ref="I11:J11"/>
  </mergeCells>
  <phoneticPr fontId="3"/>
  <dataValidations count="17">
    <dataValidation imeMode="halfAlpha" allowBlank="1" showInputMessage="1" showErrorMessage="1" sqref="AB16:AB1015 AH16:AS1015 P16:S1015" xr:uid="{00000000-0002-0000-0200-000000000000}"/>
    <dataValidation type="whole" imeMode="halfAlpha" operator="greaterThan" allowBlank="1" showInputMessage="1" showErrorMessage="1" sqref="AC16:AC1015" xr:uid="{00000000-0002-0000-0200-000001000000}">
      <formula1>0</formula1>
    </dataValidation>
    <dataValidation type="list" imeMode="off" allowBlank="1" showInputMessage="1" showErrorMessage="1" sqref="B16:B5015" xr:uid="{00000000-0002-0000-0200-000002000000}">
      <formula1>$BM$17:$BM$26</formula1>
    </dataValidation>
    <dataValidation type="list" imeMode="hiragana" allowBlank="1" showInputMessage="1" showErrorMessage="1" sqref="L16:L1015" xr:uid="{00000000-0002-0000-0200-000003000000}">
      <formula1>$BN$17:$BN$18</formula1>
    </dataValidation>
    <dataValidation type="list" imeMode="hiragana" allowBlank="1" showInputMessage="1" showErrorMessage="1" sqref="M16:M1015" xr:uid="{00000000-0002-0000-0200-000004000000}">
      <formula1>$BK$17:$BK$19</formula1>
    </dataValidation>
    <dataValidation type="list" allowBlank="1" showInputMessage="1" showErrorMessage="1" sqref="AU16:AU1015" xr:uid="{00000000-0002-0000-0200-000005000000}">
      <formula1>ナンバー分類</formula1>
    </dataValidation>
    <dataValidation type="list" allowBlank="1" showInputMessage="1" showErrorMessage="1" sqref="H16:H5015" xr:uid="{00000000-0002-0000-0200-000006000000}">
      <formula1>INDIRECT(AU16)</formula1>
    </dataValidation>
    <dataValidation imeMode="off" allowBlank="1" showInputMessage="1" showErrorMessage="1" sqref="H4 H7 H10" xr:uid="{00000000-0002-0000-0200-000007000000}"/>
    <dataValidation imeMode="hiragana" allowBlank="1" showInputMessage="1" showErrorMessage="1" sqref="G16:G5015" xr:uid="{00000000-0002-0000-0200-000008000000}"/>
    <dataValidation type="whole" imeMode="off" allowBlank="1" showInputMessage="1" showErrorMessage="1" sqref="D16:D5015" xr:uid="{00000000-0002-0000-0200-000009000000}">
      <formula1>1</formula1>
      <formula2>999</formula2>
    </dataValidation>
    <dataValidation type="whole" imeMode="off" allowBlank="1" showInputMessage="1" showErrorMessage="1" sqref="F16:F5015" xr:uid="{00000000-0002-0000-0200-00000A000000}">
      <formula1>1</formula1>
      <formula2>9999</formula2>
    </dataValidation>
    <dataValidation type="whole" imeMode="off" operator="greaterThanOrEqual" allowBlank="1" showInputMessage="1" showErrorMessage="1" sqref="N16:O1015" xr:uid="{00000000-0002-0000-0200-00000B000000}">
      <formula1>0</formula1>
    </dataValidation>
    <dataValidation type="textLength" imeMode="hiragana" operator="lessThanOrEqual" allowBlank="1" showInputMessage="1" showErrorMessage="1" sqref="E16:E5015" xr:uid="{00000000-0002-0000-0200-00000C000000}">
      <formula1>1</formula1>
    </dataValidation>
    <dataValidation type="textLength" imeMode="hiragana" operator="greaterThanOrEqual" allowBlank="1" showInputMessage="1" showErrorMessage="1" sqref="C16:C5015" xr:uid="{00000000-0002-0000-0200-00000D000000}">
      <formula1>1</formula1>
    </dataValidation>
    <dataValidation type="whole" imeMode="off" operator="greaterThanOrEqual" allowBlank="1" showInputMessage="1" showErrorMessage="1" sqref="J16:J5015" xr:uid="{00000000-0002-0000-0200-00000E000000}">
      <formula1>100</formula1>
    </dataValidation>
    <dataValidation type="list" imeMode="hiragana" allowBlank="1" showInputMessage="1" showErrorMessage="1" sqref="K16:K5015" xr:uid="{00000000-0002-0000-0200-00000F000000}">
      <formula1>$BF$17:$BF$27</formula1>
    </dataValidation>
    <dataValidation type="list" imeMode="off" allowBlank="1" showInputMessage="1" showErrorMessage="1" sqref="I16:I5015" xr:uid="{00000000-0002-0000-0200-000010000000}">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J63"/>
  <sheetViews>
    <sheetView view="pageBreakPreview" zoomScale="60" zoomScaleNormal="70" workbookViewId="0">
      <pane xSplit="3" ySplit="2" topLeftCell="D3" activePane="bottomRight" state="frozen"/>
      <selection activeCell="P55" sqref="P55"/>
      <selection pane="topRight" activeCell="P55" sqref="P55"/>
      <selection pane="bottomLeft" activeCell="P55" sqref="P55"/>
      <selection pane="bottomRight" activeCell="P55" sqref="P55"/>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88" t="s">
        <v>766</v>
      </c>
    </row>
    <row r="2" spans="1:10" ht="48.75" customHeight="1" thickBot="1" x14ac:dyDescent="0.3">
      <c r="A2" s="624" t="s">
        <v>767</v>
      </c>
      <c r="B2" s="625"/>
      <c r="C2" s="153" t="s">
        <v>768</v>
      </c>
      <c r="D2" s="152" t="s">
        <v>769</v>
      </c>
      <c r="E2" s="151" t="s">
        <v>215</v>
      </c>
    </row>
    <row r="3" spans="1:10" x14ac:dyDescent="0.25">
      <c r="A3" s="642" t="s">
        <v>740</v>
      </c>
      <c r="B3" s="631" t="s">
        <v>214</v>
      </c>
      <c r="C3" s="653"/>
      <c r="D3" s="247"/>
      <c r="E3" s="154" t="s">
        <v>715</v>
      </c>
      <c r="I3" s="71" t="s">
        <v>713</v>
      </c>
      <c r="J3" s="71" t="s">
        <v>720</v>
      </c>
    </row>
    <row r="4" spans="1:10" x14ac:dyDescent="0.25">
      <c r="A4" s="643"/>
      <c r="B4" s="632"/>
      <c r="C4" s="648"/>
      <c r="D4" s="249"/>
      <c r="E4" s="223" t="s">
        <v>716</v>
      </c>
      <c r="I4" s="71" t="s">
        <v>714</v>
      </c>
    </row>
    <row r="5" spans="1:10" x14ac:dyDescent="0.25">
      <c r="A5" s="643"/>
      <c r="B5" s="632"/>
      <c r="C5" s="648"/>
      <c r="D5" s="249"/>
      <c r="E5" s="223" t="s">
        <v>701</v>
      </c>
    </row>
    <row r="6" spans="1:10" x14ac:dyDescent="0.25">
      <c r="A6" s="643"/>
      <c r="B6" s="632"/>
      <c r="C6" s="648"/>
      <c r="D6" s="249"/>
      <c r="E6" s="223" t="s">
        <v>774</v>
      </c>
    </row>
    <row r="7" spans="1:10" x14ac:dyDescent="0.25">
      <c r="A7" s="643"/>
      <c r="B7" s="632"/>
      <c r="C7" s="648"/>
      <c r="D7" s="249"/>
      <c r="E7" s="223" t="s">
        <v>717</v>
      </c>
    </row>
    <row r="8" spans="1:10" x14ac:dyDescent="0.25">
      <c r="A8" s="643"/>
      <c r="B8" s="632"/>
      <c r="C8" s="648"/>
      <c r="D8" s="249"/>
      <c r="E8" s="223" t="s">
        <v>718</v>
      </c>
    </row>
    <row r="9" spans="1:10" x14ac:dyDescent="0.25">
      <c r="A9" s="643"/>
      <c r="B9" s="632"/>
      <c r="C9" s="648"/>
      <c r="D9" s="250"/>
      <c r="E9" s="185" t="s">
        <v>719</v>
      </c>
    </row>
    <row r="10" spans="1:10" x14ac:dyDescent="0.25">
      <c r="A10" s="643"/>
      <c r="B10" s="629" t="s">
        <v>721</v>
      </c>
      <c r="C10" s="647"/>
      <c r="D10" s="248"/>
      <c r="E10" s="156" t="s">
        <v>722</v>
      </c>
    </row>
    <row r="11" spans="1:10" x14ac:dyDescent="0.25">
      <c r="A11" s="643"/>
      <c r="B11" s="632"/>
      <c r="C11" s="648"/>
      <c r="D11" s="249"/>
      <c r="E11" s="223" t="s">
        <v>723</v>
      </c>
    </row>
    <row r="12" spans="1:10" x14ac:dyDescent="0.25">
      <c r="A12" s="643"/>
      <c r="B12" s="632"/>
      <c r="C12" s="648"/>
      <c r="D12" s="249"/>
      <c r="E12" s="223" t="s">
        <v>724</v>
      </c>
    </row>
    <row r="13" spans="1:10" x14ac:dyDescent="0.25">
      <c r="A13" s="643"/>
      <c r="B13" s="632"/>
      <c r="C13" s="648"/>
      <c r="D13" s="249"/>
      <c r="E13" s="223" t="s">
        <v>725</v>
      </c>
    </row>
    <row r="14" spans="1:10" x14ac:dyDescent="0.25">
      <c r="A14" s="643"/>
      <c r="B14" s="632"/>
      <c r="C14" s="648"/>
      <c r="D14" s="249"/>
      <c r="E14" s="223" t="s">
        <v>726</v>
      </c>
    </row>
    <row r="15" spans="1:10" x14ac:dyDescent="0.25">
      <c r="A15" s="643"/>
      <c r="B15" s="632"/>
      <c r="C15" s="648"/>
      <c r="D15" s="250"/>
      <c r="E15" s="185" t="s">
        <v>719</v>
      </c>
    </row>
    <row r="16" spans="1:10" x14ac:dyDescent="0.25">
      <c r="A16" s="643"/>
      <c r="B16" s="629" t="s">
        <v>727</v>
      </c>
      <c r="C16" s="647"/>
      <c r="D16" s="248"/>
      <c r="E16" s="156" t="s">
        <v>741</v>
      </c>
    </row>
    <row r="17" spans="1:5" x14ac:dyDescent="0.25">
      <c r="A17" s="643"/>
      <c r="B17" s="632"/>
      <c r="C17" s="648"/>
      <c r="D17" s="249"/>
      <c r="E17" s="223" t="s">
        <v>742</v>
      </c>
    </row>
    <row r="18" spans="1:5" x14ac:dyDescent="0.25">
      <c r="A18" s="643"/>
      <c r="B18" s="630"/>
      <c r="C18" s="652"/>
      <c r="D18" s="251"/>
      <c r="E18" s="186" t="s">
        <v>719</v>
      </c>
    </row>
    <row r="19" spans="1:5" x14ac:dyDescent="0.25">
      <c r="A19" s="643"/>
      <c r="B19" s="629" t="s">
        <v>728</v>
      </c>
      <c r="C19" s="647"/>
      <c r="D19" s="248"/>
      <c r="E19" s="156" t="s">
        <v>743</v>
      </c>
    </row>
    <row r="20" spans="1:5" x14ac:dyDescent="0.25">
      <c r="A20" s="643"/>
      <c r="B20" s="632"/>
      <c r="C20" s="648"/>
      <c r="D20" s="252"/>
      <c r="E20" s="224" t="s">
        <v>719</v>
      </c>
    </row>
    <row r="21" spans="1:5" x14ac:dyDescent="0.25">
      <c r="A21" s="643"/>
      <c r="B21" s="629" t="s">
        <v>729</v>
      </c>
      <c r="C21" s="647"/>
      <c r="D21" s="248"/>
      <c r="E21" s="156" t="s">
        <v>744</v>
      </c>
    </row>
    <row r="22" spans="1:5" x14ac:dyDescent="0.25">
      <c r="A22" s="643"/>
      <c r="B22" s="630"/>
      <c r="C22" s="652"/>
      <c r="D22" s="252"/>
      <c r="E22" s="224" t="s">
        <v>719</v>
      </c>
    </row>
    <row r="23" spans="1:5" x14ac:dyDescent="0.25">
      <c r="A23" s="643"/>
      <c r="B23" s="629" t="s">
        <v>730</v>
      </c>
      <c r="C23" s="647"/>
      <c r="D23" s="248"/>
      <c r="E23" s="156" t="s">
        <v>745</v>
      </c>
    </row>
    <row r="24" spans="1:5" x14ac:dyDescent="0.25">
      <c r="A24" s="643"/>
      <c r="B24" s="632"/>
      <c r="C24" s="648"/>
      <c r="D24" s="249"/>
      <c r="E24" s="223" t="s">
        <v>746</v>
      </c>
    </row>
    <row r="25" spans="1:5" x14ac:dyDescent="0.25">
      <c r="A25" s="643"/>
      <c r="B25" s="630"/>
      <c r="C25" s="652"/>
      <c r="D25" s="251"/>
      <c r="E25" s="186" t="s">
        <v>719</v>
      </c>
    </row>
    <row r="26" spans="1:5" x14ac:dyDescent="0.25">
      <c r="A26" s="643"/>
      <c r="B26" s="650" t="s">
        <v>731</v>
      </c>
      <c r="C26" s="651"/>
      <c r="D26" s="250"/>
      <c r="E26" s="155" t="s">
        <v>747</v>
      </c>
    </row>
    <row r="27" spans="1:5" x14ac:dyDescent="0.25">
      <c r="A27" s="643"/>
      <c r="B27" s="632"/>
      <c r="C27" s="648"/>
      <c r="D27" s="252"/>
      <c r="E27" s="224" t="s">
        <v>719</v>
      </c>
    </row>
    <row r="28" spans="1:5" x14ac:dyDescent="0.25">
      <c r="A28" s="643"/>
      <c r="B28" s="629" t="s">
        <v>732</v>
      </c>
      <c r="C28" s="647"/>
      <c r="D28" s="248"/>
      <c r="E28" s="156" t="s">
        <v>748</v>
      </c>
    </row>
    <row r="29" spans="1:5" x14ac:dyDescent="0.25">
      <c r="A29" s="643"/>
      <c r="B29" s="632"/>
      <c r="C29" s="648"/>
      <c r="D29" s="249"/>
      <c r="E29" s="223" t="s">
        <v>749</v>
      </c>
    </row>
    <row r="30" spans="1:5" x14ac:dyDescent="0.25">
      <c r="A30" s="643"/>
      <c r="B30" s="630"/>
      <c r="C30" s="652"/>
      <c r="D30" s="251"/>
      <c r="E30" s="186" t="s">
        <v>719</v>
      </c>
    </row>
    <row r="31" spans="1:5" x14ac:dyDescent="0.25">
      <c r="A31" s="643"/>
      <c r="B31" s="650" t="s">
        <v>733</v>
      </c>
      <c r="C31" s="651"/>
      <c r="D31" s="250"/>
      <c r="E31" s="155" t="s">
        <v>750</v>
      </c>
    </row>
    <row r="32" spans="1:5" x14ac:dyDescent="0.25">
      <c r="A32" s="643"/>
      <c r="B32" s="632"/>
      <c r="C32" s="648"/>
      <c r="D32" s="252"/>
      <c r="E32" s="224" t="s">
        <v>719</v>
      </c>
    </row>
    <row r="33" spans="1:5" x14ac:dyDescent="0.25">
      <c r="A33" s="626" t="s">
        <v>734</v>
      </c>
      <c r="B33" s="570"/>
      <c r="C33" s="647"/>
      <c r="D33" s="248"/>
      <c r="E33" s="156" t="s">
        <v>751</v>
      </c>
    </row>
    <row r="34" spans="1:5" x14ac:dyDescent="0.25">
      <c r="A34" s="627"/>
      <c r="B34" s="628"/>
      <c r="C34" s="648"/>
      <c r="D34" s="249"/>
      <c r="E34" s="223" t="s">
        <v>752</v>
      </c>
    </row>
    <row r="35" spans="1:5" x14ac:dyDescent="0.25">
      <c r="A35" s="627"/>
      <c r="B35" s="628"/>
      <c r="C35" s="648"/>
      <c r="D35" s="250"/>
      <c r="E35" s="185" t="s">
        <v>719</v>
      </c>
    </row>
    <row r="36" spans="1:5" ht="17.25" customHeight="1" x14ac:dyDescent="0.25">
      <c r="A36" s="626" t="s">
        <v>735</v>
      </c>
      <c r="B36" s="570"/>
      <c r="C36" s="647"/>
      <c r="D36" s="248"/>
      <c r="E36" s="156" t="s">
        <v>753</v>
      </c>
    </row>
    <row r="37" spans="1:5" x14ac:dyDescent="0.25">
      <c r="A37" s="627"/>
      <c r="B37" s="628"/>
      <c r="C37" s="648"/>
      <c r="D37" s="249"/>
      <c r="E37" s="223" t="s">
        <v>754</v>
      </c>
    </row>
    <row r="38" spans="1:5" x14ac:dyDescent="0.25">
      <c r="A38" s="627"/>
      <c r="B38" s="628"/>
      <c r="C38" s="648"/>
      <c r="D38" s="249"/>
      <c r="E38" s="223" t="s">
        <v>755</v>
      </c>
    </row>
    <row r="39" spans="1:5" x14ac:dyDescent="0.25">
      <c r="A39" s="627"/>
      <c r="B39" s="628"/>
      <c r="C39" s="648"/>
      <c r="D39" s="249"/>
      <c r="E39" s="223" t="s">
        <v>702</v>
      </c>
    </row>
    <row r="40" spans="1:5" x14ac:dyDescent="0.25">
      <c r="A40" s="627"/>
      <c r="B40" s="628"/>
      <c r="C40" s="648"/>
      <c r="D40" s="250"/>
      <c r="E40" s="185" t="s">
        <v>719</v>
      </c>
    </row>
    <row r="41" spans="1:5" x14ac:dyDescent="0.25">
      <c r="A41" s="626" t="s">
        <v>736</v>
      </c>
      <c r="B41" s="570"/>
      <c r="C41" s="647"/>
      <c r="D41" s="248"/>
      <c r="E41" s="156" t="s">
        <v>756</v>
      </c>
    </row>
    <row r="42" spans="1:5" x14ac:dyDescent="0.25">
      <c r="A42" s="627"/>
      <c r="B42" s="628"/>
      <c r="C42" s="648"/>
      <c r="D42" s="249"/>
      <c r="E42" s="223" t="s">
        <v>757</v>
      </c>
    </row>
    <row r="43" spans="1:5" x14ac:dyDescent="0.25">
      <c r="A43" s="627"/>
      <c r="B43" s="628"/>
      <c r="C43" s="648"/>
      <c r="D43" s="249"/>
      <c r="E43" s="223" t="s">
        <v>703</v>
      </c>
    </row>
    <row r="44" spans="1:5" x14ac:dyDescent="0.25">
      <c r="A44" s="627"/>
      <c r="B44" s="628"/>
      <c r="C44" s="648"/>
      <c r="D44" s="249"/>
      <c r="E44" s="223" t="s">
        <v>775</v>
      </c>
    </row>
    <row r="45" spans="1:5" x14ac:dyDescent="0.25">
      <c r="A45" s="627"/>
      <c r="B45" s="628"/>
      <c r="C45" s="648"/>
      <c r="D45" s="250"/>
      <c r="E45" s="185" t="s">
        <v>719</v>
      </c>
    </row>
    <row r="46" spans="1:5" ht="17.25" customHeight="1" x14ac:dyDescent="0.25">
      <c r="A46" s="626" t="s">
        <v>737</v>
      </c>
      <c r="B46" s="570"/>
      <c r="C46" s="647"/>
      <c r="D46" s="248"/>
      <c r="E46" s="156" t="s">
        <v>758</v>
      </c>
    </row>
    <row r="47" spans="1:5" x14ac:dyDescent="0.25">
      <c r="A47" s="627"/>
      <c r="B47" s="628"/>
      <c r="C47" s="648"/>
      <c r="D47" s="249"/>
      <c r="E47" s="223" t="s">
        <v>759</v>
      </c>
    </row>
    <row r="48" spans="1:5" x14ac:dyDescent="0.25">
      <c r="A48" s="627"/>
      <c r="B48" s="628"/>
      <c r="C48" s="648"/>
      <c r="D48" s="249"/>
      <c r="E48" s="223" t="s">
        <v>760</v>
      </c>
    </row>
    <row r="49" spans="1:5" x14ac:dyDescent="0.25">
      <c r="A49" s="627"/>
      <c r="B49" s="628"/>
      <c r="C49" s="648"/>
      <c r="D49" s="249"/>
      <c r="E49" s="223" t="s">
        <v>761</v>
      </c>
    </row>
    <row r="50" spans="1:5" x14ac:dyDescent="0.25">
      <c r="A50" s="627"/>
      <c r="B50" s="628"/>
      <c r="C50" s="648"/>
      <c r="D50" s="250"/>
      <c r="E50" s="185" t="s">
        <v>719</v>
      </c>
    </row>
    <row r="51" spans="1:5" x14ac:dyDescent="0.25">
      <c r="A51" s="626" t="s">
        <v>738</v>
      </c>
      <c r="B51" s="570"/>
      <c r="C51" s="647"/>
      <c r="D51" s="248"/>
      <c r="E51" s="156" t="s">
        <v>762</v>
      </c>
    </row>
    <row r="52" spans="1:5" x14ac:dyDescent="0.25">
      <c r="A52" s="627"/>
      <c r="B52" s="628"/>
      <c r="C52" s="648"/>
      <c r="D52" s="249"/>
      <c r="E52" s="223" t="s">
        <v>763</v>
      </c>
    </row>
    <row r="53" spans="1:5" x14ac:dyDescent="0.25">
      <c r="A53" s="627"/>
      <c r="B53" s="628"/>
      <c r="C53" s="648"/>
      <c r="D53" s="249"/>
      <c r="E53" s="223" t="s">
        <v>764</v>
      </c>
    </row>
    <row r="54" spans="1:5" x14ac:dyDescent="0.25">
      <c r="A54" s="627"/>
      <c r="B54" s="628"/>
      <c r="C54" s="648"/>
      <c r="D54" s="249"/>
      <c r="E54" s="223" t="s">
        <v>765</v>
      </c>
    </row>
    <row r="55" spans="1:5" ht="17" thickBot="1" x14ac:dyDescent="0.3">
      <c r="A55" s="644"/>
      <c r="B55" s="645"/>
      <c r="C55" s="649"/>
      <c r="D55" s="253"/>
      <c r="E55" s="187" t="s">
        <v>719</v>
      </c>
    </row>
    <row r="56" spans="1:5" ht="17" thickBot="1" x14ac:dyDescent="0.3"/>
    <row r="57" spans="1:5" ht="17.25" customHeight="1" x14ac:dyDescent="0.25">
      <c r="A57" s="642" t="s">
        <v>739</v>
      </c>
      <c r="B57" s="646"/>
      <c r="C57" s="633"/>
      <c r="D57" s="634"/>
      <c r="E57" s="635"/>
    </row>
    <row r="58" spans="1:5" x14ac:dyDescent="0.25">
      <c r="A58" s="627"/>
      <c r="B58" s="628"/>
      <c r="C58" s="636"/>
      <c r="D58" s="637"/>
      <c r="E58" s="638"/>
    </row>
    <row r="59" spans="1:5" x14ac:dyDescent="0.25">
      <c r="A59" s="627"/>
      <c r="B59" s="628"/>
      <c r="C59" s="636"/>
      <c r="D59" s="637"/>
      <c r="E59" s="638"/>
    </row>
    <row r="60" spans="1:5" x14ac:dyDescent="0.25">
      <c r="A60" s="627"/>
      <c r="B60" s="628"/>
      <c r="C60" s="636"/>
      <c r="D60" s="637"/>
      <c r="E60" s="638"/>
    </row>
    <row r="61" spans="1:5" x14ac:dyDescent="0.25">
      <c r="A61" s="627"/>
      <c r="B61" s="628"/>
      <c r="C61" s="636"/>
      <c r="D61" s="637"/>
      <c r="E61" s="638"/>
    </row>
    <row r="62" spans="1:5" x14ac:dyDescent="0.25">
      <c r="A62" s="627"/>
      <c r="B62" s="628"/>
      <c r="C62" s="636"/>
      <c r="D62" s="637"/>
      <c r="E62" s="638"/>
    </row>
    <row r="63" spans="1:5" ht="17" thickBot="1" x14ac:dyDescent="0.3">
      <c r="A63" s="644"/>
      <c r="B63" s="645"/>
      <c r="C63" s="639"/>
      <c r="D63" s="640"/>
      <c r="E63" s="641"/>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xr:uid="{00000000-0002-0000-0300-000000000000}">
      <formula1>$J$3:$J$4</formula1>
    </dataValidation>
    <dataValidation type="list" imeMode="hiragana" allowBlank="1" showInputMessage="1" showErrorMessage="1" sqref="C3:C55" xr:uid="{00000000-0002-0000-0300-000001000000}">
      <formula1>$I$3:$I$4</formula1>
    </dataValidation>
    <dataValidation imeMode="hiragana" allowBlank="1" showInputMessage="1" showErrorMessage="1" sqref="E9 E15 E18 E20 E22 E25 E27 E30 E32 E35 E40 E45 E50 E55 C57:E63" xr:uid="{00000000-0002-0000-0300-000002000000}"/>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AG45"/>
  <sheetViews>
    <sheetView view="pageBreakPreview" zoomScale="60" zoomScaleNormal="70" workbookViewId="0">
      <pane xSplit="4" ySplit="5" topLeftCell="E6" activePane="bottomRight" state="frozen"/>
      <selection activeCell="P55" sqref="P55"/>
      <selection pane="topRight" activeCell="P55" sqref="P55"/>
      <selection pane="bottomLeft" activeCell="P55" sqref="P55"/>
      <selection pane="bottomRight" activeCell="AD9" sqref="AD9"/>
    </sheetView>
  </sheetViews>
  <sheetFormatPr defaultColWidth="9" defaultRowHeight="12" x14ac:dyDescent="0.2"/>
  <cols>
    <col min="1" max="2" width="3.08984375" style="1" customWidth="1"/>
    <col min="3" max="3" width="3.90625" style="1" bestFit="1" customWidth="1"/>
    <col min="4" max="4" width="9.36328125" style="1" customWidth="1"/>
    <col min="5" max="5" width="10.08984375" style="1" customWidth="1"/>
    <col min="6" max="6" width="5.08984375" style="1" customWidth="1"/>
    <col min="7" max="7" width="6.36328125" style="1" customWidth="1"/>
    <col min="8" max="8" width="5.08984375" style="1" customWidth="1"/>
    <col min="9" max="9" width="6.36328125" style="1" customWidth="1"/>
    <col min="10" max="10" width="5.08984375" style="1" customWidth="1"/>
    <col min="11" max="11" width="6.36328125" style="1" customWidth="1"/>
    <col min="12" max="12" width="5.08984375" style="1" customWidth="1"/>
    <col min="13" max="13" width="6.36328125" style="1" customWidth="1"/>
    <col min="14" max="14" width="5.08984375" style="1" customWidth="1"/>
    <col min="15" max="15" width="6.36328125" style="1" customWidth="1"/>
    <col min="16" max="16" width="5.08984375" style="1" customWidth="1"/>
    <col min="17" max="17" width="6.36328125" style="1" customWidth="1"/>
    <col min="18" max="18" width="11.08984375" style="1" customWidth="1"/>
    <col min="19" max="19" width="4.08984375" style="1" customWidth="1"/>
    <col min="20" max="20" width="20.36328125" style="1" hidden="1" customWidth="1"/>
    <col min="21" max="21" width="3.453125" style="1" customWidth="1"/>
    <col min="22" max="31" width="4.08984375" style="1" customWidth="1"/>
    <col min="32" max="32" width="0.90625" style="1" customWidth="1"/>
    <col min="33" max="16384" width="9" style="1"/>
  </cols>
  <sheetData>
    <row r="1" spans="1:20" ht="21" customHeight="1" thickBot="1" x14ac:dyDescent="0.35">
      <c r="A1" s="89" t="s">
        <v>1761</v>
      </c>
      <c r="B1" s="117"/>
      <c r="C1" s="117"/>
      <c r="D1" s="117"/>
      <c r="E1" s="117"/>
      <c r="F1" s="117"/>
      <c r="G1" s="118"/>
      <c r="H1" s="18"/>
      <c r="I1" s="18"/>
      <c r="J1" s="18"/>
      <c r="K1" s="18"/>
      <c r="L1" s="18"/>
      <c r="M1" s="18"/>
      <c r="N1" s="18"/>
      <c r="O1" s="18"/>
      <c r="P1" s="18"/>
      <c r="Q1" s="18"/>
      <c r="R1" s="18"/>
      <c r="S1" s="18"/>
    </row>
    <row r="2" spans="1:20" ht="10.5" customHeight="1" x14ac:dyDescent="0.2">
      <c r="A2" s="114"/>
      <c r="B2" s="115"/>
      <c r="C2" s="115"/>
      <c r="D2" s="116"/>
      <c r="E2" s="685" t="s">
        <v>1086</v>
      </c>
      <c r="F2" s="726" t="s">
        <v>1773</v>
      </c>
      <c r="G2" s="683"/>
      <c r="H2" s="675" t="s">
        <v>1774</v>
      </c>
      <c r="I2" s="683"/>
      <c r="J2" s="675" t="s">
        <v>1774</v>
      </c>
      <c r="K2" s="683"/>
      <c r="L2" s="675" t="s">
        <v>1774</v>
      </c>
      <c r="M2" s="683"/>
      <c r="N2" s="675" t="s">
        <v>1774</v>
      </c>
      <c r="O2" s="676"/>
      <c r="P2" s="661" t="s">
        <v>216</v>
      </c>
      <c r="Q2" s="662"/>
      <c r="R2" s="663"/>
    </row>
    <row r="3" spans="1:20" ht="18.75" customHeight="1" x14ac:dyDescent="0.2">
      <c r="A3" s="104"/>
      <c r="B3" s="105"/>
      <c r="C3" s="105"/>
      <c r="D3" s="106"/>
      <c r="E3" s="686"/>
      <c r="F3" s="727"/>
      <c r="G3" s="684"/>
      <c r="H3" s="677"/>
      <c r="I3" s="684"/>
      <c r="J3" s="677"/>
      <c r="K3" s="684"/>
      <c r="L3" s="677"/>
      <c r="M3" s="684"/>
      <c r="N3" s="677"/>
      <c r="O3" s="678"/>
      <c r="P3" s="664"/>
      <c r="Q3" s="665"/>
      <c r="R3" s="666"/>
    </row>
    <row r="4" spans="1:20" ht="13.5" customHeight="1" x14ac:dyDescent="0.2">
      <c r="A4" s="104"/>
      <c r="B4" s="105"/>
      <c r="C4" s="105"/>
      <c r="D4" s="106"/>
      <c r="E4" s="708" t="s">
        <v>1764</v>
      </c>
      <c r="F4" s="679" t="s">
        <v>1087</v>
      </c>
      <c r="G4" s="659" t="s">
        <v>217</v>
      </c>
      <c r="H4" s="654" t="s">
        <v>1087</v>
      </c>
      <c r="I4" s="710" t="s">
        <v>217</v>
      </c>
      <c r="J4" s="654" t="s">
        <v>1087</v>
      </c>
      <c r="K4" s="710" t="s">
        <v>217</v>
      </c>
      <c r="L4" s="654" t="s">
        <v>1087</v>
      </c>
      <c r="M4" s="710" t="s">
        <v>217</v>
      </c>
      <c r="N4" s="654" t="s">
        <v>1087</v>
      </c>
      <c r="O4" s="673" t="s">
        <v>217</v>
      </c>
      <c r="P4" s="667" t="s">
        <v>218</v>
      </c>
      <c r="Q4" s="671" t="s">
        <v>217</v>
      </c>
      <c r="R4" s="669" t="s">
        <v>1111</v>
      </c>
    </row>
    <row r="5" spans="1:20" ht="29.25" customHeight="1" thickBot="1" x14ac:dyDescent="0.25">
      <c r="A5" s="107"/>
      <c r="B5" s="108"/>
      <c r="C5" s="108"/>
      <c r="D5" s="109"/>
      <c r="E5" s="709"/>
      <c r="F5" s="680"/>
      <c r="G5" s="660"/>
      <c r="H5" s="655"/>
      <c r="I5" s="711"/>
      <c r="J5" s="655"/>
      <c r="K5" s="711"/>
      <c r="L5" s="655"/>
      <c r="M5" s="711"/>
      <c r="N5" s="655"/>
      <c r="O5" s="674"/>
      <c r="P5" s="668"/>
      <c r="Q5" s="672"/>
      <c r="R5" s="670"/>
    </row>
    <row r="6" spans="1:20" ht="48" customHeight="1" thickTop="1" x14ac:dyDescent="0.2">
      <c r="A6" s="712" t="s">
        <v>219</v>
      </c>
      <c r="B6" s="713"/>
      <c r="C6" s="713"/>
      <c r="D6" s="714"/>
      <c r="E6" s="112">
        <f t="shared" ref="E6:E20" si="0">T6</f>
        <v>0</v>
      </c>
      <c r="F6" s="188"/>
      <c r="G6" s="189"/>
      <c r="H6" s="190"/>
      <c r="I6" s="189"/>
      <c r="J6" s="190"/>
      <c r="K6" s="189"/>
      <c r="L6" s="190"/>
      <c r="M6" s="189"/>
      <c r="N6" s="190"/>
      <c r="O6" s="191"/>
      <c r="P6" s="254">
        <f>F6+H6+J6+L6+N6</f>
        <v>0</v>
      </c>
      <c r="Q6" s="255">
        <f>G6+I6+K6+M6+O6</f>
        <v>0</v>
      </c>
      <c r="R6" s="261">
        <f>E6-P6+Q6</f>
        <v>0</v>
      </c>
      <c r="T6" s="110">
        <f>COUNTIF(計画自動車!$AG$16:$AG$1015,"C")</f>
        <v>0</v>
      </c>
    </row>
    <row r="7" spans="1:20" ht="48" customHeight="1" x14ac:dyDescent="0.2">
      <c r="A7" s="702" t="s">
        <v>1025</v>
      </c>
      <c r="B7" s="703"/>
      <c r="C7" s="703"/>
      <c r="D7" s="704"/>
      <c r="E7" s="111">
        <f t="shared" si="0"/>
        <v>0</v>
      </c>
      <c r="F7" s="188"/>
      <c r="G7" s="189"/>
      <c r="H7" s="190"/>
      <c r="I7" s="189"/>
      <c r="J7" s="190"/>
      <c r="K7" s="189"/>
      <c r="L7" s="190"/>
      <c r="M7" s="189"/>
      <c r="N7" s="190"/>
      <c r="O7" s="189"/>
      <c r="P7" s="254">
        <f t="shared" ref="P7:P20" si="1">F7+H7+J7+L7+N7</f>
        <v>0</v>
      </c>
      <c r="Q7" s="255">
        <f t="shared" ref="Q7:Q20" si="2">G7+I7+K7+M7+O7</f>
        <v>0</v>
      </c>
      <c r="R7" s="261">
        <f t="shared" ref="R7:R20" si="3">E7-P7+Q7</f>
        <v>0</v>
      </c>
      <c r="T7" s="111">
        <f>COUNTIF(計画自動車!$AG$16:$AG$1015,"ハ")</f>
        <v>0</v>
      </c>
    </row>
    <row r="8" spans="1:20" ht="48" customHeight="1" x14ac:dyDescent="0.2">
      <c r="A8" s="706" t="s">
        <v>1107</v>
      </c>
      <c r="B8" s="707"/>
      <c r="C8" s="707"/>
      <c r="D8" s="696"/>
      <c r="E8" s="111">
        <f t="shared" si="0"/>
        <v>0</v>
      </c>
      <c r="F8" s="188"/>
      <c r="G8" s="189"/>
      <c r="H8" s="190"/>
      <c r="I8" s="189"/>
      <c r="J8" s="190"/>
      <c r="K8" s="189"/>
      <c r="L8" s="190"/>
      <c r="M8" s="189"/>
      <c r="N8" s="190"/>
      <c r="O8" s="189"/>
      <c r="P8" s="254">
        <f>F8+H8+J8+L8+N8</f>
        <v>0</v>
      </c>
      <c r="Q8" s="255">
        <f>G8+I8+K8+M8+O8</f>
        <v>0</v>
      </c>
      <c r="R8" s="261">
        <f>E8-P8+Q8</f>
        <v>0</v>
      </c>
      <c r="T8" s="111">
        <f>COUNTIF(計画自動車!$AG$16:$AG$1015,"Pハ")</f>
        <v>0</v>
      </c>
    </row>
    <row r="9" spans="1:20" ht="48.75" customHeight="1" x14ac:dyDescent="0.2">
      <c r="A9" s="689" t="s">
        <v>1732</v>
      </c>
      <c r="B9" s="722"/>
      <c r="C9" s="681" t="s">
        <v>1733</v>
      </c>
      <c r="D9" s="682"/>
      <c r="E9" s="111">
        <f t="shared" si="0"/>
        <v>0</v>
      </c>
      <c r="F9" s="188"/>
      <c r="G9" s="189"/>
      <c r="H9" s="190"/>
      <c r="I9" s="189"/>
      <c r="J9" s="190"/>
      <c r="K9" s="189"/>
      <c r="L9" s="190"/>
      <c r="M9" s="189"/>
      <c r="N9" s="190"/>
      <c r="O9" s="189"/>
      <c r="P9" s="254">
        <f t="shared" si="1"/>
        <v>0</v>
      </c>
      <c r="Q9" s="255">
        <f t="shared" si="2"/>
        <v>0</v>
      </c>
      <c r="R9" s="261">
        <f t="shared" si="3"/>
        <v>0</v>
      </c>
      <c r="T9" s="111">
        <f>COUNTIF(計画自動車!$AG$16:$AG$1015,"ガL1")</f>
        <v>0</v>
      </c>
    </row>
    <row r="10" spans="1:20" ht="48" customHeight="1" x14ac:dyDescent="0.2">
      <c r="A10" s="691"/>
      <c r="B10" s="723"/>
      <c r="C10" s="681" t="s">
        <v>1738</v>
      </c>
      <c r="D10" s="682"/>
      <c r="E10" s="111">
        <f t="shared" si="0"/>
        <v>0</v>
      </c>
      <c r="F10" s="188"/>
      <c r="G10" s="189"/>
      <c r="H10" s="190"/>
      <c r="I10" s="189"/>
      <c r="J10" s="190"/>
      <c r="K10" s="189"/>
      <c r="L10" s="190"/>
      <c r="M10" s="189"/>
      <c r="N10" s="190"/>
      <c r="O10" s="189"/>
      <c r="P10" s="254">
        <f t="shared" si="1"/>
        <v>0</v>
      </c>
      <c r="Q10" s="255">
        <f t="shared" si="2"/>
        <v>0</v>
      </c>
      <c r="R10" s="261">
        <f t="shared" si="3"/>
        <v>0</v>
      </c>
      <c r="T10" s="111">
        <f>COUNTIF(計画自動車!$AG$16:$AG$1015,"ガL2")</f>
        <v>0</v>
      </c>
    </row>
    <row r="11" spans="1:20" ht="48" customHeight="1" x14ac:dyDescent="0.2">
      <c r="A11" s="691"/>
      <c r="B11" s="723"/>
      <c r="C11" s="681" t="s">
        <v>1735</v>
      </c>
      <c r="D11" s="682"/>
      <c r="E11" s="111">
        <f t="shared" si="0"/>
        <v>0</v>
      </c>
      <c r="F11" s="188"/>
      <c r="G11" s="189"/>
      <c r="H11" s="190"/>
      <c r="I11" s="189"/>
      <c r="J11" s="190"/>
      <c r="K11" s="189"/>
      <c r="L11" s="190"/>
      <c r="M11" s="189"/>
      <c r="N11" s="190"/>
      <c r="O11" s="189"/>
      <c r="P11" s="254">
        <f t="shared" ref="P11" si="4">F11+H11+J11+L11+N11</f>
        <v>0</v>
      </c>
      <c r="Q11" s="255">
        <f t="shared" ref="Q11" si="5">G11+I11+K11+M11+O11</f>
        <v>0</v>
      </c>
      <c r="R11" s="261">
        <f t="shared" ref="R11" si="6">E11-P11+Q11</f>
        <v>0</v>
      </c>
      <c r="T11" s="111">
        <f>COUNTIF(計画自動車!$AG$16:$AG$1015,"ガL4")</f>
        <v>0</v>
      </c>
    </row>
    <row r="12" spans="1:20" ht="48" customHeight="1" x14ac:dyDescent="0.2">
      <c r="A12" s="724"/>
      <c r="B12" s="725"/>
      <c r="C12" s="705" t="s">
        <v>220</v>
      </c>
      <c r="D12" s="682"/>
      <c r="E12" s="111">
        <f t="shared" si="0"/>
        <v>0</v>
      </c>
      <c r="F12" s="188"/>
      <c r="G12" s="189"/>
      <c r="H12" s="190"/>
      <c r="I12" s="189"/>
      <c r="J12" s="190"/>
      <c r="K12" s="189"/>
      <c r="L12" s="190"/>
      <c r="M12" s="189"/>
      <c r="N12" s="190"/>
      <c r="O12" s="189"/>
      <c r="P12" s="254">
        <f t="shared" si="1"/>
        <v>0</v>
      </c>
      <c r="Q12" s="255">
        <f t="shared" si="2"/>
        <v>0</v>
      </c>
      <c r="R12" s="261">
        <f t="shared" si="3"/>
        <v>0</v>
      </c>
      <c r="T12" s="111">
        <f>COUNTIF(計画自動車!$AG$16:$AG$1015,"ガL3")</f>
        <v>0</v>
      </c>
    </row>
    <row r="13" spans="1:20" ht="48" customHeight="1" x14ac:dyDescent="0.2">
      <c r="A13" s="689" t="s">
        <v>1110</v>
      </c>
      <c r="B13" s="690"/>
      <c r="C13" s="705" t="s">
        <v>65</v>
      </c>
      <c r="D13" s="682"/>
      <c r="E13" s="111">
        <f t="shared" si="0"/>
        <v>0</v>
      </c>
      <c r="F13" s="188"/>
      <c r="G13" s="189"/>
      <c r="H13" s="190"/>
      <c r="I13" s="189"/>
      <c r="J13" s="190"/>
      <c r="K13" s="189"/>
      <c r="L13" s="190"/>
      <c r="M13" s="189"/>
      <c r="N13" s="190"/>
      <c r="O13" s="189"/>
      <c r="P13" s="254">
        <f t="shared" si="1"/>
        <v>0</v>
      </c>
      <c r="Q13" s="255">
        <f t="shared" si="2"/>
        <v>0</v>
      </c>
      <c r="R13" s="261">
        <f t="shared" si="3"/>
        <v>0</v>
      </c>
      <c r="T13" s="111">
        <f>COUNTIF(計画自動車!$AG$16:$AG$1015,"軽新長")</f>
        <v>0</v>
      </c>
    </row>
    <row r="14" spans="1:20" ht="48" customHeight="1" x14ac:dyDescent="0.2">
      <c r="A14" s="691"/>
      <c r="B14" s="692"/>
      <c r="C14" s="681" t="s">
        <v>1120</v>
      </c>
      <c r="D14" s="721"/>
      <c r="E14" s="111">
        <f t="shared" si="0"/>
        <v>0</v>
      </c>
      <c r="F14" s="188"/>
      <c r="G14" s="189"/>
      <c r="H14" s="190"/>
      <c r="I14" s="189"/>
      <c r="J14" s="190"/>
      <c r="K14" s="189"/>
      <c r="L14" s="190"/>
      <c r="M14" s="189"/>
      <c r="N14" s="190"/>
      <c r="O14" s="189"/>
      <c r="P14" s="254">
        <f t="shared" ref="P14:Q16" si="7">F14+H14+J14+L14+N14</f>
        <v>0</v>
      </c>
      <c r="Q14" s="255">
        <f t="shared" si="7"/>
        <v>0</v>
      </c>
      <c r="R14" s="261">
        <f>E14-P14+Q14</f>
        <v>0</v>
      </c>
      <c r="T14" s="111">
        <f>COUNTIF(計画自動車!$AG$16:$AG$1015,"軽新長1")</f>
        <v>0</v>
      </c>
    </row>
    <row r="15" spans="1:20" ht="48" customHeight="1" x14ac:dyDescent="0.2">
      <c r="A15" s="691"/>
      <c r="B15" s="692"/>
      <c r="C15" s="695" t="s">
        <v>1105</v>
      </c>
      <c r="D15" s="696"/>
      <c r="E15" s="111">
        <f t="shared" si="0"/>
        <v>0</v>
      </c>
      <c r="F15" s="188"/>
      <c r="G15" s="189"/>
      <c r="H15" s="190"/>
      <c r="I15" s="189"/>
      <c r="J15" s="190"/>
      <c r="K15" s="189"/>
      <c r="L15" s="190"/>
      <c r="M15" s="189"/>
      <c r="N15" s="190"/>
      <c r="O15" s="189"/>
      <c r="P15" s="254">
        <f t="shared" si="7"/>
        <v>0</v>
      </c>
      <c r="Q15" s="255">
        <f t="shared" si="7"/>
        <v>0</v>
      </c>
      <c r="R15" s="261">
        <f>E15-P15+Q15</f>
        <v>0</v>
      </c>
      <c r="T15" s="111">
        <f>COUNTIF(計画自動車!$AG$16:$AG$1015,"軽ポ")</f>
        <v>0</v>
      </c>
    </row>
    <row r="16" spans="1:20" ht="48" customHeight="1" x14ac:dyDescent="0.2">
      <c r="A16" s="691"/>
      <c r="B16" s="692"/>
      <c r="C16" s="695" t="s">
        <v>1740</v>
      </c>
      <c r="D16" s="696"/>
      <c r="E16" s="111">
        <f t="shared" ref="E16" si="8">T16</f>
        <v>0</v>
      </c>
      <c r="F16" s="188"/>
      <c r="G16" s="189"/>
      <c r="H16" s="190"/>
      <c r="I16" s="189"/>
      <c r="J16" s="190"/>
      <c r="K16" s="189"/>
      <c r="L16" s="190"/>
      <c r="M16" s="189"/>
      <c r="N16" s="190"/>
      <c r="O16" s="189"/>
      <c r="P16" s="254">
        <f t="shared" si="7"/>
        <v>0</v>
      </c>
      <c r="Q16" s="255">
        <f t="shared" si="7"/>
        <v>0</v>
      </c>
      <c r="R16" s="261">
        <f>E16-P16+Q16</f>
        <v>0</v>
      </c>
      <c r="T16" s="111">
        <f>COUNTIF(計画自動車!$AG$16:$AG$1015,"軽ポポ")</f>
        <v>0</v>
      </c>
    </row>
    <row r="17" spans="1:33" ht="48" customHeight="1" x14ac:dyDescent="0.2">
      <c r="A17" s="693"/>
      <c r="B17" s="694"/>
      <c r="C17" s="728" t="s">
        <v>223</v>
      </c>
      <c r="D17" s="729"/>
      <c r="E17" s="111">
        <f t="shared" si="0"/>
        <v>0</v>
      </c>
      <c r="F17" s="188"/>
      <c r="G17" s="189"/>
      <c r="H17" s="190"/>
      <c r="I17" s="189"/>
      <c r="J17" s="190"/>
      <c r="K17" s="189"/>
      <c r="L17" s="190"/>
      <c r="M17" s="189"/>
      <c r="N17" s="190"/>
      <c r="O17" s="189"/>
      <c r="P17" s="254">
        <f t="shared" si="1"/>
        <v>0</v>
      </c>
      <c r="Q17" s="255">
        <f t="shared" si="2"/>
        <v>0</v>
      </c>
      <c r="R17" s="261">
        <f t="shared" si="3"/>
        <v>0</v>
      </c>
      <c r="T17" s="111">
        <f>COUNTIF(計画自動車!$AG$16:$AG$1015,"軽3")</f>
        <v>0</v>
      </c>
    </row>
    <row r="18" spans="1:33" ht="48" customHeight="1" x14ac:dyDescent="0.2">
      <c r="A18" s="702" t="s">
        <v>201</v>
      </c>
      <c r="B18" s="703"/>
      <c r="C18" s="703"/>
      <c r="D18" s="704"/>
      <c r="E18" s="111">
        <f t="shared" si="0"/>
        <v>0</v>
      </c>
      <c r="F18" s="188"/>
      <c r="G18" s="189"/>
      <c r="H18" s="190"/>
      <c r="I18" s="189"/>
      <c r="J18" s="190"/>
      <c r="K18" s="189"/>
      <c r="L18" s="190"/>
      <c r="M18" s="189"/>
      <c r="N18" s="190"/>
      <c r="O18" s="189"/>
      <c r="P18" s="254">
        <f t="shared" si="1"/>
        <v>0</v>
      </c>
      <c r="Q18" s="255">
        <f t="shared" si="2"/>
        <v>0</v>
      </c>
      <c r="R18" s="261">
        <f t="shared" si="3"/>
        <v>0</v>
      </c>
      <c r="T18" s="111">
        <f>COUNTIF(計画自動車!$AG$16:$AG$1015,"電")</f>
        <v>0</v>
      </c>
    </row>
    <row r="19" spans="1:33" ht="48" customHeight="1" x14ac:dyDescent="0.2">
      <c r="A19" s="702" t="s">
        <v>621</v>
      </c>
      <c r="B19" s="703"/>
      <c r="C19" s="703"/>
      <c r="D19" s="704"/>
      <c r="E19" s="111">
        <f t="shared" si="0"/>
        <v>0</v>
      </c>
      <c r="F19" s="188"/>
      <c r="G19" s="189"/>
      <c r="H19" s="190"/>
      <c r="I19" s="189"/>
      <c r="J19" s="190"/>
      <c r="K19" s="189"/>
      <c r="L19" s="190"/>
      <c r="M19" s="189"/>
      <c r="N19" s="190"/>
      <c r="O19" s="189"/>
      <c r="P19" s="254">
        <f t="shared" si="1"/>
        <v>0</v>
      </c>
      <c r="Q19" s="255">
        <f t="shared" si="2"/>
        <v>0</v>
      </c>
      <c r="R19" s="261">
        <f t="shared" si="3"/>
        <v>0</v>
      </c>
      <c r="T19" s="111">
        <f>COUNTIF(計画自動車!$AG$16:$AG$1015,"メ")</f>
        <v>0</v>
      </c>
    </row>
    <row r="20" spans="1:33" ht="48" customHeight="1" thickBot="1" x14ac:dyDescent="0.25">
      <c r="A20" s="718" t="s">
        <v>834</v>
      </c>
      <c r="B20" s="719"/>
      <c r="C20" s="719"/>
      <c r="D20" s="720"/>
      <c r="E20" s="113">
        <f t="shared" si="0"/>
        <v>0</v>
      </c>
      <c r="F20" s="192"/>
      <c r="G20" s="193"/>
      <c r="H20" s="194"/>
      <c r="I20" s="193"/>
      <c r="J20" s="194"/>
      <c r="K20" s="195"/>
      <c r="L20" s="194"/>
      <c r="M20" s="195"/>
      <c r="N20" s="194"/>
      <c r="O20" s="195"/>
      <c r="P20" s="256">
        <f t="shared" si="1"/>
        <v>0</v>
      </c>
      <c r="Q20" s="257">
        <f t="shared" si="2"/>
        <v>0</v>
      </c>
      <c r="R20" s="261">
        <f t="shared" si="3"/>
        <v>0</v>
      </c>
      <c r="T20" s="111">
        <f>COUNTIF(計画自動車!$AG$16:$AG$1015,"燃電")</f>
        <v>0</v>
      </c>
    </row>
    <row r="21" spans="1:33" ht="48" customHeight="1" x14ac:dyDescent="0.2">
      <c r="A21" s="715" t="s">
        <v>221</v>
      </c>
      <c r="B21" s="716"/>
      <c r="C21" s="716"/>
      <c r="D21" s="717"/>
      <c r="E21" s="302">
        <f>SUM(E6:E20)</f>
        <v>0</v>
      </c>
      <c r="F21" s="303">
        <f t="shared" ref="F21:Q21" si="9">SUM(F6:F20)</f>
        <v>0</v>
      </c>
      <c r="G21" s="304">
        <f t="shared" si="9"/>
        <v>0</v>
      </c>
      <c r="H21" s="305">
        <f t="shared" si="9"/>
        <v>0</v>
      </c>
      <c r="I21" s="304">
        <f t="shared" si="9"/>
        <v>0</v>
      </c>
      <c r="J21" s="305">
        <f t="shared" si="9"/>
        <v>0</v>
      </c>
      <c r="K21" s="306">
        <f t="shared" si="9"/>
        <v>0</v>
      </c>
      <c r="L21" s="305">
        <f t="shared" si="9"/>
        <v>0</v>
      </c>
      <c r="M21" s="306">
        <f t="shared" si="9"/>
        <v>0</v>
      </c>
      <c r="N21" s="305">
        <f t="shared" si="9"/>
        <v>0</v>
      </c>
      <c r="O21" s="306">
        <f t="shared" si="9"/>
        <v>0</v>
      </c>
      <c r="P21" s="303">
        <f t="shared" si="9"/>
        <v>0</v>
      </c>
      <c r="Q21" s="307">
        <f t="shared" si="9"/>
        <v>0</v>
      </c>
      <c r="R21" s="308">
        <f>SUM(R6:R20)</f>
        <v>0</v>
      </c>
    </row>
    <row r="22" spans="1:33" ht="48" customHeight="1" x14ac:dyDescent="0.2">
      <c r="A22" s="702" t="s">
        <v>222</v>
      </c>
      <c r="B22" s="703"/>
      <c r="C22" s="703"/>
      <c r="D22" s="704"/>
      <c r="E22" s="263">
        <f t="shared" ref="E22:R22" si="10">E6+E7+E8+E9+E10+E13+E14+E15+E18+E19+E20</f>
        <v>0</v>
      </c>
      <c r="F22" s="309">
        <f t="shared" si="10"/>
        <v>0</v>
      </c>
      <c r="G22" s="310">
        <f t="shared" si="10"/>
        <v>0</v>
      </c>
      <c r="H22" s="311">
        <f t="shared" si="10"/>
        <v>0</v>
      </c>
      <c r="I22" s="310">
        <f t="shared" si="10"/>
        <v>0</v>
      </c>
      <c r="J22" s="311">
        <f t="shared" si="10"/>
        <v>0</v>
      </c>
      <c r="K22" s="312">
        <f t="shared" si="10"/>
        <v>0</v>
      </c>
      <c r="L22" s="311">
        <f t="shared" si="10"/>
        <v>0</v>
      </c>
      <c r="M22" s="312">
        <f t="shared" si="10"/>
        <v>0</v>
      </c>
      <c r="N22" s="311">
        <f t="shared" si="10"/>
        <v>0</v>
      </c>
      <c r="O22" s="312">
        <f t="shared" si="10"/>
        <v>0</v>
      </c>
      <c r="P22" s="309">
        <f t="shared" si="10"/>
        <v>0</v>
      </c>
      <c r="Q22" s="313">
        <f t="shared" si="10"/>
        <v>0</v>
      </c>
      <c r="R22" s="314">
        <f t="shared" si="10"/>
        <v>0</v>
      </c>
      <c r="T22" s="158"/>
    </row>
    <row r="23" spans="1:33" ht="48" hidden="1" customHeight="1" thickBot="1" x14ac:dyDescent="0.25">
      <c r="A23" s="656" t="s">
        <v>1088</v>
      </c>
      <c r="B23" s="657"/>
      <c r="C23" s="657"/>
      <c r="D23" s="658"/>
      <c r="E23" s="442">
        <f>T23</f>
        <v>0</v>
      </c>
      <c r="F23" s="443"/>
      <c r="G23" s="444"/>
      <c r="H23" s="445"/>
      <c r="I23" s="444"/>
      <c r="J23" s="445"/>
      <c r="K23" s="446"/>
      <c r="L23" s="445"/>
      <c r="M23" s="446"/>
      <c r="N23" s="445"/>
      <c r="O23" s="446"/>
      <c r="P23" s="447">
        <f>F23+H23+J23+L23+N23</f>
        <v>0</v>
      </c>
      <c r="Q23" s="448">
        <f>G23+I23+K23+M23+O23</f>
        <v>0</v>
      </c>
      <c r="R23" s="449">
        <f>E23-P23+Q23</f>
        <v>0</v>
      </c>
      <c r="T23" s="169">
        <f>IF(SUM(計画自動車!$AR$16:$AR$1015)&gt;0,SUM(計画自動車!$AR$16:$AR$1015),0)</f>
        <v>0</v>
      </c>
    </row>
    <row r="24" spans="1:3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2">
      <c r="A25" s="697" t="s">
        <v>1109</v>
      </c>
      <c r="B25" s="700"/>
      <c r="C25" s="700"/>
      <c r="D25" s="700"/>
      <c r="E25" s="700"/>
      <c r="F25" s="700"/>
      <c r="G25" s="700"/>
      <c r="H25" s="700"/>
      <c r="I25" s="700"/>
      <c r="J25" s="700"/>
      <c r="K25" s="700"/>
      <c r="L25" s="700"/>
      <c r="M25" s="700"/>
      <c r="N25" s="700"/>
      <c r="O25" s="700"/>
      <c r="P25" s="700"/>
      <c r="Q25" s="700"/>
      <c r="R25" s="701"/>
    </row>
    <row r="26" spans="1:33" x14ac:dyDescent="0.2">
      <c r="A26" s="18"/>
      <c r="B26" s="18"/>
      <c r="C26" s="18"/>
      <c r="D26" s="18"/>
      <c r="E26" s="18"/>
      <c r="F26" s="18"/>
      <c r="G26" s="18"/>
      <c r="H26" s="18"/>
      <c r="I26" s="18"/>
      <c r="J26" s="18"/>
      <c r="K26" s="18"/>
      <c r="L26" s="18"/>
      <c r="M26" s="18"/>
      <c r="N26" s="18"/>
      <c r="O26" s="18"/>
      <c r="P26" s="18"/>
      <c r="Q26" s="18"/>
    </row>
    <row r="27" spans="1:33" ht="14" x14ac:dyDescent="0.2">
      <c r="A27" s="697"/>
      <c r="B27" s="698"/>
      <c r="C27" s="698"/>
      <c r="D27" s="698"/>
      <c r="E27" s="698"/>
      <c r="F27" s="698"/>
      <c r="G27" s="698"/>
      <c r="H27" s="698"/>
      <c r="I27" s="698"/>
      <c r="J27" s="698"/>
      <c r="K27" s="698"/>
      <c r="L27" s="698"/>
      <c r="M27" s="698"/>
      <c r="N27" s="698"/>
      <c r="O27" s="698"/>
      <c r="P27" s="698"/>
      <c r="Q27" s="698"/>
      <c r="R27" s="699"/>
    </row>
    <row r="28" spans="1:33" x14ac:dyDescent="0.2">
      <c r="A28" s="18"/>
      <c r="B28" s="18"/>
      <c r="C28" s="18"/>
      <c r="D28" s="18"/>
      <c r="E28" s="18"/>
      <c r="F28" s="18"/>
      <c r="G28" s="18"/>
      <c r="H28" s="18"/>
      <c r="I28" s="18"/>
      <c r="J28" s="18"/>
      <c r="K28" s="18"/>
      <c r="L28" s="18"/>
      <c r="M28" s="18"/>
      <c r="N28" s="18"/>
      <c r="O28" s="18"/>
      <c r="P28" s="18"/>
      <c r="Q28" s="18"/>
    </row>
    <row r="29" spans="1:33" x14ac:dyDescent="0.2">
      <c r="A29" s="18"/>
      <c r="B29" s="18"/>
      <c r="C29" s="18"/>
      <c r="D29" s="18"/>
      <c r="E29" s="18"/>
      <c r="F29" s="18"/>
      <c r="G29" s="18"/>
      <c r="H29" s="18"/>
      <c r="I29" s="18"/>
      <c r="J29" s="18"/>
      <c r="K29" s="18"/>
      <c r="L29" s="18"/>
      <c r="M29" s="18"/>
      <c r="N29" s="18"/>
      <c r="O29" s="18"/>
      <c r="P29" s="18"/>
      <c r="Q29" s="18"/>
      <c r="R29" s="18"/>
    </row>
    <row r="30" spans="1:33" x14ac:dyDescent="0.2">
      <c r="A30" s="18"/>
      <c r="B30" s="18"/>
      <c r="C30" s="18"/>
      <c r="D30" s="18"/>
      <c r="E30" s="18"/>
      <c r="F30" s="18"/>
      <c r="G30" s="18"/>
      <c r="H30" s="18"/>
      <c r="I30" s="18"/>
      <c r="J30" s="18"/>
      <c r="K30" s="18"/>
      <c r="L30" s="18"/>
      <c r="M30" s="18"/>
      <c r="N30" s="18"/>
      <c r="O30" s="18"/>
      <c r="P30" s="18"/>
      <c r="Q30" s="18"/>
      <c r="R30" s="18"/>
    </row>
    <row r="31" spans="1:33" x14ac:dyDescent="0.2">
      <c r="A31" s="18"/>
      <c r="B31" s="18"/>
      <c r="C31" s="18"/>
      <c r="D31" s="18"/>
      <c r="E31" s="18"/>
      <c r="F31" s="18"/>
      <c r="G31" s="18"/>
      <c r="H31" s="18"/>
      <c r="I31" s="18"/>
      <c r="J31" s="18"/>
      <c r="K31" s="18"/>
      <c r="L31" s="18"/>
      <c r="M31" s="18"/>
      <c r="N31" s="18"/>
      <c r="O31" s="18"/>
      <c r="P31" s="18"/>
      <c r="Q31" s="18"/>
      <c r="R31" s="18"/>
    </row>
    <row r="32" spans="1:33" x14ac:dyDescent="0.2">
      <c r="A32" s="18"/>
      <c r="B32" s="18"/>
      <c r="C32" s="18"/>
      <c r="D32" s="18"/>
      <c r="E32" s="18"/>
      <c r="F32" s="18"/>
      <c r="G32" s="18"/>
      <c r="H32" s="18"/>
      <c r="I32" s="18"/>
      <c r="J32" s="18"/>
      <c r="K32" s="18"/>
      <c r="L32" s="18"/>
      <c r="M32" s="18"/>
      <c r="N32" s="18"/>
      <c r="O32" s="18"/>
      <c r="P32" s="18"/>
      <c r="Q32" s="18"/>
      <c r="R32" s="18"/>
    </row>
    <row r="33" spans="1:17" x14ac:dyDescent="0.2">
      <c r="A33" s="18"/>
      <c r="B33" s="18"/>
      <c r="C33" s="18"/>
      <c r="D33" s="18"/>
      <c r="E33" s="18"/>
      <c r="F33" s="18"/>
      <c r="G33" s="18"/>
      <c r="H33" s="18"/>
      <c r="I33" s="18"/>
      <c r="J33" s="18"/>
      <c r="K33" s="18"/>
      <c r="L33" s="18"/>
      <c r="M33" s="18"/>
      <c r="N33" s="18"/>
      <c r="O33" s="18"/>
      <c r="P33" s="18"/>
      <c r="Q33" s="18"/>
    </row>
    <row r="34" spans="1:17" x14ac:dyDescent="0.2">
      <c r="A34" s="18"/>
      <c r="B34" s="18"/>
      <c r="C34" s="18"/>
      <c r="D34" s="18"/>
      <c r="E34" s="18"/>
      <c r="F34" s="18"/>
      <c r="G34" s="18"/>
      <c r="H34" s="18"/>
      <c r="I34" s="18"/>
      <c r="J34" s="18"/>
      <c r="K34" s="18"/>
      <c r="L34" s="18"/>
      <c r="M34" s="18"/>
      <c r="N34" s="18"/>
      <c r="O34" s="18"/>
      <c r="P34" s="18"/>
      <c r="Q34" s="18"/>
    </row>
    <row r="35" spans="1:17" x14ac:dyDescent="0.2">
      <c r="A35" s="18"/>
      <c r="B35" s="18"/>
      <c r="C35" s="18"/>
      <c r="D35" s="18"/>
      <c r="E35" s="18"/>
      <c r="F35" s="18"/>
      <c r="G35" s="18"/>
      <c r="H35" s="18"/>
      <c r="I35" s="18"/>
      <c r="J35" s="18"/>
      <c r="K35" s="18"/>
      <c r="L35" s="18"/>
      <c r="M35" s="18"/>
      <c r="N35" s="18"/>
      <c r="O35" s="18"/>
      <c r="P35" s="18"/>
      <c r="Q35" s="18"/>
    </row>
    <row r="36" spans="1:17" x14ac:dyDescent="0.2">
      <c r="A36" s="18"/>
      <c r="B36" s="18"/>
      <c r="C36" s="18"/>
      <c r="D36" s="18"/>
      <c r="E36" s="18"/>
      <c r="F36" s="18"/>
      <c r="G36" s="18"/>
      <c r="H36" s="18"/>
      <c r="I36" s="18"/>
      <c r="J36" s="18"/>
      <c r="K36" s="18"/>
      <c r="L36" s="18"/>
      <c r="M36" s="18"/>
      <c r="N36" s="18"/>
      <c r="O36" s="18"/>
      <c r="P36" s="18"/>
      <c r="Q36" s="18"/>
    </row>
    <row r="37" spans="1:17" x14ac:dyDescent="0.2">
      <c r="A37" s="18"/>
      <c r="B37" s="18"/>
      <c r="C37" s="18"/>
      <c r="D37" s="18"/>
      <c r="E37" s="18"/>
      <c r="F37" s="18"/>
      <c r="G37" s="18"/>
      <c r="H37" s="18"/>
      <c r="I37" s="18"/>
      <c r="J37" s="18"/>
      <c r="K37" s="18"/>
      <c r="L37" s="18"/>
      <c r="M37" s="18"/>
      <c r="N37" s="18"/>
      <c r="O37" s="18"/>
      <c r="P37" s="18"/>
      <c r="Q37" s="18"/>
    </row>
    <row r="38" spans="1:17" x14ac:dyDescent="0.2">
      <c r="A38" s="18"/>
      <c r="B38" s="18"/>
      <c r="C38" s="18"/>
      <c r="D38" s="18"/>
      <c r="E38" s="18"/>
      <c r="F38" s="18"/>
      <c r="G38" s="18"/>
      <c r="H38" s="18"/>
      <c r="I38" s="18"/>
      <c r="J38" s="18"/>
      <c r="K38" s="18"/>
      <c r="L38" s="18"/>
      <c r="M38" s="18"/>
      <c r="N38" s="18"/>
      <c r="O38" s="18"/>
      <c r="P38" s="18"/>
      <c r="Q38" s="18"/>
    </row>
    <row r="39" spans="1:17" x14ac:dyDescent="0.2">
      <c r="A39" s="18"/>
      <c r="B39" s="18"/>
      <c r="C39" s="18"/>
      <c r="D39" s="18"/>
      <c r="E39" s="18"/>
      <c r="F39" s="18"/>
      <c r="G39" s="18"/>
      <c r="H39" s="18"/>
      <c r="I39" s="18"/>
      <c r="J39" s="18"/>
      <c r="K39" s="18"/>
      <c r="L39" s="18"/>
      <c r="M39" s="18"/>
      <c r="N39" s="18"/>
      <c r="O39" s="18"/>
      <c r="P39" s="18"/>
      <c r="Q39" s="18"/>
    </row>
    <row r="40" spans="1:17" x14ac:dyDescent="0.2">
      <c r="A40" s="18"/>
      <c r="B40" s="18"/>
      <c r="C40" s="18"/>
      <c r="D40" s="18"/>
      <c r="E40" s="18"/>
      <c r="F40" s="18"/>
      <c r="G40" s="18"/>
      <c r="H40" s="18"/>
      <c r="I40" s="18"/>
      <c r="J40" s="18"/>
      <c r="K40" s="18"/>
      <c r="L40" s="18"/>
      <c r="M40" s="18"/>
      <c r="N40" s="18"/>
      <c r="O40" s="18"/>
      <c r="P40" s="18"/>
      <c r="Q40" s="18"/>
    </row>
    <row r="41" spans="1:17" x14ac:dyDescent="0.2">
      <c r="A41" s="18"/>
      <c r="B41" s="18"/>
      <c r="C41" s="18"/>
      <c r="D41" s="18"/>
      <c r="E41" s="18"/>
      <c r="F41" s="18"/>
      <c r="G41" s="18"/>
      <c r="H41" s="18"/>
      <c r="I41" s="18"/>
      <c r="J41" s="18"/>
      <c r="K41" s="18"/>
      <c r="L41" s="18"/>
      <c r="M41" s="18"/>
      <c r="N41" s="18"/>
      <c r="O41" s="18"/>
      <c r="P41" s="18"/>
      <c r="Q41" s="18"/>
    </row>
    <row r="42" spans="1:17" x14ac:dyDescent="0.2">
      <c r="A42" s="18"/>
      <c r="B42" s="18"/>
      <c r="C42" s="18"/>
      <c r="D42" s="18"/>
      <c r="E42" s="18"/>
      <c r="F42" s="18"/>
      <c r="G42" s="18"/>
      <c r="H42" s="18"/>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H44" s="18"/>
      <c r="I44" s="18"/>
      <c r="J44" s="18"/>
      <c r="K44" s="18"/>
      <c r="L44" s="18"/>
      <c r="M44" s="18"/>
      <c r="N44" s="18"/>
      <c r="O44" s="18"/>
      <c r="P44" s="18"/>
      <c r="Q44" s="18"/>
    </row>
    <row r="45" spans="1:17" x14ac:dyDescent="0.2">
      <c r="A45" s="18"/>
      <c r="B45" s="18"/>
      <c r="C45" s="18"/>
      <c r="D45" s="18"/>
      <c r="E45" s="18"/>
      <c r="F45" s="18"/>
      <c r="G45" s="18"/>
      <c r="H45" s="18"/>
      <c r="I45" s="18"/>
      <c r="J45" s="18"/>
      <c r="K45" s="18"/>
      <c r="L45" s="18"/>
      <c r="M45" s="18"/>
      <c r="N45" s="18"/>
      <c r="O45" s="18"/>
      <c r="P45" s="18"/>
      <c r="Q45" s="18"/>
    </row>
  </sheetData>
  <mergeCells count="43">
    <mergeCell ref="A9:B12"/>
    <mergeCell ref="F2:G3"/>
    <mergeCell ref="M4:M5"/>
    <mergeCell ref="A7:D7"/>
    <mergeCell ref="C17:D17"/>
    <mergeCell ref="C13:D13"/>
    <mergeCell ref="H4:H5"/>
    <mergeCell ref="I4:I5"/>
    <mergeCell ref="J2:K3"/>
    <mergeCell ref="C11:D11"/>
    <mergeCell ref="C16:D16"/>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s>
  <phoneticPr fontId="3"/>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DI1035"/>
  <sheetViews>
    <sheetView view="pageBreakPreview" zoomScale="55" zoomScaleNormal="55" zoomScaleSheetLayoutView="55" workbookViewId="0">
      <pane xSplit="3" ySplit="2" topLeftCell="D3" activePane="bottomRight" state="frozen"/>
      <selection activeCell="H11" sqref="H11"/>
      <selection pane="topRight" activeCell="H11" sqref="H11"/>
      <selection pane="bottomLeft" activeCell="H11" sqref="H11"/>
      <selection pane="bottomRight" activeCell="K66" sqref="K66"/>
    </sheetView>
  </sheetViews>
  <sheetFormatPr defaultColWidth="9" defaultRowHeight="12" x14ac:dyDescent="0.2"/>
  <cols>
    <col min="1" max="2" width="2.6328125" style="1" customWidth="1"/>
    <col min="3" max="4" width="6.453125" style="1" bestFit="1" customWidth="1"/>
    <col min="5" max="104" width="15.6328125" style="1" customWidth="1"/>
    <col min="105" max="113" width="5.6328125" style="1" customWidth="1"/>
    <col min="114" max="16384" width="9" style="1"/>
  </cols>
  <sheetData>
    <row r="1" spans="1:104" ht="21" customHeight="1" thickBot="1" x14ac:dyDescent="0.3">
      <c r="A1" s="740" t="s">
        <v>888</v>
      </c>
      <c r="B1" s="740"/>
      <c r="C1" s="740"/>
      <c r="D1" s="740"/>
      <c r="E1" s="740"/>
      <c r="F1" s="740"/>
      <c r="G1" s="450" t="s">
        <v>1765</v>
      </c>
      <c r="H1" s="226" t="s">
        <v>1089</v>
      </c>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12"/>
    </row>
    <row r="2" spans="1:104" ht="21" customHeight="1" thickBot="1" x14ac:dyDescent="0.25">
      <c r="A2" s="735" t="s">
        <v>887</v>
      </c>
      <c r="B2" s="736"/>
      <c r="C2" s="737"/>
      <c r="D2" s="240"/>
      <c r="E2" s="234">
        <v>1</v>
      </c>
      <c r="F2" s="148">
        <v>2</v>
      </c>
      <c r="G2" s="148">
        <v>3</v>
      </c>
      <c r="H2" s="148">
        <v>4</v>
      </c>
      <c r="I2" s="148">
        <v>5</v>
      </c>
      <c r="J2" s="148">
        <v>6</v>
      </c>
      <c r="K2" s="148">
        <v>7</v>
      </c>
      <c r="L2" s="148">
        <v>8</v>
      </c>
      <c r="M2" s="148">
        <v>9</v>
      </c>
      <c r="N2" s="148">
        <v>10</v>
      </c>
      <c r="O2" s="148">
        <v>11</v>
      </c>
      <c r="P2" s="148">
        <v>12</v>
      </c>
      <c r="Q2" s="148">
        <v>13</v>
      </c>
      <c r="R2" s="148">
        <v>14</v>
      </c>
      <c r="S2" s="148">
        <v>15</v>
      </c>
      <c r="T2" s="148">
        <v>16</v>
      </c>
      <c r="U2" s="148">
        <v>17</v>
      </c>
      <c r="V2" s="148">
        <v>18</v>
      </c>
      <c r="W2" s="148">
        <v>19</v>
      </c>
      <c r="X2" s="148">
        <v>20</v>
      </c>
      <c r="Y2" s="148">
        <v>21</v>
      </c>
      <c r="Z2" s="148">
        <v>22</v>
      </c>
      <c r="AA2" s="148">
        <v>23</v>
      </c>
      <c r="AB2" s="148">
        <v>24</v>
      </c>
      <c r="AC2" s="148">
        <v>25</v>
      </c>
      <c r="AD2" s="148">
        <v>26</v>
      </c>
      <c r="AE2" s="148">
        <v>27</v>
      </c>
      <c r="AF2" s="148">
        <v>28</v>
      </c>
      <c r="AG2" s="148">
        <v>29</v>
      </c>
      <c r="AH2" s="148">
        <v>30</v>
      </c>
      <c r="AI2" s="148">
        <v>31</v>
      </c>
      <c r="AJ2" s="148">
        <v>32</v>
      </c>
      <c r="AK2" s="148">
        <v>33</v>
      </c>
      <c r="AL2" s="148">
        <v>34</v>
      </c>
      <c r="AM2" s="148">
        <v>35</v>
      </c>
      <c r="AN2" s="148">
        <v>36</v>
      </c>
      <c r="AO2" s="148">
        <v>37</v>
      </c>
      <c r="AP2" s="148">
        <v>38</v>
      </c>
      <c r="AQ2" s="148">
        <v>39</v>
      </c>
      <c r="AR2" s="148">
        <v>40</v>
      </c>
      <c r="AS2" s="148">
        <v>41</v>
      </c>
      <c r="AT2" s="148">
        <v>42</v>
      </c>
      <c r="AU2" s="148">
        <v>43</v>
      </c>
      <c r="AV2" s="148">
        <v>44</v>
      </c>
      <c r="AW2" s="148">
        <v>45</v>
      </c>
      <c r="AX2" s="148">
        <v>46</v>
      </c>
      <c r="AY2" s="148">
        <v>47</v>
      </c>
      <c r="AZ2" s="148">
        <v>48</v>
      </c>
      <c r="BA2" s="148">
        <v>49</v>
      </c>
      <c r="BB2" s="148">
        <v>50</v>
      </c>
      <c r="BC2" s="148">
        <v>51</v>
      </c>
      <c r="BD2" s="148">
        <v>52</v>
      </c>
      <c r="BE2" s="148">
        <v>53</v>
      </c>
      <c r="BF2" s="148">
        <v>54</v>
      </c>
      <c r="BG2" s="148">
        <v>55</v>
      </c>
      <c r="BH2" s="148">
        <v>56</v>
      </c>
      <c r="BI2" s="148">
        <v>57</v>
      </c>
      <c r="BJ2" s="148">
        <v>58</v>
      </c>
      <c r="BK2" s="148">
        <v>59</v>
      </c>
      <c r="BL2" s="148">
        <v>60</v>
      </c>
      <c r="BM2" s="148">
        <v>61</v>
      </c>
      <c r="BN2" s="148">
        <v>62</v>
      </c>
      <c r="BO2" s="148">
        <v>63</v>
      </c>
      <c r="BP2" s="148">
        <v>64</v>
      </c>
      <c r="BQ2" s="148">
        <v>65</v>
      </c>
      <c r="BR2" s="148">
        <v>66</v>
      </c>
      <c r="BS2" s="148">
        <v>67</v>
      </c>
      <c r="BT2" s="148">
        <v>68</v>
      </c>
      <c r="BU2" s="148">
        <v>69</v>
      </c>
      <c r="BV2" s="148">
        <v>70</v>
      </c>
      <c r="BW2" s="148">
        <v>71</v>
      </c>
      <c r="BX2" s="148">
        <v>72</v>
      </c>
      <c r="BY2" s="148">
        <v>73</v>
      </c>
      <c r="BZ2" s="148">
        <v>74</v>
      </c>
      <c r="CA2" s="148">
        <v>75</v>
      </c>
      <c r="CB2" s="148">
        <v>76</v>
      </c>
      <c r="CC2" s="148">
        <v>77</v>
      </c>
      <c r="CD2" s="148">
        <v>78</v>
      </c>
      <c r="CE2" s="148">
        <v>79</v>
      </c>
      <c r="CF2" s="148">
        <v>80</v>
      </c>
      <c r="CG2" s="148">
        <v>81</v>
      </c>
      <c r="CH2" s="148">
        <v>82</v>
      </c>
      <c r="CI2" s="148">
        <v>83</v>
      </c>
      <c r="CJ2" s="148">
        <v>84</v>
      </c>
      <c r="CK2" s="148">
        <v>85</v>
      </c>
      <c r="CL2" s="148">
        <v>86</v>
      </c>
      <c r="CM2" s="148">
        <v>87</v>
      </c>
      <c r="CN2" s="148">
        <v>88</v>
      </c>
      <c r="CO2" s="148">
        <v>89</v>
      </c>
      <c r="CP2" s="148">
        <v>90</v>
      </c>
      <c r="CQ2" s="148">
        <v>91</v>
      </c>
      <c r="CR2" s="148">
        <v>92</v>
      </c>
      <c r="CS2" s="148">
        <v>93</v>
      </c>
      <c r="CT2" s="148">
        <v>94</v>
      </c>
      <c r="CU2" s="148">
        <v>95</v>
      </c>
      <c r="CV2" s="148">
        <v>96</v>
      </c>
      <c r="CW2" s="148">
        <v>97</v>
      </c>
      <c r="CX2" s="148">
        <v>98</v>
      </c>
      <c r="CY2" s="148">
        <v>99</v>
      </c>
      <c r="CZ2" s="148">
        <v>100</v>
      </c>
    </row>
    <row r="3" spans="1:104" ht="30" customHeight="1" x14ac:dyDescent="0.2">
      <c r="A3" s="741" t="s">
        <v>202</v>
      </c>
      <c r="B3" s="742"/>
      <c r="C3" s="743"/>
      <c r="D3" s="240"/>
      <c r="E3" s="235"/>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row>
    <row r="4" spans="1:104" ht="60" customHeight="1" thickBot="1" x14ac:dyDescent="0.25">
      <c r="A4" s="744" t="s">
        <v>203</v>
      </c>
      <c r="B4" s="745"/>
      <c r="C4" s="746"/>
      <c r="D4" s="241"/>
      <c r="E4" s="236"/>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row>
    <row r="5" spans="1:104" ht="30" hidden="1" customHeight="1" thickBot="1" x14ac:dyDescent="0.25">
      <c r="A5" s="747" t="s">
        <v>204</v>
      </c>
      <c r="B5" s="748"/>
      <c r="C5" s="749"/>
      <c r="D5" s="242"/>
      <c r="E5" s="237"/>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row>
    <row r="6" spans="1:104" ht="13.5" hidden="1" thickBot="1" x14ac:dyDescent="0.25">
      <c r="A6" s="750" t="s">
        <v>225</v>
      </c>
      <c r="B6" s="751"/>
      <c r="C6" s="752"/>
      <c r="D6" s="80" t="str">
        <f>IF(AND(E6="",F6="",G6="",H6="",I6="",CV6="",CW6="",CX6="",CY6="",CZ6=""),"",SUM(E6:CZ6))</f>
        <v/>
      </c>
      <c r="E6" s="238"/>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row>
    <row r="7" spans="1:104" ht="39.5" thickBot="1" x14ac:dyDescent="0.25">
      <c r="A7" s="738" t="s">
        <v>205</v>
      </c>
      <c r="B7" s="739"/>
      <c r="C7" s="90" t="s">
        <v>206</v>
      </c>
      <c r="D7" s="91" t="s">
        <v>1176</v>
      </c>
      <c r="E7" s="239" t="s">
        <v>207</v>
      </c>
      <c r="F7" s="92" t="s">
        <v>207</v>
      </c>
      <c r="G7" s="92" t="s">
        <v>207</v>
      </c>
      <c r="H7" s="93" t="s">
        <v>207</v>
      </c>
      <c r="I7" s="92" t="s">
        <v>207</v>
      </c>
      <c r="J7" s="92" t="s">
        <v>207</v>
      </c>
      <c r="K7" s="92" t="s">
        <v>207</v>
      </c>
      <c r="L7" s="92" t="s">
        <v>207</v>
      </c>
      <c r="M7" s="92" t="s">
        <v>207</v>
      </c>
      <c r="N7" s="92" t="s">
        <v>207</v>
      </c>
      <c r="O7" s="92" t="s">
        <v>207</v>
      </c>
      <c r="P7" s="92" t="s">
        <v>207</v>
      </c>
      <c r="Q7" s="92" t="s">
        <v>207</v>
      </c>
      <c r="R7" s="92" t="s">
        <v>207</v>
      </c>
      <c r="S7" s="92" t="s">
        <v>207</v>
      </c>
      <c r="T7" s="92" t="s">
        <v>207</v>
      </c>
      <c r="U7" s="92" t="s">
        <v>207</v>
      </c>
      <c r="V7" s="92" t="s">
        <v>207</v>
      </c>
      <c r="W7" s="92" t="s">
        <v>207</v>
      </c>
      <c r="X7" s="92" t="s">
        <v>207</v>
      </c>
      <c r="Y7" s="92" t="s">
        <v>207</v>
      </c>
      <c r="Z7" s="92" t="s">
        <v>207</v>
      </c>
      <c r="AA7" s="92" t="s">
        <v>207</v>
      </c>
      <c r="AB7" s="92" t="s">
        <v>207</v>
      </c>
      <c r="AC7" s="92" t="s">
        <v>207</v>
      </c>
      <c r="AD7" s="92" t="s">
        <v>207</v>
      </c>
      <c r="AE7" s="92" t="s">
        <v>207</v>
      </c>
      <c r="AF7" s="92" t="s">
        <v>207</v>
      </c>
      <c r="AG7" s="92" t="s">
        <v>207</v>
      </c>
      <c r="AH7" s="92" t="s">
        <v>207</v>
      </c>
      <c r="AI7" s="92" t="s">
        <v>207</v>
      </c>
      <c r="AJ7" s="92" t="s">
        <v>207</v>
      </c>
      <c r="AK7" s="92" t="s">
        <v>207</v>
      </c>
      <c r="AL7" s="92" t="s">
        <v>207</v>
      </c>
      <c r="AM7" s="92" t="s">
        <v>207</v>
      </c>
      <c r="AN7" s="92" t="s">
        <v>207</v>
      </c>
      <c r="AO7" s="92" t="s">
        <v>207</v>
      </c>
      <c r="AP7" s="92" t="s">
        <v>207</v>
      </c>
      <c r="AQ7" s="92" t="s">
        <v>207</v>
      </c>
      <c r="AR7" s="92" t="s">
        <v>207</v>
      </c>
      <c r="AS7" s="92" t="s">
        <v>207</v>
      </c>
      <c r="AT7" s="92" t="s">
        <v>207</v>
      </c>
      <c r="AU7" s="92" t="s">
        <v>207</v>
      </c>
      <c r="AV7" s="92" t="s">
        <v>207</v>
      </c>
      <c r="AW7" s="92" t="s">
        <v>207</v>
      </c>
      <c r="AX7" s="92" t="s">
        <v>207</v>
      </c>
      <c r="AY7" s="92" t="s">
        <v>207</v>
      </c>
      <c r="AZ7" s="92" t="s">
        <v>207</v>
      </c>
      <c r="BA7" s="92" t="s">
        <v>207</v>
      </c>
      <c r="BB7" s="92" t="s">
        <v>207</v>
      </c>
      <c r="BC7" s="92" t="s">
        <v>207</v>
      </c>
      <c r="BD7" s="92" t="s">
        <v>207</v>
      </c>
      <c r="BE7" s="92" t="s">
        <v>207</v>
      </c>
      <c r="BF7" s="92" t="s">
        <v>207</v>
      </c>
      <c r="BG7" s="92" t="s">
        <v>207</v>
      </c>
      <c r="BH7" s="92" t="s">
        <v>207</v>
      </c>
      <c r="BI7" s="92" t="s">
        <v>207</v>
      </c>
      <c r="BJ7" s="92" t="s">
        <v>207</v>
      </c>
      <c r="BK7" s="92" t="s">
        <v>207</v>
      </c>
      <c r="BL7" s="92" t="s">
        <v>207</v>
      </c>
      <c r="BM7" s="92" t="s">
        <v>207</v>
      </c>
      <c r="BN7" s="92" t="s">
        <v>207</v>
      </c>
      <c r="BO7" s="92" t="s">
        <v>207</v>
      </c>
      <c r="BP7" s="92" t="s">
        <v>207</v>
      </c>
      <c r="BQ7" s="92" t="s">
        <v>207</v>
      </c>
      <c r="BR7" s="92" t="s">
        <v>207</v>
      </c>
      <c r="BS7" s="92" t="s">
        <v>207</v>
      </c>
      <c r="BT7" s="92" t="s">
        <v>207</v>
      </c>
      <c r="BU7" s="92" t="s">
        <v>207</v>
      </c>
      <c r="BV7" s="92" t="s">
        <v>207</v>
      </c>
      <c r="BW7" s="92" t="s">
        <v>207</v>
      </c>
      <c r="BX7" s="92" t="s">
        <v>207</v>
      </c>
      <c r="BY7" s="92" t="s">
        <v>207</v>
      </c>
      <c r="BZ7" s="92" t="s">
        <v>207</v>
      </c>
      <c r="CA7" s="92" t="s">
        <v>207</v>
      </c>
      <c r="CB7" s="92" t="s">
        <v>207</v>
      </c>
      <c r="CC7" s="92" t="s">
        <v>207</v>
      </c>
      <c r="CD7" s="92" t="s">
        <v>207</v>
      </c>
      <c r="CE7" s="92" t="s">
        <v>207</v>
      </c>
      <c r="CF7" s="92" t="s">
        <v>207</v>
      </c>
      <c r="CG7" s="92" t="s">
        <v>207</v>
      </c>
      <c r="CH7" s="92" t="s">
        <v>207</v>
      </c>
      <c r="CI7" s="92" t="s">
        <v>207</v>
      </c>
      <c r="CJ7" s="92" t="s">
        <v>207</v>
      </c>
      <c r="CK7" s="92" t="s">
        <v>207</v>
      </c>
      <c r="CL7" s="92" t="s">
        <v>207</v>
      </c>
      <c r="CM7" s="92" t="s">
        <v>207</v>
      </c>
      <c r="CN7" s="92" t="s">
        <v>207</v>
      </c>
      <c r="CO7" s="92" t="s">
        <v>207</v>
      </c>
      <c r="CP7" s="92" t="s">
        <v>207</v>
      </c>
      <c r="CQ7" s="92" t="s">
        <v>207</v>
      </c>
      <c r="CR7" s="92" t="s">
        <v>207</v>
      </c>
      <c r="CS7" s="92" t="s">
        <v>207</v>
      </c>
      <c r="CT7" s="92" t="s">
        <v>207</v>
      </c>
      <c r="CU7" s="92" t="s">
        <v>207</v>
      </c>
      <c r="CV7" s="92" t="s">
        <v>207</v>
      </c>
      <c r="CW7" s="92" t="s">
        <v>207</v>
      </c>
      <c r="CX7" s="92" t="s">
        <v>207</v>
      </c>
      <c r="CY7" s="92" t="s">
        <v>207</v>
      </c>
      <c r="CZ7" s="92" t="s">
        <v>207</v>
      </c>
    </row>
    <row r="8" spans="1:104" ht="26" x14ac:dyDescent="0.2">
      <c r="A8" s="730" t="s">
        <v>208</v>
      </c>
      <c r="B8" s="621"/>
      <c r="C8" s="74" t="s">
        <v>1158</v>
      </c>
      <c r="D8" s="75" t="str">
        <f t="shared" ref="D8:D30" si="0">IF(SUM(E8:CZ8)=0,"",SUM(E8:CZ8))</f>
        <v/>
      </c>
      <c r="E8" s="75" t="str">
        <f t="shared" ref="E8:AB8" si="1">IF($B$45=0,"",IF(SUMIF($A$35:$A$44,E$2,$B$35:$B$44)=0,"",SUMIF($A$35:$A$44,E$2,$B$35:$B$44)))</f>
        <v/>
      </c>
      <c r="F8" s="132" t="str">
        <f t="shared" si="1"/>
        <v/>
      </c>
      <c r="G8" s="76" t="str">
        <f t="shared" si="1"/>
        <v/>
      </c>
      <c r="H8" s="76" t="str">
        <f t="shared" si="1"/>
        <v/>
      </c>
      <c r="I8" s="76" t="str">
        <f>IF($B$45=0,"",IF(SUMIF($A$35:$A$44,I$2,$B$35:$B$44)=0,"",SUMIF($A$35:$A$44,I$2,$B$35:$B$44)))</f>
        <v/>
      </c>
      <c r="J8" s="76" t="str">
        <f t="shared" si="1"/>
        <v/>
      </c>
      <c r="K8" s="76" t="str">
        <f t="shared" si="1"/>
        <v/>
      </c>
      <c r="L8" s="76" t="str">
        <f t="shared" si="1"/>
        <v/>
      </c>
      <c r="M8" s="76" t="str">
        <f t="shared" si="1"/>
        <v/>
      </c>
      <c r="N8" s="76" t="str">
        <f t="shared" si="1"/>
        <v/>
      </c>
      <c r="O8" s="76" t="str">
        <f t="shared" si="1"/>
        <v/>
      </c>
      <c r="P8" s="76" t="str">
        <f t="shared" si="1"/>
        <v/>
      </c>
      <c r="Q8" s="76" t="str">
        <f t="shared" si="1"/>
        <v/>
      </c>
      <c r="R8" s="76" t="str">
        <f t="shared" si="1"/>
        <v/>
      </c>
      <c r="S8" s="76" t="str">
        <f t="shared" si="1"/>
        <v/>
      </c>
      <c r="T8" s="76" t="str">
        <f t="shared" si="1"/>
        <v/>
      </c>
      <c r="U8" s="76" t="str">
        <f t="shared" si="1"/>
        <v/>
      </c>
      <c r="V8" s="76" t="str">
        <f t="shared" si="1"/>
        <v/>
      </c>
      <c r="W8" s="76" t="str">
        <f t="shared" si="1"/>
        <v/>
      </c>
      <c r="X8" s="76" t="str">
        <f t="shared" si="1"/>
        <v/>
      </c>
      <c r="Y8" s="76" t="str">
        <f t="shared" si="1"/>
        <v/>
      </c>
      <c r="Z8" s="76" t="str">
        <f t="shared" si="1"/>
        <v/>
      </c>
      <c r="AA8" s="76" t="str">
        <f t="shared" si="1"/>
        <v/>
      </c>
      <c r="AB8" s="76" t="str">
        <f t="shared" si="1"/>
        <v/>
      </c>
      <c r="AC8" s="76" t="str">
        <f t="shared" ref="AC8:CN8" si="2">IF($B$45=0,"",IF(SUMIF($A$35:$A$44,AC$2,$B$35:$B$44)=0,"",SUMIF($A$35:$A$44,AC$2,$B$35:$B$44)))</f>
        <v/>
      </c>
      <c r="AD8" s="76" t="str">
        <f t="shared" si="2"/>
        <v/>
      </c>
      <c r="AE8" s="76" t="str">
        <f t="shared" si="2"/>
        <v/>
      </c>
      <c r="AF8" s="76" t="str">
        <f t="shared" si="2"/>
        <v/>
      </c>
      <c r="AG8" s="76" t="str">
        <f t="shared" si="2"/>
        <v/>
      </c>
      <c r="AH8" s="76" t="str">
        <f t="shared" si="2"/>
        <v/>
      </c>
      <c r="AI8" s="76" t="str">
        <f t="shared" si="2"/>
        <v/>
      </c>
      <c r="AJ8" s="76" t="str">
        <f t="shared" si="2"/>
        <v/>
      </c>
      <c r="AK8" s="76" t="str">
        <f t="shared" si="2"/>
        <v/>
      </c>
      <c r="AL8" s="76" t="str">
        <f t="shared" si="2"/>
        <v/>
      </c>
      <c r="AM8" s="76" t="str">
        <f t="shared" si="2"/>
        <v/>
      </c>
      <c r="AN8" s="76" t="str">
        <f t="shared" si="2"/>
        <v/>
      </c>
      <c r="AO8" s="76" t="str">
        <f t="shared" si="2"/>
        <v/>
      </c>
      <c r="AP8" s="76" t="str">
        <f t="shared" si="2"/>
        <v/>
      </c>
      <c r="AQ8" s="76" t="str">
        <f t="shared" si="2"/>
        <v/>
      </c>
      <c r="AR8" s="76" t="str">
        <f t="shared" si="2"/>
        <v/>
      </c>
      <c r="AS8" s="76" t="str">
        <f t="shared" si="2"/>
        <v/>
      </c>
      <c r="AT8" s="76" t="str">
        <f t="shared" si="2"/>
        <v/>
      </c>
      <c r="AU8" s="76" t="str">
        <f t="shared" si="2"/>
        <v/>
      </c>
      <c r="AV8" s="76" t="str">
        <f t="shared" si="2"/>
        <v/>
      </c>
      <c r="AW8" s="76" t="str">
        <f t="shared" si="2"/>
        <v/>
      </c>
      <c r="AX8" s="76" t="str">
        <f t="shared" si="2"/>
        <v/>
      </c>
      <c r="AY8" s="76" t="str">
        <f t="shared" si="2"/>
        <v/>
      </c>
      <c r="AZ8" s="76" t="str">
        <f t="shared" si="2"/>
        <v/>
      </c>
      <c r="BA8" s="76" t="str">
        <f t="shared" si="2"/>
        <v/>
      </c>
      <c r="BB8" s="76" t="str">
        <f t="shared" si="2"/>
        <v/>
      </c>
      <c r="BC8" s="76" t="str">
        <f t="shared" si="2"/>
        <v/>
      </c>
      <c r="BD8" s="76" t="str">
        <f t="shared" si="2"/>
        <v/>
      </c>
      <c r="BE8" s="76" t="str">
        <f t="shared" si="2"/>
        <v/>
      </c>
      <c r="BF8" s="76" t="str">
        <f t="shared" si="2"/>
        <v/>
      </c>
      <c r="BG8" s="76" t="str">
        <f t="shared" si="2"/>
        <v/>
      </c>
      <c r="BH8" s="76" t="str">
        <f t="shared" si="2"/>
        <v/>
      </c>
      <c r="BI8" s="76" t="str">
        <f t="shared" si="2"/>
        <v/>
      </c>
      <c r="BJ8" s="76" t="str">
        <f t="shared" si="2"/>
        <v/>
      </c>
      <c r="BK8" s="76" t="str">
        <f t="shared" si="2"/>
        <v/>
      </c>
      <c r="BL8" s="76" t="str">
        <f t="shared" si="2"/>
        <v/>
      </c>
      <c r="BM8" s="76" t="str">
        <f t="shared" si="2"/>
        <v/>
      </c>
      <c r="BN8" s="76" t="str">
        <f t="shared" si="2"/>
        <v/>
      </c>
      <c r="BO8" s="76" t="str">
        <f t="shared" si="2"/>
        <v/>
      </c>
      <c r="BP8" s="76" t="str">
        <f t="shared" si="2"/>
        <v/>
      </c>
      <c r="BQ8" s="76" t="str">
        <f t="shared" si="2"/>
        <v/>
      </c>
      <c r="BR8" s="76" t="str">
        <f t="shared" si="2"/>
        <v/>
      </c>
      <c r="BS8" s="76" t="str">
        <f t="shared" si="2"/>
        <v/>
      </c>
      <c r="BT8" s="76" t="str">
        <f t="shared" si="2"/>
        <v/>
      </c>
      <c r="BU8" s="76" t="str">
        <f t="shared" si="2"/>
        <v/>
      </c>
      <c r="BV8" s="76" t="str">
        <f t="shared" si="2"/>
        <v/>
      </c>
      <c r="BW8" s="76" t="str">
        <f t="shared" si="2"/>
        <v/>
      </c>
      <c r="BX8" s="76" t="str">
        <f t="shared" si="2"/>
        <v/>
      </c>
      <c r="BY8" s="76" t="str">
        <f t="shared" si="2"/>
        <v/>
      </c>
      <c r="BZ8" s="76" t="str">
        <f t="shared" si="2"/>
        <v/>
      </c>
      <c r="CA8" s="76" t="str">
        <f t="shared" si="2"/>
        <v/>
      </c>
      <c r="CB8" s="76" t="str">
        <f t="shared" si="2"/>
        <v/>
      </c>
      <c r="CC8" s="76" t="str">
        <f t="shared" si="2"/>
        <v/>
      </c>
      <c r="CD8" s="76" t="str">
        <f t="shared" si="2"/>
        <v/>
      </c>
      <c r="CE8" s="76" t="str">
        <f t="shared" si="2"/>
        <v/>
      </c>
      <c r="CF8" s="76" t="str">
        <f t="shared" si="2"/>
        <v/>
      </c>
      <c r="CG8" s="76" t="str">
        <f t="shared" si="2"/>
        <v/>
      </c>
      <c r="CH8" s="76" t="str">
        <f t="shared" si="2"/>
        <v/>
      </c>
      <c r="CI8" s="76" t="str">
        <f t="shared" si="2"/>
        <v/>
      </c>
      <c r="CJ8" s="76" t="str">
        <f t="shared" si="2"/>
        <v/>
      </c>
      <c r="CK8" s="76" t="str">
        <f t="shared" si="2"/>
        <v/>
      </c>
      <c r="CL8" s="76" t="str">
        <f t="shared" si="2"/>
        <v/>
      </c>
      <c r="CM8" s="76" t="str">
        <f t="shared" si="2"/>
        <v/>
      </c>
      <c r="CN8" s="76" t="str">
        <f t="shared" si="2"/>
        <v/>
      </c>
      <c r="CO8" s="76" t="str">
        <f t="shared" ref="CO8:CY8" si="3">IF($B$45=0,"",IF(SUMIF($A$35:$A$44,CO$2,$B$35:$B$44)=0,"",SUMIF($A$35:$A$44,CO$2,$B$35:$B$44)))</f>
        <v/>
      </c>
      <c r="CP8" s="76" t="str">
        <f t="shared" si="3"/>
        <v/>
      </c>
      <c r="CQ8" s="76" t="str">
        <f t="shared" si="3"/>
        <v/>
      </c>
      <c r="CR8" s="76" t="str">
        <f t="shared" si="3"/>
        <v/>
      </c>
      <c r="CS8" s="76" t="str">
        <f t="shared" si="3"/>
        <v/>
      </c>
      <c r="CT8" s="76" t="str">
        <f t="shared" si="3"/>
        <v/>
      </c>
      <c r="CU8" s="76" t="str">
        <f t="shared" si="3"/>
        <v/>
      </c>
      <c r="CV8" s="76" t="str">
        <f t="shared" si="3"/>
        <v/>
      </c>
      <c r="CW8" s="76" t="str">
        <f t="shared" si="3"/>
        <v/>
      </c>
      <c r="CX8" s="76" t="str">
        <f t="shared" si="3"/>
        <v/>
      </c>
      <c r="CY8" s="76" t="str">
        <f t="shared" si="3"/>
        <v/>
      </c>
      <c r="CZ8" s="76" t="str">
        <f>IF($B$45=0,"",IF(SUMIF($A$35:$A$44,CZ$2,$B$35:$B$44)=0,"",SUMIF($A$35:$A$44,CZ$2,$B$35:$B$44)))</f>
        <v/>
      </c>
    </row>
    <row r="9" spans="1:104" ht="39" x14ac:dyDescent="0.2">
      <c r="A9" s="731"/>
      <c r="B9" s="732"/>
      <c r="C9" s="77" t="s">
        <v>1159</v>
      </c>
      <c r="D9" s="133" t="str">
        <f t="shared" si="0"/>
        <v/>
      </c>
      <c r="E9" s="133" t="str">
        <f t="shared" ref="E9:AB9" si="4">IF($C$45=0,"",IF(SUMIF($A$35:$A$44,E$2,$C$35:$C$44)=0,"",SUMIF($A$35:$A$44,E$2,$C$35:$C$44)))</f>
        <v/>
      </c>
      <c r="F9" s="78" t="str">
        <f t="shared" si="4"/>
        <v/>
      </c>
      <c r="G9" s="79" t="str">
        <f t="shared" si="4"/>
        <v/>
      </c>
      <c r="H9" s="79" t="str">
        <f t="shared" si="4"/>
        <v/>
      </c>
      <c r="I9" s="79" t="str">
        <f t="shared" si="4"/>
        <v/>
      </c>
      <c r="J9" s="79" t="str">
        <f t="shared" si="4"/>
        <v/>
      </c>
      <c r="K9" s="79" t="str">
        <f t="shared" si="4"/>
        <v/>
      </c>
      <c r="L9" s="79" t="str">
        <f t="shared" si="4"/>
        <v/>
      </c>
      <c r="M9" s="79" t="str">
        <f t="shared" si="4"/>
        <v/>
      </c>
      <c r="N9" s="79" t="str">
        <f t="shared" si="4"/>
        <v/>
      </c>
      <c r="O9" s="79" t="str">
        <f t="shared" si="4"/>
        <v/>
      </c>
      <c r="P9" s="79" t="str">
        <f t="shared" si="4"/>
        <v/>
      </c>
      <c r="Q9" s="79" t="str">
        <f t="shared" si="4"/>
        <v/>
      </c>
      <c r="R9" s="79" t="str">
        <f t="shared" si="4"/>
        <v/>
      </c>
      <c r="S9" s="79" t="str">
        <f t="shared" si="4"/>
        <v/>
      </c>
      <c r="T9" s="79" t="str">
        <f t="shared" si="4"/>
        <v/>
      </c>
      <c r="U9" s="79" t="str">
        <f t="shared" si="4"/>
        <v/>
      </c>
      <c r="V9" s="79" t="str">
        <f t="shared" si="4"/>
        <v/>
      </c>
      <c r="W9" s="79" t="str">
        <f t="shared" si="4"/>
        <v/>
      </c>
      <c r="X9" s="79" t="str">
        <f t="shared" si="4"/>
        <v/>
      </c>
      <c r="Y9" s="79" t="str">
        <f t="shared" si="4"/>
        <v/>
      </c>
      <c r="Z9" s="79" t="str">
        <f t="shared" si="4"/>
        <v/>
      </c>
      <c r="AA9" s="79" t="str">
        <f t="shared" si="4"/>
        <v/>
      </c>
      <c r="AB9" s="79" t="str">
        <f t="shared" si="4"/>
        <v/>
      </c>
      <c r="AC9" s="79" t="str">
        <f t="shared" ref="AC9:CN9" si="5">IF($C$45=0,"",IF(SUMIF($A$35:$A$44,AC$2,$C$35:$C$44)=0,"",SUMIF($A$35:$A$44,AC$2,$C$35:$C$44)))</f>
        <v/>
      </c>
      <c r="AD9" s="79" t="str">
        <f t="shared" si="5"/>
        <v/>
      </c>
      <c r="AE9" s="79" t="str">
        <f t="shared" si="5"/>
        <v/>
      </c>
      <c r="AF9" s="79" t="str">
        <f t="shared" si="5"/>
        <v/>
      </c>
      <c r="AG9" s="79" t="str">
        <f t="shared" si="5"/>
        <v/>
      </c>
      <c r="AH9" s="79" t="str">
        <f t="shared" si="5"/>
        <v/>
      </c>
      <c r="AI9" s="79" t="str">
        <f t="shared" si="5"/>
        <v/>
      </c>
      <c r="AJ9" s="79" t="str">
        <f t="shared" si="5"/>
        <v/>
      </c>
      <c r="AK9" s="79" t="str">
        <f t="shared" si="5"/>
        <v/>
      </c>
      <c r="AL9" s="79" t="str">
        <f t="shared" si="5"/>
        <v/>
      </c>
      <c r="AM9" s="79" t="str">
        <f t="shared" si="5"/>
        <v/>
      </c>
      <c r="AN9" s="79" t="str">
        <f t="shared" si="5"/>
        <v/>
      </c>
      <c r="AO9" s="79" t="str">
        <f t="shared" si="5"/>
        <v/>
      </c>
      <c r="AP9" s="79" t="str">
        <f t="shared" si="5"/>
        <v/>
      </c>
      <c r="AQ9" s="79" t="str">
        <f t="shared" si="5"/>
        <v/>
      </c>
      <c r="AR9" s="79" t="str">
        <f t="shared" si="5"/>
        <v/>
      </c>
      <c r="AS9" s="79" t="str">
        <f t="shared" si="5"/>
        <v/>
      </c>
      <c r="AT9" s="79" t="str">
        <f t="shared" si="5"/>
        <v/>
      </c>
      <c r="AU9" s="79" t="str">
        <f t="shared" si="5"/>
        <v/>
      </c>
      <c r="AV9" s="79" t="str">
        <f t="shared" si="5"/>
        <v/>
      </c>
      <c r="AW9" s="79" t="str">
        <f t="shared" si="5"/>
        <v/>
      </c>
      <c r="AX9" s="79" t="str">
        <f t="shared" si="5"/>
        <v/>
      </c>
      <c r="AY9" s="79" t="str">
        <f t="shared" si="5"/>
        <v/>
      </c>
      <c r="AZ9" s="79" t="str">
        <f t="shared" si="5"/>
        <v/>
      </c>
      <c r="BA9" s="79" t="str">
        <f t="shared" si="5"/>
        <v/>
      </c>
      <c r="BB9" s="79" t="str">
        <f t="shared" si="5"/>
        <v/>
      </c>
      <c r="BC9" s="79" t="str">
        <f t="shared" si="5"/>
        <v/>
      </c>
      <c r="BD9" s="79" t="str">
        <f t="shared" si="5"/>
        <v/>
      </c>
      <c r="BE9" s="79" t="str">
        <f t="shared" si="5"/>
        <v/>
      </c>
      <c r="BF9" s="79" t="str">
        <f t="shared" si="5"/>
        <v/>
      </c>
      <c r="BG9" s="79" t="str">
        <f t="shared" si="5"/>
        <v/>
      </c>
      <c r="BH9" s="79" t="str">
        <f t="shared" si="5"/>
        <v/>
      </c>
      <c r="BI9" s="79" t="str">
        <f t="shared" si="5"/>
        <v/>
      </c>
      <c r="BJ9" s="79" t="str">
        <f t="shared" si="5"/>
        <v/>
      </c>
      <c r="BK9" s="79" t="str">
        <f t="shared" si="5"/>
        <v/>
      </c>
      <c r="BL9" s="79" t="str">
        <f t="shared" si="5"/>
        <v/>
      </c>
      <c r="BM9" s="79" t="str">
        <f t="shared" si="5"/>
        <v/>
      </c>
      <c r="BN9" s="79" t="str">
        <f t="shared" si="5"/>
        <v/>
      </c>
      <c r="BO9" s="79" t="str">
        <f t="shared" si="5"/>
        <v/>
      </c>
      <c r="BP9" s="79" t="str">
        <f t="shared" si="5"/>
        <v/>
      </c>
      <c r="BQ9" s="79" t="str">
        <f t="shared" si="5"/>
        <v/>
      </c>
      <c r="BR9" s="79" t="str">
        <f t="shared" si="5"/>
        <v/>
      </c>
      <c r="BS9" s="79" t="str">
        <f t="shared" si="5"/>
        <v/>
      </c>
      <c r="BT9" s="79" t="str">
        <f t="shared" si="5"/>
        <v/>
      </c>
      <c r="BU9" s="79" t="str">
        <f t="shared" si="5"/>
        <v/>
      </c>
      <c r="BV9" s="79" t="str">
        <f t="shared" si="5"/>
        <v/>
      </c>
      <c r="BW9" s="79" t="str">
        <f t="shared" si="5"/>
        <v/>
      </c>
      <c r="BX9" s="79" t="str">
        <f t="shared" si="5"/>
        <v/>
      </c>
      <c r="BY9" s="79" t="str">
        <f t="shared" si="5"/>
        <v/>
      </c>
      <c r="BZ9" s="79" t="str">
        <f t="shared" si="5"/>
        <v/>
      </c>
      <c r="CA9" s="79" t="str">
        <f t="shared" si="5"/>
        <v/>
      </c>
      <c r="CB9" s="79" t="str">
        <f t="shared" si="5"/>
        <v/>
      </c>
      <c r="CC9" s="79" t="str">
        <f t="shared" si="5"/>
        <v/>
      </c>
      <c r="CD9" s="79" t="str">
        <f t="shared" si="5"/>
        <v/>
      </c>
      <c r="CE9" s="79" t="str">
        <f t="shared" si="5"/>
        <v/>
      </c>
      <c r="CF9" s="79" t="str">
        <f t="shared" si="5"/>
        <v/>
      </c>
      <c r="CG9" s="79" t="str">
        <f t="shared" si="5"/>
        <v/>
      </c>
      <c r="CH9" s="79" t="str">
        <f t="shared" si="5"/>
        <v/>
      </c>
      <c r="CI9" s="79" t="str">
        <f t="shared" si="5"/>
        <v/>
      </c>
      <c r="CJ9" s="79" t="str">
        <f t="shared" si="5"/>
        <v/>
      </c>
      <c r="CK9" s="79" t="str">
        <f t="shared" si="5"/>
        <v/>
      </c>
      <c r="CL9" s="79" t="str">
        <f t="shared" si="5"/>
        <v/>
      </c>
      <c r="CM9" s="79" t="str">
        <f t="shared" si="5"/>
        <v/>
      </c>
      <c r="CN9" s="79" t="str">
        <f t="shared" si="5"/>
        <v/>
      </c>
      <c r="CO9" s="79" t="str">
        <f t="shared" ref="CO9:CZ9" si="6">IF($C$45=0,"",IF(SUMIF($A$35:$A$44,CO$2,$C$35:$C$44)=0,"",SUMIF($A$35:$A$44,CO$2,$C$35:$C$44)))</f>
        <v/>
      </c>
      <c r="CP9" s="79" t="str">
        <f t="shared" si="6"/>
        <v/>
      </c>
      <c r="CQ9" s="79" t="str">
        <f t="shared" si="6"/>
        <v/>
      </c>
      <c r="CR9" s="79" t="str">
        <f t="shared" si="6"/>
        <v/>
      </c>
      <c r="CS9" s="79" t="str">
        <f t="shared" si="6"/>
        <v/>
      </c>
      <c r="CT9" s="79" t="str">
        <f t="shared" si="6"/>
        <v/>
      </c>
      <c r="CU9" s="79" t="str">
        <f t="shared" si="6"/>
        <v/>
      </c>
      <c r="CV9" s="79" t="str">
        <f t="shared" si="6"/>
        <v/>
      </c>
      <c r="CW9" s="79" t="str">
        <f t="shared" si="6"/>
        <v/>
      </c>
      <c r="CX9" s="79" t="str">
        <f t="shared" si="6"/>
        <v/>
      </c>
      <c r="CY9" s="79" t="str">
        <f t="shared" si="6"/>
        <v/>
      </c>
      <c r="CZ9" s="79" t="str">
        <f t="shared" si="6"/>
        <v/>
      </c>
    </row>
    <row r="10" spans="1:104" ht="39" x14ac:dyDescent="0.2">
      <c r="A10" s="731"/>
      <c r="B10" s="732"/>
      <c r="C10" s="77" t="s">
        <v>1160</v>
      </c>
      <c r="D10" s="133" t="str">
        <f t="shared" si="0"/>
        <v/>
      </c>
      <c r="E10" s="133" t="str">
        <f t="shared" ref="E10:AB10" si="7">IF($D$45=0,"",IF(SUMIF($A$35:$A$44,E$2,$D$35:$D$44)=0,"",SUMIF($A$35:$A$44,E$2,$D$35:$D$44)))</f>
        <v/>
      </c>
      <c r="F10" s="78" t="str">
        <f t="shared" si="7"/>
        <v/>
      </c>
      <c r="G10" s="79" t="str">
        <f t="shared" si="7"/>
        <v/>
      </c>
      <c r="H10" s="79" t="str">
        <f t="shared" si="7"/>
        <v/>
      </c>
      <c r="I10" s="79" t="str">
        <f t="shared" si="7"/>
        <v/>
      </c>
      <c r="J10" s="79" t="str">
        <f t="shared" si="7"/>
        <v/>
      </c>
      <c r="K10" s="79" t="str">
        <f t="shared" si="7"/>
        <v/>
      </c>
      <c r="L10" s="79" t="str">
        <f t="shared" si="7"/>
        <v/>
      </c>
      <c r="M10" s="79" t="str">
        <f t="shared" si="7"/>
        <v/>
      </c>
      <c r="N10" s="79" t="str">
        <f t="shared" si="7"/>
        <v/>
      </c>
      <c r="O10" s="79" t="str">
        <f t="shared" si="7"/>
        <v/>
      </c>
      <c r="P10" s="79" t="str">
        <f t="shared" si="7"/>
        <v/>
      </c>
      <c r="Q10" s="79" t="str">
        <f t="shared" si="7"/>
        <v/>
      </c>
      <c r="R10" s="79" t="str">
        <f t="shared" si="7"/>
        <v/>
      </c>
      <c r="S10" s="79" t="str">
        <f t="shared" si="7"/>
        <v/>
      </c>
      <c r="T10" s="79" t="str">
        <f t="shared" si="7"/>
        <v/>
      </c>
      <c r="U10" s="79" t="str">
        <f t="shared" si="7"/>
        <v/>
      </c>
      <c r="V10" s="79" t="str">
        <f t="shared" si="7"/>
        <v/>
      </c>
      <c r="W10" s="79" t="str">
        <f t="shared" si="7"/>
        <v/>
      </c>
      <c r="X10" s="79" t="str">
        <f t="shared" si="7"/>
        <v/>
      </c>
      <c r="Y10" s="79" t="str">
        <f t="shared" si="7"/>
        <v/>
      </c>
      <c r="Z10" s="79" t="str">
        <f t="shared" si="7"/>
        <v/>
      </c>
      <c r="AA10" s="79" t="str">
        <f t="shared" si="7"/>
        <v/>
      </c>
      <c r="AB10" s="79" t="str">
        <f t="shared" si="7"/>
        <v/>
      </c>
      <c r="AC10" s="79" t="str">
        <f t="shared" ref="AC10:CN10" si="8">IF($D$45=0,"",IF(SUMIF($A$35:$A$44,AC$2,$D$35:$D$44)=0,"",SUMIF($A$35:$A$44,AC$2,$D$35:$D$44)))</f>
        <v/>
      </c>
      <c r="AD10" s="79" t="str">
        <f t="shared" si="8"/>
        <v/>
      </c>
      <c r="AE10" s="79" t="str">
        <f t="shared" si="8"/>
        <v/>
      </c>
      <c r="AF10" s="79" t="str">
        <f t="shared" si="8"/>
        <v/>
      </c>
      <c r="AG10" s="79" t="str">
        <f t="shared" si="8"/>
        <v/>
      </c>
      <c r="AH10" s="79" t="str">
        <f t="shared" si="8"/>
        <v/>
      </c>
      <c r="AI10" s="79" t="str">
        <f t="shared" si="8"/>
        <v/>
      </c>
      <c r="AJ10" s="79" t="str">
        <f t="shared" si="8"/>
        <v/>
      </c>
      <c r="AK10" s="79" t="str">
        <f t="shared" si="8"/>
        <v/>
      </c>
      <c r="AL10" s="79" t="str">
        <f t="shared" si="8"/>
        <v/>
      </c>
      <c r="AM10" s="79" t="str">
        <f t="shared" si="8"/>
        <v/>
      </c>
      <c r="AN10" s="79" t="str">
        <f t="shared" si="8"/>
        <v/>
      </c>
      <c r="AO10" s="79" t="str">
        <f t="shared" si="8"/>
        <v/>
      </c>
      <c r="AP10" s="79" t="str">
        <f t="shared" si="8"/>
        <v/>
      </c>
      <c r="AQ10" s="79" t="str">
        <f t="shared" si="8"/>
        <v/>
      </c>
      <c r="AR10" s="79" t="str">
        <f t="shared" si="8"/>
        <v/>
      </c>
      <c r="AS10" s="79" t="str">
        <f t="shared" si="8"/>
        <v/>
      </c>
      <c r="AT10" s="79" t="str">
        <f t="shared" si="8"/>
        <v/>
      </c>
      <c r="AU10" s="79" t="str">
        <f t="shared" si="8"/>
        <v/>
      </c>
      <c r="AV10" s="79" t="str">
        <f t="shared" si="8"/>
        <v/>
      </c>
      <c r="AW10" s="79" t="str">
        <f t="shared" si="8"/>
        <v/>
      </c>
      <c r="AX10" s="79" t="str">
        <f t="shared" si="8"/>
        <v/>
      </c>
      <c r="AY10" s="79" t="str">
        <f t="shared" si="8"/>
        <v/>
      </c>
      <c r="AZ10" s="79" t="str">
        <f t="shared" si="8"/>
        <v/>
      </c>
      <c r="BA10" s="79" t="str">
        <f t="shared" si="8"/>
        <v/>
      </c>
      <c r="BB10" s="79" t="str">
        <f t="shared" si="8"/>
        <v/>
      </c>
      <c r="BC10" s="79" t="str">
        <f t="shared" si="8"/>
        <v/>
      </c>
      <c r="BD10" s="79" t="str">
        <f t="shared" si="8"/>
        <v/>
      </c>
      <c r="BE10" s="79" t="str">
        <f t="shared" si="8"/>
        <v/>
      </c>
      <c r="BF10" s="79" t="str">
        <f t="shared" si="8"/>
        <v/>
      </c>
      <c r="BG10" s="79" t="str">
        <f t="shared" si="8"/>
        <v/>
      </c>
      <c r="BH10" s="79" t="str">
        <f t="shared" si="8"/>
        <v/>
      </c>
      <c r="BI10" s="79" t="str">
        <f t="shared" si="8"/>
        <v/>
      </c>
      <c r="BJ10" s="79" t="str">
        <f t="shared" si="8"/>
        <v/>
      </c>
      <c r="BK10" s="79" t="str">
        <f t="shared" si="8"/>
        <v/>
      </c>
      <c r="BL10" s="79" t="str">
        <f t="shared" si="8"/>
        <v/>
      </c>
      <c r="BM10" s="79" t="str">
        <f t="shared" si="8"/>
        <v/>
      </c>
      <c r="BN10" s="79" t="str">
        <f t="shared" si="8"/>
        <v/>
      </c>
      <c r="BO10" s="79" t="str">
        <f t="shared" si="8"/>
        <v/>
      </c>
      <c r="BP10" s="79" t="str">
        <f t="shared" si="8"/>
        <v/>
      </c>
      <c r="BQ10" s="79" t="str">
        <f t="shared" si="8"/>
        <v/>
      </c>
      <c r="BR10" s="79" t="str">
        <f t="shared" si="8"/>
        <v/>
      </c>
      <c r="BS10" s="79" t="str">
        <f t="shared" si="8"/>
        <v/>
      </c>
      <c r="BT10" s="79" t="str">
        <f t="shared" si="8"/>
        <v/>
      </c>
      <c r="BU10" s="79" t="str">
        <f t="shared" si="8"/>
        <v/>
      </c>
      <c r="BV10" s="79" t="str">
        <f t="shared" si="8"/>
        <v/>
      </c>
      <c r="BW10" s="79" t="str">
        <f t="shared" si="8"/>
        <v/>
      </c>
      <c r="BX10" s="79" t="str">
        <f t="shared" si="8"/>
        <v/>
      </c>
      <c r="BY10" s="79" t="str">
        <f t="shared" si="8"/>
        <v/>
      </c>
      <c r="BZ10" s="79" t="str">
        <f t="shared" si="8"/>
        <v/>
      </c>
      <c r="CA10" s="79" t="str">
        <f t="shared" si="8"/>
        <v/>
      </c>
      <c r="CB10" s="79" t="str">
        <f t="shared" si="8"/>
        <v/>
      </c>
      <c r="CC10" s="79" t="str">
        <f t="shared" si="8"/>
        <v/>
      </c>
      <c r="CD10" s="79" t="str">
        <f t="shared" si="8"/>
        <v/>
      </c>
      <c r="CE10" s="79" t="str">
        <f t="shared" si="8"/>
        <v/>
      </c>
      <c r="CF10" s="79" t="str">
        <f t="shared" si="8"/>
        <v/>
      </c>
      <c r="CG10" s="79" t="str">
        <f t="shared" si="8"/>
        <v/>
      </c>
      <c r="CH10" s="79" t="str">
        <f t="shared" si="8"/>
        <v/>
      </c>
      <c r="CI10" s="79" t="str">
        <f t="shared" si="8"/>
        <v/>
      </c>
      <c r="CJ10" s="79" t="str">
        <f t="shared" si="8"/>
        <v/>
      </c>
      <c r="CK10" s="79" t="str">
        <f t="shared" si="8"/>
        <v/>
      </c>
      <c r="CL10" s="79" t="str">
        <f t="shared" si="8"/>
        <v/>
      </c>
      <c r="CM10" s="79" t="str">
        <f t="shared" si="8"/>
        <v/>
      </c>
      <c r="CN10" s="79" t="str">
        <f t="shared" si="8"/>
        <v/>
      </c>
      <c r="CO10" s="79" t="str">
        <f t="shared" ref="CO10:CZ10" si="9">IF($D$45=0,"",IF(SUMIF($A$35:$A$44,CO$2,$D$35:$D$44)=0,"",SUMIF($A$35:$A$44,CO$2,$D$35:$D$44)))</f>
        <v/>
      </c>
      <c r="CP10" s="79" t="str">
        <f t="shared" si="9"/>
        <v/>
      </c>
      <c r="CQ10" s="79" t="str">
        <f t="shared" si="9"/>
        <v/>
      </c>
      <c r="CR10" s="79" t="str">
        <f t="shared" si="9"/>
        <v/>
      </c>
      <c r="CS10" s="79" t="str">
        <f t="shared" si="9"/>
        <v/>
      </c>
      <c r="CT10" s="79" t="str">
        <f t="shared" si="9"/>
        <v/>
      </c>
      <c r="CU10" s="79" t="str">
        <f t="shared" si="9"/>
        <v/>
      </c>
      <c r="CV10" s="79" t="str">
        <f t="shared" si="9"/>
        <v/>
      </c>
      <c r="CW10" s="79" t="str">
        <f t="shared" si="9"/>
        <v/>
      </c>
      <c r="CX10" s="79" t="str">
        <f t="shared" si="9"/>
        <v/>
      </c>
      <c r="CY10" s="79" t="str">
        <f t="shared" si="9"/>
        <v/>
      </c>
      <c r="CZ10" s="79" t="str">
        <f t="shared" si="9"/>
        <v/>
      </c>
    </row>
    <row r="11" spans="1:104" ht="13.5" thickBot="1" x14ac:dyDescent="0.25">
      <c r="A11" s="733"/>
      <c r="B11" s="734"/>
      <c r="C11" s="77" t="s">
        <v>1161</v>
      </c>
      <c r="D11" s="133" t="str">
        <f t="shared" si="0"/>
        <v/>
      </c>
      <c r="E11" s="133" t="str">
        <f t="shared" ref="E11:AB11" si="10">IF($E$45=0,"",IF(SUMIF($A$35:$A$44,E$2,$E$35:$E$44)=0,"",SUMIF($A$35:$A$44,E$2,$E$35:$E$44)))</f>
        <v/>
      </c>
      <c r="F11" s="78" t="str">
        <f t="shared" si="10"/>
        <v/>
      </c>
      <c r="G11" s="79" t="str">
        <f t="shared" si="10"/>
        <v/>
      </c>
      <c r="H11" s="79" t="str">
        <f t="shared" si="10"/>
        <v/>
      </c>
      <c r="I11" s="79" t="str">
        <f t="shared" si="10"/>
        <v/>
      </c>
      <c r="J11" s="79" t="str">
        <f t="shared" si="10"/>
        <v/>
      </c>
      <c r="K11" s="79" t="str">
        <f t="shared" si="10"/>
        <v/>
      </c>
      <c r="L11" s="79" t="str">
        <f t="shared" si="10"/>
        <v/>
      </c>
      <c r="M11" s="79" t="str">
        <f t="shared" si="10"/>
        <v/>
      </c>
      <c r="N11" s="79" t="str">
        <f t="shared" si="10"/>
        <v/>
      </c>
      <c r="O11" s="79" t="str">
        <f t="shared" si="10"/>
        <v/>
      </c>
      <c r="P11" s="79" t="str">
        <f t="shared" si="10"/>
        <v/>
      </c>
      <c r="Q11" s="79" t="str">
        <f t="shared" si="10"/>
        <v/>
      </c>
      <c r="R11" s="79" t="str">
        <f t="shared" si="10"/>
        <v/>
      </c>
      <c r="S11" s="79" t="str">
        <f t="shared" si="10"/>
        <v/>
      </c>
      <c r="T11" s="79" t="str">
        <f t="shared" si="10"/>
        <v/>
      </c>
      <c r="U11" s="79" t="str">
        <f t="shared" si="10"/>
        <v/>
      </c>
      <c r="V11" s="79" t="str">
        <f t="shared" si="10"/>
        <v/>
      </c>
      <c r="W11" s="79" t="str">
        <f t="shared" si="10"/>
        <v/>
      </c>
      <c r="X11" s="79" t="str">
        <f t="shared" si="10"/>
        <v/>
      </c>
      <c r="Y11" s="79" t="str">
        <f t="shared" si="10"/>
        <v/>
      </c>
      <c r="Z11" s="79" t="str">
        <f t="shared" si="10"/>
        <v/>
      </c>
      <c r="AA11" s="79" t="str">
        <f t="shared" si="10"/>
        <v/>
      </c>
      <c r="AB11" s="79" t="str">
        <f t="shared" si="10"/>
        <v/>
      </c>
      <c r="AC11" s="79" t="str">
        <f t="shared" ref="AC11:CN11" si="11">IF($E$45=0,"",IF(SUMIF($A$35:$A$44,AC$2,$E$35:$E$44)=0,"",SUMIF($A$35:$A$44,AC$2,$E$35:$E$44)))</f>
        <v/>
      </c>
      <c r="AD11" s="79" t="str">
        <f t="shared" si="11"/>
        <v/>
      </c>
      <c r="AE11" s="79" t="str">
        <f t="shared" si="11"/>
        <v/>
      </c>
      <c r="AF11" s="79" t="str">
        <f t="shared" si="11"/>
        <v/>
      </c>
      <c r="AG11" s="79" t="str">
        <f t="shared" si="11"/>
        <v/>
      </c>
      <c r="AH11" s="79" t="str">
        <f t="shared" si="11"/>
        <v/>
      </c>
      <c r="AI11" s="79" t="str">
        <f t="shared" si="11"/>
        <v/>
      </c>
      <c r="AJ11" s="79" t="str">
        <f t="shared" si="11"/>
        <v/>
      </c>
      <c r="AK11" s="79" t="str">
        <f t="shared" si="11"/>
        <v/>
      </c>
      <c r="AL11" s="79" t="str">
        <f t="shared" si="11"/>
        <v/>
      </c>
      <c r="AM11" s="79" t="str">
        <f t="shared" si="11"/>
        <v/>
      </c>
      <c r="AN11" s="79" t="str">
        <f t="shared" si="11"/>
        <v/>
      </c>
      <c r="AO11" s="79" t="str">
        <f t="shared" si="11"/>
        <v/>
      </c>
      <c r="AP11" s="79" t="str">
        <f t="shared" si="11"/>
        <v/>
      </c>
      <c r="AQ11" s="79" t="str">
        <f t="shared" si="11"/>
        <v/>
      </c>
      <c r="AR11" s="79" t="str">
        <f t="shared" si="11"/>
        <v/>
      </c>
      <c r="AS11" s="79" t="str">
        <f t="shared" si="11"/>
        <v/>
      </c>
      <c r="AT11" s="79" t="str">
        <f t="shared" si="11"/>
        <v/>
      </c>
      <c r="AU11" s="79" t="str">
        <f t="shared" si="11"/>
        <v/>
      </c>
      <c r="AV11" s="79" t="str">
        <f t="shared" si="11"/>
        <v/>
      </c>
      <c r="AW11" s="79" t="str">
        <f t="shared" si="11"/>
        <v/>
      </c>
      <c r="AX11" s="79" t="str">
        <f t="shared" si="11"/>
        <v/>
      </c>
      <c r="AY11" s="79" t="str">
        <f t="shared" si="11"/>
        <v/>
      </c>
      <c r="AZ11" s="79" t="str">
        <f t="shared" si="11"/>
        <v/>
      </c>
      <c r="BA11" s="79" t="str">
        <f t="shared" si="11"/>
        <v/>
      </c>
      <c r="BB11" s="79" t="str">
        <f t="shared" si="11"/>
        <v/>
      </c>
      <c r="BC11" s="79" t="str">
        <f t="shared" si="11"/>
        <v/>
      </c>
      <c r="BD11" s="79" t="str">
        <f t="shared" si="11"/>
        <v/>
      </c>
      <c r="BE11" s="79" t="str">
        <f t="shared" si="11"/>
        <v/>
      </c>
      <c r="BF11" s="79" t="str">
        <f t="shared" si="11"/>
        <v/>
      </c>
      <c r="BG11" s="79" t="str">
        <f t="shared" si="11"/>
        <v/>
      </c>
      <c r="BH11" s="79" t="str">
        <f t="shared" si="11"/>
        <v/>
      </c>
      <c r="BI11" s="79" t="str">
        <f t="shared" si="11"/>
        <v/>
      </c>
      <c r="BJ11" s="79" t="str">
        <f t="shared" si="11"/>
        <v/>
      </c>
      <c r="BK11" s="79" t="str">
        <f t="shared" si="11"/>
        <v/>
      </c>
      <c r="BL11" s="79" t="str">
        <f t="shared" si="11"/>
        <v/>
      </c>
      <c r="BM11" s="79" t="str">
        <f t="shared" si="11"/>
        <v/>
      </c>
      <c r="BN11" s="79" t="str">
        <f t="shared" si="11"/>
        <v/>
      </c>
      <c r="BO11" s="79" t="str">
        <f t="shared" si="11"/>
        <v/>
      </c>
      <c r="BP11" s="79" t="str">
        <f t="shared" si="11"/>
        <v/>
      </c>
      <c r="BQ11" s="79" t="str">
        <f t="shared" si="11"/>
        <v/>
      </c>
      <c r="BR11" s="79" t="str">
        <f t="shared" si="11"/>
        <v/>
      </c>
      <c r="BS11" s="79" t="str">
        <f t="shared" si="11"/>
        <v/>
      </c>
      <c r="BT11" s="79" t="str">
        <f t="shared" si="11"/>
        <v/>
      </c>
      <c r="BU11" s="79" t="str">
        <f t="shared" si="11"/>
        <v/>
      </c>
      <c r="BV11" s="79" t="str">
        <f t="shared" si="11"/>
        <v/>
      </c>
      <c r="BW11" s="79" t="str">
        <f t="shared" si="11"/>
        <v/>
      </c>
      <c r="BX11" s="79" t="str">
        <f t="shared" si="11"/>
        <v/>
      </c>
      <c r="BY11" s="79" t="str">
        <f t="shared" si="11"/>
        <v/>
      </c>
      <c r="BZ11" s="79" t="str">
        <f t="shared" si="11"/>
        <v/>
      </c>
      <c r="CA11" s="79" t="str">
        <f t="shared" si="11"/>
        <v/>
      </c>
      <c r="CB11" s="79" t="str">
        <f t="shared" si="11"/>
        <v/>
      </c>
      <c r="CC11" s="79" t="str">
        <f t="shared" si="11"/>
        <v/>
      </c>
      <c r="CD11" s="79" t="str">
        <f t="shared" si="11"/>
        <v/>
      </c>
      <c r="CE11" s="79" t="str">
        <f t="shared" si="11"/>
        <v/>
      </c>
      <c r="CF11" s="79" t="str">
        <f t="shared" si="11"/>
        <v/>
      </c>
      <c r="CG11" s="79" t="str">
        <f t="shared" si="11"/>
        <v/>
      </c>
      <c r="CH11" s="79" t="str">
        <f t="shared" si="11"/>
        <v/>
      </c>
      <c r="CI11" s="79" t="str">
        <f t="shared" si="11"/>
        <v/>
      </c>
      <c r="CJ11" s="79" t="str">
        <f t="shared" si="11"/>
        <v/>
      </c>
      <c r="CK11" s="79" t="str">
        <f t="shared" si="11"/>
        <v/>
      </c>
      <c r="CL11" s="79" t="str">
        <f t="shared" si="11"/>
        <v/>
      </c>
      <c r="CM11" s="79" t="str">
        <f t="shared" si="11"/>
        <v/>
      </c>
      <c r="CN11" s="79" t="str">
        <f t="shared" si="11"/>
        <v/>
      </c>
      <c r="CO11" s="79" t="str">
        <f t="shared" ref="CO11:CZ11" si="12">IF($E$45=0,"",IF(SUMIF($A$35:$A$44,CO$2,$E$35:$E$44)=0,"",SUMIF($A$35:$A$44,CO$2,$E$35:$E$44)))</f>
        <v/>
      </c>
      <c r="CP11" s="79" t="str">
        <f t="shared" si="12"/>
        <v/>
      </c>
      <c r="CQ11" s="79" t="str">
        <f t="shared" si="12"/>
        <v/>
      </c>
      <c r="CR11" s="79" t="str">
        <f t="shared" si="12"/>
        <v/>
      </c>
      <c r="CS11" s="79" t="str">
        <f t="shared" si="12"/>
        <v/>
      </c>
      <c r="CT11" s="79" t="str">
        <f t="shared" si="12"/>
        <v/>
      </c>
      <c r="CU11" s="79" t="str">
        <f t="shared" si="12"/>
        <v/>
      </c>
      <c r="CV11" s="79" t="str">
        <f t="shared" si="12"/>
        <v/>
      </c>
      <c r="CW11" s="79" t="str">
        <f t="shared" si="12"/>
        <v/>
      </c>
      <c r="CX11" s="79" t="str">
        <f t="shared" si="12"/>
        <v/>
      </c>
      <c r="CY11" s="79" t="str">
        <f t="shared" si="12"/>
        <v/>
      </c>
      <c r="CZ11" s="79" t="str">
        <f t="shared" si="12"/>
        <v/>
      </c>
    </row>
    <row r="12" spans="1:104" ht="26" x14ac:dyDescent="0.2">
      <c r="A12" s="730" t="s">
        <v>209</v>
      </c>
      <c r="B12" s="621"/>
      <c r="C12" s="74" t="s">
        <v>1158</v>
      </c>
      <c r="D12" s="75" t="str">
        <f t="shared" si="0"/>
        <v/>
      </c>
      <c r="E12" s="75" t="str">
        <f t="shared" ref="E12:AB12" si="13">IF($F$45=0,"",IF(SUMIF($A$35:$A$44,E$2,$F$35:$F$44)=0,"",SUMIF($A$35:$A$44,E$2,$F$35:$F$44)))</f>
        <v/>
      </c>
      <c r="F12" s="132" t="str">
        <f t="shared" si="13"/>
        <v/>
      </c>
      <c r="G12" s="76" t="str">
        <f t="shared" si="13"/>
        <v/>
      </c>
      <c r="H12" s="76" t="str">
        <f t="shared" si="13"/>
        <v/>
      </c>
      <c r="I12" s="76" t="str">
        <f t="shared" si="13"/>
        <v/>
      </c>
      <c r="J12" s="76" t="str">
        <f t="shared" si="13"/>
        <v/>
      </c>
      <c r="K12" s="76" t="str">
        <f t="shared" si="13"/>
        <v/>
      </c>
      <c r="L12" s="76" t="str">
        <f t="shared" si="13"/>
        <v/>
      </c>
      <c r="M12" s="76" t="str">
        <f t="shared" si="13"/>
        <v/>
      </c>
      <c r="N12" s="76" t="str">
        <f t="shared" si="13"/>
        <v/>
      </c>
      <c r="O12" s="76" t="str">
        <f t="shared" si="13"/>
        <v/>
      </c>
      <c r="P12" s="76" t="str">
        <f t="shared" si="13"/>
        <v/>
      </c>
      <c r="Q12" s="76" t="str">
        <f t="shared" si="13"/>
        <v/>
      </c>
      <c r="R12" s="76" t="str">
        <f t="shared" si="13"/>
        <v/>
      </c>
      <c r="S12" s="76" t="str">
        <f t="shared" si="13"/>
        <v/>
      </c>
      <c r="T12" s="76" t="str">
        <f t="shared" si="13"/>
        <v/>
      </c>
      <c r="U12" s="76" t="str">
        <f t="shared" si="13"/>
        <v/>
      </c>
      <c r="V12" s="76" t="str">
        <f t="shared" si="13"/>
        <v/>
      </c>
      <c r="W12" s="76" t="str">
        <f t="shared" si="13"/>
        <v/>
      </c>
      <c r="X12" s="76" t="str">
        <f t="shared" si="13"/>
        <v/>
      </c>
      <c r="Y12" s="76" t="str">
        <f t="shared" si="13"/>
        <v/>
      </c>
      <c r="Z12" s="76" t="str">
        <f t="shared" si="13"/>
        <v/>
      </c>
      <c r="AA12" s="76" t="str">
        <f t="shared" si="13"/>
        <v/>
      </c>
      <c r="AB12" s="76" t="str">
        <f t="shared" si="13"/>
        <v/>
      </c>
      <c r="AC12" s="76" t="str">
        <f t="shared" ref="AC12:CN12" si="14">IF($F$45=0,"",IF(SUMIF($A$35:$A$44,AC$2,$F$35:$F$44)=0,"",SUMIF($A$35:$A$44,AC$2,$F$35:$F$44)))</f>
        <v/>
      </c>
      <c r="AD12" s="76" t="str">
        <f t="shared" si="14"/>
        <v/>
      </c>
      <c r="AE12" s="76" t="str">
        <f t="shared" si="14"/>
        <v/>
      </c>
      <c r="AF12" s="76" t="str">
        <f t="shared" si="14"/>
        <v/>
      </c>
      <c r="AG12" s="76" t="str">
        <f t="shared" si="14"/>
        <v/>
      </c>
      <c r="AH12" s="76" t="str">
        <f t="shared" si="14"/>
        <v/>
      </c>
      <c r="AI12" s="76" t="str">
        <f t="shared" si="14"/>
        <v/>
      </c>
      <c r="AJ12" s="76" t="str">
        <f t="shared" si="14"/>
        <v/>
      </c>
      <c r="AK12" s="76" t="str">
        <f t="shared" si="14"/>
        <v/>
      </c>
      <c r="AL12" s="76" t="str">
        <f t="shared" si="14"/>
        <v/>
      </c>
      <c r="AM12" s="76" t="str">
        <f t="shared" si="14"/>
        <v/>
      </c>
      <c r="AN12" s="76" t="str">
        <f t="shared" si="14"/>
        <v/>
      </c>
      <c r="AO12" s="76" t="str">
        <f t="shared" si="14"/>
        <v/>
      </c>
      <c r="AP12" s="76" t="str">
        <f t="shared" si="14"/>
        <v/>
      </c>
      <c r="AQ12" s="76" t="str">
        <f t="shared" si="14"/>
        <v/>
      </c>
      <c r="AR12" s="76" t="str">
        <f t="shared" si="14"/>
        <v/>
      </c>
      <c r="AS12" s="76" t="str">
        <f t="shared" si="14"/>
        <v/>
      </c>
      <c r="AT12" s="76" t="str">
        <f t="shared" si="14"/>
        <v/>
      </c>
      <c r="AU12" s="76" t="str">
        <f t="shared" si="14"/>
        <v/>
      </c>
      <c r="AV12" s="76" t="str">
        <f t="shared" si="14"/>
        <v/>
      </c>
      <c r="AW12" s="76" t="str">
        <f t="shared" si="14"/>
        <v/>
      </c>
      <c r="AX12" s="76" t="str">
        <f t="shared" si="14"/>
        <v/>
      </c>
      <c r="AY12" s="76" t="str">
        <f t="shared" si="14"/>
        <v/>
      </c>
      <c r="AZ12" s="76" t="str">
        <f t="shared" si="14"/>
        <v/>
      </c>
      <c r="BA12" s="76" t="str">
        <f t="shared" si="14"/>
        <v/>
      </c>
      <c r="BB12" s="76" t="str">
        <f t="shared" si="14"/>
        <v/>
      </c>
      <c r="BC12" s="76" t="str">
        <f t="shared" si="14"/>
        <v/>
      </c>
      <c r="BD12" s="76" t="str">
        <f t="shared" si="14"/>
        <v/>
      </c>
      <c r="BE12" s="76" t="str">
        <f t="shared" si="14"/>
        <v/>
      </c>
      <c r="BF12" s="76" t="str">
        <f t="shared" si="14"/>
        <v/>
      </c>
      <c r="BG12" s="76" t="str">
        <f t="shared" si="14"/>
        <v/>
      </c>
      <c r="BH12" s="76" t="str">
        <f t="shared" si="14"/>
        <v/>
      </c>
      <c r="BI12" s="76" t="str">
        <f t="shared" si="14"/>
        <v/>
      </c>
      <c r="BJ12" s="76" t="str">
        <f t="shared" si="14"/>
        <v/>
      </c>
      <c r="BK12" s="76" t="str">
        <f t="shared" si="14"/>
        <v/>
      </c>
      <c r="BL12" s="76" t="str">
        <f t="shared" si="14"/>
        <v/>
      </c>
      <c r="BM12" s="76" t="str">
        <f t="shared" si="14"/>
        <v/>
      </c>
      <c r="BN12" s="76" t="str">
        <f t="shared" si="14"/>
        <v/>
      </c>
      <c r="BO12" s="76" t="str">
        <f t="shared" si="14"/>
        <v/>
      </c>
      <c r="BP12" s="76" t="str">
        <f t="shared" si="14"/>
        <v/>
      </c>
      <c r="BQ12" s="76" t="str">
        <f t="shared" si="14"/>
        <v/>
      </c>
      <c r="BR12" s="76" t="str">
        <f t="shared" si="14"/>
        <v/>
      </c>
      <c r="BS12" s="76" t="str">
        <f t="shared" si="14"/>
        <v/>
      </c>
      <c r="BT12" s="76" t="str">
        <f t="shared" si="14"/>
        <v/>
      </c>
      <c r="BU12" s="76" t="str">
        <f t="shared" si="14"/>
        <v/>
      </c>
      <c r="BV12" s="76" t="str">
        <f t="shared" si="14"/>
        <v/>
      </c>
      <c r="BW12" s="76" t="str">
        <f t="shared" si="14"/>
        <v/>
      </c>
      <c r="BX12" s="76" t="str">
        <f t="shared" si="14"/>
        <v/>
      </c>
      <c r="BY12" s="76" t="str">
        <f t="shared" si="14"/>
        <v/>
      </c>
      <c r="BZ12" s="76" t="str">
        <f t="shared" si="14"/>
        <v/>
      </c>
      <c r="CA12" s="76" t="str">
        <f t="shared" si="14"/>
        <v/>
      </c>
      <c r="CB12" s="76" t="str">
        <f t="shared" si="14"/>
        <v/>
      </c>
      <c r="CC12" s="76" t="str">
        <f t="shared" si="14"/>
        <v/>
      </c>
      <c r="CD12" s="76" t="str">
        <f t="shared" si="14"/>
        <v/>
      </c>
      <c r="CE12" s="76" t="str">
        <f t="shared" si="14"/>
        <v/>
      </c>
      <c r="CF12" s="76" t="str">
        <f t="shared" si="14"/>
        <v/>
      </c>
      <c r="CG12" s="76" t="str">
        <f t="shared" si="14"/>
        <v/>
      </c>
      <c r="CH12" s="76" t="str">
        <f t="shared" si="14"/>
        <v/>
      </c>
      <c r="CI12" s="76" t="str">
        <f t="shared" si="14"/>
        <v/>
      </c>
      <c r="CJ12" s="76" t="str">
        <f t="shared" si="14"/>
        <v/>
      </c>
      <c r="CK12" s="76" t="str">
        <f t="shared" si="14"/>
        <v/>
      </c>
      <c r="CL12" s="76" t="str">
        <f t="shared" si="14"/>
        <v/>
      </c>
      <c r="CM12" s="76" t="str">
        <f t="shared" si="14"/>
        <v/>
      </c>
      <c r="CN12" s="76" t="str">
        <f t="shared" si="14"/>
        <v/>
      </c>
      <c r="CO12" s="76" t="str">
        <f t="shared" ref="CO12:CZ12" si="15">IF($F$45=0,"",IF(SUMIF($A$35:$A$44,CO$2,$F$35:$F$44)=0,"",SUMIF($A$35:$A$44,CO$2,$F$35:$F$44)))</f>
        <v/>
      </c>
      <c r="CP12" s="76" t="str">
        <f t="shared" si="15"/>
        <v/>
      </c>
      <c r="CQ12" s="76" t="str">
        <f t="shared" si="15"/>
        <v/>
      </c>
      <c r="CR12" s="76" t="str">
        <f t="shared" si="15"/>
        <v/>
      </c>
      <c r="CS12" s="76" t="str">
        <f t="shared" si="15"/>
        <v/>
      </c>
      <c r="CT12" s="76" t="str">
        <f t="shared" si="15"/>
        <v/>
      </c>
      <c r="CU12" s="76" t="str">
        <f t="shared" si="15"/>
        <v/>
      </c>
      <c r="CV12" s="76" t="str">
        <f t="shared" si="15"/>
        <v/>
      </c>
      <c r="CW12" s="76" t="str">
        <f t="shared" si="15"/>
        <v/>
      </c>
      <c r="CX12" s="76" t="str">
        <f t="shared" si="15"/>
        <v/>
      </c>
      <c r="CY12" s="76" t="str">
        <f t="shared" si="15"/>
        <v/>
      </c>
      <c r="CZ12" s="76" t="str">
        <f t="shared" si="15"/>
        <v/>
      </c>
    </row>
    <row r="13" spans="1:104" ht="39" x14ac:dyDescent="0.2">
      <c r="A13" s="731"/>
      <c r="B13" s="732"/>
      <c r="C13" s="77" t="s">
        <v>1159</v>
      </c>
      <c r="D13" s="133" t="str">
        <f t="shared" si="0"/>
        <v/>
      </c>
      <c r="E13" s="133" t="str">
        <f t="shared" ref="E13:AB13" si="16">IF($G$45=0,"",IF(SUMIF($A$35:$A$44,E$2,$G$35:$G$44)=0,"",SUMIF($A$35:$A$44,E$2,$G$35:$G$44)))</f>
        <v/>
      </c>
      <c r="F13" s="78" t="str">
        <f t="shared" si="16"/>
        <v/>
      </c>
      <c r="G13" s="79" t="str">
        <f t="shared" si="16"/>
        <v/>
      </c>
      <c r="H13" s="79" t="str">
        <f t="shared" si="16"/>
        <v/>
      </c>
      <c r="I13" s="79" t="str">
        <f t="shared" si="16"/>
        <v/>
      </c>
      <c r="J13" s="79" t="str">
        <f>IF($G$45=0,"",IF(SUMIF($A$35:$A$44,J$2,$G$35:$G$44)=0,"",SUMIF($A$35:$A$44,J$2,$G$35:$G$44)))</f>
        <v/>
      </c>
      <c r="K13" s="79" t="str">
        <f t="shared" si="16"/>
        <v/>
      </c>
      <c r="L13" s="79" t="str">
        <f t="shared" si="16"/>
        <v/>
      </c>
      <c r="M13" s="79" t="str">
        <f t="shared" si="16"/>
        <v/>
      </c>
      <c r="N13" s="79" t="str">
        <f t="shared" si="16"/>
        <v/>
      </c>
      <c r="O13" s="79" t="str">
        <f t="shared" si="16"/>
        <v/>
      </c>
      <c r="P13" s="79" t="str">
        <f t="shared" si="16"/>
        <v/>
      </c>
      <c r="Q13" s="79" t="str">
        <f t="shared" si="16"/>
        <v/>
      </c>
      <c r="R13" s="79" t="str">
        <f t="shared" si="16"/>
        <v/>
      </c>
      <c r="S13" s="79" t="str">
        <f t="shared" si="16"/>
        <v/>
      </c>
      <c r="T13" s="79" t="str">
        <f t="shared" si="16"/>
        <v/>
      </c>
      <c r="U13" s="79" t="str">
        <f t="shared" si="16"/>
        <v/>
      </c>
      <c r="V13" s="79" t="str">
        <f t="shared" si="16"/>
        <v/>
      </c>
      <c r="W13" s="79" t="str">
        <f t="shared" si="16"/>
        <v/>
      </c>
      <c r="X13" s="79" t="str">
        <f t="shared" si="16"/>
        <v/>
      </c>
      <c r="Y13" s="79" t="str">
        <f t="shared" si="16"/>
        <v/>
      </c>
      <c r="Z13" s="79" t="str">
        <f t="shared" si="16"/>
        <v/>
      </c>
      <c r="AA13" s="79" t="str">
        <f t="shared" si="16"/>
        <v/>
      </c>
      <c r="AB13" s="79" t="str">
        <f t="shared" si="16"/>
        <v/>
      </c>
      <c r="AC13" s="79" t="str">
        <f t="shared" ref="AC13:CN13" si="17">IF($G$45=0,"",IF(SUMIF($A$35:$A$44,AC$2,$G$35:$G$44)=0,"",SUMIF($A$35:$A$44,AC$2,$G$35:$G$44)))</f>
        <v/>
      </c>
      <c r="AD13" s="79" t="str">
        <f t="shared" si="17"/>
        <v/>
      </c>
      <c r="AE13" s="79" t="str">
        <f t="shared" si="17"/>
        <v/>
      </c>
      <c r="AF13" s="79" t="str">
        <f t="shared" si="17"/>
        <v/>
      </c>
      <c r="AG13" s="79" t="str">
        <f t="shared" si="17"/>
        <v/>
      </c>
      <c r="AH13" s="79" t="str">
        <f t="shared" si="17"/>
        <v/>
      </c>
      <c r="AI13" s="79" t="str">
        <f t="shared" si="17"/>
        <v/>
      </c>
      <c r="AJ13" s="79" t="str">
        <f t="shared" si="17"/>
        <v/>
      </c>
      <c r="AK13" s="79" t="str">
        <f t="shared" si="17"/>
        <v/>
      </c>
      <c r="AL13" s="79" t="str">
        <f t="shared" si="17"/>
        <v/>
      </c>
      <c r="AM13" s="79" t="str">
        <f t="shared" si="17"/>
        <v/>
      </c>
      <c r="AN13" s="79" t="str">
        <f t="shared" si="17"/>
        <v/>
      </c>
      <c r="AO13" s="79" t="str">
        <f t="shared" si="17"/>
        <v/>
      </c>
      <c r="AP13" s="79" t="str">
        <f t="shared" si="17"/>
        <v/>
      </c>
      <c r="AQ13" s="79" t="str">
        <f t="shared" si="17"/>
        <v/>
      </c>
      <c r="AR13" s="79" t="str">
        <f t="shared" si="17"/>
        <v/>
      </c>
      <c r="AS13" s="79" t="str">
        <f t="shared" si="17"/>
        <v/>
      </c>
      <c r="AT13" s="79" t="str">
        <f t="shared" si="17"/>
        <v/>
      </c>
      <c r="AU13" s="79" t="str">
        <f t="shared" si="17"/>
        <v/>
      </c>
      <c r="AV13" s="79" t="str">
        <f t="shared" si="17"/>
        <v/>
      </c>
      <c r="AW13" s="79" t="str">
        <f t="shared" si="17"/>
        <v/>
      </c>
      <c r="AX13" s="79" t="str">
        <f t="shared" si="17"/>
        <v/>
      </c>
      <c r="AY13" s="79" t="str">
        <f t="shared" si="17"/>
        <v/>
      </c>
      <c r="AZ13" s="79" t="str">
        <f t="shared" si="17"/>
        <v/>
      </c>
      <c r="BA13" s="79" t="str">
        <f t="shared" si="17"/>
        <v/>
      </c>
      <c r="BB13" s="79" t="str">
        <f t="shared" si="17"/>
        <v/>
      </c>
      <c r="BC13" s="79" t="str">
        <f t="shared" si="17"/>
        <v/>
      </c>
      <c r="BD13" s="79" t="str">
        <f t="shared" si="17"/>
        <v/>
      </c>
      <c r="BE13" s="79" t="str">
        <f t="shared" si="17"/>
        <v/>
      </c>
      <c r="BF13" s="79" t="str">
        <f t="shared" si="17"/>
        <v/>
      </c>
      <c r="BG13" s="79" t="str">
        <f t="shared" si="17"/>
        <v/>
      </c>
      <c r="BH13" s="79" t="str">
        <f t="shared" si="17"/>
        <v/>
      </c>
      <c r="BI13" s="79" t="str">
        <f t="shared" si="17"/>
        <v/>
      </c>
      <c r="BJ13" s="79" t="str">
        <f t="shared" si="17"/>
        <v/>
      </c>
      <c r="BK13" s="79" t="str">
        <f t="shared" si="17"/>
        <v/>
      </c>
      <c r="BL13" s="79" t="str">
        <f t="shared" si="17"/>
        <v/>
      </c>
      <c r="BM13" s="79" t="str">
        <f t="shared" si="17"/>
        <v/>
      </c>
      <c r="BN13" s="79" t="str">
        <f t="shared" si="17"/>
        <v/>
      </c>
      <c r="BO13" s="79" t="str">
        <f t="shared" si="17"/>
        <v/>
      </c>
      <c r="BP13" s="79" t="str">
        <f t="shared" si="17"/>
        <v/>
      </c>
      <c r="BQ13" s="79" t="str">
        <f t="shared" si="17"/>
        <v/>
      </c>
      <c r="BR13" s="79" t="str">
        <f t="shared" si="17"/>
        <v/>
      </c>
      <c r="BS13" s="79" t="str">
        <f t="shared" si="17"/>
        <v/>
      </c>
      <c r="BT13" s="79" t="str">
        <f t="shared" si="17"/>
        <v/>
      </c>
      <c r="BU13" s="79" t="str">
        <f t="shared" si="17"/>
        <v/>
      </c>
      <c r="BV13" s="79" t="str">
        <f t="shared" si="17"/>
        <v/>
      </c>
      <c r="BW13" s="79" t="str">
        <f t="shared" si="17"/>
        <v/>
      </c>
      <c r="BX13" s="79" t="str">
        <f t="shared" si="17"/>
        <v/>
      </c>
      <c r="BY13" s="79" t="str">
        <f t="shared" si="17"/>
        <v/>
      </c>
      <c r="BZ13" s="79" t="str">
        <f t="shared" si="17"/>
        <v/>
      </c>
      <c r="CA13" s="79" t="str">
        <f t="shared" si="17"/>
        <v/>
      </c>
      <c r="CB13" s="79" t="str">
        <f t="shared" si="17"/>
        <v/>
      </c>
      <c r="CC13" s="79" t="str">
        <f t="shared" si="17"/>
        <v/>
      </c>
      <c r="CD13" s="79" t="str">
        <f t="shared" si="17"/>
        <v/>
      </c>
      <c r="CE13" s="79" t="str">
        <f t="shared" si="17"/>
        <v/>
      </c>
      <c r="CF13" s="79" t="str">
        <f t="shared" si="17"/>
        <v/>
      </c>
      <c r="CG13" s="79" t="str">
        <f t="shared" si="17"/>
        <v/>
      </c>
      <c r="CH13" s="79" t="str">
        <f t="shared" si="17"/>
        <v/>
      </c>
      <c r="CI13" s="79" t="str">
        <f t="shared" si="17"/>
        <v/>
      </c>
      <c r="CJ13" s="79" t="str">
        <f t="shared" si="17"/>
        <v/>
      </c>
      <c r="CK13" s="79" t="str">
        <f t="shared" si="17"/>
        <v/>
      </c>
      <c r="CL13" s="79" t="str">
        <f t="shared" si="17"/>
        <v/>
      </c>
      <c r="CM13" s="79" t="str">
        <f t="shared" si="17"/>
        <v/>
      </c>
      <c r="CN13" s="79" t="str">
        <f t="shared" si="17"/>
        <v/>
      </c>
      <c r="CO13" s="79" t="str">
        <f t="shared" ref="CO13:CZ13" si="18">IF($G$45=0,"",IF(SUMIF($A$35:$A$44,CO$2,$G$35:$G$44)=0,"",SUMIF($A$35:$A$44,CO$2,$G$35:$G$44)))</f>
        <v/>
      </c>
      <c r="CP13" s="79" t="str">
        <f t="shared" si="18"/>
        <v/>
      </c>
      <c r="CQ13" s="79" t="str">
        <f t="shared" si="18"/>
        <v/>
      </c>
      <c r="CR13" s="79" t="str">
        <f t="shared" si="18"/>
        <v/>
      </c>
      <c r="CS13" s="79" t="str">
        <f t="shared" si="18"/>
        <v/>
      </c>
      <c r="CT13" s="79" t="str">
        <f t="shared" si="18"/>
        <v/>
      </c>
      <c r="CU13" s="79" t="str">
        <f t="shared" si="18"/>
        <v/>
      </c>
      <c r="CV13" s="79" t="str">
        <f t="shared" si="18"/>
        <v/>
      </c>
      <c r="CW13" s="79" t="str">
        <f t="shared" si="18"/>
        <v/>
      </c>
      <c r="CX13" s="79" t="str">
        <f t="shared" si="18"/>
        <v/>
      </c>
      <c r="CY13" s="79" t="str">
        <f t="shared" si="18"/>
        <v/>
      </c>
      <c r="CZ13" s="79" t="str">
        <f t="shared" si="18"/>
        <v/>
      </c>
    </row>
    <row r="14" spans="1:104" ht="39" x14ac:dyDescent="0.2">
      <c r="A14" s="731"/>
      <c r="B14" s="732"/>
      <c r="C14" s="77" t="s">
        <v>1160</v>
      </c>
      <c r="D14" s="133" t="str">
        <f t="shared" si="0"/>
        <v/>
      </c>
      <c r="E14" s="133" t="str">
        <f t="shared" ref="E14:AB14" si="19">IF($H$45=0,"",IF(SUMIF($A$35:$A$44,E$2,$H$35:$H$44)=0,"",SUMIF($A$35:$A$44,E$2,$H$35:$H$44)))</f>
        <v/>
      </c>
      <c r="F14" s="78" t="str">
        <f t="shared" si="19"/>
        <v/>
      </c>
      <c r="G14" s="79" t="str">
        <f t="shared" si="19"/>
        <v/>
      </c>
      <c r="H14" s="79" t="str">
        <f t="shared" si="19"/>
        <v/>
      </c>
      <c r="I14" s="79" t="str">
        <f t="shared" si="19"/>
        <v/>
      </c>
      <c r="J14" s="79" t="str">
        <f t="shared" si="19"/>
        <v/>
      </c>
      <c r="K14" s="79" t="str">
        <f t="shared" si="19"/>
        <v/>
      </c>
      <c r="L14" s="79" t="str">
        <f t="shared" si="19"/>
        <v/>
      </c>
      <c r="M14" s="79" t="str">
        <f t="shared" si="19"/>
        <v/>
      </c>
      <c r="N14" s="79" t="str">
        <f t="shared" si="19"/>
        <v/>
      </c>
      <c r="O14" s="79" t="str">
        <f t="shared" si="19"/>
        <v/>
      </c>
      <c r="P14" s="79" t="str">
        <f t="shared" si="19"/>
        <v/>
      </c>
      <c r="Q14" s="79" t="str">
        <f t="shared" si="19"/>
        <v/>
      </c>
      <c r="R14" s="79" t="str">
        <f t="shared" si="19"/>
        <v/>
      </c>
      <c r="S14" s="79" t="str">
        <f t="shared" si="19"/>
        <v/>
      </c>
      <c r="T14" s="79" t="str">
        <f t="shared" si="19"/>
        <v/>
      </c>
      <c r="U14" s="79" t="str">
        <f t="shared" si="19"/>
        <v/>
      </c>
      <c r="V14" s="79" t="str">
        <f t="shared" si="19"/>
        <v/>
      </c>
      <c r="W14" s="79" t="str">
        <f t="shared" si="19"/>
        <v/>
      </c>
      <c r="X14" s="79" t="str">
        <f t="shared" si="19"/>
        <v/>
      </c>
      <c r="Y14" s="79" t="str">
        <f t="shared" si="19"/>
        <v/>
      </c>
      <c r="Z14" s="79" t="str">
        <f t="shared" si="19"/>
        <v/>
      </c>
      <c r="AA14" s="79" t="str">
        <f t="shared" si="19"/>
        <v/>
      </c>
      <c r="AB14" s="79" t="str">
        <f t="shared" si="19"/>
        <v/>
      </c>
      <c r="AC14" s="79" t="str">
        <f t="shared" ref="AC14:CN14" si="20">IF($H$45=0,"",IF(SUMIF($A$35:$A$44,AC$2,$H$35:$H$44)=0,"",SUMIF($A$35:$A$44,AC$2,$H$35:$H$44)))</f>
        <v/>
      </c>
      <c r="AD14" s="79" t="str">
        <f t="shared" si="20"/>
        <v/>
      </c>
      <c r="AE14" s="79" t="str">
        <f t="shared" si="20"/>
        <v/>
      </c>
      <c r="AF14" s="79" t="str">
        <f t="shared" si="20"/>
        <v/>
      </c>
      <c r="AG14" s="79" t="str">
        <f t="shared" si="20"/>
        <v/>
      </c>
      <c r="AH14" s="79" t="str">
        <f t="shared" si="20"/>
        <v/>
      </c>
      <c r="AI14" s="79" t="str">
        <f t="shared" si="20"/>
        <v/>
      </c>
      <c r="AJ14" s="79" t="str">
        <f t="shared" si="20"/>
        <v/>
      </c>
      <c r="AK14" s="79" t="str">
        <f t="shared" si="20"/>
        <v/>
      </c>
      <c r="AL14" s="79" t="str">
        <f t="shared" si="20"/>
        <v/>
      </c>
      <c r="AM14" s="79" t="str">
        <f t="shared" si="20"/>
        <v/>
      </c>
      <c r="AN14" s="79" t="str">
        <f t="shared" si="20"/>
        <v/>
      </c>
      <c r="AO14" s="79" t="str">
        <f t="shared" si="20"/>
        <v/>
      </c>
      <c r="AP14" s="79" t="str">
        <f t="shared" si="20"/>
        <v/>
      </c>
      <c r="AQ14" s="79" t="str">
        <f t="shared" si="20"/>
        <v/>
      </c>
      <c r="AR14" s="79" t="str">
        <f t="shared" si="20"/>
        <v/>
      </c>
      <c r="AS14" s="79" t="str">
        <f t="shared" si="20"/>
        <v/>
      </c>
      <c r="AT14" s="79" t="str">
        <f t="shared" si="20"/>
        <v/>
      </c>
      <c r="AU14" s="79" t="str">
        <f t="shared" si="20"/>
        <v/>
      </c>
      <c r="AV14" s="79" t="str">
        <f t="shared" si="20"/>
        <v/>
      </c>
      <c r="AW14" s="79" t="str">
        <f t="shared" si="20"/>
        <v/>
      </c>
      <c r="AX14" s="79" t="str">
        <f t="shared" si="20"/>
        <v/>
      </c>
      <c r="AY14" s="79" t="str">
        <f t="shared" si="20"/>
        <v/>
      </c>
      <c r="AZ14" s="79" t="str">
        <f t="shared" si="20"/>
        <v/>
      </c>
      <c r="BA14" s="79" t="str">
        <f t="shared" si="20"/>
        <v/>
      </c>
      <c r="BB14" s="79" t="str">
        <f t="shared" si="20"/>
        <v/>
      </c>
      <c r="BC14" s="79" t="str">
        <f t="shared" si="20"/>
        <v/>
      </c>
      <c r="BD14" s="79" t="str">
        <f t="shared" si="20"/>
        <v/>
      </c>
      <c r="BE14" s="79" t="str">
        <f t="shared" si="20"/>
        <v/>
      </c>
      <c r="BF14" s="79" t="str">
        <f t="shared" si="20"/>
        <v/>
      </c>
      <c r="BG14" s="79" t="str">
        <f t="shared" si="20"/>
        <v/>
      </c>
      <c r="BH14" s="79" t="str">
        <f t="shared" si="20"/>
        <v/>
      </c>
      <c r="BI14" s="79" t="str">
        <f t="shared" si="20"/>
        <v/>
      </c>
      <c r="BJ14" s="79" t="str">
        <f t="shared" si="20"/>
        <v/>
      </c>
      <c r="BK14" s="79" t="str">
        <f t="shared" si="20"/>
        <v/>
      </c>
      <c r="BL14" s="79" t="str">
        <f t="shared" si="20"/>
        <v/>
      </c>
      <c r="BM14" s="79" t="str">
        <f t="shared" si="20"/>
        <v/>
      </c>
      <c r="BN14" s="79" t="str">
        <f t="shared" si="20"/>
        <v/>
      </c>
      <c r="BO14" s="79" t="str">
        <f t="shared" si="20"/>
        <v/>
      </c>
      <c r="BP14" s="79" t="str">
        <f t="shared" si="20"/>
        <v/>
      </c>
      <c r="BQ14" s="79" t="str">
        <f t="shared" si="20"/>
        <v/>
      </c>
      <c r="BR14" s="79" t="str">
        <f t="shared" si="20"/>
        <v/>
      </c>
      <c r="BS14" s="79" t="str">
        <f t="shared" si="20"/>
        <v/>
      </c>
      <c r="BT14" s="79" t="str">
        <f t="shared" si="20"/>
        <v/>
      </c>
      <c r="BU14" s="79" t="str">
        <f t="shared" si="20"/>
        <v/>
      </c>
      <c r="BV14" s="79" t="str">
        <f t="shared" si="20"/>
        <v/>
      </c>
      <c r="BW14" s="79" t="str">
        <f t="shared" si="20"/>
        <v/>
      </c>
      <c r="BX14" s="79" t="str">
        <f t="shared" si="20"/>
        <v/>
      </c>
      <c r="BY14" s="79" t="str">
        <f t="shared" si="20"/>
        <v/>
      </c>
      <c r="BZ14" s="79" t="str">
        <f t="shared" si="20"/>
        <v/>
      </c>
      <c r="CA14" s="79" t="str">
        <f t="shared" si="20"/>
        <v/>
      </c>
      <c r="CB14" s="79" t="str">
        <f t="shared" si="20"/>
        <v/>
      </c>
      <c r="CC14" s="79" t="str">
        <f t="shared" si="20"/>
        <v/>
      </c>
      <c r="CD14" s="79" t="str">
        <f t="shared" si="20"/>
        <v/>
      </c>
      <c r="CE14" s="79" t="str">
        <f t="shared" si="20"/>
        <v/>
      </c>
      <c r="CF14" s="79" t="str">
        <f t="shared" si="20"/>
        <v/>
      </c>
      <c r="CG14" s="79" t="str">
        <f t="shared" si="20"/>
        <v/>
      </c>
      <c r="CH14" s="79" t="str">
        <f t="shared" si="20"/>
        <v/>
      </c>
      <c r="CI14" s="79" t="str">
        <f t="shared" si="20"/>
        <v/>
      </c>
      <c r="CJ14" s="79" t="str">
        <f t="shared" si="20"/>
        <v/>
      </c>
      <c r="CK14" s="79" t="str">
        <f t="shared" si="20"/>
        <v/>
      </c>
      <c r="CL14" s="79" t="str">
        <f t="shared" si="20"/>
        <v/>
      </c>
      <c r="CM14" s="79" t="str">
        <f t="shared" si="20"/>
        <v/>
      </c>
      <c r="CN14" s="79" t="str">
        <f t="shared" si="20"/>
        <v/>
      </c>
      <c r="CO14" s="79" t="str">
        <f t="shared" ref="CO14:CZ14" si="21">IF($H$45=0,"",IF(SUMIF($A$35:$A$44,CO$2,$H$35:$H$44)=0,"",SUMIF($A$35:$A$44,CO$2,$H$35:$H$44)))</f>
        <v/>
      </c>
      <c r="CP14" s="79" t="str">
        <f t="shared" si="21"/>
        <v/>
      </c>
      <c r="CQ14" s="79" t="str">
        <f t="shared" si="21"/>
        <v/>
      </c>
      <c r="CR14" s="79" t="str">
        <f t="shared" si="21"/>
        <v/>
      </c>
      <c r="CS14" s="79" t="str">
        <f t="shared" si="21"/>
        <v/>
      </c>
      <c r="CT14" s="79" t="str">
        <f t="shared" si="21"/>
        <v/>
      </c>
      <c r="CU14" s="79" t="str">
        <f t="shared" si="21"/>
        <v/>
      </c>
      <c r="CV14" s="79" t="str">
        <f t="shared" si="21"/>
        <v/>
      </c>
      <c r="CW14" s="79" t="str">
        <f t="shared" si="21"/>
        <v/>
      </c>
      <c r="CX14" s="79" t="str">
        <f t="shared" si="21"/>
        <v/>
      </c>
      <c r="CY14" s="79" t="str">
        <f t="shared" si="21"/>
        <v/>
      </c>
      <c r="CZ14" s="79" t="str">
        <f t="shared" si="21"/>
        <v/>
      </c>
    </row>
    <row r="15" spans="1:104" ht="13.5" thickBot="1" x14ac:dyDescent="0.25">
      <c r="A15" s="733"/>
      <c r="B15" s="734"/>
      <c r="C15" s="77" t="s">
        <v>1161</v>
      </c>
      <c r="D15" s="133" t="str">
        <f t="shared" si="0"/>
        <v/>
      </c>
      <c r="E15" s="133" t="str">
        <f t="shared" ref="E15:AB15" si="22">IF($I$45=0,"",IF(SUMIF($A$35:$A$44,E$2,$I$35:$I$44)=0,"",SUMIF($A$35:$A$44,E$2,$I$35:$I$44)))</f>
        <v/>
      </c>
      <c r="F15" s="78" t="str">
        <f t="shared" si="22"/>
        <v/>
      </c>
      <c r="G15" s="79" t="str">
        <f t="shared" si="22"/>
        <v/>
      </c>
      <c r="H15" s="79" t="str">
        <f t="shared" si="22"/>
        <v/>
      </c>
      <c r="I15" s="79" t="str">
        <f t="shared" si="22"/>
        <v/>
      </c>
      <c r="J15" s="79" t="str">
        <f t="shared" si="22"/>
        <v/>
      </c>
      <c r="K15" s="79" t="str">
        <f t="shared" si="22"/>
        <v/>
      </c>
      <c r="L15" s="79" t="str">
        <f t="shared" si="22"/>
        <v/>
      </c>
      <c r="M15" s="79" t="str">
        <f t="shared" si="22"/>
        <v/>
      </c>
      <c r="N15" s="79" t="str">
        <f t="shared" si="22"/>
        <v/>
      </c>
      <c r="O15" s="79" t="str">
        <f t="shared" si="22"/>
        <v/>
      </c>
      <c r="P15" s="79" t="str">
        <f t="shared" si="22"/>
        <v/>
      </c>
      <c r="Q15" s="79" t="str">
        <f t="shared" si="22"/>
        <v/>
      </c>
      <c r="R15" s="79" t="str">
        <f t="shared" si="22"/>
        <v/>
      </c>
      <c r="S15" s="79" t="str">
        <f t="shared" si="22"/>
        <v/>
      </c>
      <c r="T15" s="79" t="str">
        <f t="shared" si="22"/>
        <v/>
      </c>
      <c r="U15" s="79" t="str">
        <f t="shared" si="22"/>
        <v/>
      </c>
      <c r="V15" s="79" t="str">
        <f t="shared" si="22"/>
        <v/>
      </c>
      <c r="W15" s="79" t="str">
        <f t="shared" si="22"/>
        <v/>
      </c>
      <c r="X15" s="79" t="str">
        <f t="shared" si="22"/>
        <v/>
      </c>
      <c r="Y15" s="79" t="str">
        <f t="shared" si="22"/>
        <v/>
      </c>
      <c r="Z15" s="79" t="str">
        <f t="shared" si="22"/>
        <v/>
      </c>
      <c r="AA15" s="79" t="str">
        <f t="shared" si="22"/>
        <v/>
      </c>
      <c r="AB15" s="79" t="str">
        <f t="shared" si="22"/>
        <v/>
      </c>
      <c r="AC15" s="79" t="str">
        <f t="shared" ref="AC15:CN15" si="23">IF($I$45=0,"",IF(SUMIF($A$35:$A$44,AC$2,$I$35:$I$44)=0,"",SUMIF($A$35:$A$44,AC$2,$I$35:$I$44)))</f>
        <v/>
      </c>
      <c r="AD15" s="79" t="str">
        <f t="shared" si="23"/>
        <v/>
      </c>
      <c r="AE15" s="79" t="str">
        <f t="shared" si="23"/>
        <v/>
      </c>
      <c r="AF15" s="79" t="str">
        <f t="shared" si="23"/>
        <v/>
      </c>
      <c r="AG15" s="79" t="str">
        <f t="shared" si="23"/>
        <v/>
      </c>
      <c r="AH15" s="79" t="str">
        <f t="shared" si="23"/>
        <v/>
      </c>
      <c r="AI15" s="79" t="str">
        <f t="shared" si="23"/>
        <v/>
      </c>
      <c r="AJ15" s="79" t="str">
        <f t="shared" si="23"/>
        <v/>
      </c>
      <c r="AK15" s="79" t="str">
        <f t="shared" si="23"/>
        <v/>
      </c>
      <c r="AL15" s="79" t="str">
        <f t="shared" si="23"/>
        <v/>
      </c>
      <c r="AM15" s="79" t="str">
        <f t="shared" si="23"/>
        <v/>
      </c>
      <c r="AN15" s="79" t="str">
        <f t="shared" si="23"/>
        <v/>
      </c>
      <c r="AO15" s="79" t="str">
        <f t="shared" si="23"/>
        <v/>
      </c>
      <c r="AP15" s="79" t="str">
        <f t="shared" si="23"/>
        <v/>
      </c>
      <c r="AQ15" s="79" t="str">
        <f t="shared" si="23"/>
        <v/>
      </c>
      <c r="AR15" s="79" t="str">
        <f t="shared" si="23"/>
        <v/>
      </c>
      <c r="AS15" s="79" t="str">
        <f t="shared" si="23"/>
        <v/>
      </c>
      <c r="AT15" s="79" t="str">
        <f t="shared" si="23"/>
        <v/>
      </c>
      <c r="AU15" s="79" t="str">
        <f t="shared" si="23"/>
        <v/>
      </c>
      <c r="AV15" s="79" t="str">
        <f t="shared" si="23"/>
        <v/>
      </c>
      <c r="AW15" s="79" t="str">
        <f t="shared" si="23"/>
        <v/>
      </c>
      <c r="AX15" s="79" t="str">
        <f t="shared" si="23"/>
        <v/>
      </c>
      <c r="AY15" s="79" t="str">
        <f t="shared" si="23"/>
        <v/>
      </c>
      <c r="AZ15" s="79" t="str">
        <f t="shared" si="23"/>
        <v/>
      </c>
      <c r="BA15" s="79" t="str">
        <f t="shared" si="23"/>
        <v/>
      </c>
      <c r="BB15" s="79" t="str">
        <f t="shared" si="23"/>
        <v/>
      </c>
      <c r="BC15" s="79" t="str">
        <f t="shared" si="23"/>
        <v/>
      </c>
      <c r="BD15" s="79" t="str">
        <f t="shared" si="23"/>
        <v/>
      </c>
      <c r="BE15" s="79" t="str">
        <f t="shared" si="23"/>
        <v/>
      </c>
      <c r="BF15" s="79" t="str">
        <f t="shared" si="23"/>
        <v/>
      </c>
      <c r="BG15" s="79" t="str">
        <f t="shared" si="23"/>
        <v/>
      </c>
      <c r="BH15" s="79" t="str">
        <f t="shared" si="23"/>
        <v/>
      </c>
      <c r="BI15" s="79" t="str">
        <f t="shared" si="23"/>
        <v/>
      </c>
      <c r="BJ15" s="79" t="str">
        <f t="shared" si="23"/>
        <v/>
      </c>
      <c r="BK15" s="79" t="str">
        <f t="shared" si="23"/>
        <v/>
      </c>
      <c r="BL15" s="79" t="str">
        <f t="shared" si="23"/>
        <v/>
      </c>
      <c r="BM15" s="79" t="str">
        <f t="shared" si="23"/>
        <v/>
      </c>
      <c r="BN15" s="79" t="str">
        <f t="shared" si="23"/>
        <v/>
      </c>
      <c r="BO15" s="79" t="str">
        <f t="shared" si="23"/>
        <v/>
      </c>
      <c r="BP15" s="79" t="str">
        <f t="shared" si="23"/>
        <v/>
      </c>
      <c r="BQ15" s="79" t="str">
        <f t="shared" si="23"/>
        <v/>
      </c>
      <c r="BR15" s="79" t="str">
        <f t="shared" si="23"/>
        <v/>
      </c>
      <c r="BS15" s="79" t="str">
        <f t="shared" si="23"/>
        <v/>
      </c>
      <c r="BT15" s="79" t="str">
        <f t="shared" si="23"/>
        <v/>
      </c>
      <c r="BU15" s="79" t="str">
        <f t="shared" si="23"/>
        <v/>
      </c>
      <c r="BV15" s="79" t="str">
        <f t="shared" si="23"/>
        <v/>
      </c>
      <c r="BW15" s="79" t="str">
        <f t="shared" si="23"/>
        <v/>
      </c>
      <c r="BX15" s="79" t="str">
        <f t="shared" si="23"/>
        <v/>
      </c>
      <c r="BY15" s="79" t="str">
        <f t="shared" si="23"/>
        <v/>
      </c>
      <c r="BZ15" s="79" t="str">
        <f t="shared" si="23"/>
        <v/>
      </c>
      <c r="CA15" s="79" t="str">
        <f t="shared" si="23"/>
        <v/>
      </c>
      <c r="CB15" s="79" t="str">
        <f t="shared" si="23"/>
        <v/>
      </c>
      <c r="CC15" s="79" t="str">
        <f t="shared" si="23"/>
        <v/>
      </c>
      <c r="CD15" s="79" t="str">
        <f t="shared" si="23"/>
        <v/>
      </c>
      <c r="CE15" s="79" t="str">
        <f t="shared" si="23"/>
        <v/>
      </c>
      <c r="CF15" s="79" t="str">
        <f t="shared" si="23"/>
        <v/>
      </c>
      <c r="CG15" s="79" t="str">
        <f t="shared" si="23"/>
        <v/>
      </c>
      <c r="CH15" s="79" t="str">
        <f t="shared" si="23"/>
        <v/>
      </c>
      <c r="CI15" s="79" t="str">
        <f t="shared" si="23"/>
        <v/>
      </c>
      <c r="CJ15" s="79" t="str">
        <f t="shared" si="23"/>
        <v/>
      </c>
      <c r="CK15" s="79" t="str">
        <f t="shared" si="23"/>
        <v/>
      </c>
      <c r="CL15" s="79" t="str">
        <f t="shared" si="23"/>
        <v/>
      </c>
      <c r="CM15" s="79" t="str">
        <f t="shared" si="23"/>
        <v/>
      </c>
      <c r="CN15" s="79" t="str">
        <f t="shared" si="23"/>
        <v/>
      </c>
      <c r="CO15" s="79" t="str">
        <f t="shared" ref="CO15:CZ15" si="24">IF($I$45=0,"",IF(SUMIF($A$35:$A$44,CO$2,$I$35:$I$44)=0,"",SUMIF($A$35:$A$44,CO$2,$I$35:$I$44)))</f>
        <v/>
      </c>
      <c r="CP15" s="79" t="str">
        <f t="shared" si="24"/>
        <v/>
      </c>
      <c r="CQ15" s="79" t="str">
        <f t="shared" si="24"/>
        <v/>
      </c>
      <c r="CR15" s="79" t="str">
        <f t="shared" si="24"/>
        <v/>
      </c>
      <c r="CS15" s="79" t="str">
        <f t="shared" si="24"/>
        <v/>
      </c>
      <c r="CT15" s="79" t="str">
        <f t="shared" si="24"/>
        <v/>
      </c>
      <c r="CU15" s="79" t="str">
        <f t="shared" si="24"/>
        <v/>
      </c>
      <c r="CV15" s="79" t="str">
        <f t="shared" si="24"/>
        <v/>
      </c>
      <c r="CW15" s="79" t="str">
        <f t="shared" si="24"/>
        <v/>
      </c>
      <c r="CX15" s="79" t="str">
        <f t="shared" si="24"/>
        <v/>
      </c>
      <c r="CY15" s="79" t="str">
        <f t="shared" si="24"/>
        <v/>
      </c>
      <c r="CZ15" s="79" t="str">
        <f t="shared" si="24"/>
        <v/>
      </c>
    </row>
    <row r="16" spans="1:104" ht="26" x14ac:dyDescent="0.2">
      <c r="A16" s="730" t="s">
        <v>210</v>
      </c>
      <c r="B16" s="621"/>
      <c r="C16" s="74" t="s">
        <v>1158</v>
      </c>
      <c r="D16" s="75" t="str">
        <f t="shared" si="0"/>
        <v/>
      </c>
      <c r="E16" s="75" t="str">
        <f t="shared" ref="E16:K16" si="25">IF($CV$45=0,"",IF(SUMIF($A$35:$A$44,E$2,$CV$35:$CV$44)=0,"",SUMIF($A$35:$A$44,E$2,$CV$35:$CV$44)))</f>
        <v/>
      </c>
      <c r="F16" s="132" t="str">
        <f t="shared" si="25"/>
        <v/>
      </c>
      <c r="G16" s="76" t="str">
        <f t="shared" si="25"/>
        <v/>
      </c>
      <c r="H16" s="76" t="str">
        <f t="shared" si="25"/>
        <v/>
      </c>
      <c r="I16" s="76" t="str">
        <f t="shared" si="25"/>
        <v/>
      </c>
      <c r="J16" s="76" t="str">
        <f t="shared" si="25"/>
        <v/>
      </c>
      <c r="K16" s="76" t="str">
        <f t="shared" si="25"/>
        <v/>
      </c>
      <c r="L16" s="76" t="str">
        <f t="shared" ref="L16:BW16" si="26">IF($CV$45=0,"",IF(SUMIF($A$35:$A$44,L$2,$CV$35:$CV$44)=0,"",SUMIF($A$35:$A$44,L$2,$CV$35:$CV$44)))</f>
        <v/>
      </c>
      <c r="M16" s="76" t="str">
        <f t="shared" si="26"/>
        <v/>
      </c>
      <c r="N16" s="76" t="str">
        <f t="shared" si="26"/>
        <v/>
      </c>
      <c r="O16" s="76" t="str">
        <f t="shared" si="26"/>
        <v/>
      </c>
      <c r="P16" s="76" t="str">
        <f t="shared" si="26"/>
        <v/>
      </c>
      <c r="Q16" s="76" t="str">
        <f t="shared" si="26"/>
        <v/>
      </c>
      <c r="R16" s="76" t="str">
        <f t="shared" si="26"/>
        <v/>
      </c>
      <c r="S16" s="76" t="str">
        <f t="shared" si="26"/>
        <v/>
      </c>
      <c r="T16" s="76" t="str">
        <f t="shared" si="26"/>
        <v/>
      </c>
      <c r="U16" s="76" t="str">
        <f t="shared" si="26"/>
        <v/>
      </c>
      <c r="V16" s="76" t="str">
        <f t="shared" si="26"/>
        <v/>
      </c>
      <c r="W16" s="76" t="str">
        <f t="shared" si="26"/>
        <v/>
      </c>
      <c r="X16" s="76" t="str">
        <f t="shared" si="26"/>
        <v/>
      </c>
      <c r="Y16" s="76" t="str">
        <f t="shared" si="26"/>
        <v/>
      </c>
      <c r="Z16" s="76" t="str">
        <f t="shared" si="26"/>
        <v/>
      </c>
      <c r="AA16" s="76" t="str">
        <f t="shared" si="26"/>
        <v/>
      </c>
      <c r="AB16" s="76" t="str">
        <f t="shared" si="26"/>
        <v/>
      </c>
      <c r="AC16" s="76" t="str">
        <f t="shared" si="26"/>
        <v/>
      </c>
      <c r="AD16" s="76" t="str">
        <f t="shared" si="26"/>
        <v/>
      </c>
      <c r="AE16" s="76" t="str">
        <f t="shared" si="26"/>
        <v/>
      </c>
      <c r="AF16" s="76" t="str">
        <f t="shared" si="26"/>
        <v/>
      </c>
      <c r="AG16" s="76" t="str">
        <f t="shared" si="26"/>
        <v/>
      </c>
      <c r="AH16" s="76" t="str">
        <f t="shared" si="26"/>
        <v/>
      </c>
      <c r="AI16" s="76" t="str">
        <f t="shared" si="26"/>
        <v/>
      </c>
      <c r="AJ16" s="76" t="str">
        <f t="shared" si="26"/>
        <v/>
      </c>
      <c r="AK16" s="76" t="str">
        <f t="shared" si="26"/>
        <v/>
      </c>
      <c r="AL16" s="76" t="str">
        <f t="shared" si="26"/>
        <v/>
      </c>
      <c r="AM16" s="76" t="str">
        <f t="shared" si="26"/>
        <v/>
      </c>
      <c r="AN16" s="76" t="str">
        <f t="shared" si="26"/>
        <v/>
      </c>
      <c r="AO16" s="76" t="str">
        <f t="shared" si="26"/>
        <v/>
      </c>
      <c r="AP16" s="76" t="str">
        <f t="shared" si="26"/>
        <v/>
      </c>
      <c r="AQ16" s="76" t="str">
        <f t="shared" si="26"/>
        <v/>
      </c>
      <c r="AR16" s="76" t="str">
        <f t="shared" si="26"/>
        <v/>
      </c>
      <c r="AS16" s="76" t="str">
        <f t="shared" si="26"/>
        <v/>
      </c>
      <c r="AT16" s="76" t="str">
        <f t="shared" si="26"/>
        <v/>
      </c>
      <c r="AU16" s="76" t="str">
        <f t="shared" si="26"/>
        <v/>
      </c>
      <c r="AV16" s="76" t="str">
        <f t="shared" si="26"/>
        <v/>
      </c>
      <c r="AW16" s="76" t="str">
        <f t="shared" si="26"/>
        <v/>
      </c>
      <c r="AX16" s="76" t="str">
        <f t="shared" si="26"/>
        <v/>
      </c>
      <c r="AY16" s="76" t="str">
        <f t="shared" si="26"/>
        <v/>
      </c>
      <c r="AZ16" s="76" t="str">
        <f t="shared" si="26"/>
        <v/>
      </c>
      <c r="BA16" s="76" t="str">
        <f t="shared" si="26"/>
        <v/>
      </c>
      <c r="BB16" s="76" t="str">
        <f t="shared" si="26"/>
        <v/>
      </c>
      <c r="BC16" s="76" t="str">
        <f t="shared" si="26"/>
        <v/>
      </c>
      <c r="BD16" s="76" t="str">
        <f t="shared" si="26"/>
        <v/>
      </c>
      <c r="BE16" s="76" t="str">
        <f t="shared" si="26"/>
        <v/>
      </c>
      <c r="BF16" s="76" t="str">
        <f t="shared" si="26"/>
        <v/>
      </c>
      <c r="BG16" s="76" t="str">
        <f t="shared" si="26"/>
        <v/>
      </c>
      <c r="BH16" s="76" t="str">
        <f t="shared" si="26"/>
        <v/>
      </c>
      <c r="BI16" s="76" t="str">
        <f t="shared" si="26"/>
        <v/>
      </c>
      <c r="BJ16" s="76" t="str">
        <f t="shared" si="26"/>
        <v/>
      </c>
      <c r="BK16" s="76" t="str">
        <f t="shared" si="26"/>
        <v/>
      </c>
      <c r="BL16" s="76" t="str">
        <f t="shared" si="26"/>
        <v/>
      </c>
      <c r="BM16" s="76" t="str">
        <f t="shared" si="26"/>
        <v/>
      </c>
      <c r="BN16" s="76" t="str">
        <f t="shared" si="26"/>
        <v/>
      </c>
      <c r="BO16" s="76" t="str">
        <f t="shared" si="26"/>
        <v/>
      </c>
      <c r="BP16" s="76" t="str">
        <f t="shared" si="26"/>
        <v/>
      </c>
      <c r="BQ16" s="76" t="str">
        <f t="shared" si="26"/>
        <v/>
      </c>
      <c r="BR16" s="76" t="str">
        <f t="shared" si="26"/>
        <v/>
      </c>
      <c r="BS16" s="76" t="str">
        <f t="shared" si="26"/>
        <v/>
      </c>
      <c r="BT16" s="76" t="str">
        <f t="shared" si="26"/>
        <v/>
      </c>
      <c r="BU16" s="76" t="str">
        <f t="shared" si="26"/>
        <v/>
      </c>
      <c r="BV16" s="76" t="str">
        <f t="shared" si="26"/>
        <v/>
      </c>
      <c r="BW16" s="76" t="str">
        <f t="shared" si="26"/>
        <v/>
      </c>
      <c r="BX16" s="76" t="str">
        <f t="shared" ref="BX16:CZ16" si="27">IF($CV$45=0,"",IF(SUMIF($A$35:$A$44,BX$2,$CV$35:$CV$44)=0,"",SUMIF($A$35:$A$44,BX$2,$CV$35:$CV$44)))</f>
        <v/>
      </c>
      <c r="BY16" s="76" t="str">
        <f t="shared" si="27"/>
        <v/>
      </c>
      <c r="BZ16" s="76" t="str">
        <f t="shared" si="27"/>
        <v/>
      </c>
      <c r="CA16" s="76" t="str">
        <f t="shared" si="27"/>
        <v/>
      </c>
      <c r="CB16" s="76" t="str">
        <f t="shared" si="27"/>
        <v/>
      </c>
      <c r="CC16" s="76" t="str">
        <f t="shared" si="27"/>
        <v/>
      </c>
      <c r="CD16" s="76" t="str">
        <f t="shared" si="27"/>
        <v/>
      </c>
      <c r="CE16" s="76" t="str">
        <f t="shared" si="27"/>
        <v/>
      </c>
      <c r="CF16" s="76" t="str">
        <f t="shared" si="27"/>
        <v/>
      </c>
      <c r="CG16" s="76" t="str">
        <f t="shared" si="27"/>
        <v/>
      </c>
      <c r="CH16" s="76" t="str">
        <f t="shared" si="27"/>
        <v/>
      </c>
      <c r="CI16" s="76" t="str">
        <f t="shared" si="27"/>
        <v/>
      </c>
      <c r="CJ16" s="76" t="str">
        <f t="shared" si="27"/>
        <v/>
      </c>
      <c r="CK16" s="76" t="str">
        <f t="shared" si="27"/>
        <v/>
      </c>
      <c r="CL16" s="76" t="str">
        <f t="shared" si="27"/>
        <v/>
      </c>
      <c r="CM16" s="76" t="str">
        <f t="shared" si="27"/>
        <v/>
      </c>
      <c r="CN16" s="76" t="str">
        <f t="shared" si="27"/>
        <v/>
      </c>
      <c r="CO16" s="76" t="str">
        <f t="shared" si="27"/>
        <v/>
      </c>
      <c r="CP16" s="76" t="str">
        <f t="shared" si="27"/>
        <v/>
      </c>
      <c r="CQ16" s="76" t="str">
        <f t="shared" si="27"/>
        <v/>
      </c>
      <c r="CR16" s="76" t="str">
        <f t="shared" si="27"/>
        <v/>
      </c>
      <c r="CS16" s="76" t="str">
        <f t="shared" si="27"/>
        <v/>
      </c>
      <c r="CT16" s="76" t="str">
        <f t="shared" si="27"/>
        <v/>
      </c>
      <c r="CU16" s="76" t="str">
        <f t="shared" si="27"/>
        <v/>
      </c>
      <c r="CV16" s="76" t="str">
        <f t="shared" si="27"/>
        <v/>
      </c>
      <c r="CW16" s="76" t="str">
        <f t="shared" si="27"/>
        <v/>
      </c>
      <c r="CX16" s="76" t="str">
        <f t="shared" si="27"/>
        <v/>
      </c>
      <c r="CY16" s="76" t="str">
        <f t="shared" si="27"/>
        <v/>
      </c>
      <c r="CZ16" s="76" t="str">
        <f t="shared" si="27"/>
        <v/>
      </c>
    </row>
    <row r="17" spans="1:113" ht="39" x14ac:dyDescent="0.2">
      <c r="A17" s="731"/>
      <c r="B17" s="732"/>
      <c r="C17" s="77" t="s">
        <v>1159</v>
      </c>
      <c r="D17" s="133" t="str">
        <f t="shared" si="0"/>
        <v/>
      </c>
      <c r="E17" s="133" t="str">
        <f t="shared" ref="E17:K17" si="28">IF($CW$45=0,"",IF(SUMIF($A$35:$A$44,E$2,$CW$35:$CW$44)=0,"",SUMIF($A$35:$A$44,E$2,$CW$35:$CW$44)))</f>
        <v/>
      </c>
      <c r="F17" s="78" t="str">
        <f t="shared" si="28"/>
        <v/>
      </c>
      <c r="G17" s="79" t="str">
        <f t="shared" si="28"/>
        <v/>
      </c>
      <c r="H17" s="79" t="str">
        <f t="shared" si="28"/>
        <v/>
      </c>
      <c r="I17" s="79" t="str">
        <f t="shared" si="28"/>
        <v/>
      </c>
      <c r="J17" s="79" t="str">
        <f t="shared" si="28"/>
        <v/>
      </c>
      <c r="K17" s="79" t="str">
        <f t="shared" si="28"/>
        <v/>
      </c>
      <c r="L17" s="79" t="str">
        <f t="shared" ref="L17:BW17" si="29">IF($CW$45=0,"",IF(SUMIF($A$35:$A$44,L$2,$CW$35:$CW$44)=0,"",SUMIF($A$35:$A$44,L$2,$CW$35:$CW$44)))</f>
        <v/>
      </c>
      <c r="M17" s="79" t="str">
        <f t="shared" si="29"/>
        <v/>
      </c>
      <c r="N17" s="79" t="str">
        <f t="shared" si="29"/>
        <v/>
      </c>
      <c r="O17" s="79" t="str">
        <f t="shared" si="29"/>
        <v/>
      </c>
      <c r="P17" s="79" t="str">
        <f t="shared" si="29"/>
        <v/>
      </c>
      <c r="Q17" s="79" t="str">
        <f t="shared" si="29"/>
        <v/>
      </c>
      <c r="R17" s="79" t="str">
        <f t="shared" si="29"/>
        <v/>
      </c>
      <c r="S17" s="79" t="str">
        <f t="shared" si="29"/>
        <v/>
      </c>
      <c r="T17" s="79" t="str">
        <f t="shared" si="29"/>
        <v/>
      </c>
      <c r="U17" s="79" t="str">
        <f t="shared" si="29"/>
        <v/>
      </c>
      <c r="V17" s="79" t="str">
        <f t="shared" si="29"/>
        <v/>
      </c>
      <c r="W17" s="79" t="str">
        <f t="shared" si="29"/>
        <v/>
      </c>
      <c r="X17" s="79" t="str">
        <f t="shared" si="29"/>
        <v/>
      </c>
      <c r="Y17" s="79" t="str">
        <f t="shared" si="29"/>
        <v/>
      </c>
      <c r="Z17" s="79" t="str">
        <f t="shared" si="29"/>
        <v/>
      </c>
      <c r="AA17" s="79" t="str">
        <f t="shared" si="29"/>
        <v/>
      </c>
      <c r="AB17" s="79" t="str">
        <f t="shared" si="29"/>
        <v/>
      </c>
      <c r="AC17" s="79" t="str">
        <f t="shared" si="29"/>
        <v/>
      </c>
      <c r="AD17" s="79" t="str">
        <f t="shared" si="29"/>
        <v/>
      </c>
      <c r="AE17" s="79" t="str">
        <f t="shared" si="29"/>
        <v/>
      </c>
      <c r="AF17" s="79" t="str">
        <f t="shared" si="29"/>
        <v/>
      </c>
      <c r="AG17" s="79" t="str">
        <f t="shared" si="29"/>
        <v/>
      </c>
      <c r="AH17" s="79" t="str">
        <f t="shared" si="29"/>
        <v/>
      </c>
      <c r="AI17" s="79" t="str">
        <f t="shared" si="29"/>
        <v/>
      </c>
      <c r="AJ17" s="79" t="str">
        <f t="shared" si="29"/>
        <v/>
      </c>
      <c r="AK17" s="79" t="str">
        <f t="shared" si="29"/>
        <v/>
      </c>
      <c r="AL17" s="79" t="str">
        <f t="shared" si="29"/>
        <v/>
      </c>
      <c r="AM17" s="79" t="str">
        <f t="shared" si="29"/>
        <v/>
      </c>
      <c r="AN17" s="79" t="str">
        <f t="shared" si="29"/>
        <v/>
      </c>
      <c r="AO17" s="79" t="str">
        <f t="shared" si="29"/>
        <v/>
      </c>
      <c r="AP17" s="79" t="str">
        <f t="shared" si="29"/>
        <v/>
      </c>
      <c r="AQ17" s="79" t="str">
        <f t="shared" si="29"/>
        <v/>
      </c>
      <c r="AR17" s="79" t="str">
        <f t="shared" si="29"/>
        <v/>
      </c>
      <c r="AS17" s="79" t="str">
        <f t="shared" si="29"/>
        <v/>
      </c>
      <c r="AT17" s="79" t="str">
        <f t="shared" si="29"/>
        <v/>
      </c>
      <c r="AU17" s="79" t="str">
        <f t="shared" si="29"/>
        <v/>
      </c>
      <c r="AV17" s="79" t="str">
        <f t="shared" si="29"/>
        <v/>
      </c>
      <c r="AW17" s="79" t="str">
        <f t="shared" si="29"/>
        <v/>
      </c>
      <c r="AX17" s="79" t="str">
        <f t="shared" si="29"/>
        <v/>
      </c>
      <c r="AY17" s="79" t="str">
        <f t="shared" si="29"/>
        <v/>
      </c>
      <c r="AZ17" s="79" t="str">
        <f t="shared" si="29"/>
        <v/>
      </c>
      <c r="BA17" s="79" t="str">
        <f t="shared" si="29"/>
        <v/>
      </c>
      <c r="BB17" s="79" t="str">
        <f t="shared" si="29"/>
        <v/>
      </c>
      <c r="BC17" s="79" t="str">
        <f t="shared" si="29"/>
        <v/>
      </c>
      <c r="BD17" s="79" t="str">
        <f t="shared" si="29"/>
        <v/>
      </c>
      <c r="BE17" s="79" t="str">
        <f t="shared" si="29"/>
        <v/>
      </c>
      <c r="BF17" s="79" t="str">
        <f t="shared" si="29"/>
        <v/>
      </c>
      <c r="BG17" s="79" t="str">
        <f t="shared" si="29"/>
        <v/>
      </c>
      <c r="BH17" s="79" t="str">
        <f t="shared" si="29"/>
        <v/>
      </c>
      <c r="BI17" s="79" t="str">
        <f t="shared" si="29"/>
        <v/>
      </c>
      <c r="BJ17" s="79" t="str">
        <f t="shared" si="29"/>
        <v/>
      </c>
      <c r="BK17" s="79" t="str">
        <f t="shared" si="29"/>
        <v/>
      </c>
      <c r="BL17" s="79" t="str">
        <f t="shared" si="29"/>
        <v/>
      </c>
      <c r="BM17" s="79" t="str">
        <f t="shared" si="29"/>
        <v/>
      </c>
      <c r="BN17" s="79" t="str">
        <f t="shared" si="29"/>
        <v/>
      </c>
      <c r="BO17" s="79" t="str">
        <f t="shared" si="29"/>
        <v/>
      </c>
      <c r="BP17" s="79" t="str">
        <f t="shared" si="29"/>
        <v/>
      </c>
      <c r="BQ17" s="79" t="str">
        <f t="shared" si="29"/>
        <v/>
      </c>
      <c r="BR17" s="79" t="str">
        <f t="shared" si="29"/>
        <v/>
      </c>
      <c r="BS17" s="79" t="str">
        <f t="shared" si="29"/>
        <v/>
      </c>
      <c r="BT17" s="79" t="str">
        <f t="shared" si="29"/>
        <v/>
      </c>
      <c r="BU17" s="79" t="str">
        <f t="shared" si="29"/>
        <v/>
      </c>
      <c r="BV17" s="79" t="str">
        <f t="shared" si="29"/>
        <v/>
      </c>
      <c r="BW17" s="79" t="str">
        <f t="shared" si="29"/>
        <v/>
      </c>
      <c r="BX17" s="79" t="str">
        <f t="shared" ref="BX17:CZ17" si="30">IF($CW$45=0,"",IF(SUMIF($A$35:$A$44,BX$2,$CW$35:$CW$44)=0,"",SUMIF($A$35:$A$44,BX$2,$CW$35:$CW$44)))</f>
        <v/>
      </c>
      <c r="BY17" s="79" t="str">
        <f t="shared" si="30"/>
        <v/>
      </c>
      <c r="BZ17" s="79" t="str">
        <f t="shared" si="30"/>
        <v/>
      </c>
      <c r="CA17" s="79" t="str">
        <f t="shared" si="30"/>
        <v/>
      </c>
      <c r="CB17" s="79" t="str">
        <f t="shared" si="30"/>
        <v/>
      </c>
      <c r="CC17" s="79" t="str">
        <f t="shared" si="30"/>
        <v/>
      </c>
      <c r="CD17" s="79" t="str">
        <f t="shared" si="30"/>
        <v/>
      </c>
      <c r="CE17" s="79" t="str">
        <f t="shared" si="30"/>
        <v/>
      </c>
      <c r="CF17" s="79" t="str">
        <f t="shared" si="30"/>
        <v/>
      </c>
      <c r="CG17" s="79" t="str">
        <f t="shared" si="30"/>
        <v/>
      </c>
      <c r="CH17" s="79" t="str">
        <f t="shared" si="30"/>
        <v/>
      </c>
      <c r="CI17" s="79" t="str">
        <f t="shared" si="30"/>
        <v/>
      </c>
      <c r="CJ17" s="79" t="str">
        <f t="shared" si="30"/>
        <v/>
      </c>
      <c r="CK17" s="79" t="str">
        <f t="shared" si="30"/>
        <v/>
      </c>
      <c r="CL17" s="79" t="str">
        <f t="shared" si="30"/>
        <v/>
      </c>
      <c r="CM17" s="79" t="str">
        <f t="shared" si="30"/>
        <v/>
      </c>
      <c r="CN17" s="79" t="str">
        <f t="shared" si="30"/>
        <v/>
      </c>
      <c r="CO17" s="79" t="str">
        <f t="shared" si="30"/>
        <v/>
      </c>
      <c r="CP17" s="79" t="str">
        <f t="shared" si="30"/>
        <v/>
      </c>
      <c r="CQ17" s="79" t="str">
        <f t="shared" si="30"/>
        <v/>
      </c>
      <c r="CR17" s="79" t="str">
        <f t="shared" si="30"/>
        <v/>
      </c>
      <c r="CS17" s="79" t="str">
        <f t="shared" si="30"/>
        <v/>
      </c>
      <c r="CT17" s="79" t="str">
        <f t="shared" si="30"/>
        <v/>
      </c>
      <c r="CU17" s="79" t="str">
        <f t="shared" si="30"/>
        <v/>
      </c>
      <c r="CV17" s="79" t="str">
        <f t="shared" si="30"/>
        <v/>
      </c>
      <c r="CW17" s="79" t="str">
        <f t="shared" si="30"/>
        <v/>
      </c>
      <c r="CX17" s="79" t="str">
        <f t="shared" si="30"/>
        <v/>
      </c>
      <c r="CY17" s="79" t="str">
        <f t="shared" si="30"/>
        <v/>
      </c>
      <c r="CZ17" s="79" t="str">
        <f t="shared" si="30"/>
        <v/>
      </c>
    </row>
    <row r="18" spans="1:113" ht="39" x14ac:dyDescent="0.2">
      <c r="A18" s="731"/>
      <c r="B18" s="732"/>
      <c r="C18" s="77" t="s">
        <v>1160</v>
      </c>
      <c r="D18" s="133" t="str">
        <f t="shared" si="0"/>
        <v/>
      </c>
      <c r="E18" s="133" t="str">
        <f t="shared" ref="E18:K18" si="31">IF($CX$45=0,"",IF(SUMIF($A$35:$A$44,E$2,$CX$35:$CX$44)=0,"",SUMIF($A$35:$A$44,E$2,$CX$35:$CX$44)))</f>
        <v/>
      </c>
      <c r="F18" s="78" t="str">
        <f t="shared" si="31"/>
        <v/>
      </c>
      <c r="G18" s="79" t="str">
        <f t="shared" si="31"/>
        <v/>
      </c>
      <c r="H18" s="79" t="str">
        <f t="shared" si="31"/>
        <v/>
      </c>
      <c r="I18" s="79" t="str">
        <f t="shared" si="31"/>
        <v/>
      </c>
      <c r="J18" s="79" t="str">
        <f t="shared" si="31"/>
        <v/>
      </c>
      <c r="K18" s="79" t="str">
        <f t="shared" si="31"/>
        <v/>
      </c>
      <c r="L18" s="79" t="str">
        <f t="shared" ref="L18:BW18" si="32">IF($CX$45=0,"",IF(SUMIF($A$35:$A$44,L$2,$CX$35:$CX$44)=0,"",SUMIF($A$35:$A$44,L$2,$CX$35:$CX$44)))</f>
        <v/>
      </c>
      <c r="M18" s="79" t="str">
        <f t="shared" si="32"/>
        <v/>
      </c>
      <c r="N18" s="79" t="str">
        <f t="shared" si="32"/>
        <v/>
      </c>
      <c r="O18" s="79" t="str">
        <f t="shared" si="32"/>
        <v/>
      </c>
      <c r="P18" s="79" t="str">
        <f t="shared" si="32"/>
        <v/>
      </c>
      <c r="Q18" s="79" t="str">
        <f t="shared" si="32"/>
        <v/>
      </c>
      <c r="R18" s="79" t="str">
        <f t="shared" si="32"/>
        <v/>
      </c>
      <c r="S18" s="79" t="str">
        <f t="shared" si="32"/>
        <v/>
      </c>
      <c r="T18" s="79" t="str">
        <f t="shared" si="32"/>
        <v/>
      </c>
      <c r="U18" s="79" t="str">
        <f t="shared" si="32"/>
        <v/>
      </c>
      <c r="V18" s="79" t="str">
        <f t="shared" si="32"/>
        <v/>
      </c>
      <c r="W18" s="79" t="str">
        <f t="shared" si="32"/>
        <v/>
      </c>
      <c r="X18" s="79" t="str">
        <f t="shared" si="32"/>
        <v/>
      </c>
      <c r="Y18" s="79" t="str">
        <f t="shared" si="32"/>
        <v/>
      </c>
      <c r="Z18" s="79" t="str">
        <f t="shared" si="32"/>
        <v/>
      </c>
      <c r="AA18" s="79" t="str">
        <f t="shared" si="32"/>
        <v/>
      </c>
      <c r="AB18" s="79" t="str">
        <f t="shared" si="32"/>
        <v/>
      </c>
      <c r="AC18" s="79" t="str">
        <f t="shared" si="32"/>
        <v/>
      </c>
      <c r="AD18" s="79" t="str">
        <f t="shared" si="32"/>
        <v/>
      </c>
      <c r="AE18" s="79" t="str">
        <f t="shared" si="32"/>
        <v/>
      </c>
      <c r="AF18" s="79" t="str">
        <f t="shared" si="32"/>
        <v/>
      </c>
      <c r="AG18" s="79" t="str">
        <f t="shared" si="32"/>
        <v/>
      </c>
      <c r="AH18" s="79" t="str">
        <f t="shared" si="32"/>
        <v/>
      </c>
      <c r="AI18" s="79" t="str">
        <f t="shared" si="32"/>
        <v/>
      </c>
      <c r="AJ18" s="79" t="str">
        <f t="shared" si="32"/>
        <v/>
      </c>
      <c r="AK18" s="79" t="str">
        <f t="shared" si="32"/>
        <v/>
      </c>
      <c r="AL18" s="79" t="str">
        <f t="shared" si="32"/>
        <v/>
      </c>
      <c r="AM18" s="79" t="str">
        <f t="shared" si="32"/>
        <v/>
      </c>
      <c r="AN18" s="79" t="str">
        <f t="shared" si="32"/>
        <v/>
      </c>
      <c r="AO18" s="79" t="str">
        <f t="shared" si="32"/>
        <v/>
      </c>
      <c r="AP18" s="79" t="str">
        <f t="shared" si="32"/>
        <v/>
      </c>
      <c r="AQ18" s="79" t="str">
        <f t="shared" si="32"/>
        <v/>
      </c>
      <c r="AR18" s="79" t="str">
        <f t="shared" si="32"/>
        <v/>
      </c>
      <c r="AS18" s="79" t="str">
        <f t="shared" si="32"/>
        <v/>
      </c>
      <c r="AT18" s="79" t="str">
        <f t="shared" si="32"/>
        <v/>
      </c>
      <c r="AU18" s="79" t="str">
        <f t="shared" si="32"/>
        <v/>
      </c>
      <c r="AV18" s="79" t="str">
        <f t="shared" si="32"/>
        <v/>
      </c>
      <c r="AW18" s="79" t="str">
        <f t="shared" si="32"/>
        <v/>
      </c>
      <c r="AX18" s="79" t="str">
        <f t="shared" si="32"/>
        <v/>
      </c>
      <c r="AY18" s="79" t="str">
        <f t="shared" si="32"/>
        <v/>
      </c>
      <c r="AZ18" s="79" t="str">
        <f t="shared" si="32"/>
        <v/>
      </c>
      <c r="BA18" s="79" t="str">
        <f t="shared" si="32"/>
        <v/>
      </c>
      <c r="BB18" s="79" t="str">
        <f t="shared" si="32"/>
        <v/>
      </c>
      <c r="BC18" s="79" t="str">
        <f t="shared" si="32"/>
        <v/>
      </c>
      <c r="BD18" s="79" t="str">
        <f t="shared" si="32"/>
        <v/>
      </c>
      <c r="BE18" s="79" t="str">
        <f t="shared" si="32"/>
        <v/>
      </c>
      <c r="BF18" s="79" t="str">
        <f t="shared" si="32"/>
        <v/>
      </c>
      <c r="BG18" s="79" t="str">
        <f t="shared" si="32"/>
        <v/>
      </c>
      <c r="BH18" s="79" t="str">
        <f t="shared" si="32"/>
        <v/>
      </c>
      <c r="BI18" s="79" t="str">
        <f t="shared" si="32"/>
        <v/>
      </c>
      <c r="BJ18" s="79" t="str">
        <f t="shared" si="32"/>
        <v/>
      </c>
      <c r="BK18" s="79" t="str">
        <f t="shared" si="32"/>
        <v/>
      </c>
      <c r="BL18" s="79" t="str">
        <f t="shared" si="32"/>
        <v/>
      </c>
      <c r="BM18" s="79" t="str">
        <f t="shared" si="32"/>
        <v/>
      </c>
      <c r="BN18" s="79" t="str">
        <f t="shared" si="32"/>
        <v/>
      </c>
      <c r="BO18" s="79" t="str">
        <f t="shared" si="32"/>
        <v/>
      </c>
      <c r="BP18" s="79" t="str">
        <f t="shared" si="32"/>
        <v/>
      </c>
      <c r="BQ18" s="79" t="str">
        <f t="shared" si="32"/>
        <v/>
      </c>
      <c r="BR18" s="79" t="str">
        <f t="shared" si="32"/>
        <v/>
      </c>
      <c r="BS18" s="79" t="str">
        <f t="shared" si="32"/>
        <v/>
      </c>
      <c r="BT18" s="79" t="str">
        <f t="shared" si="32"/>
        <v/>
      </c>
      <c r="BU18" s="79" t="str">
        <f t="shared" si="32"/>
        <v/>
      </c>
      <c r="BV18" s="79" t="str">
        <f t="shared" si="32"/>
        <v/>
      </c>
      <c r="BW18" s="79" t="str">
        <f t="shared" si="32"/>
        <v/>
      </c>
      <c r="BX18" s="79" t="str">
        <f t="shared" ref="BX18:CZ18" si="33">IF($CX$45=0,"",IF(SUMIF($A$35:$A$44,BX$2,$CX$35:$CX$44)=0,"",SUMIF($A$35:$A$44,BX$2,$CX$35:$CX$44)))</f>
        <v/>
      </c>
      <c r="BY18" s="79" t="str">
        <f t="shared" si="33"/>
        <v/>
      </c>
      <c r="BZ18" s="79" t="str">
        <f t="shared" si="33"/>
        <v/>
      </c>
      <c r="CA18" s="79" t="str">
        <f t="shared" si="33"/>
        <v/>
      </c>
      <c r="CB18" s="79" t="str">
        <f t="shared" si="33"/>
        <v/>
      </c>
      <c r="CC18" s="79" t="str">
        <f t="shared" si="33"/>
        <v/>
      </c>
      <c r="CD18" s="79" t="str">
        <f t="shared" si="33"/>
        <v/>
      </c>
      <c r="CE18" s="79" t="str">
        <f t="shared" si="33"/>
        <v/>
      </c>
      <c r="CF18" s="79" t="str">
        <f t="shared" si="33"/>
        <v/>
      </c>
      <c r="CG18" s="79" t="str">
        <f t="shared" si="33"/>
        <v/>
      </c>
      <c r="CH18" s="79" t="str">
        <f t="shared" si="33"/>
        <v/>
      </c>
      <c r="CI18" s="79" t="str">
        <f t="shared" si="33"/>
        <v/>
      </c>
      <c r="CJ18" s="79" t="str">
        <f t="shared" si="33"/>
        <v/>
      </c>
      <c r="CK18" s="79" t="str">
        <f t="shared" si="33"/>
        <v/>
      </c>
      <c r="CL18" s="79" t="str">
        <f t="shared" si="33"/>
        <v/>
      </c>
      <c r="CM18" s="79" t="str">
        <f t="shared" si="33"/>
        <v/>
      </c>
      <c r="CN18" s="79" t="str">
        <f t="shared" si="33"/>
        <v/>
      </c>
      <c r="CO18" s="79" t="str">
        <f t="shared" si="33"/>
        <v/>
      </c>
      <c r="CP18" s="79" t="str">
        <f t="shared" si="33"/>
        <v/>
      </c>
      <c r="CQ18" s="79" t="str">
        <f t="shared" si="33"/>
        <v/>
      </c>
      <c r="CR18" s="79" t="str">
        <f t="shared" si="33"/>
        <v/>
      </c>
      <c r="CS18" s="79" t="str">
        <f t="shared" si="33"/>
        <v/>
      </c>
      <c r="CT18" s="79" t="str">
        <f t="shared" si="33"/>
        <v/>
      </c>
      <c r="CU18" s="79" t="str">
        <f t="shared" si="33"/>
        <v/>
      </c>
      <c r="CV18" s="79" t="str">
        <f t="shared" si="33"/>
        <v/>
      </c>
      <c r="CW18" s="79" t="str">
        <f t="shared" si="33"/>
        <v/>
      </c>
      <c r="CX18" s="79" t="str">
        <f t="shared" si="33"/>
        <v/>
      </c>
      <c r="CY18" s="79" t="str">
        <f t="shared" si="33"/>
        <v/>
      </c>
      <c r="CZ18" s="79" t="str">
        <f t="shared" si="33"/>
        <v/>
      </c>
    </row>
    <row r="19" spans="1:113" ht="13.5" thickBot="1" x14ac:dyDescent="0.25">
      <c r="A19" s="733"/>
      <c r="B19" s="734"/>
      <c r="C19" s="77" t="s">
        <v>1161</v>
      </c>
      <c r="D19" s="133" t="str">
        <f t="shared" si="0"/>
        <v/>
      </c>
      <c r="E19" s="133" t="str">
        <f t="shared" ref="E19:K19" si="34">IF($CY$45=0,"",IF(SUMIF($A$35:$A$44,E$2,$CY$35:$CY$44)=0,"",SUMIF($A$35:$A$44,E$2,$CY$35:$CY$44)))</f>
        <v/>
      </c>
      <c r="F19" s="78" t="str">
        <f t="shared" si="34"/>
        <v/>
      </c>
      <c r="G19" s="79" t="str">
        <f t="shared" si="34"/>
        <v/>
      </c>
      <c r="H19" s="79" t="str">
        <f t="shared" si="34"/>
        <v/>
      </c>
      <c r="I19" s="79" t="str">
        <f t="shared" si="34"/>
        <v/>
      </c>
      <c r="J19" s="79" t="str">
        <f t="shared" si="34"/>
        <v/>
      </c>
      <c r="K19" s="79" t="str">
        <f t="shared" si="34"/>
        <v/>
      </c>
      <c r="L19" s="79" t="str">
        <f t="shared" ref="L19:BW19" si="35">IF($CY$45=0,"",IF(SUMIF($A$35:$A$44,L$2,$CY$35:$CY$44)=0,"",SUMIF($A$35:$A$44,L$2,$CY$35:$CY$44)))</f>
        <v/>
      </c>
      <c r="M19" s="79" t="str">
        <f t="shared" si="35"/>
        <v/>
      </c>
      <c r="N19" s="79" t="str">
        <f t="shared" si="35"/>
        <v/>
      </c>
      <c r="O19" s="79" t="str">
        <f t="shared" si="35"/>
        <v/>
      </c>
      <c r="P19" s="79" t="str">
        <f t="shared" si="35"/>
        <v/>
      </c>
      <c r="Q19" s="79" t="str">
        <f t="shared" si="35"/>
        <v/>
      </c>
      <c r="R19" s="79" t="str">
        <f t="shared" si="35"/>
        <v/>
      </c>
      <c r="S19" s="79" t="str">
        <f t="shared" si="35"/>
        <v/>
      </c>
      <c r="T19" s="79" t="str">
        <f t="shared" si="35"/>
        <v/>
      </c>
      <c r="U19" s="79" t="str">
        <f t="shared" si="35"/>
        <v/>
      </c>
      <c r="V19" s="79" t="str">
        <f t="shared" si="35"/>
        <v/>
      </c>
      <c r="W19" s="79" t="str">
        <f t="shared" si="35"/>
        <v/>
      </c>
      <c r="X19" s="79" t="str">
        <f t="shared" si="35"/>
        <v/>
      </c>
      <c r="Y19" s="79" t="str">
        <f t="shared" si="35"/>
        <v/>
      </c>
      <c r="Z19" s="79" t="str">
        <f t="shared" si="35"/>
        <v/>
      </c>
      <c r="AA19" s="79" t="str">
        <f t="shared" si="35"/>
        <v/>
      </c>
      <c r="AB19" s="79" t="str">
        <f t="shared" si="35"/>
        <v/>
      </c>
      <c r="AC19" s="79" t="str">
        <f t="shared" si="35"/>
        <v/>
      </c>
      <c r="AD19" s="79" t="str">
        <f t="shared" si="35"/>
        <v/>
      </c>
      <c r="AE19" s="79" t="str">
        <f t="shared" si="35"/>
        <v/>
      </c>
      <c r="AF19" s="79" t="str">
        <f t="shared" si="35"/>
        <v/>
      </c>
      <c r="AG19" s="79" t="str">
        <f t="shared" si="35"/>
        <v/>
      </c>
      <c r="AH19" s="79" t="str">
        <f t="shared" si="35"/>
        <v/>
      </c>
      <c r="AI19" s="79" t="str">
        <f t="shared" si="35"/>
        <v/>
      </c>
      <c r="AJ19" s="79" t="str">
        <f t="shared" si="35"/>
        <v/>
      </c>
      <c r="AK19" s="79" t="str">
        <f t="shared" si="35"/>
        <v/>
      </c>
      <c r="AL19" s="79" t="str">
        <f t="shared" si="35"/>
        <v/>
      </c>
      <c r="AM19" s="79" t="str">
        <f t="shared" si="35"/>
        <v/>
      </c>
      <c r="AN19" s="79" t="str">
        <f t="shared" si="35"/>
        <v/>
      </c>
      <c r="AO19" s="79" t="str">
        <f t="shared" si="35"/>
        <v/>
      </c>
      <c r="AP19" s="79" t="str">
        <f t="shared" si="35"/>
        <v/>
      </c>
      <c r="AQ19" s="79" t="str">
        <f t="shared" si="35"/>
        <v/>
      </c>
      <c r="AR19" s="79" t="str">
        <f t="shared" si="35"/>
        <v/>
      </c>
      <c r="AS19" s="79" t="str">
        <f t="shared" si="35"/>
        <v/>
      </c>
      <c r="AT19" s="79" t="str">
        <f t="shared" si="35"/>
        <v/>
      </c>
      <c r="AU19" s="79" t="str">
        <f t="shared" si="35"/>
        <v/>
      </c>
      <c r="AV19" s="79" t="str">
        <f t="shared" si="35"/>
        <v/>
      </c>
      <c r="AW19" s="79" t="str">
        <f t="shared" si="35"/>
        <v/>
      </c>
      <c r="AX19" s="79" t="str">
        <f t="shared" si="35"/>
        <v/>
      </c>
      <c r="AY19" s="79" t="str">
        <f t="shared" si="35"/>
        <v/>
      </c>
      <c r="AZ19" s="79" t="str">
        <f t="shared" si="35"/>
        <v/>
      </c>
      <c r="BA19" s="79" t="str">
        <f t="shared" si="35"/>
        <v/>
      </c>
      <c r="BB19" s="79" t="str">
        <f t="shared" si="35"/>
        <v/>
      </c>
      <c r="BC19" s="79" t="str">
        <f t="shared" si="35"/>
        <v/>
      </c>
      <c r="BD19" s="79" t="str">
        <f t="shared" si="35"/>
        <v/>
      </c>
      <c r="BE19" s="79" t="str">
        <f t="shared" si="35"/>
        <v/>
      </c>
      <c r="BF19" s="79" t="str">
        <f t="shared" si="35"/>
        <v/>
      </c>
      <c r="BG19" s="79" t="str">
        <f t="shared" si="35"/>
        <v/>
      </c>
      <c r="BH19" s="79" t="str">
        <f t="shared" si="35"/>
        <v/>
      </c>
      <c r="BI19" s="79" t="str">
        <f t="shared" si="35"/>
        <v/>
      </c>
      <c r="BJ19" s="79" t="str">
        <f t="shared" si="35"/>
        <v/>
      </c>
      <c r="BK19" s="79" t="str">
        <f t="shared" si="35"/>
        <v/>
      </c>
      <c r="BL19" s="79" t="str">
        <f t="shared" si="35"/>
        <v/>
      </c>
      <c r="BM19" s="79" t="str">
        <f t="shared" si="35"/>
        <v/>
      </c>
      <c r="BN19" s="79" t="str">
        <f t="shared" si="35"/>
        <v/>
      </c>
      <c r="BO19" s="79" t="str">
        <f t="shared" si="35"/>
        <v/>
      </c>
      <c r="BP19" s="79" t="str">
        <f t="shared" si="35"/>
        <v/>
      </c>
      <c r="BQ19" s="79" t="str">
        <f t="shared" si="35"/>
        <v/>
      </c>
      <c r="BR19" s="79" t="str">
        <f t="shared" si="35"/>
        <v/>
      </c>
      <c r="BS19" s="79" t="str">
        <f t="shared" si="35"/>
        <v/>
      </c>
      <c r="BT19" s="79" t="str">
        <f t="shared" si="35"/>
        <v/>
      </c>
      <c r="BU19" s="79" t="str">
        <f t="shared" si="35"/>
        <v/>
      </c>
      <c r="BV19" s="79" t="str">
        <f t="shared" si="35"/>
        <v/>
      </c>
      <c r="BW19" s="79" t="str">
        <f t="shared" si="35"/>
        <v/>
      </c>
      <c r="BX19" s="79" t="str">
        <f t="shared" ref="BX19:CZ19" si="36">IF($CY$45=0,"",IF(SUMIF($A$35:$A$44,BX$2,$CY$35:$CY$44)=0,"",SUMIF($A$35:$A$44,BX$2,$CY$35:$CY$44)))</f>
        <v/>
      </c>
      <c r="BY19" s="79" t="str">
        <f t="shared" si="36"/>
        <v/>
      </c>
      <c r="BZ19" s="79" t="str">
        <f t="shared" si="36"/>
        <v/>
      </c>
      <c r="CA19" s="79" t="str">
        <f t="shared" si="36"/>
        <v/>
      </c>
      <c r="CB19" s="79" t="str">
        <f t="shared" si="36"/>
        <v/>
      </c>
      <c r="CC19" s="79" t="str">
        <f t="shared" si="36"/>
        <v/>
      </c>
      <c r="CD19" s="79" t="str">
        <f t="shared" si="36"/>
        <v/>
      </c>
      <c r="CE19" s="79" t="str">
        <f t="shared" si="36"/>
        <v/>
      </c>
      <c r="CF19" s="79" t="str">
        <f t="shared" si="36"/>
        <v/>
      </c>
      <c r="CG19" s="79" t="str">
        <f t="shared" si="36"/>
        <v/>
      </c>
      <c r="CH19" s="79" t="str">
        <f t="shared" si="36"/>
        <v/>
      </c>
      <c r="CI19" s="79" t="str">
        <f t="shared" si="36"/>
        <v/>
      </c>
      <c r="CJ19" s="79" t="str">
        <f t="shared" si="36"/>
        <v/>
      </c>
      <c r="CK19" s="79" t="str">
        <f t="shared" si="36"/>
        <v/>
      </c>
      <c r="CL19" s="79" t="str">
        <f t="shared" si="36"/>
        <v/>
      </c>
      <c r="CM19" s="79" t="str">
        <f t="shared" si="36"/>
        <v/>
      </c>
      <c r="CN19" s="79" t="str">
        <f t="shared" si="36"/>
        <v/>
      </c>
      <c r="CO19" s="79" t="str">
        <f t="shared" si="36"/>
        <v/>
      </c>
      <c r="CP19" s="79" t="str">
        <f t="shared" si="36"/>
        <v/>
      </c>
      <c r="CQ19" s="79" t="str">
        <f t="shared" si="36"/>
        <v/>
      </c>
      <c r="CR19" s="79" t="str">
        <f t="shared" si="36"/>
        <v/>
      </c>
      <c r="CS19" s="79" t="str">
        <f t="shared" si="36"/>
        <v/>
      </c>
      <c r="CT19" s="79" t="str">
        <f t="shared" si="36"/>
        <v/>
      </c>
      <c r="CU19" s="79" t="str">
        <f t="shared" si="36"/>
        <v/>
      </c>
      <c r="CV19" s="79" t="str">
        <f t="shared" si="36"/>
        <v/>
      </c>
      <c r="CW19" s="79" t="str">
        <f t="shared" si="36"/>
        <v/>
      </c>
      <c r="CX19" s="79" t="str">
        <f t="shared" si="36"/>
        <v/>
      </c>
      <c r="CY19" s="79" t="str">
        <f t="shared" si="36"/>
        <v/>
      </c>
      <c r="CZ19" s="79" t="str">
        <f t="shared" si="36"/>
        <v/>
      </c>
    </row>
    <row r="20" spans="1:113" ht="26" x14ac:dyDescent="0.2">
      <c r="A20" s="730" t="s">
        <v>1037</v>
      </c>
      <c r="B20" s="621"/>
      <c r="C20" s="74" t="s">
        <v>1158</v>
      </c>
      <c r="D20" s="75" t="str">
        <f t="shared" si="0"/>
        <v/>
      </c>
      <c r="E20" s="75" t="str">
        <f t="shared" ref="E20:K20" si="37">IF($CZ$45=0,"",IF(SUMIF($A$35:$A$44,E$2,$CZ$35:$CZ$44)=0,"",SUMIF($A$35:$A$44,E$2,$CZ$35:$CZ$44)))</f>
        <v/>
      </c>
      <c r="F20" s="132" t="str">
        <f t="shared" si="37"/>
        <v/>
      </c>
      <c r="G20" s="76" t="str">
        <f t="shared" si="37"/>
        <v/>
      </c>
      <c r="H20" s="76" t="str">
        <f t="shared" si="37"/>
        <v/>
      </c>
      <c r="I20" s="76" t="str">
        <f t="shared" si="37"/>
        <v/>
      </c>
      <c r="J20" s="76" t="str">
        <f t="shared" si="37"/>
        <v/>
      </c>
      <c r="K20" s="76" t="str">
        <f t="shared" si="37"/>
        <v/>
      </c>
      <c r="L20" s="76" t="str">
        <f t="shared" ref="L20:BW20" si="38">IF($CZ$45=0,"",IF(SUMIF($A$35:$A$44,L$2,$CZ$35:$CZ$44)=0,"",SUMIF($A$35:$A$44,L$2,$CZ$35:$CZ$44)))</f>
        <v/>
      </c>
      <c r="M20" s="76" t="str">
        <f t="shared" si="38"/>
        <v/>
      </c>
      <c r="N20" s="76" t="str">
        <f t="shared" si="38"/>
        <v/>
      </c>
      <c r="O20" s="76" t="str">
        <f t="shared" si="38"/>
        <v/>
      </c>
      <c r="P20" s="76" t="str">
        <f t="shared" si="38"/>
        <v/>
      </c>
      <c r="Q20" s="76" t="str">
        <f t="shared" si="38"/>
        <v/>
      </c>
      <c r="R20" s="76" t="str">
        <f t="shared" si="38"/>
        <v/>
      </c>
      <c r="S20" s="76" t="str">
        <f t="shared" si="38"/>
        <v/>
      </c>
      <c r="T20" s="76" t="str">
        <f t="shared" si="38"/>
        <v/>
      </c>
      <c r="U20" s="76" t="str">
        <f t="shared" si="38"/>
        <v/>
      </c>
      <c r="V20" s="76" t="str">
        <f t="shared" si="38"/>
        <v/>
      </c>
      <c r="W20" s="76" t="str">
        <f t="shared" si="38"/>
        <v/>
      </c>
      <c r="X20" s="76" t="str">
        <f t="shared" si="38"/>
        <v/>
      </c>
      <c r="Y20" s="76" t="str">
        <f t="shared" si="38"/>
        <v/>
      </c>
      <c r="Z20" s="76" t="str">
        <f t="shared" si="38"/>
        <v/>
      </c>
      <c r="AA20" s="76" t="str">
        <f t="shared" si="38"/>
        <v/>
      </c>
      <c r="AB20" s="76" t="str">
        <f t="shared" si="38"/>
        <v/>
      </c>
      <c r="AC20" s="76" t="str">
        <f t="shared" si="38"/>
        <v/>
      </c>
      <c r="AD20" s="76" t="str">
        <f t="shared" si="38"/>
        <v/>
      </c>
      <c r="AE20" s="76" t="str">
        <f t="shared" si="38"/>
        <v/>
      </c>
      <c r="AF20" s="76" t="str">
        <f t="shared" si="38"/>
        <v/>
      </c>
      <c r="AG20" s="76" t="str">
        <f t="shared" si="38"/>
        <v/>
      </c>
      <c r="AH20" s="76" t="str">
        <f t="shared" si="38"/>
        <v/>
      </c>
      <c r="AI20" s="76" t="str">
        <f t="shared" si="38"/>
        <v/>
      </c>
      <c r="AJ20" s="76" t="str">
        <f t="shared" si="38"/>
        <v/>
      </c>
      <c r="AK20" s="76" t="str">
        <f t="shared" si="38"/>
        <v/>
      </c>
      <c r="AL20" s="76" t="str">
        <f t="shared" si="38"/>
        <v/>
      </c>
      <c r="AM20" s="76" t="str">
        <f t="shared" si="38"/>
        <v/>
      </c>
      <c r="AN20" s="76" t="str">
        <f t="shared" si="38"/>
        <v/>
      </c>
      <c r="AO20" s="76" t="str">
        <f t="shared" si="38"/>
        <v/>
      </c>
      <c r="AP20" s="76" t="str">
        <f t="shared" si="38"/>
        <v/>
      </c>
      <c r="AQ20" s="76" t="str">
        <f t="shared" si="38"/>
        <v/>
      </c>
      <c r="AR20" s="76" t="str">
        <f t="shared" si="38"/>
        <v/>
      </c>
      <c r="AS20" s="76" t="str">
        <f t="shared" si="38"/>
        <v/>
      </c>
      <c r="AT20" s="76" t="str">
        <f t="shared" si="38"/>
        <v/>
      </c>
      <c r="AU20" s="76" t="str">
        <f t="shared" si="38"/>
        <v/>
      </c>
      <c r="AV20" s="76" t="str">
        <f t="shared" si="38"/>
        <v/>
      </c>
      <c r="AW20" s="76" t="str">
        <f t="shared" si="38"/>
        <v/>
      </c>
      <c r="AX20" s="76" t="str">
        <f t="shared" si="38"/>
        <v/>
      </c>
      <c r="AY20" s="76" t="str">
        <f t="shared" si="38"/>
        <v/>
      </c>
      <c r="AZ20" s="76" t="str">
        <f t="shared" si="38"/>
        <v/>
      </c>
      <c r="BA20" s="76" t="str">
        <f t="shared" si="38"/>
        <v/>
      </c>
      <c r="BB20" s="76" t="str">
        <f t="shared" si="38"/>
        <v/>
      </c>
      <c r="BC20" s="76" t="str">
        <f t="shared" si="38"/>
        <v/>
      </c>
      <c r="BD20" s="76" t="str">
        <f t="shared" si="38"/>
        <v/>
      </c>
      <c r="BE20" s="76" t="str">
        <f t="shared" si="38"/>
        <v/>
      </c>
      <c r="BF20" s="76" t="str">
        <f t="shared" si="38"/>
        <v/>
      </c>
      <c r="BG20" s="76" t="str">
        <f t="shared" si="38"/>
        <v/>
      </c>
      <c r="BH20" s="76" t="str">
        <f t="shared" si="38"/>
        <v/>
      </c>
      <c r="BI20" s="76" t="str">
        <f t="shared" si="38"/>
        <v/>
      </c>
      <c r="BJ20" s="76" t="str">
        <f t="shared" si="38"/>
        <v/>
      </c>
      <c r="BK20" s="76" t="str">
        <f t="shared" si="38"/>
        <v/>
      </c>
      <c r="BL20" s="76" t="str">
        <f t="shared" si="38"/>
        <v/>
      </c>
      <c r="BM20" s="76" t="str">
        <f t="shared" si="38"/>
        <v/>
      </c>
      <c r="BN20" s="76" t="str">
        <f t="shared" si="38"/>
        <v/>
      </c>
      <c r="BO20" s="76" t="str">
        <f t="shared" si="38"/>
        <v/>
      </c>
      <c r="BP20" s="76" t="str">
        <f t="shared" si="38"/>
        <v/>
      </c>
      <c r="BQ20" s="76" t="str">
        <f t="shared" si="38"/>
        <v/>
      </c>
      <c r="BR20" s="76" t="str">
        <f t="shared" si="38"/>
        <v/>
      </c>
      <c r="BS20" s="76" t="str">
        <f t="shared" si="38"/>
        <v/>
      </c>
      <c r="BT20" s="76" t="str">
        <f t="shared" si="38"/>
        <v/>
      </c>
      <c r="BU20" s="76" t="str">
        <f t="shared" si="38"/>
        <v/>
      </c>
      <c r="BV20" s="76" t="str">
        <f t="shared" si="38"/>
        <v/>
      </c>
      <c r="BW20" s="76" t="str">
        <f t="shared" si="38"/>
        <v/>
      </c>
      <c r="BX20" s="76" t="str">
        <f t="shared" ref="BX20:CZ20" si="39">IF($CZ$45=0,"",IF(SUMIF($A$35:$A$44,BX$2,$CZ$35:$CZ$44)=0,"",SUMIF($A$35:$A$44,BX$2,$CZ$35:$CZ$44)))</f>
        <v/>
      </c>
      <c r="BY20" s="76" t="str">
        <f t="shared" si="39"/>
        <v/>
      </c>
      <c r="BZ20" s="76" t="str">
        <f t="shared" si="39"/>
        <v/>
      </c>
      <c r="CA20" s="76" t="str">
        <f t="shared" si="39"/>
        <v/>
      </c>
      <c r="CB20" s="76" t="str">
        <f t="shared" si="39"/>
        <v/>
      </c>
      <c r="CC20" s="76" t="str">
        <f t="shared" si="39"/>
        <v/>
      </c>
      <c r="CD20" s="76" t="str">
        <f t="shared" si="39"/>
        <v/>
      </c>
      <c r="CE20" s="76" t="str">
        <f t="shared" si="39"/>
        <v/>
      </c>
      <c r="CF20" s="76" t="str">
        <f t="shared" si="39"/>
        <v/>
      </c>
      <c r="CG20" s="76" t="str">
        <f t="shared" si="39"/>
        <v/>
      </c>
      <c r="CH20" s="76" t="str">
        <f t="shared" si="39"/>
        <v/>
      </c>
      <c r="CI20" s="76" t="str">
        <f t="shared" si="39"/>
        <v/>
      </c>
      <c r="CJ20" s="76" t="str">
        <f t="shared" si="39"/>
        <v/>
      </c>
      <c r="CK20" s="76" t="str">
        <f t="shared" si="39"/>
        <v/>
      </c>
      <c r="CL20" s="76" t="str">
        <f t="shared" si="39"/>
        <v/>
      </c>
      <c r="CM20" s="76" t="str">
        <f t="shared" si="39"/>
        <v/>
      </c>
      <c r="CN20" s="76" t="str">
        <f t="shared" si="39"/>
        <v/>
      </c>
      <c r="CO20" s="76" t="str">
        <f t="shared" si="39"/>
        <v/>
      </c>
      <c r="CP20" s="76" t="str">
        <f t="shared" si="39"/>
        <v/>
      </c>
      <c r="CQ20" s="76" t="str">
        <f t="shared" si="39"/>
        <v/>
      </c>
      <c r="CR20" s="76" t="str">
        <f t="shared" si="39"/>
        <v/>
      </c>
      <c r="CS20" s="76" t="str">
        <f t="shared" si="39"/>
        <v/>
      </c>
      <c r="CT20" s="76" t="str">
        <f t="shared" si="39"/>
        <v/>
      </c>
      <c r="CU20" s="76" t="str">
        <f t="shared" si="39"/>
        <v/>
      </c>
      <c r="CV20" s="76" t="str">
        <f t="shared" si="39"/>
        <v/>
      </c>
      <c r="CW20" s="76" t="str">
        <f t="shared" si="39"/>
        <v/>
      </c>
      <c r="CX20" s="76" t="str">
        <f t="shared" si="39"/>
        <v/>
      </c>
      <c r="CY20" s="76" t="str">
        <f t="shared" si="39"/>
        <v/>
      </c>
      <c r="CZ20" s="76" t="str">
        <f t="shared" si="39"/>
        <v/>
      </c>
    </row>
    <row r="21" spans="1:113" ht="39" x14ac:dyDescent="0.2">
      <c r="A21" s="731"/>
      <c r="B21" s="732"/>
      <c r="C21" s="77" t="s">
        <v>1159</v>
      </c>
      <c r="D21" s="133" t="str">
        <f t="shared" si="0"/>
        <v/>
      </c>
      <c r="E21" s="133" t="str">
        <f t="shared" ref="E21:K21" si="40">IF($DA$45=0,"",IF(SUMIF($A$35:$A$44,E$2,$DA$35:$DA$44)=0,"",SUMIF($A$35:$A$44,E$2,$DA$35:$DA$44)))</f>
        <v/>
      </c>
      <c r="F21" s="78" t="str">
        <f t="shared" si="40"/>
        <v/>
      </c>
      <c r="G21" s="79" t="str">
        <f t="shared" si="40"/>
        <v/>
      </c>
      <c r="H21" s="79" t="str">
        <f t="shared" si="40"/>
        <v/>
      </c>
      <c r="I21" s="79" t="str">
        <f t="shared" si="40"/>
        <v/>
      </c>
      <c r="J21" s="79" t="str">
        <f t="shared" si="40"/>
        <v/>
      </c>
      <c r="K21" s="79" t="str">
        <f t="shared" si="40"/>
        <v/>
      </c>
      <c r="L21" s="79" t="str">
        <f t="shared" ref="L21:BW21" si="41">IF($DA$45=0,"",IF(SUMIF($A$35:$A$44,L$2,$DA$35:$DA$44)=0,"",SUMIF($A$35:$A$44,L$2,$DA$35:$DA$44)))</f>
        <v/>
      </c>
      <c r="M21" s="79" t="str">
        <f t="shared" si="41"/>
        <v/>
      </c>
      <c r="N21" s="79" t="str">
        <f t="shared" si="41"/>
        <v/>
      </c>
      <c r="O21" s="79" t="str">
        <f t="shared" si="41"/>
        <v/>
      </c>
      <c r="P21" s="79" t="str">
        <f t="shared" si="41"/>
        <v/>
      </c>
      <c r="Q21" s="79" t="str">
        <f t="shared" si="41"/>
        <v/>
      </c>
      <c r="R21" s="79" t="str">
        <f t="shared" si="41"/>
        <v/>
      </c>
      <c r="S21" s="79" t="str">
        <f t="shared" si="41"/>
        <v/>
      </c>
      <c r="T21" s="79" t="str">
        <f t="shared" si="41"/>
        <v/>
      </c>
      <c r="U21" s="79" t="str">
        <f t="shared" si="41"/>
        <v/>
      </c>
      <c r="V21" s="79" t="str">
        <f t="shared" si="41"/>
        <v/>
      </c>
      <c r="W21" s="79" t="str">
        <f t="shared" si="41"/>
        <v/>
      </c>
      <c r="X21" s="79" t="str">
        <f t="shared" si="41"/>
        <v/>
      </c>
      <c r="Y21" s="79" t="str">
        <f t="shared" si="41"/>
        <v/>
      </c>
      <c r="Z21" s="79" t="str">
        <f t="shared" si="41"/>
        <v/>
      </c>
      <c r="AA21" s="79" t="str">
        <f t="shared" si="41"/>
        <v/>
      </c>
      <c r="AB21" s="79" t="str">
        <f t="shared" si="41"/>
        <v/>
      </c>
      <c r="AC21" s="79" t="str">
        <f t="shared" si="41"/>
        <v/>
      </c>
      <c r="AD21" s="79" t="str">
        <f t="shared" si="41"/>
        <v/>
      </c>
      <c r="AE21" s="79" t="str">
        <f t="shared" si="41"/>
        <v/>
      </c>
      <c r="AF21" s="79" t="str">
        <f t="shared" si="41"/>
        <v/>
      </c>
      <c r="AG21" s="79" t="str">
        <f t="shared" si="41"/>
        <v/>
      </c>
      <c r="AH21" s="79" t="str">
        <f t="shared" si="41"/>
        <v/>
      </c>
      <c r="AI21" s="79" t="str">
        <f t="shared" si="41"/>
        <v/>
      </c>
      <c r="AJ21" s="79" t="str">
        <f t="shared" si="41"/>
        <v/>
      </c>
      <c r="AK21" s="79" t="str">
        <f t="shared" si="41"/>
        <v/>
      </c>
      <c r="AL21" s="79" t="str">
        <f t="shared" si="41"/>
        <v/>
      </c>
      <c r="AM21" s="79" t="str">
        <f t="shared" si="41"/>
        <v/>
      </c>
      <c r="AN21" s="79" t="str">
        <f t="shared" si="41"/>
        <v/>
      </c>
      <c r="AO21" s="79" t="str">
        <f t="shared" si="41"/>
        <v/>
      </c>
      <c r="AP21" s="79" t="str">
        <f t="shared" si="41"/>
        <v/>
      </c>
      <c r="AQ21" s="79" t="str">
        <f t="shared" si="41"/>
        <v/>
      </c>
      <c r="AR21" s="79" t="str">
        <f t="shared" si="41"/>
        <v/>
      </c>
      <c r="AS21" s="79" t="str">
        <f t="shared" si="41"/>
        <v/>
      </c>
      <c r="AT21" s="79" t="str">
        <f t="shared" si="41"/>
        <v/>
      </c>
      <c r="AU21" s="79" t="str">
        <f t="shared" si="41"/>
        <v/>
      </c>
      <c r="AV21" s="79" t="str">
        <f t="shared" si="41"/>
        <v/>
      </c>
      <c r="AW21" s="79" t="str">
        <f t="shared" si="41"/>
        <v/>
      </c>
      <c r="AX21" s="79" t="str">
        <f t="shared" si="41"/>
        <v/>
      </c>
      <c r="AY21" s="79" t="str">
        <f t="shared" si="41"/>
        <v/>
      </c>
      <c r="AZ21" s="79" t="str">
        <f t="shared" si="41"/>
        <v/>
      </c>
      <c r="BA21" s="79" t="str">
        <f t="shared" si="41"/>
        <v/>
      </c>
      <c r="BB21" s="79" t="str">
        <f t="shared" si="41"/>
        <v/>
      </c>
      <c r="BC21" s="79" t="str">
        <f t="shared" si="41"/>
        <v/>
      </c>
      <c r="BD21" s="79" t="str">
        <f t="shared" si="41"/>
        <v/>
      </c>
      <c r="BE21" s="79" t="str">
        <f t="shared" si="41"/>
        <v/>
      </c>
      <c r="BF21" s="79" t="str">
        <f t="shared" si="41"/>
        <v/>
      </c>
      <c r="BG21" s="79" t="str">
        <f t="shared" si="41"/>
        <v/>
      </c>
      <c r="BH21" s="79" t="str">
        <f t="shared" si="41"/>
        <v/>
      </c>
      <c r="BI21" s="79" t="str">
        <f t="shared" si="41"/>
        <v/>
      </c>
      <c r="BJ21" s="79" t="str">
        <f t="shared" si="41"/>
        <v/>
      </c>
      <c r="BK21" s="79" t="str">
        <f t="shared" si="41"/>
        <v/>
      </c>
      <c r="BL21" s="79" t="str">
        <f t="shared" si="41"/>
        <v/>
      </c>
      <c r="BM21" s="79" t="str">
        <f t="shared" si="41"/>
        <v/>
      </c>
      <c r="BN21" s="79" t="str">
        <f t="shared" si="41"/>
        <v/>
      </c>
      <c r="BO21" s="79" t="str">
        <f t="shared" si="41"/>
        <v/>
      </c>
      <c r="BP21" s="79" t="str">
        <f t="shared" si="41"/>
        <v/>
      </c>
      <c r="BQ21" s="79" t="str">
        <f t="shared" si="41"/>
        <v/>
      </c>
      <c r="BR21" s="79" t="str">
        <f t="shared" si="41"/>
        <v/>
      </c>
      <c r="BS21" s="79" t="str">
        <f t="shared" si="41"/>
        <v/>
      </c>
      <c r="BT21" s="79" t="str">
        <f t="shared" si="41"/>
        <v/>
      </c>
      <c r="BU21" s="79" t="str">
        <f t="shared" si="41"/>
        <v/>
      </c>
      <c r="BV21" s="79" t="str">
        <f t="shared" si="41"/>
        <v/>
      </c>
      <c r="BW21" s="79" t="str">
        <f t="shared" si="41"/>
        <v/>
      </c>
      <c r="BX21" s="79" t="str">
        <f t="shared" ref="BX21:CZ21" si="42">IF($DA$45=0,"",IF(SUMIF($A$35:$A$44,BX$2,$DA$35:$DA$44)=0,"",SUMIF($A$35:$A$44,BX$2,$DA$35:$DA$44)))</f>
        <v/>
      </c>
      <c r="BY21" s="79" t="str">
        <f t="shared" si="42"/>
        <v/>
      </c>
      <c r="BZ21" s="79" t="str">
        <f t="shared" si="42"/>
        <v/>
      </c>
      <c r="CA21" s="79" t="str">
        <f t="shared" si="42"/>
        <v/>
      </c>
      <c r="CB21" s="79" t="str">
        <f t="shared" si="42"/>
        <v/>
      </c>
      <c r="CC21" s="79" t="str">
        <f t="shared" si="42"/>
        <v/>
      </c>
      <c r="CD21" s="79" t="str">
        <f t="shared" si="42"/>
        <v/>
      </c>
      <c r="CE21" s="79" t="str">
        <f t="shared" si="42"/>
        <v/>
      </c>
      <c r="CF21" s="79" t="str">
        <f t="shared" si="42"/>
        <v/>
      </c>
      <c r="CG21" s="79" t="str">
        <f t="shared" si="42"/>
        <v/>
      </c>
      <c r="CH21" s="79" t="str">
        <f t="shared" si="42"/>
        <v/>
      </c>
      <c r="CI21" s="79" t="str">
        <f t="shared" si="42"/>
        <v/>
      </c>
      <c r="CJ21" s="79" t="str">
        <f t="shared" si="42"/>
        <v/>
      </c>
      <c r="CK21" s="79" t="str">
        <f t="shared" si="42"/>
        <v/>
      </c>
      <c r="CL21" s="79" t="str">
        <f t="shared" si="42"/>
        <v/>
      </c>
      <c r="CM21" s="79" t="str">
        <f t="shared" si="42"/>
        <v/>
      </c>
      <c r="CN21" s="79" t="str">
        <f t="shared" si="42"/>
        <v/>
      </c>
      <c r="CO21" s="79" t="str">
        <f t="shared" si="42"/>
        <v/>
      </c>
      <c r="CP21" s="79" t="str">
        <f t="shared" si="42"/>
        <v/>
      </c>
      <c r="CQ21" s="79" t="str">
        <f t="shared" si="42"/>
        <v/>
      </c>
      <c r="CR21" s="79" t="str">
        <f t="shared" si="42"/>
        <v/>
      </c>
      <c r="CS21" s="79" t="str">
        <f t="shared" si="42"/>
        <v/>
      </c>
      <c r="CT21" s="79" t="str">
        <f t="shared" si="42"/>
        <v/>
      </c>
      <c r="CU21" s="79" t="str">
        <f t="shared" si="42"/>
        <v/>
      </c>
      <c r="CV21" s="79" t="str">
        <f t="shared" si="42"/>
        <v/>
      </c>
      <c r="CW21" s="79" t="str">
        <f t="shared" si="42"/>
        <v/>
      </c>
      <c r="CX21" s="79" t="str">
        <f t="shared" si="42"/>
        <v/>
      </c>
      <c r="CY21" s="79" t="str">
        <f t="shared" si="42"/>
        <v/>
      </c>
      <c r="CZ21" s="79" t="str">
        <f t="shared" si="42"/>
        <v/>
      </c>
    </row>
    <row r="22" spans="1:113" ht="39" x14ac:dyDescent="0.2">
      <c r="A22" s="731"/>
      <c r="B22" s="732"/>
      <c r="C22" s="77" t="s">
        <v>1160</v>
      </c>
      <c r="D22" s="133" t="str">
        <f t="shared" si="0"/>
        <v/>
      </c>
      <c r="E22" s="133" t="str">
        <f t="shared" ref="E22:K22" si="43">IF($DB$45=0,"",IF(SUMIF($A$35:$A$44,E$2,$DB$35:$DB$44)=0,"",SUMIF($A$35:$A$44,E$2,$DB$35:$DB$44)))</f>
        <v/>
      </c>
      <c r="F22" s="78" t="str">
        <f t="shared" si="43"/>
        <v/>
      </c>
      <c r="G22" s="79" t="str">
        <f t="shared" si="43"/>
        <v/>
      </c>
      <c r="H22" s="79" t="str">
        <f t="shared" si="43"/>
        <v/>
      </c>
      <c r="I22" s="79" t="str">
        <f t="shared" si="43"/>
        <v/>
      </c>
      <c r="J22" s="79" t="str">
        <f t="shared" si="43"/>
        <v/>
      </c>
      <c r="K22" s="79" t="str">
        <f t="shared" si="43"/>
        <v/>
      </c>
      <c r="L22" s="79" t="str">
        <f t="shared" ref="L22:BW22" si="44">IF($DB$45=0,"",IF(SUMIF($A$35:$A$44,L$2,$DB$35:$DB$44)=0,"",SUMIF($A$35:$A$44,L$2,$DB$35:$DB$44)))</f>
        <v/>
      </c>
      <c r="M22" s="79" t="str">
        <f t="shared" si="44"/>
        <v/>
      </c>
      <c r="N22" s="79" t="str">
        <f t="shared" si="44"/>
        <v/>
      </c>
      <c r="O22" s="79" t="str">
        <f t="shared" si="44"/>
        <v/>
      </c>
      <c r="P22" s="79" t="str">
        <f t="shared" si="44"/>
        <v/>
      </c>
      <c r="Q22" s="79" t="str">
        <f t="shared" si="44"/>
        <v/>
      </c>
      <c r="R22" s="79" t="str">
        <f t="shared" si="44"/>
        <v/>
      </c>
      <c r="S22" s="79" t="str">
        <f t="shared" si="44"/>
        <v/>
      </c>
      <c r="T22" s="79" t="str">
        <f t="shared" si="44"/>
        <v/>
      </c>
      <c r="U22" s="79" t="str">
        <f t="shared" si="44"/>
        <v/>
      </c>
      <c r="V22" s="79" t="str">
        <f t="shared" si="44"/>
        <v/>
      </c>
      <c r="W22" s="79" t="str">
        <f t="shared" si="44"/>
        <v/>
      </c>
      <c r="X22" s="79" t="str">
        <f t="shared" si="44"/>
        <v/>
      </c>
      <c r="Y22" s="79" t="str">
        <f t="shared" si="44"/>
        <v/>
      </c>
      <c r="Z22" s="79" t="str">
        <f t="shared" si="44"/>
        <v/>
      </c>
      <c r="AA22" s="79" t="str">
        <f t="shared" si="44"/>
        <v/>
      </c>
      <c r="AB22" s="79" t="str">
        <f t="shared" si="44"/>
        <v/>
      </c>
      <c r="AC22" s="79" t="str">
        <f t="shared" si="44"/>
        <v/>
      </c>
      <c r="AD22" s="79" t="str">
        <f t="shared" si="44"/>
        <v/>
      </c>
      <c r="AE22" s="79" t="str">
        <f t="shared" si="44"/>
        <v/>
      </c>
      <c r="AF22" s="79" t="str">
        <f t="shared" si="44"/>
        <v/>
      </c>
      <c r="AG22" s="79" t="str">
        <f t="shared" si="44"/>
        <v/>
      </c>
      <c r="AH22" s="79" t="str">
        <f t="shared" si="44"/>
        <v/>
      </c>
      <c r="AI22" s="79" t="str">
        <f t="shared" si="44"/>
        <v/>
      </c>
      <c r="AJ22" s="79" t="str">
        <f t="shared" si="44"/>
        <v/>
      </c>
      <c r="AK22" s="79" t="str">
        <f t="shared" si="44"/>
        <v/>
      </c>
      <c r="AL22" s="79" t="str">
        <f t="shared" si="44"/>
        <v/>
      </c>
      <c r="AM22" s="79" t="str">
        <f t="shared" si="44"/>
        <v/>
      </c>
      <c r="AN22" s="79" t="str">
        <f t="shared" si="44"/>
        <v/>
      </c>
      <c r="AO22" s="79" t="str">
        <f t="shared" si="44"/>
        <v/>
      </c>
      <c r="AP22" s="79" t="str">
        <f t="shared" si="44"/>
        <v/>
      </c>
      <c r="AQ22" s="79" t="str">
        <f t="shared" si="44"/>
        <v/>
      </c>
      <c r="AR22" s="79" t="str">
        <f t="shared" si="44"/>
        <v/>
      </c>
      <c r="AS22" s="79" t="str">
        <f t="shared" si="44"/>
        <v/>
      </c>
      <c r="AT22" s="79" t="str">
        <f t="shared" si="44"/>
        <v/>
      </c>
      <c r="AU22" s="79" t="str">
        <f t="shared" si="44"/>
        <v/>
      </c>
      <c r="AV22" s="79" t="str">
        <f t="shared" si="44"/>
        <v/>
      </c>
      <c r="AW22" s="79" t="str">
        <f t="shared" si="44"/>
        <v/>
      </c>
      <c r="AX22" s="79" t="str">
        <f t="shared" si="44"/>
        <v/>
      </c>
      <c r="AY22" s="79" t="str">
        <f t="shared" si="44"/>
        <v/>
      </c>
      <c r="AZ22" s="79" t="str">
        <f t="shared" si="44"/>
        <v/>
      </c>
      <c r="BA22" s="79" t="str">
        <f t="shared" si="44"/>
        <v/>
      </c>
      <c r="BB22" s="79" t="str">
        <f t="shared" si="44"/>
        <v/>
      </c>
      <c r="BC22" s="79" t="str">
        <f t="shared" si="44"/>
        <v/>
      </c>
      <c r="BD22" s="79" t="str">
        <f t="shared" si="44"/>
        <v/>
      </c>
      <c r="BE22" s="79" t="str">
        <f t="shared" si="44"/>
        <v/>
      </c>
      <c r="BF22" s="79" t="str">
        <f t="shared" si="44"/>
        <v/>
      </c>
      <c r="BG22" s="79" t="str">
        <f t="shared" si="44"/>
        <v/>
      </c>
      <c r="BH22" s="79" t="str">
        <f t="shared" si="44"/>
        <v/>
      </c>
      <c r="BI22" s="79" t="str">
        <f t="shared" si="44"/>
        <v/>
      </c>
      <c r="BJ22" s="79" t="str">
        <f t="shared" si="44"/>
        <v/>
      </c>
      <c r="BK22" s="79" t="str">
        <f t="shared" si="44"/>
        <v/>
      </c>
      <c r="BL22" s="79" t="str">
        <f t="shared" si="44"/>
        <v/>
      </c>
      <c r="BM22" s="79" t="str">
        <f t="shared" si="44"/>
        <v/>
      </c>
      <c r="BN22" s="79" t="str">
        <f t="shared" si="44"/>
        <v/>
      </c>
      <c r="BO22" s="79" t="str">
        <f t="shared" si="44"/>
        <v/>
      </c>
      <c r="BP22" s="79" t="str">
        <f t="shared" si="44"/>
        <v/>
      </c>
      <c r="BQ22" s="79" t="str">
        <f t="shared" si="44"/>
        <v/>
      </c>
      <c r="BR22" s="79" t="str">
        <f t="shared" si="44"/>
        <v/>
      </c>
      <c r="BS22" s="79" t="str">
        <f t="shared" si="44"/>
        <v/>
      </c>
      <c r="BT22" s="79" t="str">
        <f t="shared" si="44"/>
        <v/>
      </c>
      <c r="BU22" s="79" t="str">
        <f t="shared" si="44"/>
        <v/>
      </c>
      <c r="BV22" s="79" t="str">
        <f t="shared" si="44"/>
        <v/>
      </c>
      <c r="BW22" s="79" t="str">
        <f t="shared" si="44"/>
        <v/>
      </c>
      <c r="BX22" s="79" t="str">
        <f t="shared" ref="BX22:CZ22" si="45">IF($DB$45=0,"",IF(SUMIF($A$35:$A$44,BX$2,$DB$35:$DB$44)=0,"",SUMIF($A$35:$A$44,BX$2,$DB$35:$DB$44)))</f>
        <v/>
      </c>
      <c r="BY22" s="79" t="str">
        <f t="shared" si="45"/>
        <v/>
      </c>
      <c r="BZ22" s="79" t="str">
        <f t="shared" si="45"/>
        <v/>
      </c>
      <c r="CA22" s="79" t="str">
        <f t="shared" si="45"/>
        <v/>
      </c>
      <c r="CB22" s="79" t="str">
        <f t="shared" si="45"/>
        <v/>
      </c>
      <c r="CC22" s="79" t="str">
        <f t="shared" si="45"/>
        <v/>
      </c>
      <c r="CD22" s="79" t="str">
        <f t="shared" si="45"/>
        <v/>
      </c>
      <c r="CE22" s="79" t="str">
        <f t="shared" si="45"/>
        <v/>
      </c>
      <c r="CF22" s="79" t="str">
        <f t="shared" si="45"/>
        <v/>
      </c>
      <c r="CG22" s="79" t="str">
        <f t="shared" si="45"/>
        <v/>
      </c>
      <c r="CH22" s="79" t="str">
        <f t="shared" si="45"/>
        <v/>
      </c>
      <c r="CI22" s="79" t="str">
        <f t="shared" si="45"/>
        <v/>
      </c>
      <c r="CJ22" s="79" t="str">
        <f t="shared" si="45"/>
        <v/>
      </c>
      <c r="CK22" s="79" t="str">
        <f t="shared" si="45"/>
        <v/>
      </c>
      <c r="CL22" s="79" t="str">
        <f t="shared" si="45"/>
        <v/>
      </c>
      <c r="CM22" s="79" t="str">
        <f t="shared" si="45"/>
        <v/>
      </c>
      <c r="CN22" s="79" t="str">
        <f t="shared" si="45"/>
        <v/>
      </c>
      <c r="CO22" s="79" t="str">
        <f t="shared" si="45"/>
        <v/>
      </c>
      <c r="CP22" s="79" t="str">
        <f t="shared" si="45"/>
        <v/>
      </c>
      <c r="CQ22" s="79" t="str">
        <f t="shared" si="45"/>
        <v/>
      </c>
      <c r="CR22" s="79" t="str">
        <f t="shared" si="45"/>
        <v/>
      </c>
      <c r="CS22" s="79" t="str">
        <f t="shared" si="45"/>
        <v/>
      </c>
      <c r="CT22" s="79" t="str">
        <f t="shared" si="45"/>
        <v/>
      </c>
      <c r="CU22" s="79" t="str">
        <f t="shared" si="45"/>
        <v/>
      </c>
      <c r="CV22" s="79" t="str">
        <f t="shared" si="45"/>
        <v/>
      </c>
      <c r="CW22" s="79" t="str">
        <f t="shared" si="45"/>
        <v/>
      </c>
      <c r="CX22" s="79" t="str">
        <f t="shared" si="45"/>
        <v/>
      </c>
      <c r="CY22" s="79" t="str">
        <f t="shared" si="45"/>
        <v/>
      </c>
      <c r="CZ22" s="79" t="str">
        <f t="shared" si="45"/>
        <v/>
      </c>
    </row>
    <row r="23" spans="1:113" ht="13.5" thickBot="1" x14ac:dyDescent="0.25">
      <c r="A23" s="733"/>
      <c r="B23" s="734"/>
      <c r="C23" s="77" t="s">
        <v>1161</v>
      </c>
      <c r="D23" s="133" t="str">
        <f t="shared" si="0"/>
        <v/>
      </c>
      <c r="E23" s="133" t="str">
        <f t="shared" ref="E23:K23" si="46">IF($DC$45=0,"",IF(SUMIF($A$35:$A$44,E$2,$DC$35:$DC$44)=0,"",SUMIF($A$35:$A$44,E$2,$DC$35:$DC$44)))</f>
        <v/>
      </c>
      <c r="F23" s="78" t="str">
        <f t="shared" si="46"/>
        <v/>
      </c>
      <c r="G23" s="79" t="str">
        <f t="shared" si="46"/>
        <v/>
      </c>
      <c r="H23" s="79" t="str">
        <f t="shared" si="46"/>
        <v/>
      </c>
      <c r="I23" s="79" t="str">
        <f t="shared" si="46"/>
        <v/>
      </c>
      <c r="J23" s="79" t="str">
        <f t="shared" si="46"/>
        <v/>
      </c>
      <c r="K23" s="79" t="str">
        <f t="shared" si="46"/>
        <v/>
      </c>
      <c r="L23" s="79" t="str">
        <f t="shared" ref="L23:BW23" si="47">IF($DC$45=0,"",IF(SUMIF($A$35:$A$44,L$2,$DC$35:$DC$44)=0,"",SUMIF($A$35:$A$44,L$2,$DC$35:$DC$44)))</f>
        <v/>
      </c>
      <c r="M23" s="79" t="str">
        <f t="shared" si="47"/>
        <v/>
      </c>
      <c r="N23" s="79" t="str">
        <f t="shared" si="47"/>
        <v/>
      </c>
      <c r="O23" s="79" t="str">
        <f t="shared" si="47"/>
        <v/>
      </c>
      <c r="P23" s="79" t="str">
        <f t="shared" si="47"/>
        <v/>
      </c>
      <c r="Q23" s="79" t="str">
        <f t="shared" si="47"/>
        <v/>
      </c>
      <c r="R23" s="79" t="str">
        <f t="shared" si="47"/>
        <v/>
      </c>
      <c r="S23" s="79" t="str">
        <f t="shared" si="47"/>
        <v/>
      </c>
      <c r="T23" s="79" t="str">
        <f t="shared" si="47"/>
        <v/>
      </c>
      <c r="U23" s="79" t="str">
        <f t="shared" si="47"/>
        <v/>
      </c>
      <c r="V23" s="79" t="str">
        <f t="shared" si="47"/>
        <v/>
      </c>
      <c r="W23" s="79" t="str">
        <f t="shared" si="47"/>
        <v/>
      </c>
      <c r="X23" s="79" t="str">
        <f t="shared" si="47"/>
        <v/>
      </c>
      <c r="Y23" s="79" t="str">
        <f t="shared" si="47"/>
        <v/>
      </c>
      <c r="Z23" s="79" t="str">
        <f t="shared" si="47"/>
        <v/>
      </c>
      <c r="AA23" s="79" t="str">
        <f t="shared" si="47"/>
        <v/>
      </c>
      <c r="AB23" s="79" t="str">
        <f t="shared" si="47"/>
        <v/>
      </c>
      <c r="AC23" s="79" t="str">
        <f t="shared" si="47"/>
        <v/>
      </c>
      <c r="AD23" s="79" t="str">
        <f t="shared" si="47"/>
        <v/>
      </c>
      <c r="AE23" s="79" t="str">
        <f t="shared" si="47"/>
        <v/>
      </c>
      <c r="AF23" s="79" t="str">
        <f t="shared" si="47"/>
        <v/>
      </c>
      <c r="AG23" s="79" t="str">
        <f t="shared" si="47"/>
        <v/>
      </c>
      <c r="AH23" s="79" t="str">
        <f t="shared" si="47"/>
        <v/>
      </c>
      <c r="AI23" s="79" t="str">
        <f t="shared" si="47"/>
        <v/>
      </c>
      <c r="AJ23" s="79" t="str">
        <f t="shared" si="47"/>
        <v/>
      </c>
      <c r="AK23" s="79" t="str">
        <f t="shared" si="47"/>
        <v/>
      </c>
      <c r="AL23" s="79" t="str">
        <f t="shared" si="47"/>
        <v/>
      </c>
      <c r="AM23" s="79" t="str">
        <f t="shared" si="47"/>
        <v/>
      </c>
      <c r="AN23" s="79" t="str">
        <f t="shared" si="47"/>
        <v/>
      </c>
      <c r="AO23" s="79" t="str">
        <f t="shared" si="47"/>
        <v/>
      </c>
      <c r="AP23" s="79" t="str">
        <f t="shared" si="47"/>
        <v/>
      </c>
      <c r="AQ23" s="79" t="str">
        <f t="shared" si="47"/>
        <v/>
      </c>
      <c r="AR23" s="79" t="str">
        <f t="shared" si="47"/>
        <v/>
      </c>
      <c r="AS23" s="79" t="str">
        <f t="shared" si="47"/>
        <v/>
      </c>
      <c r="AT23" s="79" t="str">
        <f t="shared" si="47"/>
        <v/>
      </c>
      <c r="AU23" s="79" t="str">
        <f t="shared" si="47"/>
        <v/>
      </c>
      <c r="AV23" s="79" t="str">
        <f t="shared" si="47"/>
        <v/>
      </c>
      <c r="AW23" s="79" t="str">
        <f t="shared" si="47"/>
        <v/>
      </c>
      <c r="AX23" s="79" t="str">
        <f t="shared" si="47"/>
        <v/>
      </c>
      <c r="AY23" s="79" t="str">
        <f t="shared" si="47"/>
        <v/>
      </c>
      <c r="AZ23" s="79" t="str">
        <f t="shared" si="47"/>
        <v/>
      </c>
      <c r="BA23" s="79" t="str">
        <f t="shared" si="47"/>
        <v/>
      </c>
      <c r="BB23" s="79" t="str">
        <f t="shared" si="47"/>
        <v/>
      </c>
      <c r="BC23" s="79" t="str">
        <f t="shared" si="47"/>
        <v/>
      </c>
      <c r="BD23" s="79" t="str">
        <f t="shared" si="47"/>
        <v/>
      </c>
      <c r="BE23" s="79" t="str">
        <f t="shared" si="47"/>
        <v/>
      </c>
      <c r="BF23" s="79" t="str">
        <f t="shared" si="47"/>
        <v/>
      </c>
      <c r="BG23" s="79" t="str">
        <f t="shared" si="47"/>
        <v/>
      </c>
      <c r="BH23" s="79" t="str">
        <f t="shared" si="47"/>
        <v/>
      </c>
      <c r="BI23" s="79" t="str">
        <f t="shared" si="47"/>
        <v/>
      </c>
      <c r="BJ23" s="79" t="str">
        <f t="shared" si="47"/>
        <v/>
      </c>
      <c r="BK23" s="79" t="str">
        <f t="shared" si="47"/>
        <v/>
      </c>
      <c r="BL23" s="79" t="str">
        <f t="shared" si="47"/>
        <v/>
      </c>
      <c r="BM23" s="79" t="str">
        <f t="shared" si="47"/>
        <v/>
      </c>
      <c r="BN23" s="79" t="str">
        <f t="shared" si="47"/>
        <v/>
      </c>
      <c r="BO23" s="79" t="str">
        <f t="shared" si="47"/>
        <v/>
      </c>
      <c r="BP23" s="79" t="str">
        <f t="shared" si="47"/>
        <v/>
      </c>
      <c r="BQ23" s="79" t="str">
        <f t="shared" si="47"/>
        <v/>
      </c>
      <c r="BR23" s="79" t="str">
        <f t="shared" si="47"/>
        <v/>
      </c>
      <c r="BS23" s="79" t="str">
        <f t="shared" si="47"/>
        <v/>
      </c>
      <c r="BT23" s="79" t="str">
        <f t="shared" si="47"/>
        <v/>
      </c>
      <c r="BU23" s="79" t="str">
        <f t="shared" si="47"/>
        <v/>
      </c>
      <c r="BV23" s="79" t="str">
        <f t="shared" si="47"/>
        <v/>
      </c>
      <c r="BW23" s="79" t="str">
        <f t="shared" si="47"/>
        <v/>
      </c>
      <c r="BX23" s="79" t="str">
        <f t="shared" ref="BX23:CZ23" si="48">IF($DC$45=0,"",IF(SUMIF($A$35:$A$44,BX$2,$DC$35:$DC$44)=0,"",SUMIF($A$35:$A$44,BX$2,$DC$35:$DC$44)))</f>
        <v/>
      </c>
      <c r="BY23" s="79" t="str">
        <f t="shared" si="48"/>
        <v/>
      </c>
      <c r="BZ23" s="79" t="str">
        <f t="shared" si="48"/>
        <v/>
      </c>
      <c r="CA23" s="79" t="str">
        <f t="shared" si="48"/>
        <v/>
      </c>
      <c r="CB23" s="79" t="str">
        <f t="shared" si="48"/>
        <v/>
      </c>
      <c r="CC23" s="79" t="str">
        <f t="shared" si="48"/>
        <v/>
      </c>
      <c r="CD23" s="79" t="str">
        <f t="shared" si="48"/>
        <v/>
      </c>
      <c r="CE23" s="79" t="str">
        <f t="shared" si="48"/>
        <v/>
      </c>
      <c r="CF23" s="79" t="str">
        <f t="shared" si="48"/>
        <v/>
      </c>
      <c r="CG23" s="79" t="str">
        <f t="shared" si="48"/>
        <v/>
      </c>
      <c r="CH23" s="79" t="str">
        <f t="shared" si="48"/>
        <v/>
      </c>
      <c r="CI23" s="79" t="str">
        <f t="shared" si="48"/>
        <v/>
      </c>
      <c r="CJ23" s="79" t="str">
        <f t="shared" si="48"/>
        <v/>
      </c>
      <c r="CK23" s="79" t="str">
        <f t="shared" si="48"/>
        <v/>
      </c>
      <c r="CL23" s="79" t="str">
        <f t="shared" si="48"/>
        <v/>
      </c>
      <c r="CM23" s="79" t="str">
        <f t="shared" si="48"/>
        <v/>
      </c>
      <c r="CN23" s="79" t="str">
        <f t="shared" si="48"/>
        <v/>
      </c>
      <c r="CO23" s="79" t="str">
        <f t="shared" si="48"/>
        <v/>
      </c>
      <c r="CP23" s="79" t="str">
        <f t="shared" si="48"/>
        <v/>
      </c>
      <c r="CQ23" s="79" t="str">
        <f t="shared" si="48"/>
        <v/>
      </c>
      <c r="CR23" s="79" t="str">
        <f t="shared" si="48"/>
        <v/>
      </c>
      <c r="CS23" s="79" t="str">
        <f t="shared" si="48"/>
        <v/>
      </c>
      <c r="CT23" s="79" t="str">
        <f t="shared" si="48"/>
        <v/>
      </c>
      <c r="CU23" s="79" t="str">
        <f t="shared" si="48"/>
        <v/>
      </c>
      <c r="CV23" s="79" t="str">
        <f t="shared" si="48"/>
        <v/>
      </c>
      <c r="CW23" s="79" t="str">
        <f t="shared" si="48"/>
        <v/>
      </c>
      <c r="CX23" s="79" t="str">
        <f t="shared" si="48"/>
        <v/>
      </c>
      <c r="CY23" s="79" t="str">
        <f t="shared" si="48"/>
        <v/>
      </c>
      <c r="CZ23" s="79" t="str">
        <f t="shared" si="48"/>
        <v/>
      </c>
    </row>
    <row r="24" spans="1:113" ht="26" x14ac:dyDescent="0.2">
      <c r="A24" s="730" t="s">
        <v>211</v>
      </c>
      <c r="B24" s="621"/>
      <c r="C24" s="74" t="s">
        <v>1158</v>
      </c>
      <c r="D24" s="75" t="str">
        <f t="shared" si="0"/>
        <v/>
      </c>
      <c r="E24" s="75" t="str">
        <f t="shared" ref="E24:K24" si="49">IF($DD$45=0,"",IF(SUMIF($A$35:$A$44,E$2,$DD$35:$DD$44)=0,"",SUMIF($A$35:$A$44,E$2,$DD$35:$DD$44)))</f>
        <v/>
      </c>
      <c r="F24" s="132" t="str">
        <f t="shared" si="49"/>
        <v/>
      </c>
      <c r="G24" s="76" t="str">
        <f t="shared" si="49"/>
        <v/>
      </c>
      <c r="H24" s="76" t="str">
        <f t="shared" si="49"/>
        <v/>
      </c>
      <c r="I24" s="76" t="str">
        <f t="shared" si="49"/>
        <v/>
      </c>
      <c r="J24" s="76" t="str">
        <f t="shared" si="49"/>
        <v/>
      </c>
      <c r="K24" s="76" t="str">
        <f t="shared" si="49"/>
        <v/>
      </c>
      <c r="L24" s="76" t="str">
        <f t="shared" ref="L24:BW24" si="50">IF($DD$45=0,"",IF(SUMIF($A$35:$A$44,L$2,$DD$35:$DD$44)=0,"",SUMIF($A$35:$A$44,L$2,$DD$35:$DD$44)))</f>
        <v/>
      </c>
      <c r="M24" s="76" t="str">
        <f t="shared" si="50"/>
        <v/>
      </c>
      <c r="N24" s="76" t="str">
        <f t="shared" si="50"/>
        <v/>
      </c>
      <c r="O24" s="76" t="str">
        <f t="shared" si="50"/>
        <v/>
      </c>
      <c r="P24" s="76" t="str">
        <f t="shared" si="50"/>
        <v/>
      </c>
      <c r="Q24" s="76" t="str">
        <f t="shared" si="50"/>
        <v/>
      </c>
      <c r="R24" s="76" t="str">
        <f t="shared" si="50"/>
        <v/>
      </c>
      <c r="S24" s="76" t="str">
        <f t="shared" si="50"/>
        <v/>
      </c>
      <c r="T24" s="76" t="str">
        <f t="shared" si="50"/>
        <v/>
      </c>
      <c r="U24" s="76" t="str">
        <f t="shared" si="50"/>
        <v/>
      </c>
      <c r="V24" s="76" t="str">
        <f t="shared" si="50"/>
        <v/>
      </c>
      <c r="W24" s="76" t="str">
        <f t="shared" si="50"/>
        <v/>
      </c>
      <c r="X24" s="76" t="str">
        <f t="shared" si="50"/>
        <v/>
      </c>
      <c r="Y24" s="76" t="str">
        <f t="shared" si="50"/>
        <v/>
      </c>
      <c r="Z24" s="76" t="str">
        <f t="shared" si="50"/>
        <v/>
      </c>
      <c r="AA24" s="76" t="str">
        <f t="shared" si="50"/>
        <v/>
      </c>
      <c r="AB24" s="76" t="str">
        <f t="shared" si="50"/>
        <v/>
      </c>
      <c r="AC24" s="76" t="str">
        <f t="shared" si="50"/>
        <v/>
      </c>
      <c r="AD24" s="76" t="str">
        <f t="shared" si="50"/>
        <v/>
      </c>
      <c r="AE24" s="76" t="str">
        <f t="shared" si="50"/>
        <v/>
      </c>
      <c r="AF24" s="76" t="str">
        <f t="shared" si="50"/>
        <v/>
      </c>
      <c r="AG24" s="76" t="str">
        <f t="shared" si="50"/>
        <v/>
      </c>
      <c r="AH24" s="76" t="str">
        <f t="shared" si="50"/>
        <v/>
      </c>
      <c r="AI24" s="76" t="str">
        <f t="shared" si="50"/>
        <v/>
      </c>
      <c r="AJ24" s="76" t="str">
        <f t="shared" si="50"/>
        <v/>
      </c>
      <c r="AK24" s="76" t="str">
        <f t="shared" si="50"/>
        <v/>
      </c>
      <c r="AL24" s="76" t="str">
        <f t="shared" si="50"/>
        <v/>
      </c>
      <c r="AM24" s="76" t="str">
        <f t="shared" si="50"/>
        <v/>
      </c>
      <c r="AN24" s="76" t="str">
        <f t="shared" si="50"/>
        <v/>
      </c>
      <c r="AO24" s="76" t="str">
        <f t="shared" si="50"/>
        <v/>
      </c>
      <c r="AP24" s="76" t="str">
        <f t="shared" si="50"/>
        <v/>
      </c>
      <c r="AQ24" s="76" t="str">
        <f t="shared" si="50"/>
        <v/>
      </c>
      <c r="AR24" s="76" t="str">
        <f t="shared" si="50"/>
        <v/>
      </c>
      <c r="AS24" s="76" t="str">
        <f t="shared" si="50"/>
        <v/>
      </c>
      <c r="AT24" s="76" t="str">
        <f t="shared" si="50"/>
        <v/>
      </c>
      <c r="AU24" s="76" t="str">
        <f t="shared" si="50"/>
        <v/>
      </c>
      <c r="AV24" s="76" t="str">
        <f t="shared" si="50"/>
        <v/>
      </c>
      <c r="AW24" s="76" t="str">
        <f t="shared" si="50"/>
        <v/>
      </c>
      <c r="AX24" s="76" t="str">
        <f t="shared" si="50"/>
        <v/>
      </c>
      <c r="AY24" s="76" t="str">
        <f t="shared" si="50"/>
        <v/>
      </c>
      <c r="AZ24" s="76" t="str">
        <f t="shared" si="50"/>
        <v/>
      </c>
      <c r="BA24" s="76" t="str">
        <f t="shared" si="50"/>
        <v/>
      </c>
      <c r="BB24" s="76" t="str">
        <f t="shared" si="50"/>
        <v/>
      </c>
      <c r="BC24" s="76" t="str">
        <f t="shared" si="50"/>
        <v/>
      </c>
      <c r="BD24" s="76" t="str">
        <f t="shared" si="50"/>
        <v/>
      </c>
      <c r="BE24" s="76" t="str">
        <f t="shared" si="50"/>
        <v/>
      </c>
      <c r="BF24" s="76" t="str">
        <f t="shared" si="50"/>
        <v/>
      </c>
      <c r="BG24" s="76" t="str">
        <f t="shared" si="50"/>
        <v/>
      </c>
      <c r="BH24" s="76" t="str">
        <f t="shared" si="50"/>
        <v/>
      </c>
      <c r="BI24" s="76" t="str">
        <f t="shared" si="50"/>
        <v/>
      </c>
      <c r="BJ24" s="76" t="str">
        <f t="shared" si="50"/>
        <v/>
      </c>
      <c r="BK24" s="76" t="str">
        <f t="shared" si="50"/>
        <v/>
      </c>
      <c r="BL24" s="76" t="str">
        <f t="shared" si="50"/>
        <v/>
      </c>
      <c r="BM24" s="76" t="str">
        <f t="shared" si="50"/>
        <v/>
      </c>
      <c r="BN24" s="76" t="str">
        <f t="shared" si="50"/>
        <v/>
      </c>
      <c r="BO24" s="76" t="str">
        <f t="shared" si="50"/>
        <v/>
      </c>
      <c r="BP24" s="76" t="str">
        <f t="shared" si="50"/>
        <v/>
      </c>
      <c r="BQ24" s="76" t="str">
        <f t="shared" si="50"/>
        <v/>
      </c>
      <c r="BR24" s="76" t="str">
        <f t="shared" si="50"/>
        <v/>
      </c>
      <c r="BS24" s="76" t="str">
        <f t="shared" si="50"/>
        <v/>
      </c>
      <c r="BT24" s="76" t="str">
        <f t="shared" si="50"/>
        <v/>
      </c>
      <c r="BU24" s="76" t="str">
        <f t="shared" si="50"/>
        <v/>
      </c>
      <c r="BV24" s="76" t="str">
        <f t="shared" si="50"/>
        <v/>
      </c>
      <c r="BW24" s="76" t="str">
        <f t="shared" si="50"/>
        <v/>
      </c>
      <c r="BX24" s="76" t="str">
        <f t="shared" ref="BX24:CZ24" si="51">IF($DD$45=0,"",IF(SUMIF($A$35:$A$44,BX$2,$DD$35:$DD$44)=0,"",SUMIF($A$35:$A$44,BX$2,$DD$35:$DD$44)))</f>
        <v/>
      </c>
      <c r="BY24" s="76" t="str">
        <f t="shared" si="51"/>
        <v/>
      </c>
      <c r="BZ24" s="76" t="str">
        <f t="shared" si="51"/>
        <v/>
      </c>
      <c r="CA24" s="76" t="str">
        <f t="shared" si="51"/>
        <v/>
      </c>
      <c r="CB24" s="76" t="str">
        <f t="shared" si="51"/>
        <v/>
      </c>
      <c r="CC24" s="76" t="str">
        <f t="shared" si="51"/>
        <v/>
      </c>
      <c r="CD24" s="76" t="str">
        <f t="shared" si="51"/>
        <v/>
      </c>
      <c r="CE24" s="76" t="str">
        <f t="shared" si="51"/>
        <v/>
      </c>
      <c r="CF24" s="76" t="str">
        <f t="shared" si="51"/>
        <v/>
      </c>
      <c r="CG24" s="76" t="str">
        <f t="shared" si="51"/>
        <v/>
      </c>
      <c r="CH24" s="76" t="str">
        <f t="shared" si="51"/>
        <v/>
      </c>
      <c r="CI24" s="76" t="str">
        <f t="shared" si="51"/>
        <v/>
      </c>
      <c r="CJ24" s="76" t="str">
        <f t="shared" si="51"/>
        <v/>
      </c>
      <c r="CK24" s="76" t="str">
        <f t="shared" si="51"/>
        <v/>
      </c>
      <c r="CL24" s="76" t="str">
        <f t="shared" si="51"/>
        <v/>
      </c>
      <c r="CM24" s="76" t="str">
        <f t="shared" si="51"/>
        <v/>
      </c>
      <c r="CN24" s="76" t="str">
        <f t="shared" si="51"/>
        <v/>
      </c>
      <c r="CO24" s="76" t="str">
        <f t="shared" si="51"/>
        <v/>
      </c>
      <c r="CP24" s="76" t="str">
        <f t="shared" si="51"/>
        <v/>
      </c>
      <c r="CQ24" s="76" t="str">
        <f t="shared" si="51"/>
        <v/>
      </c>
      <c r="CR24" s="76" t="str">
        <f t="shared" si="51"/>
        <v/>
      </c>
      <c r="CS24" s="76" t="str">
        <f t="shared" si="51"/>
        <v/>
      </c>
      <c r="CT24" s="76" t="str">
        <f t="shared" si="51"/>
        <v/>
      </c>
      <c r="CU24" s="76" t="str">
        <f t="shared" si="51"/>
        <v/>
      </c>
      <c r="CV24" s="76" t="str">
        <f t="shared" si="51"/>
        <v/>
      </c>
      <c r="CW24" s="76" t="str">
        <f t="shared" si="51"/>
        <v/>
      </c>
      <c r="CX24" s="76" t="str">
        <f t="shared" si="51"/>
        <v/>
      </c>
      <c r="CY24" s="76" t="str">
        <f t="shared" si="51"/>
        <v/>
      </c>
      <c r="CZ24" s="76" t="str">
        <f t="shared" si="51"/>
        <v/>
      </c>
    </row>
    <row r="25" spans="1:113" ht="39" x14ac:dyDescent="0.2">
      <c r="A25" s="731"/>
      <c r="B25" s="732"/>
      <c r="C25" s="77" t="s">
        <v>1159</v>
      </c>
      <c r="D25" s="133" t="str">
        <f t="shared" si="0"/>
        <v/>
      </c>
      <c r="E25" s="133" t="str">
        <f t="shared" ref="E25:K25" si="52">IF($DE$45=0,"",IF(SUMIF($A$35:$A$44,E$2,$DE$35:$DE$44)=0,"",SUMIF($A$35:$A$44,E$2,$DE$35:$DE$44)))</f>
        <v/>
      </c>
      <c r="F25" s="78" t="str">
        <f t="shared" si="52"/>
        <v/>
      </c>
      <c r="G25" s="79" t="str">
        <f t="shared" si="52"/>
        <v/>
      </c>
      <c r="H25" s="79" t="str">
        <f t="shared" si="52"/>
        <v/>
      </c>
      <c r="I25" s="79" t="str">
        <f t="shared" si="52"/>
        <v/>
      </c>
      <c r="J25" s="79" t="str">
        <f t="shared" si="52"/>
        <v/>
      </c>
      <c r="K25" s="79" t="str">
        <f t="shared" si="52"/>
        <v/>
      </c>
      <c r="L25" s="79" t="str">
        <f t="shared" ref="L25:BW25" si="53">IF($DE$45=0,"",IF(SUMIF($A$35:$A$44,L$2,$DE$35:$DE$44)=0,"",SUMIF($A$35:$A$44,L$2,$DE$35:$DE$44)))</f>
        <v/>
      </c>
      <c r="M25" s="79" t="str">
        <f t="shared" si="53"/>
        <v/>
      </c>
      <c r="N25" s="79" t="str">
        <f t="shared" si="53"/>
        <v/>
      </c>
      <c r="O25" s="79" t="str">
        <f t="shared" si="53"/>
        <v/>
      </c>
      <c r="P25" s="79" t="str">
        <f t="shared" si="53"/>
        <v/>
      </c>
      <c r="Q25" s="79" t="str">
        <f t="shared" si="53"/>
        <v/>
      </c>
      <c r="R25" s="79" t="str">
        <f t="shared" si="53"/>
        <v/>
      </c>
      <c r="S25" s="79" t="str">
        <f t="shared" si="53"/>
        <v/>
      </c>
      <c r="T25" s="79" t="str">
        <f t="shared" si="53"/>
        <v/>
      </c>
      <c r="U25" s="79" t="str">
        <f t="shared" si="53"/>
        <v/>
      </c>
      <c r="V25" s="79" t="str">
        <f t="shared" si="53"/>
        <v/>
      </c>
      <c r="W25" s="79" t="str">
        <f t="shared" si="53"/>
        <v/>
      </c>
      <c r="X25" s="79" t="str">
        <f t="shared" si="53"/>
        <v/>
      </c>
      <c r="Y25" s="79" t="str">
        <f t="shared" si="53"/>
        <v/>
      </c>
      <c r="Z25" s="79" t="str">
        <f t="shared" si="53"/>
        <v/>
      </c>
      <c r="AA25" s="79" t="str">
        <f t="shared" si="53"/>
        <v/>
      </c>
      <c r="AB25" s="79" t="str">
        <f t="shared" si="53"/>
        <v/>
      </c>
      <c r="AC25" s="79" t="str">
        <f t="shared" si="53"/>
        <v/>
      </c>
      <c r="AD25" s="79" t="str">
        <f t="shared" si="53"/>
        <v/>
      </c>
      <c r="AE25" s="79" t="str">
        <f t="shared" si="53"/>
        <v/>
      </c>
      <c r="AF25" s="79" t="str">
        <f t="shared" si="53"/>
        <v/>
      </c>
      <c r="AG25" s="79" t="str">
        <f t="shared" si="53"/>
        <v/>
      </c>
      <c r="AH25" s="79" t="str">
        <f t="shared" si="53"/>
        <v/>
      </c>
      <c r="AI25" s="79" t="str">
        <f t="shared" si="53"/>
        <v/>
      </c>
      <c r="AJ25" s="79" t="str">
        <f t="shared" si="53"/>
        <v/>
      </c>
      <c r="AK25" s="79" t="str">
        <f t="shared" si="53"/>
        <v/>
      </c>
      <c r="AL25" s="79" t="str">
        <f t="shared" si="53"/>
        <v/>
      </c>
      <c r="AM25" s="79" t="str">
        <f t="shared" si="53"/>
        <v/>
      </c>
      <c r="AN25" s="79" t="str">
        <f t="shared" si="53"/>
        <v/>
      </c>
      <c r="AO25" s="79" t="str">
        <f t="shared" si="53"/>
        <v/>
      </c>
      <c r="AP25" s="79" t="str">
        <f t="shared" si="53"/>
        <v/>
      </c>
      <c r="AQ25" s="79" t="str">
        <f t="shared" si="53"/>
        <v/>
      </c>
      <c r="AR25" s="79" t="str">
        <f t="shared" si="53"/>
        <v/>
      </c>
      <c r="AS25" s="79" t="str">
        <f t="shared" si="53"/>
        <v/>
      </c>
      <c r="AT25" s="79" t="str">
        <f t="shared" si="53"/>
        <v/>
      </c>
      <c r="AU25" s="79" t="str">
        <f t="shared" si="53"/>
        <v/>
      </c>
      <c r="AV25" s="79" t="str">
        <f t="shared" si="53"/>
        <v/>
      </c>
      <c r="AW25" s="79" t="str">
        <f t="shared" si="53"/>
        <v/>
      </c>
      <c r="AX25" s="79" t="str">
        <f t="shared" si="53"/>
        <v/>
      </c>
      <c r="AY25" s="79" t="str">
        <f t="shared" si="53"/>
        <v/>
      </c>
      <c r="AZ25" s="79" t="str">
        <f t="shared" si="53"/>
        <v/>
      </c>
      <c r="BA25" s="79" t="str">
        <f t="shared" si="53"/>
        <v/>
      </c>
      <c r="BB25" s="79" t="str">
        <f t="shared" si="53"/>
        <v/>
      </c>
      <c r="BC25" s="79" t="str">
        <f t="shared" si="53"/>
        <v/>
      </c>
      <c r="BD25" s="79" t="str">
        <f t="shared" si="53"/>
        <v/>
      </c>
      <c r="BE25" s="79" t="str">
        <f t="shared" si="53"/>
        <v/>
      </c>
      <c r="BF25" s="79" t="str">
        <f t="shared" si="53"/>
        <v/>
      </c>
      <c r="BG25" s="79" t="str">
        <f t="shared" si="53"/>
        <v/>
      </c>
      <c r="BH25" s="79" t="str">
        <f t="shared" si="53"/>
        <v/>
      </c>
      <c r="BI25" s="79" t="str">
        <f t="shared" si="53"/>
        <v/>
      </c>
      <c r="BJ25" s="79" t="str">
        <f t="shared" si="53"/>
        <v/>
      </c>
      <c r="BK25" s="79" t="str">
        <f t="shared" si="53"/>
        <v/>
      </c>
      <c r="BL25" s="79" t="str">
        <f t="shared" si="53"/>
        <v/>
      </c>
      <c r="BM25" s="79" t="str">
        <f t="shared" si="53"/>
        <v/>
      </c>
      <c r="BN25" s="79" t="str">
        <f t="shared" si="53"/>
        <v/>
      </c>
      <c r="BO25" s="79" t="str">
        <f t="shared" si="53"/>
        <v/>
      </c>
      <c r="BP25" s="79" t="str">
        <f t="shared" si="53"/>
        <v/>
      </c>
      <c r="BQ25" s="79" t="str">
        <f t="shared" si="53"/>
        <v/>
      </c>
      <c r="BR25" s="79" t="str">
        <f t="shared" si="53"/>
        <v/>
      </c>
      <c r="BS25" s="79" t="str">
        <f t="shared" si="53"/>
        <v/>
      </c>
      <c r="BT25" s="79" t="str">
        <f t="shared" si="53"/>
        <v/>
      </c>
      <c r="BU25" s="79" t="str">
        <f t="shared" si="53"/>
        <v/>
      </c>
      <c r="BV25" s="79" t="str">
        <f t="shared" si="53"/>
        <v/>
      </c>
      <c r="BW25" s="79" t="str">
        <f t="shared" si="53"/>
        <v/>
      </c>
      <c r="BX25" s="79" t="str">
        <f t="shared" ref="BX25:CZ25" si="54">IF($DE$45=0,"",IF(SUMIF($A$35:$A$44,BX$2,$DE$35:$DE$44)=0,"",SUMIF($A$35:$A$44,BX$2,$DE$35:$DE$44)))</f>
        <v/>
      </c>
      <c r="BY25" s="79" t="str">
        <f t="shared" si="54"/>
        <v/>
      </c>
      <c r="BZ25" s="79" t="str">
        <f t="shared" si="54"/>
        <v/>
      </c>
      <c r="CA25" s="79" t="str">
        <f t="shared" si="54"/>
        <v/>
      </c>
      <c r="CB25" s="79" t="str">
        <f t="shared" si="54"/>
        <v/>
      </c>
      <c r="CC25" s="79" t="str">
        <f t="shared" si="54"/>
        <v/>
      </c>
      <c r="CD25" s="79" t="str">
        <f t="shared" si="54"/>
        <v/>
      </c>
      <c r="CE25" s="79" t="str">
        <f t="shared" si="54"/>
        <v/>
      </c>
      <c r="CF25" s="79" t="str">
        <f t="shared" si="54"/>
        <v/>
      </c>
      <c r="CG25" s="79" t="str">
        <f t="shared" si="54"/>
        <v/>
      </c>
      <c r="CH25" s="79" t="str">
        <f t="shared" si="54"/>
        <v/>
      </c>
      <c r="CI25" s="79" t="str">
        <f t="shared" si="54"/>
        <v/>
      </c>
      <c r="CJ25" s="79" t="str">
        <f t="shared" si="54"/>
        <v/>
      </c>
      <c r="CK25" s="79" t="str">
        <f t="shared" si="54"/>
        <v/>
      </c>
      <c r="CL25" s="79" t="str">
        <f t="shared" si="54"/>
        <v/>
      </c>
      <c r="CM25" s="79" t="str">
        <f t="shared" si="54"/>
        <v/>
      </c>
      <c r="CN25" s="79" t="str">
        <f t="shared" si="54"/>
        <v/>
      </c>
      <c r="CO25" s="79" t="str">
        <f t="shared" si="54"/>
        <v/>
      </c>
      <c r="CP25" s="79" t="str">
        <f t="shared" si="54"/>
        <v/>
      </c>
      <c r="CQ25" s="79" t="str">
        <f t="shared" si="54"/>
        <v/>
      </c>
      <c r="CR25" s="79" t="str">
        <f t="shared" si="54"/>
        <v/>
      </c>
      <c r="CS25" s="79" t="str">
        <f t="shared" si="54"/>
        <v/>
      </c>
      <c r="CT25" s="79" t="str">
        <f t="shared" si="54"/>
        <v/>
      </c>
      <c r="CU25" s="79" t="str">
        <f t="shared" si="54"/>
        <v/>
      </c>
      <c r="CV25" s="79" t="str">
        <f t="shared" si="54"/>
        <v/>
      </c>
      <c r="CW25" s="79" t="str">
        <f t="shared" si="54"/>
        <v/>
      </c>
      <c r="CX25" s="79" t="str">
        <f t="shared" si="54"/>
        <v/>
      </c>
      <c r="CY25" s="79" t="str">
        <f t="shared" si="54"/>
        <v/>
      </c>
      <c r="CZ25" s="79" t="str">
        <f t="shared" si="54"/>
        <v/>
      </c>
    </row>
    <row r="26" spans="1:113" ht="39" x14ac:dyDescent="0.2">
      <c r="A26" s="731"/>
      <c r="B26" s="732"/>
      <c r="C26" s="77" t="s">
        <v>1160</v>
      </c>
      <c r="D26" s="133" t="str">
        <f t="shared" si="0"/>
        <v/>
      </c>
      <c r="E26" s="133" t="str">
        <f t="shared" ref="E26:K26" si="55">IF($DF$45=0,"",IF(SUMIF($A$35:$A$44,E$2,$DF$35:$DF$44)=0,"",SUMIF($A$35:$A$44,E$2,$DF$35:$DF$44)))</f>
        <v/>
      </c>
      <c r="F26" s="78" t="str">
        <f t="shared" si="55"/>
        <v/>
      </c>
      <c r="G26" s="79" t="str">
        <f t="shared" si="55"/>
        <v/>
      </c>
      <c r="H26" s="79" t="str">
        <f t="shared" si="55"/>
        <v/>
      </c>
      <c r="I26" s="79" t="str">
        <f t="shared" si="55"/>
        <v/>
      </c>
      <c r="J26" s="79" t="str">
        <f t="shared" si="55"/>
        <v/>
      </c>
      <c r="K26" s="79" t="str">
        <f t="shared" si="55"/>
        <v/>
      </c>
      <c r="L26" s="79" t="str">
        <f t="shared" ref="L26:BW26" si="56">IF($DF$45=0,"",IF(SUMIF($A$35:$A$44,L$2,$DF$35:$DF$44)=0,"",SUMIF($A$35:$A$44,L$2,$DF$35:$DF$44)))</f>
        <v/>
      </c>
      <c r="M26" s="79" t="str">
        <f t="shared" si="56"/>
        <v/>
      </c>
      <c r="N26" s="79" t="str">
        <f t="shared" si="56"/>
        <v/>
      </c>
      <c r="O26" s="79" t="str">
        <f t="shared" si="56"/>
        <v/>
      </c>
      <c r="P26" s="79" t="str">
        <f t="shared" si="56"/>
        <v/>
      </c>
      <c r="Q26" s="79" t="str">
        <f t="shared" si="56"/>
        <v/>
      </c>
      <c r="R26" s="79" t="str">
        <f t="shared" si="56"/>
        <v/>
      </c>
      <c r="S26" s="79" t="str">
        <f t="shared" si="56"/>
        <v/>
      </c>
      <c r="T26" s="79" t="str">
        <f t="shared" si="56"/>
        <v/>
      </c>
      <c r="U26" s="79" t="str">
        <f t="shared" si="56"/>
        <v/>
      </c>
      <c r="V26" s="79" t="str">
        <f t="shared" si="56"/>
        <v/>
      </c>
      <c r="W26" s="79" t="str">
        <f t="shared" si="56"/>
        <v/>
      </c>
      <c r="X26" s="79" t="str">
        <f t="shared" si="56"/>
        <v/>
      </c>
      <c r="Y26" s="79" t="str">
        <f t="shared" si="56"/>
        <v/>
      </c>
      <c r="Z26" s="79" t="str">
        <f t="shared" si="56"/>
        <v/>
      </c>
      <c r="AA26" s="79" t="str">
        <f t="shared" si="56"/>
        <v/>
      </c>
      <c r="AB26" s="79" t="str">
        <f t="shared" si="56"/>
        <v/>
      </c>
      <c r="AC26" s="79" t="str">
        <f t="shared" si="56"/>
        <v/>
      </c>
      <c r="AD26" s="79" t="str">
        <f t="shared" si="56"/>
        <v/>
      </c>
      <c r="AE26" s="79" t="str">
        <f t="shared" si="56"/>
        <v/>
      </c>
      <c r="AF26" s="79" t="str">
        <f t="shared" si="56"/>
        <v/>
      </c>
      <c r="AG26" s="79" t="str">
        <f t="shared" si="56"/>
        <v/>
      </c>
      <c r="AH26" s="79" t="str">
        <f t="shared" si="56"/>
        <v/>
      </c>
      <c r="AI26" s="79" t="str">
        <f t="shared" si="56"/>
        <v/>
      </c>
      <c r="AJ26" s="79" t="str">
        <f t="shared" si="56"/>
        <v/>
      </c>
      <c r="AK26" s="79" t="str">
        <f t="shared" si="56"/>
        <v/>
      </c>
      <c r="AL26" s="79" t="str">
        <f t="shared" si="56"/>
        <v/>
      </c>
      <c r="AM26" s="79" t="str">
        <f t="shared" si="56"/>
        <v/>
      </c>
      <c r="AN26" s="79" t="str">
        <f t="shared" si="56"/>
        <v/>
      </c>
      <c r="AO26" s="79" t="str">
        <f t="shared" si="56"/>
        <v/>
      </c>
      <c r="AP26" s="79" t="str">
        <f t="shared" si="56"/>
        <v/>
      </c>
      <c r="AQ26" s="79" t="str">
        <f t="shared" si="56"/>
        <v/>
      </c>
      <c r="AR26" s="79" t="str">
        <f t="shared" si="56"/>
        <v/>
      </c>
      <c r="AS26" s="79" t="str">
        <f t="shared" si="56"/>
        <v/>
      </c>
      <c r="AT26" s="79" t="str">
        <f t="shared" si="56"/>
        <v/>
      </c>
      <c r="AU26" s="79" t="str">
        <f t="shared" si="56"/>
        <v/>
      </c>
      <c r="AV26" s="79" t="str">
        <f t="shared" si="56"/>
        <v/>
      </c>
      <c r="AW26" s="79" t="str">
        <f t="shared" si="56"/>
        <v/>
      </c>
      <c r="AX26" s="79" t="str">
        <f t="shared" si="56"/>
        <v/>
      </c>
      <c r="AY26" s="79" t="str">
        <f t="shared" si="56"/>
        <v/>
      </c>
      <c r="AZ26" s="79" t="str">
        <f t="shared" si="56"/>
        <v/>
      </c>
      <c r="BA26" s="79" t="str">
        <f t="shared" si="56"/>
        <v/>
      </c>
      <c r="BB26" s="79" t="str">
        <f t="shared" si="56"/>
        <v/>
      </c>
      <c r="BC26" s="79" t="str">
        <f t="shared" si="56"/>
        <v/>
      </c>
      <c r="BD26" s="79" t="str">
        <f t="shared" si="56"/>
        <v/>
      </c>
      <c r="BE26" s="79" t="str">
        <f t="shared" si="56"/>
        <v/>
      </c>
      <c r="BF26" s="79" t="str">
        <f t="shared" si="56"/>
        <v/>
      </c>
      <c r="BG26" s="79" t="str">
        <f t="shared" si="56"/>
        <v/>
      </c>
      <c r="BH26" s="79" t="str">
        <f t="shared" si="56"/>
        <v/>
      </c>
      <c r="BI26" s="79" t="str">
        <f t="shared" si="56"/>
        <v/>
      </c>
      <c r="BJ26" s="79" t="str">
        <f t="shared" si="56"/>
        <v/>
      </c>
      <c r="BK26" s="79" t="str">
        <f t="shared" si="56"/>
        <v/>
      </c>
      <c r="BL26" s="79" t="str">
        <f t="shared" si="56"/>
        <v/>
      </c>
      <c r="BM26" s="79" t="str">
        <f t="shared" si="56"/>
        <v/>
      </c>
      <c r="BN26" s="79" t="str">
        <f t="shared" si="56"/>
        <v/>
      </c>
      <c r="BO26" s="79" t="str">
        <f t="shared" si="56"/>
        <v/>
      </c>
      <c r="BP26" s="79" t="str">
        <f t="shared" si="56"/>
        <v/>
      </c>
      <c r="BQ26" s="79" t="str">
        <f t="shared" si="56"/>
        <v/>
      </c>
      <c r="BR26" s="79" t="str">
        <f t="shared" si="56"/>
        <v/>
      </c>
      <c r="BS26" s="79" t="str">
        <f t="shared" si="56"/>
        <v/>
      </c>
      <c r="BT26" s="79" t="str">
        <f t="shared" si="56"/>
        <v/>
      </c>
      <c r="BU26" s="79" t="str">
        <f t="shared" si="56"/>
        <v/>
      </c>
      <c r="BV26" s="79" t="str">
        <f t="shared" si="56"/>
        <v/>
      </c>
      <c r="BW26" s="79" t="str">
        <f t="shared" si="56"/>
        <v/>
      </c>
      <c r="BX26" s="79" t="str">
        <f t="shared" ref="BX26:CZ26" si="57">IF($DF$45=0,"",IF(SUMIF($A$35:$A$44,BX$2,$DF$35:$DF$44)=0,"",SUMIF($A$35:$A$44,BX$2,$DF$35:$DF$44)))</f>
        <v/>
      </c>
      <c r="BY26" s="79" t="str">
        <f t="shared" si="57"/>
        <v/>
      </c>
      <c r="BZ26" s="79" t="str">
        <f t="shared" si="57"/>
        <v/>
      </c>
      <c r="CA26" s="79" t="str">
        <f t="shared" si="57"/>
        <v/>
      </c>
      <c r="CB26" s="79" t="str">
        <f t="shared" si="57"/>
        <v/>
      </c>
      <c r="CC26" s="79" t="str">
        <f t="shared" si="57"/>
        <v/>
      </c>
      <c r="CD26" s="79" t="str">
        <f t="shared" si="57"/>
        <v/>
      </c>
      <c r="CE26" s="79" t="str">
        <f t="shared" si="57"/>
        <v/>
      </c>
      <c r="CF26" s="79" t="str">
        <f t="shared" si="57"/>
        <v/>
      </c>
      <c r="CG26" s="79" t="str">
        <f t="shared" si="57"/>
        <v/>
      </c>
      <c r="CH26" s="79" t="str">
        <f t="shared" si="57"/>
        <v/>
      </c>
      <c r="CI26" s="79" t="str">
        <f t="shared" si="57"/>
        <v/>
      </c>
      <c r="CJ26" s="79" t="str">
        <f t="shared" si="57"/>
        <v/>
      </c>
      <c r="CK26" s="79" t="str">
        <f t="shared" si="57"/>
        <v/>
      </c>
      <c r="CL26" s="79" t="str">
        <f t="shared" si="57"/>
        <v/>
      </c>
      <c r="CM26" s="79" t="str">
        <f t="shared" si="57"/>
        <v/>
      </c>
      <c r="CN26" s="79" t="str">
        <f t="shared" si="57"/>
        <v/>
      </c>
      <c r="CO26" s="79" t="str">
        <f t="shared" si="57"/>
        <v/>
      </c>
      <c r="CP26" s="79" t="str">
        <f t="shared" si="57"/>
        <v/>
      </c>
      <c r="CQ26" s="79" t="str">
        <f t="shared" si="57"/>
        <v/>
      </c>
      <c r="CR26" s="79" t="str">
        <f t="shared" si="57"/>
        <v/>
      </c>
      <c r="CS26" s="79" t="str">
        <f t="shared" si="57"/>
        <v/>
      </c>
      <c r="CT26" s="79" t="str">
        <f t="shared" si="57"/>
        <v/>
      </c>
      <c r="CU26" s="79" t="str">
        <f t="shared" si="57"/>
        <v/>
      </c>
      <c r="CV26" s="79" t="str">
        <f t="shared" si="57"/>
        <v/>
      </c>
      <c r="CW26" s="79" t="str">
        <f t="shared" si="57"/>
        <v/>
      </c>
      <c r="CX26" s="79" t="str">
        <f t="shared" si="57"/>
        <v/>
      </c>
      <c r="CY26" s="79" t="str">
        <f t="shared" si="57"/>
        <v/>
      </c>
      <c r="CZ26" s="79" t="str">
        <f t="shared" si="57"/>
        <v/>
      </c>
    </row>
    <row r="27" spans="1:113" ht="13.5" thickBot="1" x14ac:dyDescent="0.25">
      <c r="A27" s="733"/>
      <c r="B27" s="734"/>
      <c r="C27" s="77" t="s">
        <v>1161</v>
      </c>
      <c r="D27" s="133" t="str">
        <f t="shared" si="0"/>
        <v/>
      </c>
      <c r="E27" s="133" t="str">
        <f t="shared" ref="E27:K27" si="58">IF($DG$45=0,"",IF(SUMIF($A$35:$A$44,E$2,$DG$35:$DG$44)=0,"",SUMIF($A$35:$A$44,E$2,$DG$35:$DG$44)))</f>
        <v/>
      </c>
      <c r="F27" s="78" t="str">
        <f t="shared" si="58"/>
        <v/>
      </c>
      <c r="G27" s="79" t="str">
        <f t="shared" si="58"/>
        <v/>
      </c>
      <c r="H27" s="79" t="str">
        <f t="shared" si="58"/>
        <v/>
      </c>
      <c r="I27" s="79" t="str">
        <f t="shared" si="58"/>
        <v/>
      </c>
      <c r="J27" s="79" t="str">
        <f t="shared" si="58"/>
        <v/>
      </c>
      <c r="K27" s="79" t="str">
        <f t="shared" si="58"/>
        <v/>
      </c>
      <c r="L27" s="79" t="str">
        <f t="shared" ref="L27:BW27" si="59">IF($DG$45=0,"",IF(SUMIF($A$35:$A$44,L$2,$DG$35:$DG$44)=0,"",SUMIF($A$35:$A$44,L$2,$DG$35:$DG$44)))</f>
        <v/>
      </c>
      <c r="M27" s="79" t="str">
        <f t="shared" si="59"/>
        <v/>
      </c>
      <c r="N27" s="79" t="str">
        <f t="shared" si="59"/>
        <v/>
      </c>
      <c r="O27" s="79" t="str">
        <f t="shared" si="59"/>
        <v/>
      </c>
      <c r="P27" s="79" t="str">
        <f t="shared" si="59"/>
        <v/>
      </c>
      <c r="Q27" s="79" t="str">
        <f t="shared" si="59"/>
        <v/>
      </c>
      <c r="R27" s="79" t="str">
        <f t="shared" si="59"/>
        <v/>
      </c>
      <c r="S27" s="79" t="str">
        <f t="shared" si="59"/>
        <v/>
      </c>
      <c r="T27" s="79" t="str">
        <f t="shared" si="59"/>
        <v/>
      </c>
      <c r="U27" s="79" t="str">
        <f t="shared" si="59"/>
        <v/>
      </c>
      <c r="V27" s="79" t="str">
        <f t="shared" si="59"/>
        <v/>
      </c>
      <c r="W27" s="79" t="str">
        <f t="shared" si="59"/>
        <v/>
      </c>
      <c r="X27" s="79" t="str">
        <f t="shared" si="59"/>
        <v/>
      </c>
      <c r="Y27" s="79" t="str">
        <f t="shared" si="59"/>
        <v/>
      </c>
      <c r="Z27" s="79" t="str">
        <f t="shared" si="59"/>
        <v/>
      </c>
      <c r="AA27" s="79" t="str">
        <f t="shared" si="59"/>
        <v/>
      </c>
      <c r="AB27" s="79" t="str">
        <f t="shared" si="59"/>
        <v/>
      </c>
      <c r="AC27" s="79" t="str">
        <f t="shared" si="59"/>
        <v/>
      </c>
      <c r="AD27" s="79" t="str">
        <f t="shared" si="59"/>
        <v/>
      </c>
      <c r="AE27" s="79" t="str">
        <f t="shared" si="59"/>
        <v/>
      </c>
      <c r="AF27" s="79" t="str">
        <f t="shared" si="59"/>
        <v/>
      </c>
      <c r="AG27" s="79" t="str">
        <f t="shared" si="59"/>
        <v/>
      </c>
      <c r="AH27" s="79" t="str">
        <f t="shared" si="59"/>
        <v/>
      </c>
      <c r="AI27" s="79" t="str">
        <f t="shared" si="59"/>
        <v/>
      </c>
      <c r="AJ27" s="79" t="str">
        <f t="shared" si="59"/>
        <v/>
      </c>
      <c r="AK27" s="79" t="str">
        <f t="shared" si="59"/>
        <v/>
      </c>
      <c r="AL27" s="79" t="str">
        <f t="shared" si="59"/>
        <v/>
      </c>
      <c r="AM27" s="79" t="str">
        <f t="shared" si="59"/>
        <v/>
      </c>
      <c r="AN27" s="79" t="str">
        <f t="shared" si="59"/>
        <v/>
      </c>
      <c r="AO27" s="79" t="str">
        <f t="shared" si="59"/>
        <v/>
      </c>
      <c r="AP27" s="79" t="str">
        <f t="shared" si="59"/>
        <v/>
      </c>
      <c r="AQ27" s="79" t="str">
        <f t="shared" si="59"/>
        <v/>
      </c>
      <c r="AR27" s="79" t="str">
        <f t="shared" si="59"/>
        <v/>
      </c>
      <c r="AS27" s="79" t="str">
        <f t="shared" si="59"/>
        <v/>
      </c>
      <c r="AT27" s="79" t="str">
        <f t="shared" si="59"/>
        <v/>
      </c>
      <c r="AU27" s="79" t="str">
        <f t="shared" si="59"/>
        <v/>
      </c>
      <c r="AV27" s="79" t="str">
        <f t="shared" si="59"/>
        <v/>
      </c>
      <c r="AW27" s="79" t="str">
        <f t="shared" si="59"/>
        <v/>
      </c>
      <c r="AX27" s="79" t="str">
        <f t="shared" si="59"/>
        <v/>
      </c>
      <c r="AY27" s="79" t="str">
        <f t="shared" si="59"/>
        <v/>
      </c>
      <c r="AZ27" s="79" t="str">
        <f t="shared" si="59"/>
        <v/>
      </c>
      <c r="BA27" s="79" t="str">
        <f t="shared" si="59"/>
        <v/>
      </c>
      <c r="BB27" s="79" t="str">
        <f t="shared" si="59"/>
        <v/>
      </c>
      <c r="BC27" s="79" t="str">
        <f t="shared" si="59"/>
        <v/>
      </c>
      <c r="BD27" s="79" t="str">
        <f t="shared" si="59"/>
        <v/>
      </c>
      <c r="BE27" s="79" t="str">
        <f t="shared" si="59"/>
        <v/>
      </c>
      <c r="BF27" s="79" t="str">
        <f t="shared" si="59"/>
        <v/>
      </c>
      <c r="BG27" s="79" t="str">
        <f t="shared" si="59"/>
        <v/>
      </c>
      <c r="BH27" s="79" t="str">
        <f t="shared" si="59"/>
        <v/>
      </c>
      <c r="BI27" s="79" t="str">
        <f t="shared" si="59"/>
        <v/>
      </c>
      <c r="BJ27" s="79" t="str">
        <f t="shared" si="59"/>
        <v/>
      </c>
      <c r="BK27" s="79" t="str">
        <f t="shared" si="59"/>
        <v/>
      </c>
      <c r="BL27" s="79" t="str">
        <f t="shared" si="59"/>
        <v/>
      </c>
      <c r="BM27" s="79" t="str">
        <f t="shared" si="59"/>
        <v/>
      </c>
      <c r="BN27" s="79" t="str">
        <f t="shared" si="59"/>
        <v/>
      </c>
      <c r="BO27" s="79" t="str">
        <f t="shared" si="59"/>
        <v/>
      </c>
      <c r="BP27" s="79" t="str">
        <f t="shared" si="59"/>
        <v/>
      </c>
      <c r="BQ27" s="79" t="str">
        <f t="shared" si="59"/>
        <v/>
      </c>
      <c r="BR27" s="79" t="str">
        <f t="shared" si="59"/>
        <v/>
      </c>
      <c r="BS27" s="79" t="str">
        <f t="shared" si="59"/>
        <v/>
      </c>
      <c r="BT27" s="79" t="str">
        <f t="shared" si="59"/>
        <v/>
      </c>
      <c r="BU27" s="79" t="str">
        <f t="shared" si="59"/>
        <v/>
      </c>
      <c r="BV27" s="79" t="str">
        <f t="shared" si="59"/>
        <v/>
      </c>
      <c r="BW27" s="79" t="str">
        <f t="shared" si="59"/>
        <v/>
      </c>
      <c r="BX27" s="79" t="str">
        <f t="shared" ref="BX27:CZ27" si="60">IF($DG$45=0,"",IF(SUMIF($A$35:$A$44,BX$2,$DG$35:$DG$44)=0,"",SUMIF($A$35:$A$44,BX$2,$DG$35:$DG$44)))</f>
        <v/>
      </c>
      <c r="BY27" s="79" t="str">
        <f t="shared" si="60"/>
        <v/>
      </c>
      <c r="BZ27" s="79" t="str">
        <f t="shared" si="60"/>
        <v/>
      </c>
      <c r="CA27" s="79" t="str">
        <f t="shared" si="60"/>
        <v/>
      </c>
      <c r="CB27" s="79" t="str">
        <f t="shared" si="60"/>
        <v/>
      </c>
      <c r="CC27" s="79" t="str">
        <f t="shared" si="60"/>
        <v/>
      </c>
      <c r="CD27" s="79" t="str">
        <f t="shared" si="60"/>
        <v/>
      </c>
      <c r="CE27" s="79" t="str">
        <f t="shared" si="60"/>
        <v/>
      </c>
      <c r="CF27" s="79" t="str">
        <f t="shared" si="60"/>
        <v/>
      </c>
      <c r="CG27" s="79" t="str">
        <f t="shared" si="60"/>
        <v/>
      </c>
      <c r="CH27" s="79" t="str">
        <f t="shared" si="60"/>
        <v/>
      </c>
      <c r="CI27" s="79" t="str">
        <f t="shared" si="60"/>
        <v/>
      </c>
      <c r="CJ27" s="79" t="str">
        <f t="shared" si="60"/>
        <v/>
      </c>
      <c r="CK27" s="79" t="str">
        <f t="shared" si="60"/>
        <v/>
      </c>
      <c r="CL27" s="79" t="str">
        <f t="shared" si="60"/>
        <v/>
      </c>
      <c r="CM27" s="79" t="str">
        <f t="shared" si="60"/>
        <v/>
      </c>
      <c r="CN27" s="79" t="str">
        <f t="shared" si="60"/>
        <v/>
      </c>
      <c r="CO27" s="79" t="str">
        <f t="shared" si="60"/>
        <v/>
      </c>
      <c r="CP27" s="79" t="str">
        <f t="shared" si="60"/>
        <v/>
      </c>
      <c r="CQ27" s="79" t="str">
        <f t="shared" si="60"/>
        <v/>
      </c>
      <c r="CR27" s="79" t="str">
        <f t="shared" si="60"/>
        <v/>
      </c>
      <c r="CS27" s="79" t="str">
        <f t="shared" si="60"/>
        <v/>
      </c>
      <c r="CT27" s="79" t="str">
        <f t="shared" si="60"/>
        <v/>
      </c>
      <c r="CU27" s="79" t="str">
        <f t="shared" si="60"/>
        <v/>
      </c>
      <c r="CV27" s="79" t="str">
        <f t="shared" si="60"/>
        <v/>
      </c>
      <c r="CW27" s="79" t="str">
        <f t="shared" si="60"/>
        <v/>
      </c>
      <c r="CX27" s="79" t="str">
        <f t="shared" si="60"/>
        <v/>
      </c>
      <c r="CY27" s="79" t="str">
        <f t="shared" si="60"/>
        <v/>
      </c>
      <c r="CZ27" s="79" t="str">
        <f t="shared" si="60"/>
        <v/>
      </c>
    </row>
    <row r="28" spans="1:113" ht="13.5" thickBot="1" x14ac:dyDescent="0.25">
      <c r="A28" s="735" t="s">
        <v>212</v>
      </c>
      <c r="B28" s="736"/>
      <c r="C28" s="736"/>
      <c r="D28" s="85" t="str">
        <f t="shared" si="0"/>
        <v/>
      </c>
      <c r="E28" s="85" t="str">
        <f t="shared" ref="E28:K28" si="61">IF($DH$45=0,"",IF(SUMIF($A$35:$A$44,E$2,$DH$35:$DH$44)=0,"",SUMIF($A$35:$A$44,E$2,$DH$35:$DH$44)))</f>
        <v/>
      </c>
      <c r="F28" s="73" t="str">
        <f t="shared" si="61"/>
        <v/>
      </c>
      <c r="G28" s="81" t="str">
        <f t="shared" si="61"/>
        <v/>
      </c>
      <c r="H28" s="81" t="str">
        <f t="shared" si="61"/>
        <v/>
      </c>
      <c r="I28" s="81" t="str">
        <f t="shared" si="61"/>
        <v/>
      </c>
      <c r="J28" s="81" t="str">
        <f t="shared" si="61"/>
        <v/>
      </c>
      <c r="K28" s="81" t="str">
        <f t="shared" si="61"/>
        <v/>
      </c>
      <c r="L28" s="81" t="str">
        <f t="shared" ref="L28:BW28" si="62">IF($DH$45=0,"",IF(SUMIF($A$35:$A$44,L$2,$DH$35:$DH$44)=0,"",SUMIF($A$35:$A$44,L$2,$DH$35:$DH$44)))</f>
        <v/>
      </c>
      <c r="M28" s="81" t="str">
        <f t="shared" si="62"/>
        <v/>
      </c>
      <c r="N28" s="81" t="str">
        <f t="shared" si="62"/>
        <v/>
      </c>
      <c r="O28" s="81" t="str">
        <f t="shared" si="62"/>
        <v/>
      </c>
      <c r="P28" s="81" t="str">
        <f t="shared" si="62"/>
        <v/>
      </c>
      <c r="Q28" s="81" t="str">
        <f t="shared" si="62"/>
        <v/>
      </c>
      <c r="R28" s="81" t="str">
        <f t="shared" si="62"/>
        <v/>
      </c>
      <c r="S28" s="81" t="str">
        <f t="shared" si="62"/>
        <v/>
      </c>
      <c r="T28" s="81" t="str">
        <f t="shared" si="62"/>
        <v/>
      </c>
      <c r="U28" s="81" t="str">
        <f t="shared" si="62"/>
        <v/>
      </c>
      <c r="V28" s="81" t="str">
        <f t="shared" si="62"/>
        <v/>
      </c>
      <c r="W28" s="81" t="str">
        <f t="shared" si="62"/>
        <v/>
      </c>
      <c r="X28" s="81" t="str">
        <f t="shared" si="62"/>
        <v/>
      </c>
      <c r="Y28" s="81" t="str">
        <f t="shared" si="62"/>
        <v/>
      </c>
      <c r="Z28" s="81" t="str">
        <f t="shared" si="62"/>
        <v/>
      </c>
      <c r="AA28" s="81" t="str">
        <f t="shared" si="62"/>
        <v/>
      </c>
      <c r="AB28" s="81" t="str">
        <f t="shared" si="62"/>
        <v/>
      </c>
      <c r="AC28" s="81" t="str">
        <f t="shared" si="62"/>
        <v/>
      </c>
      <c r="AD28" s="81" t="str">
        <f t="shared" si="62"/>
        <v/>
      </c>
      <c r="AE28" s="81" t="str">
        <f t="shared" si="62"/>
        <v/>
      </c>
      <c r="AF28" s="81" t="str">
        <f t="shared" si="62"/>
        <v/>
      </c>
      <c r="AG28" s="81" t="str">
        <f t="shared" si="62"/>
        <v/>
      </c>
      <c r="AH28" s="81" t="str">
        <f t="shared" si="62"/>
        <v/>
      </c>
      <c r="AI28" s="81" t="str">
        <f t="shared" si="62"/>
        <v/>
      </c>
      <c r="AJ28" s="81" t="str">
        <f t="shared" si="62"/>
        <v/>
      </c>
      <c r="AK28" s="81" t="str">
        <f t="shared" si="62"/>
        <v/>
      </c>
      <c r="AL28" s="81" t="str">
        <f t="shared" si="62"/>
        <v/>
      </c>
      <c r="AM28" s="81" t="str">
        <f t="shared" si="62"/>
        <v/>
      </c>
      <c r="AN28" s="81" t="str">
        <f t="shared" si="62"/>
        <v/>
      </c>
      <c r="AO28" s="81" t="str">
        <f t="shared" si="62"/>
        <v/>
      </c>
      <c r="AP28" s="81" t="str">
        <f t="shared" si="62"/>
        <v/>
      </c>
      <c r="AQ28" s="81" t="str">
        <f t="shared" si="62"/>
        <v/>
      </c>
      <c r="AR28" s="81" t="str">
        <f t="shared" si="62"/>
        <v/>
      </c>
      <c r="AS28" s="81" t="str">
        <f t="shared" si="62"/>
        <v/>
      </c>
      <c r="AT28" s="81" t="str">
        <f t="shared" si="62"/>
        <v/>
      </c>
      <c r="AU28" s="81" t="str">
        <f t="shared" si="62"/>
        <v/>
      </c>
      <c r="AV28" s="81" t="str">
        <f t="shared" si="62"/>
        <v/>
      </c>
      <c r="AW28" s="81" t="str">
        <f t="shared" si="62"/>
        <v/>
      </c>
      <c r="AX28" s="81" t="str">
        <f t="shared" si="62"/>
        <v/>
      </c>
      <c r="AY28" s="81" t="str">
        <f t="shared" si="62"/>
        <v/>
      </c>
      <c r="AZ28" s="81" t="str">
        <f t="shared" si="62"/>
        <v/>
      </c>
      <c r="BA28" s="81" t="str">
        <f t="shared" si="62"/>
        <v/>
      </c>
      <c r="BB28" s="81" t="str">
        <f t="shared" si="62"/>
        <v/>
      </c>
      <c r="BC28" s="81" t="str">
        <f t="shared" si="62"/>
        <v/>
      </c>
      <c r="BD28" s="81" t="str">
        <f t="shared" si="62"/>
        <v/>
      </c>
      <c r="BE28" s="81" t="str">
        <f t="shared" si="62"/>
        <v/>
      </c>
      <c r="BF28" s="81" t="str">
        <f t="shared" si="62"/>
        <v/>
      </c>
      <c r="BG28" s="81" t="str">
        <f t="shared" si="62"/>
        <v/>
      </c>
      <c r="BH28" s="81" t="str">
        <f t="shared" si="62"/>
        <v/>
      </c>
      <c r="BI28" s="81" t="str">
        <f t="shared" si="62"/>
        <v/>
      </c>
      <c r="BJ28" s="81" t="str">
        <f t="shared" si="62"/>
        <v/>
      </c>
      <c r="BK28" s="81" t="str">
        <f t="shared" si="62"/>
        <v/>
      </c>
      <c r="BL28" s="81" t="str">
        <f t="shared" si="62"/>
        <v/>
      </c>
      <c r="BM28" s="81" t="str">
        <f t="shared" si="62"/>
        <v/>
      </c>
      <c r="BN28" s="81" t="str">
        <f t="shared" si="62"/>
        <v/>
      </c>
      <c r="BO28" s="81" t="str">
        <f t="shared" si="62"/>
        <v/>
      </c>
      <c r="BP28" s="81" t="str">
        <f t="shared" si="62"/>
        <v/>
      </c>
      <c r="BQ28" s="81" t="str">
        <f t="shared" si="62"/>
        <v/>
      </c>
      <c r="BR28" s="81" t="str">
        <f t="shared" si="62"/>
        <v/>
      </c>
      <c r="BS28" s="81" t="str">
        <f t="shared" si="62"/>
        <v/>
      </c>
      <c r="BT28" s="81" t="str">
        <f t="shared" si="62"/>
        <v/>
      </c>
      <c r="BU28" s="81" t="str">
        <f t="shared" si="62"/>
        <v/>
      </c>
      <c r="BV28" s="81" t="str">
        <f t="shared" si="62"/>
        <v/>
      </c>
      <c r="BW28" s="81" t="str">
        <f t="shared" si="62"/>
        <v/>
      </c>
      <c r="BX28" s="81" t="str">
        <f t="shared" ref="BX28:CZ28" si="63">IF($DH$45=0,"",IF(SUMIF($A$35:$A$44,BX$2,$DH$35:$DH$44)=0,"",SUMIF($A$35:$A$44,BX$2,$DH$35:$DH$44)))</f>
        <v/>
      </c>
      <c r="BY28" s="81" t="str">
        <f t="shared" si="63"/>
        <v/>
      </c>
      <c r="BZ28" s="81" t="str">
        <f t="shared" si="63"/>
        <v/>
      </c>
      <c r="CA28" s="81" t="str">
        <f t="shared" si="63"/>
        <v/>
      </c>
      <c r="CB28" s="81" t="str">
        <f t="shared" si="63"/>
        <v/>
      </c>
      <c r="CC28" s="81" t="str">
        <f t="shared" si="63"/>
        <v/>
      </c>
      <c r="CD28" s="81" t="str">
        <f t="shared" si="63"/>
        <v/>
      </c>
      <c r="CE28" s="81" t="str">
        <f t="shared" si="63"/>
        <v/>
      </c>
      <c r="CF28" s="81" t="str">
        <f t="shared" si="63"/>
        <v/>
      </c>
      <c r="CG28" s="81" t="str">
        <f t="shared" si="63"/>
        <v/>
      </c>
      <c r="CH28" s="81" t="str">
        <f t="shared" si="63"/>
        <v/>
      </c>
      <c r="CI28" s="81" t="str">
        <f t="shared" si="63"/>
        <v/>
      </c>
      <c r="CJ28" s="81" t="str">
        <f t="shared" si="63"/>
        <v/>
      </c>
      <c r="CK28" s="81" t="str">
        <f t="shared" si="63"/>
        <v/>
      </c>
      <c r="CL28" s="81" t="str">
        <f t="shared" si="63"/>
        <v/>
      </c>
      <c r="CM28" s="81" t="str">
        <f t="shared" si="63"/>
        <v/>
      </c>
      <c r="CN28" s="81" t="str">
        <f t="shared" si="63"/>
        <v/>
      </c>
      <c r="CO28" s="81" t="str">
        <f t="shared" si="63"/>
        <v/>
      </c>
      <c r="CP28" s="81" t="str">
        <f t="shared" si="63"/>
        <v/>
      </c>
      <c r="CQ28" s="81" t="str">
        <f t="shared" si="63"/>
        <v/>
      </c>
      <c r="CR28" s="81" t="str">
        <f t="shared" si="63"/>
        <v/>
      </c>
      <c r="CS28" s="81" t="str">
        <f t="shared" si="63"/>
        <v/>
      </c>
      <c r="CT28" s="81" t="str">
        <f t="shared" si="63"/>
        <v/>
      </c>
      <c r="CU28" s="81" t="str">
        <f t="shared" si="63"/>
        <v/>
      </c>
      <c r="CV28" s="81" t="str">
        <f t="shared" si="63"/>
        <v/>
      </c>
      <c r="CW28" s="81" t="str">
        <f t="shared" si="63"/>
        <v/>
      </c>
      <c r="CX28" s="81" t="str">
        <f t="shared" si="63"/>
        <v/>
      </c>
      <c r="CY28" s="81" t="str">
        <f t="shared" si="63"/>
        <v/>
      </c>
      <c r="CZ28" s="81" t="str">
        <f t="shared" si="63"/>
        <v/>
      </c>
    </row>
    <row r="29" spans="1:113" ht="13.5" thickBot="1" x14ac:dyDescent="0.25">
      <c r="A29" s="757" t="s">
        <v>213</v>
      </c>
      <c r="B29" s="758"/>
      <c r="C29" s="758"/>
      <c r="D29" s="130" t="str">
        <f t="shared" si="0"/>
        <v/>
      </c>
      <c r="E29" s="130" t="str">
        <f t="shared" ref="E29:I29" si="64">IF(SUM(E8:E28)=0,"",SUM(E8:E28))</f>
        <v/>
      </c>
      <c r="F29" s="82" t="str">
        <f t="shared" si="64"/>
        <v/>
      </c>
      <c r="G29" s="83" t="str">
        <f t="shared" si="64"/>
        <v/>
      </c>
      <c r="H29" s="83" t="str">
        <f t="shared" si="64"/>
        <v/>
      </c>
      <c r="I29" s="83" t="str">
        <f t="shared" si="64"/>
        <v/>
      </c>
      <c r="J29" s="83" t="str">
        <f t="shared" ref="J29:K29" si="65">IF(SUM(J8:J28)=0,"",SUM(J8:J28))</f>
        <v/>
      </c>
      <c r="K29" s="83" t="str">
        <f t="shared" si="65"/>
        <v/>
      </c>
      <c r="L29" s="83" t="str">
        <f t="shared" ref="L29:BW29" si="66">IF(SUM(L8:L28)=0,"",SUM(L8:L28))</f>
        <v/>
      </c>
      <c r="M29" s="83" t="str">
        <f t="shared" si="66"/>
        <v/>
      </c>
      <c r="N29" s="83" t="str">
        <f t="shared" si="66"/>
        <v/>
      </c>
      <c r="O29" s="83" t="str">
        <f t="shared" si="66"/>
        <v/>
      </c>
      <c r="P29" s="83" t="str">
        <f t="shared" si="66"/>
        <v/>
      </c>
      <c r="Q29" s="83" t="str">
        <f t="shared" si="66"/>
        <v/>
      </c>
      <c r="R29" s="83" t="str">
        <f t="shared" si="66"/>
        <v/>
      </c>
      <c r="S29" s="83" t="str">
        <f t="shared" si="66"/>
        <v/>
      </c>
      <c r="T29" s="83" t="str">
        <f t="shared" si="66"/>
        <v/>
      </c>
      <c r="U29" s="83" t="str">
        <f t="shared" si="66"/>
        <v/>
      </c>
      <c r="V29" s="83" t="str">
        <f t="shared" si="66"/>
        <v/>
      </c>
      <c r="W29" s="83" t="str">
        <f t="shared" si="66"/>
        <v/>
      </c>
      <c r="X29" s="83" t="str">
        <f t="shared" si="66"/>
        <v/>
      </c>
      <c r="Y29" s="83" t="str">
        <f t="shared" si="66"/>
        <v/>
      </c>
      <c r="Z29" s="83" t="str">
        <f t="shared" si="66"/>
        <v/>
      </c>
      <c r="AA29" s="83" t="str">
        <f t="shared" si="66"/>
        <v/>
      </c>
      <c r="AB29" s="83" t="str">
        <f t="shared" si="66"/>
        <v/>
      </c>
      <c r="AC29" s="83" t="str">
        <f t="shared" si="66"/>
        <v/>
      </c>
      <c r="AD29" s="83" t="str">
        <f t="shared" si="66"/>
        <v/>
      </c>
      <c r="AE29" s="83" t="str">
        <f t="shared" si="66"/>
        <v/>
      </c>
      <c r="AF29" s="83" t="str">
        <f t="shared" si="66"/>
        <v/>
      </c>
      <c r="AG29" s="83" t="str">
        <f t="shared" si="66"/>
        <v/>
      </c>
      <c r="AH29" s="83" t="str">
        <f t="shared" si="66"/>
        <v/>
      </c>
      <c r="AI29" s="83" t="str">
        <f t="shared" si="66"/>
        <v/>
      </c>
      <c r="AJ29" s="83" t="str">
        <f t="shared" si="66"/>
        <v/>
      </c>
      <c r="AK29" s="83" t="str">
        <f t="shared" si="66"/>
        <v/>
      </c>
      <c r="AL29" s="83" t="str">
        <f t="shared" si="66"/>
        <v/>
      </c>
      <c r="AM29" s="83" t="str">
        <f t="shared" si="66"/>
        <v/>
      </c>
      <c r="AN29" s="83" t="str">
        <f t="shared" si="66"/>
        <v/>
      </c>
      <c r="AO29" s="83" t="str">
        <f t="shared" si="66"/>
        <v/>
      </c>
      <c r="AP29" s="83" t="str">
        <f t="shared" si="66"/>
        <v/>
      </c>
      <c r="AQ29" s="83" t="str">
        <f t="shared" si="66"/>
        <v/>
      </c>
      <c r="AR29" s="83" t="str">
        <f t="shared" si="66"/>
        <v/>
      </c>
      <c r="AS29" s="83" t="str">
        <f t="shared" si="66"/>
        <v/>
      </c>
      <c r="AT29" s="83" t="str">
        <f t="shared" si="66"/>
        <v/>
      </c>
      <c r="AU29" s="83" t="str">
        <f t="shared" si="66"/>
        <v/>
      </c>
      <c r="AV29" s="83" t="str">
        <f t="shared" si="66"/>
        <v/>
      </c>
      <c r="AW29" s="83" t="str">
        <f t="shared" si="66"/>
        <v/>
      </c>
      <c r="AX29" s="83" t="str">
        <f t="shared" si="66"/>
        <v/>
      </c>
      <c r="AY29" s="83" t="str">
        <f t="shared" si="66"/>
        <v/>
      </c>
      <c r="AZ29" s="83" t="str">
        <f t="shared" si="66"/>
        <v/>
      </c>
      <c r="BA29" s="83" t="str">
        <f t="shared" si="66"/>
        <v/>
      </c>
      <c r="BB29" s="83" t="str">
        <f t="shared" si="66"/>
        <v/>
      </c>
      <c r="BC29" s="83" t="str">
        <f t="shared" si="66"/>
        <v/>
      </c>
      <c r="BD29" s="83" t="str">
        <f t="shared" si="66"/>
        <v/>
      </c>
      <c r="BE29" s="83" t="str">
        <f t="shared" si="66"/>
        <v/>
      </c>
      <c r="BF29" s="83" t="str">
        <f t="shared" si="66"/>
        <v/>
      </c>
      <c r="BG29" s="83" t="str">
        <f t="shared" si="66"/>
        <v/>
      </c>
      <c r="BH29" s="83" t="str">
        <f t="shared" si="66"/>
        <v/>
      </c>
      <c r="BI29" s="83" t="str">
        <f t="shared" si="66"/>
        <v/>
      </c>
      <c r="BJ29" s="83" t="str">
        <f t="shared" si="66"/>
        <v/>
      </c>
      <c r="BK29" s="83" t="str">
        <f t="shared" si="66"/>
        <v/>
      </c>
      <c r="BL29" s="83" t="str">
        <f t="shared" si="66"/>
        <v/>
      </c>
      <c r="BM29" s="83" t="str">
        <f t="shared" si="66"/>
        <v/>
      </c>
      <c r="BN29" s="83" t="str">
        <f t="shared" si="66"/>
        <v/>
      </c>
      <c r="BO29" s="83" t="str">
        <f t="shared" si="66"/>
        <v/>
      </c>
      <c r="BP29" s="83" t="str">
        <f t="shared" si="66"/>
        <v/>
      </c>
      <c r="BQ29" s="83" t="str">
        <f t="shared" si="66"/>
        <v/>
      </c>
      <c r="BR29" s="83" t="str">
        <f t="shared" si="66"/>
        <v/>
      </c>
      <c r="BS29" s="83" t="str">
        <f t="shared" si="66"/>
        <v/>
      </c>
      <c r="BT29" s="83" t="str">
        <f t="shared" si="66"/>
        <v/>
      </c>
      <c r="BU29" s="83" t="str">
        <f t="shared" si="66"/>
        <v/>
      </c>
      <c r="BV29" s="83" t="str">
        <f t="shared" si="66"/>
        <v/>
      </c>
      <c r="BW29" s="83" t="str">
        <f t="shared" si="66"/>
        <v/>
      </c>
      <c r="BX29" s="83" t="str">
        <f t="shared" ref="BX29:CZ29" si="67">IF(SUM(BX8:BX28)=0,"",SUM(BX8:BX28))</f>
        <v/>
      </c>
      <c r="BY29" s="83" t="str">
        <f t="shared" si="67"/>
        <v/>
      </c>
      <c r="BZ29" s="83" t="str">
        <f t="shared" si="67"/>
        <v/>
      </c>
      <c r="CA29" s="83" t="str">
        <f t="shared" si="67"/>
        <v/>
      </c>
      <c r="CB29" s="83" t="str">
        <f t="shared" si="67"/>
        <v/>
      </c>
      <c r="CC29" s="83" t="str">
        <f t="shared" si="67"/>
        <v/>
      </c>
      <c r="CD29" s="83" t="str">
        <f t="shared" si="67"/>
        <v/>
      </c>
      <c r="CE29" s="83" t="str">
        <f t="shared" si="67"/>
        <v/>
      </c>
      <c r="CF29" s="83" t="str">
        <f t="shared" si="67"/>
        <v/>
      </c>
      <c r="CG29" s="83" t="str">
        <f t="shared" si="67"/>
        <v/>
      </c>
      <c r="CH29" s="83" t="str">
        <f t="shared" si="67"/>
        <v/>
      </c>
      <c r="CI29" s="83" t="str">
        <f t="shared" si="67"/>
        <v/>
      </c>
      <c r="CJ29" s="83" t="str">
        <f t="shared" si="67"/>
        <v/>
      </c>
      <c r="CK29" s="83" t="str">
        <f t="shared" si="67"/>
        <v/>
      </c>
      <c r="CL29" s="83" t="str">
        <f t="shared" si="67"/>
        <v/>
      </c>
      <c r="CM29" s="83" t="str">
        <f t="shared" si="67"/>
        <v/>
      </c>
      <c r="CN29" s="83" t="str">
        <f t="shared" si="67"/>
        <v/>
      </c>
      <c r="CO29" s="83" t="str">
        <f t="shared" si="67"/>
        <v/>
      </c>
      <c r="CP29" s="83" t="str">
        <f t="shared" si="67"/>
        <v/>
      </c>
      <c r="CQ29" s="83" t="str">
        <f t="shared" si="67"/>
        <v/>
      </c>
      <c r="CR29" s="83" t="str">
        <f t="shared" si="67"/>
        <v/>
      </c>
      <c r="CS29" s="83" t="str">
        <f t="shared" si="67"/>
        <v/>
      </c>
      <c r="CT29" s="83" t="str">
        <f t="shared" si="67"/>
        <v/>
      </c>
      <c r="CU29" s="83" t="str">
        <f t="shared" si="67"/>
        <v/>
      </c>
      <c r="CV29" s="83" t="str">
        <f t="shared" si="67"/>
        <v/>
      </c>
      <c r="CW29" s="83" t="str">
        <f t="shared" si="67"/>
        <v/>
      </c>
      <c r="CX29" s="83" t="str">
        <f t="shared" si="67"/>
        <v/>
      </c>
      <c r="CY29" s="83" t="str">
        <f t="shared" si="67"/>
        <v/>
      </c>
      <c r="CZ29" s="83" t="str">
        <f t="shared" si="67"/>
        <v/>
      </c>
    </row>
    <row r="30" spans="1:113" ht="13.5" thickBot="1" x14ac:dyDescent="0.25">
      <c r="A30" s="757" t="s">
        <v>889</v>
      </c>
      <c r="B30" s="758"/>
      <c r="C30" s="758"/>
      <c r="D30" s="202" t="str">
        <f t="shared" si="0"/>
        <v/>
      </c>
      <c r="E30" s="202"/>
      <c r="F30" s="203"/>
      <c r="G30" s="204"/>
      <c r="H30" s="204"/>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row>
    <row r="31" spans="1:113" ht="13.5" customHeight="1" x14ac:dyDescent="0.2">
      <c r="B31" s="2"/>
    </row>
    <row r="32" spans="1:113" ht="13.5" hidden="1" customHeight="1" x14ac:dyDescent="0.2">
      <c r="A32" s="763" t="s">
        <v>224</v>
      </c>
      <c r="B32" s="759" t="s">
        <v>1084</v>
      </c>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c r="CB32" s="760"/>
      <c r="CC32" s="760"/>
      <c r="CD32" s="760"/>
      <c r="CE32" s="760"/>
      <c r="CF32" s="760"/>
      <c r="CG32" s="760"/>
      <c r="CH32" s="760"/>
      <c r="CI32" s="760"/>
      <c r="CJ32" s="760"/>
      <c r="CK32" s="760"/>
      <c r="CL32" s="760"/>
      <c r="CM32" s="760"/>
      <c r="CN32" s="760"/>
      <c r="CO32" s="760"/>
      <c r="CP32" s="760"/>
      <c r="CQ32" s="760"/>
      <c r="CR32" s="760"/>
      <c r="CS32" s="760"/>
      <c r="CT32" s="760"/>
      <c r="CU32" s="760"/>
      <c r="CV32" s="760"/>
      <c r="CW32" s="760"/>
      <c r="CX32" s="760"/>
      <c r="CY32" s="760"/>
      <c r="CZ32" s="760"/>
      <c r="DA32" s="760"/>
      <c r="DB32" s="760"/>
      <c r="DC32" s="760"/>
      <c r="DD32" s="760"/>
      <c r="DE32" s="760"/>
      <c r="DF32" s="760"/>
      <c r="DG32" s="760"/>
      <c r="DH32" s="760"/>
      <c r="DI32" s="761"/>
    </row>
    <row r="33" spans="1:113" ht="13.5" hidden="1" customHeight="1" x14ac:dyDescent="0.2">
      <c r="A33" s="764"/>
      <c r="B33" s="753" t="s">
        <v>1154</v>
      </c>
      <c r="C33" s="753"/>
      <c r="D33" s="753"/>
      <c r="E33" s="753"/>
      <c r="F33" s="753" t="s">
        <v>1155</v>
      </c>
      <c r="G33" s="753"/>
      <c r="H33" s="753"/>
      <c r="I33" s="753"/>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754" t="s">
        <v>226</v>
      </c>
      <c r="CW33" s="755"/>
      <c r="CX33" s="755"/>
      <c r="CY33" s="756"/>
      <c r="CZ33" s="753" t="s">
        <v>1038</v>
      </c>
      <c r="DA33" s="753"/>
      <c r="DB33" s="753"/>
      <c r="DC33" s="753"/>
      <c r="DD33" s="753" t="s">
        <v>1156</v>
      </c>
      <c r="DE33" s="753"/>
      <c r="DF33" s="753"/>
      <c r="DG33" s="753"/>
      <c r="DH33" s="753" t="s">
        <v>1157</v>
      </c>
      <c r="DI33" s="762" t="s">
        <v>1176</v>
      </c>
    </row>
    <row r="34" spans="1:113" ht="13.5" hidden="1" customHeight="1" x14ac:dyDescent="0.2">
      <c r="A34" s="764"/>
      <c r="B34" s="184" t="s">
        <v>1158</v>
      </c>
      <c r="C34" s="184" t="s">
        <v>1159</v>
      </c>
      <c r="D34" s="184" t="s">
        <v>1160</v>
      </c>
      <c r="E34" s="184" t="s">
        <v>1161</v>
      </c>
      <c r="F34" s="184" t="s">
        <v>1158</v>
      </c>
      <c r="G34" s="184" t="s">
        <v>1159</v>
      </c>
      <c r="H34" s="184" t="s">
        <v>1160</v>
      </c>
      <c r="I34" s="184" t="s">
        <v>1161</v>
      </c>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184" t="s">
        <v>1158</v>
      </c>
      <c r="CW34" s="184" t="s">
        <v>1159</v>
      </c>
      <c r="CX34" s="184" t="s">
        <v>1160</v>
      </c>
      <c r="CY34" s="184" t="s">
        <v>1161</v>
      </c>
      <c r="CZ34" s="184" t="s">
        <v>1158</v>
      </c>
      <c r="DA34" s="184" t="s">
        <v>1159</v>
      </c>
      <c r="DB34" s="184" t="s">
        <v>1160</v>
      </c>
      <c r="DC34" s="184" t="s">
        <v>1161</v>
      </c>
      <c r="DD34" s="184" t="s">
        <v>1158</v>
      </c>
      <c r="DE34" s="184" t="s">
        <v>1159</v>
      </c>
      <c r="DF34" s="184" t="s">
        <v>1160</v>
      </c>
      <c r="DG34" s="184" t="s">
        <v>1161</v>
      </c>
      <c r="DH34" s="753"/>
      <c r="DI34" s="762"/>
    </row>
    <row r="35" spans="1:113" ht="13.5" hidden="1" customHeight="1" x14ac:dyDescent="0.2">
      <c r="A35" s="170">
        <v>1</v>
      </c>
      <c r="B35" s="179">
        <f>COUNTIF(車種重量,CONCATENATE($A35,11))</f>
        <v>0</v>
      </c>
      <c r="C35" s="179">
        <f>COUNTIF(車種重量,CONCATENATE($A35,12))</f>
        <v>0</v>
      </c>
      <c r="D35" s="179">
        <f>COUNTIF(車種重量,CONCATENATE($A35,13))</f>
        <v>0</v>
      </c>
      <c r="E35" s="179">
        <f t="shared" ref="E35:E44" si="68">COUNTIF(車種重量,CONCATENATE($A35,14))+COUNTIF(車種重量,CONCATENATE($A35,15))</f>
        <v>0</v>
      </c>
      <c r="F35" s="179">
        <f>COUNTIF(車種重量,CONCATENATE($A35,21))</f>
        <v>0</v>
      </c>
      <c r="G35" s="179">
        <f>COUNTIF(車種重量,CONCATENATE($A35,22))</f>
        <v>0</v>
      </c>
      <c r="H35" s="179">
        <f>COUNTIF(車種重量,CONCATENATE($A35,23))</f>
        <v>0</v>
      </c>
      <c r="I35" s="179">
        <f>COUNTIF(車種重量,CONCATENATE($A35,24))</f>
        <v>0</v>
      </c>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f>COUNTIF(車種重量,CONCATENATE($A35,31))</f>
        <v>0</v>
      </c>
      <c r="CW35" s="179">
        <f>COUNTIF(車種重量,CONCATENATE($A35,32))</f>
        <v>0</v>
      </c>
      <c r="CX35" s="179">
        <f>COUNTIF(車種重量,CONCATENATE($A35,33))</f>
        <v>0</v>
      </c>
      <c r="CY35" s="179">
        <f t="shared" ref="CY35:CY44" si="69">COUNTIF(車種重量,CONCATENATE($A35,34))+COUNTIF(車種重量,CONCATENATE($A35,35))</f>
        <v>0</v>
      </c>
      <c r="CZ35" s="179">
        <f>COUNTIF(車種重量,CONCATENATE($A35,41))</f>
        <v>0</v>
      </c>
      <c r="DA35" s="179">
        <f>COUNTIF(車種重量,CONCATENATE($A35,42))</f>
        <v>0</v>
      </c>
      <c r="DB35" s="179">
        <f>COUNTIF(車種重量,CONCATENATE($A35,43))</f>
        <v>0</v>
      </c>
      <c r="DC35" s="179">
        <f t="shared" ref="DC35:DC44" si="70">COUNTIF(車種重量,CONCATENATE($A35,44))+COUNTIF(車種重量,CONCATENATE($A35,45))</f>
        <v>0</v>
      </c>
      <c r="DD35" s="179">
        <f>COUNTIF(車種重量,CONCATENATE($A35,51))+COUNTIF(車種重量,CONCATENATE($A35,61))</f>
        <v>0</v>
      </c>
      <c r="DE35" s="179">
        <f>COUNTIF(車種重量,CONCATENATE($A35,52))+COUNTIF(車種重量,CONCATENATE($A35,62))</f>
        <v>0</v>
      </c>
      <c r="DF35" s="179">
        <f>COUNTIF(車種重量,CONCATENATE($A35,53))+COUNTIF(車種重量,CONCATENATE($A35,63))</f>
        <v>0</v>
      </c>
      <c r="DG35" s="179">
        <f t="shared" ref="DG35:DG44" si="71">COUNTIF(車種重量,CONCATENATE($A35,54))+COUNTIF(車種重量,CONCATENATE($A35,55))+COUNTIF(車種重量,CONCATENATE($A35,64))+COUNTIF(車種重量,CONCATENATE($A35,65))</f>
        <v>0</v>
      </c>
      <c r="DH35" s="179">
        <f>COUNTIF(車種重量,CONCATENATE($A35,90))</f>
        <v>0</v>
      </c>
      <c r="DI35" s="180">
        <f t="shared" ref="DI35:DI44" si="72">SUM(B35:DH35)</f>
        <v>0</v>
      </c>
    </row>
    <row r="36" spans="1:113" ht="13.5" hidden="1" customHeight="1" x14ac:dyDescent="0.2">
      <c r="A36" s="170">
        <v>2</v>
      </c>
      <c r="B36" s="179">
        <f t="shared" ref="B36:B44" si="73">COUNTIF(車種重量,CONCATENATE($A36,11))</f>
        <v>0</v>
      </c>
      <c r="C36" s="179">
        <f t="shared" ref="C36:C44" si="74">COUNTIF(車種重量,CONCATENATE($A36,12))</f>
        <v>0</v>
      </c>
      <c r="D36" s="179">
        <f t="shared" ref="D36:D44" si="75">COUNTIF(車種重量,CONCATENATE($A36,13))</f>
        <v>0</v>
      </c>
      <c r="E36" s="179">
        <f t="shared" si="68"/>
        <v>0</v>
      </c>
      <c r="F36" s="179">
        <f t="shared" ref="F36:F44" si="76">COUNTIF(車種重量,CONCATENATE($A36,21))</f>
        <v>0</v>
      </c>
      <c r="G36" s="179">
        <f t="shared" ref="G36:G44" si="77">COUNTIF(車種重量,CONCATENATE($A36,22))</f>
        <v>0</v>
      </c>
      <c r="H36" s="179">
        <f t="shared" ref="H36:H44" si="78">COUNTIF(車種重量,CONCATENATE($A36,23))</f>
        <v>0</v>
      </c>
      <c r="I36" s="179">
        <f t="shared" ref="I36:I44" si="79">COUNTIF(車種重量,CONCATENATE($A36,24))</f>
        <v>0</v>
      </c>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f t="shared" ref="CV36:CV44" si="80">COUNTIF(車種重量,CONCATENATE($A36,31))</f>
        <v>0</v>
      </c>
      <c r="CW36" s="179">
        <f t="shared" ref="CW36:CW44" si="81">COUNTIF(車種重量,CONCATENATE($A36,32))</f>
        <v>0</v>
      </c>
      <c r="CX36" s="179">
        <f t="shared" ref="CX36:CX44" si="82">COUNTIF(車種重量,CONCATENATE($A36,33))</f>
        <v>0</v>
      </c>
      <c r="CY36" s="179">
        <f t="shared" si="69"/>
        <v>0</v>
      </c>
      <c r="CZ36" s="179">
        <f t="shared" ref="CZ36:CZ44" si="83">COUNTIF(車種重量,CONCATENATE($A36,41))</f>
        <v>0</v>
      </c>
      <c r="DA36" s="179">
        <f t="shared" ref="DA36:DA44" si="84">COUNTIF(車種重量,CONCATENATE($A36,42))</f>
        <v>0</v>
      </c>
      <c r="DB36" s="179">
        <f t="shared" ref="DB36:DB44" si="85">COUNTIF(車種重量,CONCATENATE($A36,43))</f>
        <v>0</v>
      </c>
      <c r="DC36" s="179">
        <f t="shared" si="70"/>
        <v>0</v>
      </c>
      <c r="DD36" s="179">
        <f t="shared" ref="DD36:DD44" si="86">COUNTIF(車種重量,CONCATENATE($A36,51))+COUNTIF(車種重量,CONCATENATE($A36,61))</f>
        <v>0</v>
      </c>
      <c r="DE36" s="179">
        <f t="shared" ref="DE36:DE44" si="87">COUNTIF(車種重量,CONCATENATE($A36,52))+COUNTIF(車種重量,CONCATENATE($A36,62))</f>
        <v>0</v>
      </c>
      <c r="DF36" s="179">
        <f t="shared" ref="DF36:DF44" si="88">COUNTIF(車種重量,CONCATENATE($A36,53))+COUNTIF(車種重量,CONCATENATE($A36,63))</f>
        <v>0</v>
      </c>
      <c r="DG36" s="179">
        <f t="shared" si="71"/>
        <v>0</v>
      </c>
      <c r="DH36" s="179">
        <f t="shared" ref="DH36:DH44" si="89">COUNTIF(車種重量,CONCATENATE($A36,90))</f>
        <v>0</v>
      </c>
      <c r="DI36" s="180">
        <f t="shared" si="72"/>
        <v>0</v>
      </c>
    </row>
    <row r="37" spans="1:113" ht="13.5" hidden="1" customHeight="1" x14ac:dyDescent="0.2">
      <c r="A37" s="170">
        <v>3</v>
      </c>
      <c r="B37" s="179">
        <f t="shared" si="73"/>
        <v>0</v>
      </c>
      <c r="C37" s="179">
        <f t="shared" si="74"/>
        <v>0</v>
      </c>
      <c r="D37" s="179">
        <f t="shared" si="75"/>
        <v>0</v>
      </c>
      <c r="E37" s="179">
        <f t="shared" si="68"/>
        <v>0</v>
      </c>
      <c r="F37" s="179">
        <f t="shared" si="76"/>
        <v>0</v>
      </c>
      <c r="G37" s="179">
        <f t="shared" si="77"/>
        <v>0</v>
      </c>
      <c r="H37" s="179">
        <f t="shared" si="78"/>
        <v>0</v>
      </c>
      <c r="I37" s="179">
        <f t="shared" si="79"/>
        <v>0</v>
      </c>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f t="shared" si="80"/>
        <v>0</v>
      </c>
      <c r="CW37" s="179">
        <f t="shared" si="81"/>
        <v>0</v>
      </c>
      <c r="CX37" s="179">
        <f t="shared" si="82"/>
        <v>0</v>
      </c>
      <c r="CY37" s="179">
        <f t="shared" si="69"/>
        <v>0</v>
      </c>
      <c r="CZ37" s="179">
        <f t="shared" si="83"/>
        <v>0</v>
      </c>
      <c r="DA37" s="179">
        <f t="shared" si="84"/>
        <v>0</v>
      </c>
      <c r="DB37" s="179">
        <f t="shared" si="85"/>
        <v>0</v>
      </c>
      <c r="DC37" s="179">
        <f t="shared" si="70"/>
        <v>0</v>
      </c>
      <c r="DD37" s="179">
        <f t="shared" si="86"/>
        <v>0</v>
      </c>
      <c r="DE37" s="179">
        <f t="shared" si="87"/>
        <v>0</v>
      </c>
      <c r="DF37" s="179">
        <f t="shared" si="88"/>
        <v>0</v>
      </c>
      <c r="DG37" s="179">
        <f t="shared" si="71"/>
        <v>0</v>
      </c>
      <c r="DH37" s="179">
        <f t="shared" si="89"/>
        <v>0</v>
      </c>
      <c r="DI37" s="180">
        <f t="shared" si="72"/>
        <v>0</v>
      </c>
    </row>
    <row r="38" spans="1:113" ht="13.5" hidden="1" customHeight="1" x14ac:dyDescent="0.2">
      <c r="A38" s="170">
        <v>4</v>
      </c>
      <c r="B38" s="179">
        <f t="shared" si="73"/>
        <v>0</v>
      </c>
      <c r="C38" s="179">
        <f t="shared" si="74"/>
        <v>0</v>
      </c>
      <c r="D38" s="179">
        <f t="shared" si="75"/>
        <v>0</v>
      </c>
      <c r="E38" s="179">
        <f t="shared" si="68"/>
        <v>0</v>
      </c>
      <c r="F38" s="179">
        <f t="shared" si="76"/>
        <v>0</v>
      </c>
      <c r="G38" s="179">
        <f t="shared" si="77"/>
        <v>0</v>
      </c>
      <c r="H38" s="179">
        <f t="shared" si="78"/>
        <v>0</v>
      </c>
      <c r="I38" s="179">
        <f t="shared" si="79"/>
        <v>0</v>
      </c>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f t="shared" si="80"/>
        <v>0</v>
      </c>
      <c r="CW38" s="179">
        <f t="shared" si="81"/>
        <v>0</v>
      </c>
      <c r="CX38" s="179">
        <f t="shared" si="82"/>
        <v>0</v>
      </c>
      <c r="CY38" s="179">
        <f t="shared" si="69"/>
        <v>0</v>
      </c>
      <c r="CZ38" s="179">
        <f t="shared" si="83"/>
        <v>0</v>
      </c>
      <c r="DA38" s="179">
        <f t="shared" si="84"/>
        <v>0</v>
      </c>
      <c r="DB38" s="179">
        <f t="shared" si="85"/>
        <v>0</v>
      </c>
      <c r="DC38" s="179">
        <f t="shared" si="70"/>
        <v>0</v>
      </c>
      <c r="DD38" s="179">
        <f t="shared" si="86"/>
        <v>0</v>
      </c>
      <c r="DE38" s="179">
        <f t="shared" si="87"/>
        <v>0</v>
      </c>
      <c r="DF38" s="179">
        <f t="shared" si="88"/>
        <v>0</v>
      </c>
      <c r="DG38" s="179">
        <f t="shared" si="71"/>
        <v>0</v>
      </c>
      <c r="DH38" s="179">
        <f t="shared" si="89"/>
        <v>0</v>
      </c>
      <c r="DI38" s="180">
        <f t="shared" si="72"/>
        <v>0</v>
      </c>
    </row>
    <row r="39" spans="1:113" ht="13.5" hidden="1" customHeight="1" x14ac:dyDescent="0.2">
      <c r="A39" s="170">
        <v>5</v>
      </c>
      <c r="B39" s="179">
        <f t="shared" si="73"/>
        <v>0</v>
      </c>
      <c r="C39" s="179">
        <f t="shared" si="74"/>
        <v>0</v>
      </c>
      <c r="D39" s="179">
        <f t="shared" si="75"/>
        <v>0</v>
      </c>
      <c r="E39" s="179">
        <f t="shared" si="68"/>
        <v>0</v>
      </c>
      <c r="F39" s="179">
        <f t="shared" si="76"/>
        <v>0</v>
      </c>
      <c r="G39" s="179">
        <f t="shared" si="77"/>
        <v>0</v>
      </c>
      <c r="H39" s="179">
        <f t="shared" si="78"/>
        <v>0</v>
      </c>
      <c r="I39" s="179">
        <f t="shared" si="79"/>
        <v>0</v>
      </c>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f t="shared" si="80"/>
        <v>0</v>
      </c>
      <c r="CW39" s="179">
        <f t="shared" si="81"/>
        <v>0</v>
      </c>
      <c r="CX39" s="179">
        <f t="shared" si="82"/>
        <v>0</v>
      </c>
      <c r="CY39" s="179">
        <f t="shared" si="69"/>
        <v>0</v>
      </c>
      <c r="CZ39" s="179">
        <f t="shared" si="83"/>
        <v>0</v>
      </c>
      <c r="DA39" s="179">
        <f t="shared" si="84"/>
        <v>0</v>
      </c>
      <c r="DB39" s="179">
        <f t="shared" si="85"/>
        <v>0</v>
      </c>
      <c r="DC39" s="179">
        <f t="shared" si="70"/>
        <v>0</v>
      </c>
      <c r="DD39" s="179">
        <f t="shared" si="86"/>
        <v>0</v>
      </c>
      <c r="DE39" s="179">
        <f t="shared" si="87"/>
        <v>0</v>
      </c>
      <c r="DF39" s="179">
        <f t="shared" si="88"/>
        <v>0</v>
      </c>
      <c r="DG39" s="179">
        <f t="shared" si="71"/>
        <v>0</v>
      </c>
      <c r="DH39" s="179">
        <f t="shared" si="89"/>
        <v>0</v>
      </c>
      <c r="DI39" s="180">
        <f t="shared" si="72"/>
        <v>0</v>
      </c>
    </row>
    <row r="40" spans="1:113" ht="13.5" hidden="1" customHeight="1" x14ac:dyDescent="0.2">
      <c r="A40" s="170">
        <v>6</v>
      </c>
      <c r="B40" s="179">
        <f t="shared" si="73"/>
        <v>0</v>
      </c>
      <c r="C40" s="179">
        <f t="shared" si="74"/>
        <v>0</v>
      </c>
      <c r="D40" s="179">
        <f t="shared" si="75"/>
        <v>0</v>
      </c>
      <c r="E40" s="179">
        <f t="shared" si="68"/>
        <v>0</v>
      </c>
      <c r="F40" s="179">
        <f t="shared" si="76"/>
        <v>0</v>
      </c>
      <c r="G40" s="179">
        <f t="shared" si="77"/>
        <v>0</v>
      </c>
      <c r="H40" s="179">
        <f t="shared" si="78"/>
        <v>0</v>
      </c>
      <c r="I40" s="179">
        <f t="shared" si="79"/>
        <v>0</v>
      </c>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f t="shared" si="80"/>
        <v>0</v>
      </c>
      <c r="CW40" s="179">
        <f t="shared" si="81"/>
        <v>0</v>
      </c>
      <c r="CX40" s="179">
        <f t="shared" si="82"/>
        <v>0</v>
      </c>
      <c r="CY40" s="179">
        <f t="shared" si="69"/>
        <v>0</v>
      </c>
      <c r="CZ40" s="179">
        <f t="shared" si="83"/>
        <v>0</v>
      </c>
      <c r="DA40" s="179">
        <f t="shared" si="84"/>
        <v>0</v>
      </c>
      <c r="DB40" s="179">
        <f t="shared" si="85"/>
        <v>0</v>
      </c>
      <c r="DC40" s="179">
        <f t="shared" si="70"/>
        <v>0</v>
      </c>
      <c r="DD40" s="179">
        <f t="shared" si="86"/>
        <v>0</v>
      </c>
      <c r="DE40" s="179">
        <f t="shared" si="87"/>
        <v>0</v>
      </c>
      <c r="DF40" s="179">
        <f t="shared" si="88"/>
        <v>0</v>
      </c>
      <c r="DG40" s="179">
        <f t="shared" si="71"/>
        <v>0</v>
      </c>
      <c r="DH40" s="179">
        <f t="shared" si="89"/>
        <v>0</v>
      </c>
      <c r="DI40" s="180">
        <f t="shared" si="72"/>
        <v>0</v>
      </c>
    </row>
    <row r="41" spans="1:113" ht="13.5" hidden="1" customHeight="1" x14ac:dyDescent="0.2">
      <c r="A41" s="170">
        <v>7</v>
      </c>
      <c r="B41" s="179">
        <f t="shared" si="73"/>
        <v>0</v>
      </c>
      <c r="C41" s="179">
        <f t="shared" si="74"/>
        <v>0</v>
      </c>
      <c r="D41" s="179">
        <f t="shared" si="75"/>
        <v>0</v>
      </c>
      <c r="E41" s="179">
        <f t="shared" si="68"/>
        <v>0</v>
      </c>
      <c r="F41" s="179">
        <f t="shared" si="76"/>
        <v>0</v>
      </c>
      <c r="G41" s="179">
        <f t="shared" si="77"/>
        <v>0</v>
      </c>
      <c r="H41" s="179">
        <f t="shared" si="78"/>
        <v>0</v>
      </c>
      <c r="I41" s="179">
        <f t="shared" si="79"/>
        <v>0</v>
      </c>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f t="shared" si="80"/>
        <v>0</v>
      </c>
      <c r="CW41" s="179">
        <f t="shared" si="81"/>
        <v>0</v>
      </c>
      <c r="CX41" s="179">
        <f t="shared" si="82"/>
        <v>0</v>
      </c>
      <c r="CY41" s="179">
        <f t="shared" si="69"/>
        <v>0</v>
      </c>
      <c r="CZ41" s="179">
        <f t="shared" si="83"/>
        <v>0</v>
      </c>
      <c r="DA41" s="179">
        <f t="shared" si="84"/>
        <v>0</v>
      </c>
      <c r="DB41" s="179">
        <f t="shared" si="85"/>
        <v>0</v>
      </c>
      <c r="DC41" s="179">
        <f t="shared" si="70"/>
        <v>0</v>
      </c>
      <c r="DD41" s="179">
        <f t="shared" si="86"/>
        <v>0</v>
      </c>
      <c r="DE41" s="179">
        <f t="shared" si="87"/>
        <v>0</v>
      </c>
      <c r="DF41" s="179">
        <f t="shared" si="88"/>
        <v>0</v>
      </c>
      <c r="DG41" s="179">
        <f t="shared" si="71"/>
        <v>0</v>
      </c>
      <c r="DH41" s="179">
        <f t="shared" si="89"/>
        <v>0</v>
      </c>
      <c r="DI41" s="180">
        <f t="shared" si="72"/>
        <v>0</v>
      </c>
    </row>
    <row r="42" spans="1:113" ht="13.5" hidden="1" customHeight="1" x14ac:dyDescent="0.2">
      <c r="A42" s="170">
        <v>8</v>
      </c>
      <c r="B42" s="179">
        <f t="shared" si="73"/>
        <v>0</v>
      </c>
      <c r="C42" s="179">
        <f t="shared" si="74"/>
        <v>0</v>
      </c>
      <c r="D42" s="179">
        <f t="shared" si="75"/>
        <v>0</v>
      </c>
      <c r="E42" s="179">
        <f t="shared" si="68"/>
        <v>0</v>
      </c>
      <c r="F42" s="179">
        <f t="shared" si="76"/>
        <v>0</v>
      </c>
      <c r="G42" s="179">
        <f t="shared" si="77"/>
        <v>0</v>
      </c>
      <c r="H42" s="179">
        <f t="shared" si="78"/>
        <v>0</v>
      </c>
      <c r="I42" s="179">
        <f t="shared" si="79"/>
        <v>0</v>
      </c>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f t="shared" si="80"/>
        <v>0</v>
      </c>
      <c r="CW42" s="179">
        <f t="shared" si="81"/>
        <v>0</v>
      </c>
      <c r="CX42" s="179">
        <f t="shared" si="82"/>
        <v>0</v>
      </c>
      <c r="CY42" s="179">
        <f t="shared" si="69"/>
        <v>0</v>
      </c>
      <c r="CZ42" s="179">
        <f t="shared" si="83"/>
        <v>0</v>
      </c>
      <c r="DA42" s="179">
        <f t="shared" si="84"/>
        <v>0</v>
      </c>
      <c r="DB42" s="179">
        <f t="shared" si="85"/>
        <v>0</v>
      </c>
      <c r="DC42" s="179">
        <f t="shared" si="70"/>
        <v>0</v>
      </c>
      <c r="DD42" s="179">
        <f t="shared" si="86"/>
        <v>0</v>
      </c>
      <c r="DE42" s="179">
        <f t="shared" si="87"/>
        <v>0</v>
      </c>
      <c r="DF42" s="179">
        <f t="shared" si="88"/>
        <v>0</v>
      </c>
      <c r="DG42" s="179">
        <f t="shared" si="71"/>
        <v>0</v>
      </c>
      <c r="DH42" s="179">
        <f t="shared" si="89"/>
        <v>0</v>
      </c>
      <c r="DI42" s="180">
        <f t="shared" si="72"/>
        <v>0</v>
      </c>
    </row>
    <row r="43" spans="1:113" ht="13.5" hidden="1" customHeight="1" x14ac:dyDescent="0.2">
      <c r="A43" s="170">
        <v>9</v>
      </c>
      <c r="B43" s="179">
        <f t="shared" si="73"/>
        <v>0</v>
      </c>
      <c r="C43" s="179">
        <f t="shared" si="74"/>
        <v>0</v>
      </c>
      <c r="D43" s="179">
        <f t="shared" si="75"/>
        <v>0</v>
      </c>
      <c r="E43" s="179">
        <f t="shared" si="68"/>
        <v>0</v>
      </c>
      <c r="F43" s="179">
        <f t="shared" si="76"/>
        <v>0</v>
      </c>
      <c r="G43" s="179">
        <f t="shared" si="77"/>
        <v>0</v>
      </c>
      <c r="H43" s="179">
        <f t="shared" si="78"/>
        <v>0</v>
      </c>
      <c r="I43" s="179">
        <f t="shared" si="79"/>
        <v>0</v>
      </c>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f t="shared" si="80"/>
        <v>0</v>
      </c>
      <c r="CW43" s="179">
        <f t="shared" si="81"/>
        <v>0</v>
      </c>
      <c r="CX43" s="179">
        <f t="shared" si="82"/>
        <v>0</v>
      </c>
      <c r="CY43" s="179">
        <f t="shared" si="69"/>
        <v>0</v>
      </c>
      <c r="CZ43" s="179">
        <f t="shared" si="83"/>
        <v>0</v>
      </c>
      <c r="DA43" s="179">
        <f t="shared" si="84"/>
        <v>0</v>
      </c>
      <c r="DB43" s="179">
        <f t="shared" si="85"/>
        <v>0</v>
      </c>
      <c r="DC43" s="179">
        <f t="shared" si="70"/>
        <v>0</v>
      </c>
      <c r="DD43" s="179">
        <f t="shared" si="86"/>
        <v>0</v>
      </c>
      <c r="DE43" s="179">
        <f t="shared" si="87"/>
        <v>0</v>
      </c>
      <c r="DF43" s="179">
        <f t="shared" si="88"/>
        <v>0</v>
      </c>
      <c r="DG43" s="179">
        <f t="shared" si="71"/>
        <v>0</v>
      </c>
      <c r="DH43" s="179">
        <f t="shared" si="89"/>
        <v>0</v>
      </c>
      <c r="DI43" s="180">
        <f t="shared" si="72"/>
        <v>0</v>
      </c>
    </row>
    <row r="44" spans="1:113" ht="13.5" hidden="1" customHeight="1" x14ac:dyDescent="0.2">
      <c r="A44" s="170">
        <v>10</v>
      </c>
      <c r="B44" s="179">
        <f t="shared" si="73"/>
        <v>0</v>
      </c>
      <c r="C44" s="179">
        <f t="shared" si="74"/>
        <v>0</v>
      </c>
      <c r="D44" s="179">
        <f t="shared" si="75"/>
        <v>0</v>
      </c>
      <c r="E44" s="179">
        <f t="shared" si="68"/>
        <v>0</v>
      </c>
      <c r="F44" s="179">
        <f t="shared" si="76"/>
        <v>0</v>
      </c>
      <c r="G44" s="179">
        <f t="shared" si="77"/>
        <v>0</v>
      </c>
      <c r="H44" s="179">
        <f t="shared" si="78"/>
        <v>0</v>
      </c>
      <c r="I44" s="179">
        <f t="shared" si="79"/>
        <v>0</v>
      </c>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f t="shared" si="80"/>
        <v>0</v>
      </c>
      <c r="CW44" s="179">
        <f t="shared" si="81"/>
        <v>0</v>
      </c>
      <c r="CX44" s="179">
        <f t="shared" si="82"/>
        <v>0</v>
      </c>
      <c r="CY44" s="179">
        <f t="shared" si="69"/>
        <v>0</v>
      </c>
      <c r="CZ44" s="179">
        <f t="shared" si="83"/>
        <v>0</v>
      </c>
      <c r="DA44" s="179">
        <f t="shared" si="84"/>
        <v>0</v>
      </c>
      <c r="DB44" s="179">
        <f t="shared" si="85"/>
        <v>0</v>
      </c>
      <c r="DC44" s="179">
        <f t="shared" si="70"/>
        <v>0</v>
      </c>
      <c r="DD44" s="179">
        <f t="shared" si="86"/>
        <v>0</v>
      </c>
      <c r="DE44" s="179">
        <f t="shared" si="87"/>
        <v>0</v>
      </c>
      <c r="DF44" s="179">
        <f t="shared" si="88"/>
        <v>0</v>
      </c>
      <c r="DG44" s="179">
        <f t="shared" si="71"/>
        <v>0</v>
      </c>
      <c r="DH44" s="179">
        <f t="shared" si="89"/>
        <v>0</v>
      </c>
      <c r="DI44" s="180">
        <f t="shared" si="72"/>
        <v>0</v>
      </c>
    </row>
    <row r="45" spans="1:113" ht="13.5" hidden="1" customHeight="1" thickBot="1" x14ac:dyDescent="0.25">
      <c r="A45" s="181" t="s">
        <v>1176</v>
      </c>
      <c r="B45" s="182">
        <f t="shared" ref="B45:DA45" si="90">SUM(B35:B44)</f>
        <v>0</v>
      </c>
      <c r="C45" s="182">
        <f t="shared" si="90"/>
        <v>0</v>
      </c>
      <c r="D45" s="182">
        <f t="shared" si="90"/>
        <v>0</v>
      </c>
      <c r="E45" s="182">
        <f t="shared" si="90"/>
        <v>0</v>
      </c>
      <c r="F45" s="182">
        <f t="shared" si="90"/>
        <v>0</v>
      </c>
      <c r="G45" s="182">
        <f t="shared" si="90"/>
        <v>0</v>
      </c>
      <c r="H45" s="182">
        <f t="shared" si="90"/>
        <v>0</v>
      </c>
      <c r="I45" s="182">
        <f t="shared" si="90"/>
        <v>0</v>
      </c>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f t="shared" si="90"/>
        <v>0</v>
      </c>
      <c r="CW45" s="182">
        <f t="shared" si="90"/>
        <v>0</v>
      </c>
      <c r="CX45" s="182">
        <f t="shared" si="90"/>
        <v>0</v>
      </c>
      <c r="CY45" s="182">
        <f t="shared" si="90"/>
        <v>0</v>
      </c>
      <c r="CZ45" s="182">
        <f t="shared" si="90"/>
        <v>0</v>
      </c>
      <c r="DA45" s="182">
        <f t="shared" si="90"/>
        <v>0</v>
      </c>
      <c r="DB45" s="182">
        <f t="shared" ref="DB45:DI45" si="91">SUM(DB35:DB44)</f>
        <v>0</v>
      </c>
      <c r="DC45" s="182">
        <f t="shared" si="91"/>
        <v>0</v>
      </c>
      <c r="DD45" s="182">
        <f t="shared" si="91"/>
        <v>0</v>
      </c>
      <c r="DE45" s="182">
        <f t="shared" si="91"/>
        <v>0</v>
      </c>
      <c r="DF45" s="182">
        <f t="shared" si="91"/>
        <v>0</v>
      </c>
      <c r="DG45" s="182">
        <f t="shared" si="91"/>
        <v>0</v>
      </c>
      <c r="DH45" s="182">
        <f t="shared" si="91"/>
        <v>0</v>
      </c>
      <c r="DI45" s="183">
        <f t="shared" si="91"/>
        <v>0</v>
      </c>
    </row>
    <row r="46" spans="1:113" ht="13.5" customHeight="1" x14ac:dyDescent="0.2"/>
    <row r="47" spans="1:113" ht="13.5" customHeight="1" x14ac:dyDescent="0.2"/>
    <row r="48" spans="1:1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DD33:DG33"/>
    <mergeCell ref="F33:I33"/>
    <mergeCell ref="CV33:CY33"/>
    <mergeCell ref="CZ33:DC33"/>
    <mergeCell ref="A29:C29"/>
    <mergeCell ref="B32:DI32"/>
    <mergeCell ref="DH33:DH34"/>
    <mergeCell ref="DI33:DI34"/>
    <mergeCell ref="A32:A34"/>
    <mergeCell ref="B33:E33"/>
    <mergeCell ref="A30:C30"/>
    <mergeCell ref="A1:F1"/>
    <mergeCell ref="A3:C3"/>
    <mergeCell ref="A4:C4"/>
    <mergeCell ref="A5:C5"/>
    <mergeCell ref="A6:C6"/>
    <mergeCell ref="A12:B15"/>
    <mergeCell ref="A20:B23"/>
    <mergeCell ref="A2:C2"/>
    <mergeCell ref="A8:B11"/>
    <mergeCell ref="A28:C28"/>
    <mergeCell ref="A7:B7"/>
    <mergeCell ref="A24:B27"/>
    <mergeCell ref="A16:B19"/>
  </mergeCells>
  <phoneticPr fontId="3"/>
  <dataValidations count="3">
    <dataValidation imeMode="off" allowBlank="1" showInputMessage="1" showErrorMessage="1" sqref="G1 E5:CZ5" xr:uid="{00000000-0002-0000-0500-000000000000}"/>
    <dataValidation type="whole" imeMode="off" operator="greaterThan" allowBlank="1" showInputMessage="1" showErrorMessage="1" sqref="E6:CZ6" xr:uid="{00000000-0002-0000-0500-000001000000}">
      <formula1>0</formula1>
    </dataValidation>
    <dataValidation imeMode="hiragana" allowBlank="1" showInputMessage="1" showErrorMessage="1" sqref="E3:CZ4" xr:uid="{00000000-0002-0000-05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AC38"/>
  <sheetViews>
    <sheetView showZeros="0" view="pageBreakPreview" topLeftCell="A4" zoomScale="85" zoomScaleNormal="70" zoomScaleSheetLayoutView="85" workbookViewId="0">
      <selection activeCell="Z25" sqref="Z25"/>
    </sheetView>
  </sheetViews>
  <sheetFormatPr defaultColWidth="9" defaultRowHeight="12.5" x14ac:dyDescent="0.2"/>
  <cols>
    <col min="1" max="7" width="3.453125" style="45" customWidth="1"/>
    <col min="8" max="8" width="9.08984375" style="45" customWidth="1"/>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17"/>
      <c r="R3" s="216"/>
      <c r="S3" s="512" t="s">
        <v>1759</v>
      </c>
      <c r="T3" s="512"/>
      <c r="U3" s="512"/>
      <c r="V3" s="512"/>
      <c r="W3" s="512"/>
      <c r="X3" s="216"/>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67"/>
      <c r="B5" s="567"/>
      <c r="C5" s="567"/>
      <c r="D5" s="567"/>
      <c r="E5" s="567"/>
      <c r="F5" s="56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71"/>
      <c r="N7" s="572"/>
      <c r="O7" s="214" t="s">
        <v>1027</v>
      </c>
      <c r="P7" s="573"/>
      <c r="Q7" s="574"/>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17"/>
      <c r="N8" s="518"/>
      <c r="O8" s="518"/>
      <c r="P8" s="518"/>
      <c r="Q8" s="518"/>
      <c r="R8" s="518"/>
      <c r="S8" s="518"/>
      <c r="T8" s="518"/>
      <c r="U8" s="518"/>
      <c r="V8" s="518"/>
      <c r="W8" s="518"/>
      <c r="X8" s="519"/>
      <c r="Y8" s="47"/>
      <c r="Z8" s="44"/>
    </row>
    <row r="9" spans="1:26" ht="18.75" customHeight="1" x14ac:dyDescent="0.2">
      <c r="A9" s="44"/>
      <c r="B9" s="44"/>
      <c r="C9" s="44"/>
      <c r="D9" s="44"/>
      <c r="E9" s="44"/>
      <c r="F9" s="44"/>
      <c r="G9" s="44"/>
      <c r="H9" s="44"/>
      <c r="I9" s="44"/>
      <c r="J9" s="44"/>
      <c r="K9" s="44"/>
      <c r="L9" s="48"/>
      <c r="M9" s="520"/>
      <c r="N9" s="521"/>
      <c r="O9" s="521"/>
      <c r="P9" s="521"/>
      <c r="Q9" s="521"/>
      <c r="R9" s="521"/>
      <c r="S9" s="521"/>
      <c r="T9" s="521"/>
      <c r="U9" s="521"/>
      <c r="V9" s="521"/>
      <c r="W9" s="521"/>
      <c r="X9" s="522"/>
      <c r="Y9" s="47"/>
      <c r="Z9" s="44"/>
    </row>
    <row r="10" spans="1:26" ht="20.25" customHeight="1" x14ac:dyDescent="0.2">
      <c r="A10" s="44"/>
      <c r="B10" s="44"/>
      <c r="C10" s="44"/>
      <c r="D10" s="44"/>
      <c r="E10" s="44"/>
      <c r="F10" s="44"/>
      <c r="G10" s="44"/>
      <c r="H10" s="44"/>
      <c r="I10" s="44"/>
      <c r="J10" s="526" t="s">
        <v>862</v>
      </c>
      <c r="K10" s="526"/>
      <c r="L10" s="49"/>
      <c r="M10" s="575"/>
      <c r="N10" s="576"/>
      <c r="O10" s="576"/>
      <c r="P10" s="576"/>
      <c r="Q10" s="576"/>
      <c r="R10" s="576"/>
      <c r="S10" s="576"/>
      <c r="T10" s="576"/>
      <c r="U10" s="576"/>
      <c r="V10" s="576"/>
      <c r="W10" s="576"/>
      <c r="X10" s="577"/>
      <c r="Y10" s="47"/>
      <c r="Z10" s="44"/>
    </row>
    <row r="11" spans="1:26" ht="18.75" customHeight="1" x14ac:dyDescent="0.2">
      <c r="A11" s="44"/>
      <c r="B11" s="44"/>
      <c r="C11" s="44"/>
      <c r="D11" s="44"/>
      <c r="E11" s="44"/>
      <c r="F11" s="44"/>
      <c r="G11" s="44"/>
      <c r="H11" s="44"/>
      <c r="I11" s="44"/>
      <c r="J11" s="44" t="s">
        <v>1081</v>
      </c>
      <c r="K11" s="44"/>
      <c r="L11" s="44"/>
      <c r="M11" s="517"/>
      <c r="N11" s="518"/>
      <c r="O11" s="518"/>
      <c r="P11" s="518"/>
      <c r="Q11" s="518"/>
      <c r="R11" s="518"/>
      <c r="S11" s="518"/>
      <c r="T11" s="518"/>
      <c r="U11" s="518"/>
      <c r="V11" s="518"/>
      <c r="W11" s="518"/>
      <c r="X11" s="519"/>
      <c r="Y11" s="47"/>
      <c r="Z11" s="44"/>
    </row>
    <row r="12" spans="1:26" ht="24" customHeight="1" x14ac:dyDescent="0.2">
      <c r="A12" s="44"/>
      <c r="B12" s="44"/>
      <c r="C12" s="44"/>
      <c r="D12" s="44"/>
      <c r="E12" s="44"/>
      <c r="F12" s="44"/>
      <c r="G12" s="44"/>
      <c r="H12" s="44"/>
      <c r="I12" s="44"/>
      <c r="J12" s="44"/>
      <c r="K12" s="44"/>
      <c r="L12" s="44"/>
      <c r="M12" s="520"/>
      <c r="N12" s="521"/>
      <c r="O12" s="521"/>
      <c r="P12" s="521"/>
      <c r="Q12" s="521"/>
      <c r="R12" s="521"/>
      <c r="S12" s="521"/>
      <c r="T12" s="521"/>
      <c r="U12" s="521"/>
      <c r="V12" s="521"/>
      <c r="W12" s="521"/>
      <c r="X12" s="522"/>
      <c r="Y12" s="87"/>
      <c r="Z12" s="44"/>
    </row>
    <row r="13" spans="1:26" ht="15" customHeight="1" x14ac:dyDescent="0.2">
      <c r="A13" s="44"/>
      <c r="B13" s="44"/>
      <c r="C13" s="44"/>
      <c r="D13" s="44"/>
      <c r="E13" s="44"/>
      <c r="F13" s="44"/>
      <c r="G13" s="44"/>
      <c r="H13" s="44"/>
      <c r="I13" s="44"/>
      <c r="J13" s="44"/>
      <c r="K13" s="44"/>
      <c r="L13" s="44"/>
      <c r="M13" s="47" t="s">
        <v>863</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28" t="s">
        <v>1082</v>
      </c>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768" t="s">
        <v>1136</v>
      </c>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44"/>
      <c r="Z17" s="44"/>
    </row>
    <row r="18" spans="1:29" ht="23.25" customHeight="1" x14ac:dyDescent="0.2">
      <c r="A18" s="529" t="s">
        <v>1077</v>
      </c>
      <c r="B18" s="530"/>
      <c r="C18" s="530"/>
      <c r="D18" s="530"/>
      <c r="E18" s="530"/>
      <c r="F18" s="530"/>
      <c r="G18" s="530"/>
      <c r="H18" s="531"/>
      <c r="I18" s="529">
        <f>M11</f>
        <v>0</v>
      </c>
      <c r="J18" s="569"/>
      <c r="K18" s="569"/>
      <c r="L18" s="569"/>
      <c r="M18" s="569"/>
      <c r="N18" s="569"/>
      <c r="O18" s="569"/>
      <c r="P18" s="569"/>
      <c r="Q18" s="569"/>
      <c r="R18" s="569"/>
      <c r="S18" s="569"/>
      <c r="T18" s="569"/>
      <c r="U18" s="569"/>
      <c r="V18" s="569"/>
      <c r="W18" s="569"/>
      <c r="X18" s="570"/>
      <c r="Y18" s="50"/>
      <c r="Z18" s="122"/>
      <c r="AA18" s="123"/>
      <c r="AB18" s="123"/>
    </row>
    <row r="19" spans="1:29" ht="23.25" customHeight="1" x14ac:dyDescent="0.2">
      <c r="A19" s="532"/>
      <c r="B19" s="533"/>
      <c r="C19" s="533"/>
      <c r="D19" s="533"/>
      <c r="E19" s="533"/>
      <c r="F19" s="533"/>
      <c r="G19" s="533"/>
      <c r="H19" s="534"/>
      <c r="I19" s="523">
        <f>M12</f>
        <v>0</v>
      </c>
      <c r="J19" s="524"/>
      <c r="K19" s="524"/>
      <c r="L19" s="524"/>
      <c r="M19" s="524"/>
      <c r="N19" s="524"/>
      <c r="O19" s="524"/>
      <c r="P19" s="524"/>
      <c r="Q19" s="524"/>
      <c r="R19" s="524"/>
      <c r="S19" s="524"/>
      <c r="T19" s="524"/>
      <c r="U19" s="524"/>
      <c r="V19" s="524"/>
      <c r="W19" s="524"/>
      <c r="X19" s="525"/>
      <c r="Y19" s="50"/>
      <c r="Z19" s="122"/>
      <c r="AA19" s="123"/>
      <c r="AB19" s="123"/>
    </row>
    <row r="20" spans="1:29" ht="21.75" customHeight="1" x14ac:dyDescent="0.2">
      <c r="A20" s="765" t="s">
        <v>1060</v>
      </c>
      <c r="B20" s="530"/>
      <c r="C20" s="530"/>
      <c r="D20" s="530"/>
      <c r="E20" s="530"/>
      <c r="F20" s="530"/>
      <c r="G20" s="530"/>
      <c r="H20" s="531"/>
      <c r="I20" s="52" t="s">
        <v>1030</v>
      </c>
      <c r="J20" s="513">
        <f>+M7</f>
        <v>0</v>
      </c>
      <c r="K20" s="514"/>
      <c r="L20" s="215" t="s">
        <v>1027</v>
      </c>
      <c r="M20" s="515">
        <f>+P7</f>
        <v>0</v>
      </c>
      <c r="N20" s="516"/>
      <c r="O20" s="213"/>
      <c r="P20" s="53"/>
      <c r="Q20" s="53"/>
      <c r="R20" s="124"/>
      <c r="S20" s="124"/>
      <c r="T20" s="124"/>
      <c r="U20" s="124"/>
      <c r="V20" s="124"/>
      <c r="W20" s="124"/>
      <c r="X20" s="125"/>
      <c r="Y20" s="50"/>
      <c r="Z20" s="122"/>
      <c r="AA20" s="123"/>
      <c r="AB20" s="123"/>
    </row>
    <row r="21" spans="1:29" ht="21.75" customHeight="1" x14ac:dyDescent="0.2">
      <c r="A21" s="532"/>
      <c r="B21" s="533"/>
      <c r="C21" s="533"/>
      <c r="D21" s="533"/>
      <c r="E21" s="533"/>
      <c r="F21" s="533"/>
      <c r="G21" s="533"/>
      <c r="H21" s="534"/>
      <c r="I21" s="535">
        <f>+M8</f>
        <v>0</v>
      </c>
      <c r="J21" s="536"/>
      <c r="K21" s="536"/>
      <c r="L21" s="536"/>
      <c r="M21" s="536"/>
      <c r="N21" s="536"/>
      <c r="O21" s="536"/>
      <c r="P21" s="536"/>
      <c r="Q21" s="536"/>
      <c r="R21" s="536"/>
      <c r="S21" s="536"/>
      <c r="T21" s="536"/>
      <c r="U21" s="536"/>
      <c r="V21" s="536"/>
      <c r="W21" s="536"/>
      <c r="X21" s="537"/>
      <c r="Y21" s="50"/>
      <c r="Z21" s="122"/>
      <c r="AA21" s="123"/>
      <c r="AB21" s="123"/>
    </row>
    <row r="22" spans="1:29" ht="20.25" customHeight="1" x14ac:dyDescent="0.2">
      <c r="A22" s="529" t="s">
        <v>1078</v>
      </c>
      <c r="B22" s="530"/>
      <c r="C22" s="530"/>
      <c r="D22" s="530"/>
      <c r="E22" s="530"/>
      <c r="F22" s="530"/>
      <c r="G22" s="530"/>
      <c r="H22" s="531"/>
      <c r="I22" s="529" t="str">
        <f>実績事業場!D29</f>
        <v/>
      </c>
      <c r="J22" s="530"/>
      <c r="K22" s="530"/>
      <c r="L22" s="530"/>
      <c r="M22" s="530" t="s">
        <v>1083</v>
      </c>
      <c r="N22" s="55"/>
      <c r="O22" s="55"/>
      <c r="P22" s="55"/>
      <c r="Q22" s="56"/>
      <c r="R22" s="55"/>
      <c r="S22" s="527"/>
      <c r="T22" s="527"/>
      <c r="U22" s="527"/>
      <c r="V22" s="55"/>
      <c r="W22" s="55"/>
      <c r="X22" s="57"/>
      <c r="Y22" s="44"/>
      <c r="Z22" s="44"/>
    </row>
    <row r="23" spans="1:29" ht="20.25" customHeight="1" x14ac:dyDescent="0.2">
      <c r="A23" s="532"/>
      <c r="B23" s="533"/>
      <c r="C23" s="533"/>
      <c r="D23" s="533"/>
      <c r="E23" s="533"/>
      <c r="F23" s="533"/>
      <c r="G23" s="533"/>
      <c r="H23" s="534"/>
      <c r="I23" s="532"/>
      <c r="J23" s="533"/>
      <c r="K23" s="533"/>
      <c r="L23" s="533"/>
      <c r="M23" s="533"/>
      <c r="N23" s="58"/>
      <c r="O23" s="58"/>
      <c r="P23" s="58"/>
      <c r="Q23" s="59"/>
      <c r="R23" s="58"/>
      <c r="S23" s="545"/>
      <c r="T23" s="545"/>
      <c r="U23" s="545"/>
      <c r="V23" s="58"/>
      <c r="W23" s="58"/>
      <c r="X23" s="60"/>
      <c r="Y23" s="44"/>
      <c r="Z23" s="44"/>
    </row>
    <row r="24" spans="1:29" ht="36" customHeight="1" x14ac:dyDescent="0.2">
      <c r="A24" s="538" t="s">
        <v>864</v>
      </c>
      <c r="B24" s="539"/>
      <c r="C24" s="539"/>
      <c r="D24" s="539"/>
      <c r="E24" s="539"/>
      <c r="F24" s="539"/>
      <c r="G24" s="539"/>
      <c r="H24" s="540"/>
      <c r="I24" s="538" t="str">
        <f>IF(T24="","",VLOOKUP(実績表紙!T24,産業分類表!A4:B100,2,FALSE))</f>
        <v/>
      </c>
      <c r="J24" s="539"/>
      <c r="K24" s="539"/>
      <c r="L24" s="539"/>
      <c r="M24" s="539"/>
      <c r="N24" s="539"/>
      <c r="O24" s="539"/>
      <c r="P24" s="539"/>
      <c r="Q24" s="540"/>
      <c r="R24" s="538" t="s">
        <v>865</v>
      </c>
      <c r="S24" s="540"/>
      <c r="T24" s="543"/>
      <c r="U24" s="543"/>
      <c r="V24" s="543"/>
      <c r="W24" s="543"/>
      <c r="X24" s="544"/>
      <c r="Y24" s="50"/>
      <c r="Z24" s="62"/>
      <c r="AA24" s="123"/>
      <c r="AB24" s="123"/>
      <c r="AC24" s="123"/>
    </row>
    <row r="25" spans="1:29" ht="36" customHeight="1" x14ac:dyDescent="0.2">
      <c r="A25" s="529" t="s">
        <v>866</v>
      </c>
      <c r="B25" s="530"/>
      <c r="C25" s="530"/>
      <c r="D25" s="530"/>
      <c r="E25" s="530"/>
      <c r="F25" s="530"/>
      <c r="G25" s="530"/>
      <c r="H25" s="531"/>
      <c r="I25" s="541"/>
      <c r="J25" s="542"/>
      <c r="K25" s="542"/>
      <c r="L25" s="542"/>
      <c r="M25" s="542"/>
      <c r="N25" s="542"/>
      <c r="O25" s="61" t="s">
        <v>1079</v>
      </c>
      <c r="P25" s="61"/>
      <c r="Q25" s="63"/>
      <c r="R25" s="61"/>
      <c r="S25" s="61"/>
      <c r="T25" s="61"/>
      <c r="U25" s="61"/>
      <c r="V25" s="61"/>
      <c r="W25" s="61"/>
      <c r="X25" s="64"/>
      <c r="Y25" s="44"/>
      <c r="Z25" s="44"/>
    </row>
    <row r="26" spans="1:29" ht="19.5" customHeight="1" x14ac:dyDescent="0.2">
      <c r="A26" s="529" t="s">
        <v>867</v>
      </c>
      <c r="B26" s="530"/>
      <c r="C26" s="530"/>
      <c r="D26" s="530"/>
      <c r="E26" s="530"/>
      <c r="F26" s="530"/>
      <c r="G26" s="530"/>
      <c r="H26" s="531"/>
      <c r="I26" s="561" t="s">
        <v>1075</v>
      </c>
      <c r="J26" s="562"/>
      <c r="K26" s="562"/>
      <c r="L26" s="563"/>
      <c r="M26" s="555"/>
      <c r="N26" s="766"/>
      <c r="O26" s="766"/>
      <c r="P26" s="766"/>
      <c r="Q26" s="766"/>
      <c r="R26" s="766"/>
      <c r="S26" s="766"/>
      <c r="T26" s="766"/>
      <c r="U26" s="766"/>
      <c r="V26" s="766"/>
      <c r="W26" s="766"/>
      <c r="X26" s="767"/>
      <c r="Y26" s="65"/>
      <c r="Z26" s="66"/>
    </row>
    <row r="27" spans="1:29" ht="19.5" customHeight="1" x14ac:dyDescent="0.2">
      <c r="A27" s="546"/>
      <c r="B27" s="547"/>
      <c r="C27" s="547"/>
      <c r="D27" s="547"/>
      <c r="E27" s="547"/>
      <c r="F27" s="547"/>
      <c r="G27" s="547"/>
      <c r="H27" s="548"/>
      <c r="I27" s="564" t="s">
        <v>1076</v>
      </c>
      <c r="J27" s="565"/>
      <c r="K27" s="565"/>
      <c r="L27" s="566"/>
      <c r="M27" s="549"/>
      <c r="N27" s="550"/>
      <c r="O27" s="550"/>
      <c r="P27" s="550"/>
      <c r="Q27" s="550"/>
      <c r="R27" s="550"/>
      <c r="S27" s="550"/>
      <c r="T27" s="550"/>
      <c r="U27" s="550"/>
      <c r="V27" s="550"/>
      <c r="W27" s="550"/>
      <c r="X27" s="551"/>
      <c r="Y27" s="65"/>
      <c r="Z27" s="66"/>
    </row>
    <row r="28" spans="1:29" ht="19.5" customHeight="1" x14ac:dyDescent="0.2">
      <c r="A28" s="546"/>
      <c r="B28" s="547"/>
      <c r="C28" s="547"/>
      <c r="D28" s="547"/>
      <c r="E28" s="547"/>
      <c r="F28" s="547"/>
      <c r="G28" s="547"/>
      <c r="H28" s="548"/>
      <c r="I28" s="564" t="s">
        <v>868</v>
      </c>
      <c r="J28" s="565"/>
      <c r="K28" s="565"/>
      <c r="L28" s="566"/>
      <c r="M28" s="549"/>
      <c r="N28" s="550"/>
      <c r="O28" s="550"/>
      <c r="P28" s="550"/>
      <c r="Q28" s="550"/>
      <c r="R28" s="550"/>
      <c r="S28" s="550"/>
      <c r="T28" s="550"/>
      <c r="U28" s="550"/>
      <c r="V28" s="550"/>
      <c r="W28" s="550"/>
      <c r="X28" s="551"/>
      <c r="Y28" s="44"/>
      <c r="Z28" s="44"/>
    </row>
    <row r="29" spans="1:29" ht="19.5" customHeight="1" x14ac:dyDescent="0.2">
      <c r="A29" s="532"/>
      <c r="B29" s="533"/>
      <c r="C29" s="533"/>
      <c r="D29" s="533"/>
      <c r="E29" s="533"/>
      <c r="F29" s="533"/>
      <c r="G29" s="533"/>
      <c r="H29" s="534"/>
      <c r="I29" s="558" t="s">
        <v>869</v>
      </c>
      <c r="J29" s="559"/>
      <c r="K29" s="559"/>
      <c r="L29" s="560"/>
      <c r="M29" s="552"/>
      <c r="N29" s="553"/>
      <c r="O29" s="553"/>
      <c r="P29" s="553"/>
      <c r="Q29" s="553"/>
      <c r="R29" s="553"/>
      <c r="S29" s="553"/>
      <c r="T29" s="553"/>
      <c r="U29" s="553"/>
      <c r="V29" s="553"/>
      <c r="W29" s="553"/>
      <c r="X29" s="554"/>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 ref="A25:H25"/>
    <mergeCell ref="A24:H24"/>
    <mergeCell ref="I25:N25"/>
    <mergeCell ref="I22:L23"/>
    <mergeCell ref="M22:M23"/>
    <mergeCell ref="A22:H23"/>
    <mergeCell ref="A26:H29"/>
    <mergeCell ref="M28:X28"/>
    <mergeCell ref="M29:X29"/>
    <mergeCell ref="M27:X27"/>
    <mergeCell ref="M26:X26"/>
    <mergeCell ref="I29:L29"/>
    <mergeCell ref="I26:L26"/>
    <mergeCell ref="I27:L27"/>
    <mergeCell ref="I28:L28"/>
    <mergeCell ref="M20:N20"/>
    <mergeCell ref="M8:X9"/>
    <mergeCell ref="A15:X15"/>
    <mergeCell ref="A20:H21"/>
    <mergeCell ref="I21:X21"/>
    <mergeCell ref="I19:X19"/>
    <mergeCell ref="A18:H19"/>
  </mergeCells>
  <phoneticPr fontId="3"/>
  <dataValidations count="7">
    <dataValidation imeMode="off" allowBlank="1" showInputMessage="1" showErrorMessage="1" sqref="O7 L20" xr:uid="{00000000-0002-0000-0600-000000000000}"/>
    <dataValidation imeMode="halfKatakana" allowBlank="1" showInputMessage="1" showErrorMessage="1" sqref="M10:X10" xr:uid="{00000000-0002-0000-0600-000001000000}"/>
    <dataValidation type="whole" imeMode="off" allowBlank="1" showInputMessage="1" showErrorMessage="1" sqref="M7:N7" xr:uid="{00000000-0002-0000-0600-000002000000}">
      <formula1>0</formula1>
      <formula2>999</formula2>
    </dataValidation>
    <dataValidation type="whole" imeMode="off" allowBlank="1" showInputMessage="1" showErrorMessage="1" sqref="P7:Q7" xr:uid="{00000000-0002-0000-0600-000003000000}">
      <formula1>0</formula1>
      <formula2>9999</formula2>
    </dataValidation>
    <dataValidation type="whole" allowBlank="1" showInputMessage="1" showErrorMessage="1" sqref="T24:X24 R3" xr:uid="{00000000-0002-0000-0600-000004000000}">
      <formula1>1</formula1>
      <formula2>99</formula2>
    </dataValidation>
    <dataValidation imeMode="hiragana" allowBlank="1" showInputMessage="1" showErrorMessage="1" sqref="M8:X9 M11:X11 A5:F5 M26:X26 M12:X12" xr:uid="{00000000-0002-0000-0600-000005000000}"/>
    <dataValidation imeMode="halfAlpha" allowBlank="1" showInputMessage="1" showErrorMessage="1" sqref="M29:X29" xr:uid="{00000000-0002-0000-0600-000006000000}"/>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sheetPr>
  <dimension ref="A1:CK5015"/>
  <sheetViews>
    <sheetView zoomScale="85" zoomScaleNormal="85" zoomScaleSheetLayoutView="85" workbookViewId="0">
      <pane ySplit="15" topLeftCell="A16" activePane="bottomLeft" state="frozen"/>
      <selection activeCell="AS21" sqref="AS21"/>
      <selection pane="bottomLeft" activeCell="X18" sqref="X18"/>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3.90625" style="4" customWidth="1"/>
    <col min="10" max="10" width="6.90625" style="3" bestFit="1" customWidth="1"/>
    <col min="11" max="11" width="15.6328125" style="482" customWidth="1"/>
    <col min="12" max="12" width="8.6328125" style="384" hidden="1" customWidth="1"/>
    <col min="13" max="14" width="10.6328125" style="384" hidden="1" customWidth="1"/>
    <col min="15" max="15" width="6.6328125" style="384" hidden="1" customWidth="1"/>
    <col min="16" max="16" width="6.08984375" style="384" hidden="1" customWidth="1"/>
    <col min="17" max="19" width="4.90625" style="384" hidden="1" customWidth="1"/>
    <col min="20" max="20" width="5.453125" style="384" hidden="1" customWidth="1"/>
    <col min="21" max="23" width="5.6328125" style="384" hidden="1" customWidth="1"/>
    <col min="24" max="24" width="8.90625" style="3" customWidth="1"/>
    <col min="25" max="26" width="8.90625" style="3" hidden="1" customWidth="1"/>
    <col min="27" max="27" width="8.90625" style="5" hidden="1" customWidth="1"/>
    <col min="28" max="89" width="8.90625" style="3" hidden="1" customWidth="1"/>
    <col min="90" max="16384" width="9" style="3"/>
  </cols>
  <sheetData>
    <row r="1" spans="1:88" ht="21" customHeight="1" thickBot="1" x14ac:dyDescent="0.35">
      <c r="A1" s="88" t="s">
        <v>1766</v>
      </c>
      <c r="B1" s="384"/>
      <c r="C1" s="385"/>
      <c r="D1" s="385"/>
      <c r="E1" s="385"/>
      <c r="F1" s="385"/>
      <c r="G1" s="385"/>
      <c r="H1" s="385"/>
      <c r="I1" s="386"/>
      <c r="J1" s="385"/>
      <c r="K1" s="291"/>
      <c r="L1" s="385"/>
      <c r="M1" s="385"/>
      <c r="N1" s="385"/>
      <c r="O1" s="385"/>
      <c r="P1" s="385"/>
    </row>
    <row r="2" spans="1:88" ht="28.5" hidden="1" customHeight="1" thickBot="1" x14ac:dyDescent="0.35">
      <c r="A2" s="383"/>
      <c r="B2" s="384"/>
      <c r="C2" s="385"/>
      <c r="D2" s="385"/>
      <c r="E2" s="385"/>
      <c r="F2" s="385"/>
      <c r="G2" s="385"/>
      <c r="H2" s="451" t="s">
        <v>692</v>
      </c>
      <c r="I2" s="452"/>
      <c r="J2" s="453"/>
      <c r="K2" s="483" t="s">
        <v>697</v>
      </c>
      <c r="L2" s="791" t="s">
        <v>1058</v>
      </c>
      <c r="M2" s="792"/>
      <c r="N2" s="385"/>
      <c r="O2" s="385"/>
      <c r="P2" s="385"/>
    </row>
    <row r="3" spans="1:88" ht="16.5" hidden="1" x14ac:dyDescent="0.25">
      <c r="A3" s="384"/>
      <c r="B3" s="770" t="s">
        <v>1752</v>
      </c>
      <c r="C3" s="771"/>
      <c r="D3" s="772"/>
      <c r="E3" s="772"/>
      <c r="F3" s="773"/>
      <c r="G3" s="454" t="s">
        <v>814</v>
      </c>
      <c r="H3" s="455" t="str">
        <f>IF(SUM($U$16:$U$1015)=0,"",SUM($U$16:$U$1015))</f>
        <v/>
      </c>
      <c r="I3" s="783" t="s">
        <v>814</v>
      </c>
      <c r="J3" s="784"/>
      <c r="K3" s="484" t="str">
        <f>IF(H3="","",AVERAGE($U$16:$U$1015))</f>
        <v/>
      </c>
      <c r="L3" s="793" t="str">
        <f>IF(H3="","",SUM($U$16:$U$1015)*1000/SUM($O$16:$O$1015))</f>
        <v/>
      </c>
      <c r="M3" s="794"/>
      <c r="O3" s="392" t="str">
        <f>IF(COUNTIF($U$16:$U$1015,"エラー"),"エラーがあります。再確認してください",IF(COUNTIF($Q$16:$Q$1015,"エラー"),"エラーがあります。再確認してください",IF(COUNTIF($Y$16:$Y$1015,"エラー"),"エラーがあります。再確認してください","")))</f>
        <v/>
      </c>
    </row>
    <row r="4" spans="1:88" ht="17.25" hidden="1" customHeight="1" x14ac:dyDescent="0.2">
      <c r="A4" s="384"/>
      <c r="B4" s="774"/>
      <c r="C4" s="775"/>
      <c r="D4" s="776"/>
      <c r="E4" s="776"/>
      <c r="F4" s="777"/>
      <c r="G4" s="456" t="s">
        <v>815</v>
      </c>
      <c r="H4" s="457" t="str">
        <f>IF(計画自動車!H4="","",計画自動車!H4)</f>
        <v/>
      </c>
      <c r="I4" s="785" t="s">
        <v>699</v>
      </c>
      <c r="J4" s="786"/>
      <c r="K4" s="485" t="str">
        <f>IF(計画自動車!I3="","",計画自動車!I3)</f>
        <v/>
      </c>
      <c r="L4" s="795" t="str">
        <f>IF(計画自動車!K3="","",計画自動車!K3)</f>
        <v/>
      </c>
      <c r="M4" s="796"/>
      <c r="O4" s="458"/>
    </row>
    <row r="5" spans="1:88" ht="17.25" hidden="1" customHeight="1" thickBot="1" x14ac:dyDescent="0.25">
      <c r="A5" s="384"/>
      <c r="B5" s="778"/>
      <c r="C5" s="779"/>
      <c r="D5" s="779"/>
      <c r="E5" s="779"/>
      <c r="F5" s="780"/>
      <c r="G5" s="459" t="s">
        <v>877</v>
      </c>
      <c r="H5" s="460" t="str">
        <f>IF(OR(H3="",H4=""),"",ROUNDDOWN((H4/H3),2))</f>
        <v/>
      </c>
      <c r="I5" s="787" t="s">
        <v>700</v>
      </c>
      <c r="J5" s="788"/>
      <c r="K5" s="486" t="str">
        <f>IF(OR(K3="",K4=""),"",ROUNDDOWN((K3/K4),2))</f>
        <v/>
      </c>
      <c r="L5" s="799" t="str">
        <f>IF(OR(L3="",L4=""),"",ROUNDDOWN((L3/L4),2))</f>
        <v/>
      </c>
      <c r="M5" s="800"/>
    </row>
    <row r="6" spans="1:88" ht="16.5" hidden="1" x14ac:dyDescent="0.25">
      <c r="A6" s="384"/>
      <c r="B6" s="770" t="s">
        <v>1753</v>
      </c>
      <c r="C6" s="771"/>
      <c r="D6" s="772"/>
      <c r="E6" s="772"/>
      <c r="F6" s="773"/>
      <c r="G6" s="454" t="s">
        <v>814</v>
      </c>
      <c r="H6" s="455" t="str">
        <f>IF(SUM($V$16:$V$1015)=0,"",SUM($V$16:$V$1015))</f>
        <v/>
      </c>
      <c r="I6" s="783" t="s">
        <v>814</v>
      </c>
      <c r="J6" s="784"/>
      <c r="K6" s="484" t="str">
        <f>IF(H6="","",AVERAGE($V$16:$V$1015))</f>
        <v/>
      </c>
      <c r="L6" s="797" t="str">
        <f>IF(H6="","",SUM($V$16:$V$1015)*1000/SUM($O$16:$O$1015))</f>
        <v/>
      </c>
      <c r="M6" s="798"/>
      <c r="O6" s="392" t="str">
        <f>IF(COUNTIF($V$16:$V$1015,"エラー"),"エラーがあります。再確認してください",IF(COUNTIF($R$16:$R$1015,"エラー"),"エラーがあります。再確認してください",IF(COUNTIF($Y$16:$Y$1015,"エラー"),"エラーがあります。再確認してください","")))</f>
        <v/>
      </c>
    </row>
    <row r="7" spans="1:88" ht="17.25" hidden="1" customHeight="1" x14ac:dyDescent="0.2">
      <c r="A7" s="384"/>
      <c r="B7" s="774"/>
      <c r="C7" s="775"/>
      <c r="D7" s="776"/>
      <c r="E7" s="776"/>
      <c r="F7" s="777"/>
      <c r="G7" s="456" t="s">
        <v>815</v>
      </c>
      <c r="H7" s="461" t="str">
        <f>IF(計画自動車!H7="","",計画自動車!H7)</f>
        <v/>
      </c>
      <c r="I7" s="785" t="s">
        <v>699</v>
      </c>
      <c r="J7" s="786"/>
      <c r="K7" s="485" t="str">
        <f>IF(計画自動車!I6="","",計画自動車!I6)</f>
        <v/>
      </c>
      <c r="L7" s="795" t="str">
        <f>IF(計画自動車!K6="","",計画自動車!K6)</f>
        <v/>
      </c>
      <c r="M7" s="796"/>
    </row>
    <row r="8" spans="1:88" ht="17.25" hidden="1" customHeight="1" thickBot="1" x14ac:dyDescent="0.25">
      <c r="A8" s="384"/>
      <c r="B8" s="781"/>
      <c r="C8" s="782"/>
      <c r="D8" s="782"/>
      <c r="E8" s="782"/>
      <c r="F8" s="777"/>
      <c r="G8" s="459" t="s">
        <v>877</v>
      </c>
      <c r="H8" s="460" t="str">
        <f>IF(OR(H6="",H7=""),"",ROUNDDOWN((H7/H6),2))</f>
        <v/>
      </c>
      <c r="I8" s="787" t="s">
        <v>700</v>
      </c>
      <c r="J8" s="788"/>
      <c r="K8" s="486" t="str">
        <f>IF(OR(K6="",K7=""),"",ROUNDDOWN((K6/K7),2))</f>
        <v/>
      </c>
      <c r="L8" s="799" t="str">
        <f>IF(OR(L6="",L7=""),"",ROUNDDOWN((L6/L7),2))</f>
        <v/>
      </c>
      <c r="M8" s="800"/>
      <c r="O8" s="393"/>
    </row>
    <row r="9" spans="1:88" ht="16.5" hidden="1" x14ac:dyDescent="0.25">
      <c r="A9" s="384"/>
      <c r="B9" s="770" t="s">
        <v>1754</v>
      </c>
      <c r="C9" s="771"/>
      <c r="D9" s="772"/>
      <c r="E9" s="772"/>
      <c r="F9" s="773"/>
      <c r="G9" s="454" t="s">
        <v>814</v>
      </c>
      <c r="H9" s="455" t="str">
        <f>IF(SUM($W$16:$W$1015)=0,"",SUM($W$16:$W$1015))</f>
        <v/>
      </c>
      <c r="I9" s="783" t="s">
        <v>814</v>
      </c>
      <c r="J9" s="784"/>
      <c r="K9" s="484" t="str">
        <f>IF(H9="","",AVERAGE($W$16:$W$1015))</f>
        <v/>
      </c>
      <c r="L9" s="797" t="str">
        <f>IF(H9="","",SUM($W$16:$W$1015)*1000/SUM($O$16:$O$1015))</f>
        <v/>
      </c>
      <c r="M9" s="798"/>
      <c r="O9" s="392"/>
    </row>
    <row r="10" spans="1:88" ht="17.25" hidden="1" customHeight="1" x14ac:dyDescent="0.2">
      <c r="A10" s="384"/>
      <c r="B10" s="774"/>
      <c r="C10" s="775"/>
      <c r="D10" s="776"/>
      <c r="E10" s="776"/>
      <c r="F10" s="777"/>
      <c r="G10" s="456" t="s">
        <v>815</v>
      </c>
      <c r="H10" s="457" t="str">
        <f>IF(計画自動車!H10="","",計画自動車!H10)</f>
        <v/>
      </c>
      <c r="I10" s="785" t="s">
        <v>699</v>
      </c>
      <c r="J10" s="786"/>
      <c r="K10" s="485" t="str">
        <f>IF(計画自動車!I9="","",計画自動車!I9)</f>
        <v/>
      </c>
      <c r="L10" s="795" t="str">
        <f>IF(計画自動車!K9="","",計画自動車!K9)</f>
        <v/>
      </c>
      <c r="M10" s="796"/>
      <c r="N10" s="462"/>
      <c r="O10" s="393"/>
      <c r="BA10" s="102"/>
    </row>
    <row r="11" spans="1:88" ht="17.25" hidden="1" customHeight="1" thickBot="1" x14ac:dyDescent="0.25">
      <c r="A11" s="384"/>
      <c r="B11" s="778"/>
      <c r="C11" s="779"/>
      <c r="D11" s="779"/>
      <c r="E11" s="779"/>
      <c r="F11" s="780"/>
      <c r="G11" s="459" t="s">
        <v>877</v>
      </c>
      <c r="H11" s="460" t="str">
        <f>IF(OR(H9="",H10=""),"",ROUNDDOWN((H10/H9),2))</f>
        <v/>
      </c>
      <c r="I11" s="787" t="s">
        <v>700</v>
      </c>
      <c r="J11" s="788"/>
      <c r="K11" s="487" t="str">
        <f>IF(OR(K9="",K10=""),"",ROUNDDOWN((K9/K10),2))</f>
        <v/>
      </c>
      <c r="L11" s="789" t="str">
        <f>IF(OR(L9="",L10=""),"",ROUNDDOWN((L9/L10),2))</f>
        <v/>
      </c>
      <c r="M11" s="790"/>
      <c r="N11" s="462"/>
      <c r="O11" s="393"/>
      <c r="BA11" s="102"/>
    </row>
    <row r="12" spans="1:88" ht="18" hidden="1" customHeight="1" x14ac:dyDescent="0.25">
      <c r="A12" s="384"/>
      <c r="B12" s="384"/>
      <c r="C12" s="384"/>
      <c r="D12" s="384"/>
      <c r="E12" s="384"/>
      <c r="F12" s="384"/>
      <c r="G12" s="384"/>
      <c r="H12" s="463"/>
      <c r="I12" s="464"/>
      <c r="J12" s="384"/>
      <c r="L12" s="406" t="s">
        <v>707</v>
      </c>
      <c r="BA12" s="102"/>
    </row>
    <row r="13" spans="1:88" ht="17" hidden="1" thickBot="1" x14ac:dyDescent="0.3">
      <c r="A13" s="384"/>
      <c r="B13" s="384" t="s">
        <v>982</v>
      </c>
      <c r="C13" s="384"/>
      <c r="D13" s="384"/>
      <c r="E13" s="384"/>
      <c r="F13" s="384"/>
      <c r="G13" s="384"/>
      <c r="H13" s="463" t="str">
        <f>IF(SUM($AA$16:$AA$1015)&gt;=1,"事業場コードをすべての車両に記入しないと実績事業場のシートの台数が自動で計算されません","")</f>
        <v/>
      </c>
      <c r="I13" s="464"/>
      <c r="J13" s="384"/>
      <c r="K13" s="481"/>
      <c r="S13" s="408"/>
      <c r="T13" s="408"/>
      <c r="BA13" s="102"/>
    </row>
    <row r="14" spans="1:88" ht="42" customHeight="1" x14ac:dyDescent="0.2">
      <c r="A14" s="613" t="s">
        <v>1153</v>
      </c>
      <c r="B14" s="615" t="s">
        <v>224</v>
      </c>
      <c r="C14" s="619" t="s">
        <v>876</v>
      </c>
      <c r="D14" s="620"/>
      <c r="E14" s="620"/>
      <c r="F14" s="621"/>
      <c r="G14" s="617" t="s">
        <v>808</v>
      </c>
      <c r="H14" s="617" t="s">
        <v>1162</v>
      </c>
      <c r="I14" s="622" t="s">
        <v>1163</v>
      </c>
      <c r="J14" s="597" t="s">
        <v>1164</v>
      </c>
      <c r="K14" s="599" t="s">
        <v>619</v>
      </c>
      <c r="L14" s="603" t="s">
        <v>810</v>
      </c>
      <c r="M14" s="604"/>
      <c r="N14" s="605" t="s">
        <v>617</v>
      </c>
      <c r="O14" s="605" t="s">
        <v>776</v>
      </c>
      <c r="P14" s="607" t="s">
        <v>823</v>
      </c>
      <c r="Q14" s="609" t="s">
        <v>824</v>
      </c>
      <c r="R14" s="610"/>
      <c r="S14" s="611"/>
      <c r="T14" s="607" t="s">
        <v>1175</v>
      </c>
      <c r="U14" s="609" t="s">
        <v>975</v>
      </c>
      <c r="V14" s="610"/>
      <c r="W14" s="612"/>
      <c r="X14" s="39"/>
      <c r="Y14" s="175"/>
      <c r="Z14" s="175"/>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601"/>
    </row>
    <row r="15" spans="1:88" ht="42" customHeight="1" thickBot="1" x14ac:dyDescent="0.25">
      <c r="A15" s="614"/>
      <c r="B15" s="616"/>
      <c r="C15" s="100" t="s">
        <v>871</v>
      </c>
      <c r="D15" s="100" t="s">
        <v>872</v>
      </c>
      <c r="E15" s="100" t="s">
        <v>873</v>
      </c>
      <c r="F15" s="100" t="s">
        <v>874</v>
      </c>
      <c r="G15" s="618"/>
      <c r="H15" s="618"/>
      <c r="I15" s="623"/>
      <c r="J15" s="598"/>
      <c r="K15" s="600"/>
      <c r="L15" s="495" t="s">
        <v>811</v>
      </c>
      <c r="M15" s="410" t="s">
        <v>812</v>
      </c>
      <c r="N15" s="606"/>
      <c r="O15" s="606"/>
      <c r="P15" s="608"/>
      <c r="Q15" s="465" t="s">
        <v>825</v>
      </c>
      <c r="R15" s="465" t="s">
        <v>826</v>
      </c>
      <c r="S15" s="465" t="s">
        <v>1755</v>
      </c>
      <c r="T15" s="769"/>
      <c r="U15" s="466" t="s">
        <v>623</v>
      </c>
      <c r="V15" s="466" t="s">
        <v>624</v>
      </c>
      <c r="W15" s="467" t="s">
        <v>1756</v>
      </c>
      <c r="X15" s="40"/>
      <c r="Y15" s="171" t="s">
        <v>232</v>
      </c>
      <c r="Z15" s="172" t="s">
        <v>233</v>
      </c>
      <c r="AA15" s="173" t="s">
        <v>622</v>
      </c>
      <c r="AB15" s="174" t="s">
        <v>878</v>
      </c>
      <c r="AC15" s="174" t="s">
        <v>879</v>
      </c>
      <c r="AD15" s="174" t="s">
        <v>880</v>
      </c>
      <c r="AE15" s="174" t="s">
        <v>616</v>
      </c>
      <c r="AF15" s="174" t="s">
        <v>1165</v>
      </c>
      <c r="AG15" s="174" t="s">
        <v>615</v>
      </c>
      <c r="AH15" s="174" t="s">
        <v>1166</v>
      </c>
      <c r="AI15" s="174" t="s">
        <v>1167</v>
      </c>
      <c r="AJ15" s="174" t="s">
        <v>837</v>
      </c>
      <c r="AK15" s="174" t="s">
        <v>614</v>
      </c>
      <c r="AL15" s="174" t="s">
        <v>613</v>
      </c>
      <c r="AM15" s="174" t="s">
        <v>1145</v>
      </c>
      <c r="AN15" s="174" t="s">
        <v>612</v>
      </c>
      <c r="AO15" s="174" t="s">
        <v>1146</v>
      </c>
      <c r="AP15" s="174" t="s">
        <v>784</v>
      </c>
      <c r="AQ15" s="174" t="s">
        <v>785</v>
      </c>
      <c r="AR15" s="174" t="s">
        <v>1147</v>
      </c>
      <c r="AS15" s="174" t="s">
        <v>1148</v>
      </c>
      <c r="AT15" s="174" t="s">
        <v>1149</v>
      </c>
      <c r="AU15" s="174" t="s">
        <v>1152</v>
      </c>
      <c r="AV15" s="174" t="s">
        <v>200</v>
      </c>
      <c r="AW15" s="174" t="s">
        <v>1072</v>
      </c>
      <c r="AX15" s="174" t="s">
        <v>1070</v>
      </c>
      <c r="AY15" s="174" t="s">
        <v>1074</v>
      </c>
      <c r="AZ15" s="174" t="s">
        <v>74</v>
      </c>
      <c r="BA15" s="602"/>
    </row>
    <row r="16" spans="1:88" s="12" customFormat="1" ht="13.5" customHeight="1" x14ac:dyDescent="0.2">
      <c r="A16" s="162">
        <v>1</v>
      </c>
      <c r="B16" s="159"/>
      <c r="C16" s="101"/>
      <c r="D16" s="119"/>
      <c r="E16" s="101"/>
      <c r="F16" s="101"/>
      <c r="G16" s="218"/>
      <c r="H16" s="30"/>
      <c r="I16" s="31"/>
      <c r="J16" s="32"/>
      <c r="K16" s="500"/>
      <c r="L16" s="496"/>
      <c r="M16" s="412"/>
      <c r="N16" s="468"/>
      <c r="O16" s="413"/>
      <c r="P16" s="414"/>
      <c r="Q16" s="469" t="str">
        <f t="shared" ref="Q16:Q79" si="0">IF(ISBLANK(K16)=TRUE,"",IF(ISNUMBER(AM16)=TRUE,AM16,"エラー"))</f>
        <v/>
      </c>
      <c r="R16" s="469" t="str">
        <f t="shared" ref="R16:R79" si="1">IF(ISBLANK(K16)=TRUE,"",IF(ISNUMBER(AP16)=TRUE,AP16,"エラー"))</f>
        <v/>
      </c>
      <c r="S16" s="470" t="str">
        <f t="shared" ref="S16:S79" si="2">IF(ISBLANK(K16)=TRUE,"",IF(ISNUMBER(AV16)=TRUE,AV16,"エラー"))</f>
        <v/>
      </c>
      <c r="T16" s="471" t="str">
        <f>IF(OR(Y16="",Z16=""),"",Y16/Z16)</f>
        <v/>
      </c>
      <c r="U16" s="472" t="str">
        <f t="shared" ref="U16:U79" si="3">IF(Q16="","",IF(ISERROR(Q16*Y16*AF16),"エラー",IF(ISBLANK(Y16)=TRUE,"エラー",IF(ISBLANK(Q16)=TRUE,"エラー",IF(AY16=1,"エラー",Q16*AF16*Y16/1000)))))</f>
        <v/>
      </c>
      <c r="V16" s="472" t="str">
        <f t="shared" ref="V16:V79" si="4">IF(R16="","",IF(ISERROR(R16*Y16*AF16),"エラー",IF(ISBLANK(Y16)=TRUE,"エラー",IF(ISBLANK(R16)=TRUE,"エラー",IF(AY16=1,"エラー",R16*AF16*Y16/1000)))))</f>
        <v/>
      </c>
      <c r="W16" s="472" t="str">
        <f t="shared" ref="W16:W79" si="5">IF(S16="","",IF(ISERROR(S16*Z16),"エラー",IF(ISBLANK(Z16)=TRUE,"エラー",IF(ISBLANK(S16)=TRUE,"エラー",IF(AY16=1,"エラー",S16*Z16/1000)))))</f>
        <v/>
      </c>
      <c r="X16" s="38"/>
      <c r="Y16" s="37" t="str">
        <f>IF(O16="","",O16)</f>
        <v/>
      </c>
      <c r="Z16" s="37" t="str">
        <f>IF(P16="","",P16)</f>
        <v/>
      </c>
      <c r="AA16" s="29" t="str">
        <f t="shared" ref="AA16:AA79" si="6">IF(ISBLANK(H16)=TRUE,"",IF(OR(ISBLANK(B16)=TRUE),1,""))</f>
        <v/>
      </c>
      <c r="AB16" s="6" t="e">
        <f>VLOOKUP(H16,$BB$17:$BE$23,2,FALSE)</f>
        <v>#N/A</v>
      </c>
      <c r="AC16" s="6" t="e">
        <f>VLOOKUP(H16,$BB$17:$BE$23,3,FALSE)</f>
        <v>#N/A</v>
      </c>
      <c r="AD16" s="6" t="e">
        <f>VLOOKUP(H16,$BB$17:$BE$23,4,FALSE)</f>
        <v>#N/A</v>
      </c>
      <c r="AE16" s="6" t="str">
        <f>IF(ISERROR(SEARCH("-",I16,1))=TRUE,ASC(UPPER(I16)),ASC(UPPER(LEFT(I16,SEARCH("-",I16,1)-1))))</f>
        <v/>
      </c>
      <c r="AF16" s="10">
        <f t="shared" ref="AF16:AF79" si="7">IF(J16&gt;3500,J16/1000,1)</f>
        <v>1</v>
      </c>
      <c r="AG16" s="6" t="e">
        <f>IF(AD16=9,0,IF(J16&lt;=2500,IF(J16&lt;=1700,1,2),IF(J16&lt;=12000,IF(J16&lt;=3500,3,4),IF(ISERROR(SEARCH(LEFT(I16,1),"LFMRQST")),4,IF(AND(LEN(I16)&lt;&gt;3,AI16&lt;&gt;"軽"),4,5)))))</f>
        <v>#N/A</v>
      </c>
      <c r="AH16" s="6" t="e">
        <f>IF(AD16=5,0,IF(AD16=9,0,IF(J16&lt;=2500,IF(J16&lt;=1700,1,2),IF(J16&lt;=12000,IF(J16&lt;=3500,3,4),IF(ISERROR(SEARCH(LEFT(I16,1),"LFMRQST")),4,IF(AND(LEN(I16)&lt;&gt;3,AI16&lt;&gt;"軽"),4,5))))))</f>
        <v>#N/A</v>
      </c>
      <c r="AI16" s="6" t="e">
        <f t="shared" ref="AI16:AI18" si="8">VLOOKUP(K16,$BJ$17:$BK$25,2,FALSE)</f>
        <v>#N/A</v>
      </c>
      <c r="AJ16" s="6" t="e">
        <f>VLOOKUP(AL16,排出係数表,9,FALSE)</f>
        <v>#N/A</v>
      </c>
      <c r="AK16" s="11" t="str">
        <f>IF(OR(ISBLANK(K16)=TRUE,ISBLANK(B16)=TRUE)," ",CONCATENATE(B16,AD16,AG16))</f>
        <v xml:space="preserve"> </v>
      </c>
      <c r="AL16" s="6" t="e">
        <f>CONCATENATE(AB16,AH16,AI16,AE16)</f>
        <v>#N/A</v>
      </c>
      <c r="AM16" s="6" t="e">
        <f>IF(AND(L16="あり",AI16="軽"),AO16,AN16)</f>
        <v>#N/A</v>
      </c>
      <c r="AN16" s="6" t="e">
        <f>VLOOKUP(AL16,排出係数表,6,FALSE)</f>
        <v>#N/A</v>
      </c>
      <c r="AO16" s="6" t="e">
        <f t="shared" ref="AO16:AO79" si="9">VLOOKUP(AH16,$BX$17:$CB$21,2,FALSE)</f>
        <v>#N/A</v>
      </c>
      <c r="AP16" s="6" t="e">
        <f>IF(AND(L16="あり",M16="なし",AI16="軽"),AR16,IF(AND(L16="あり",M16="あり(H17なし)",AI16="軽"),AR16,IF(AND(L16="あり",M16="",AI16="軽"),AR16,IF(AND(L16="なし",M16="あり(H17なし)",AI16="軽"),AS16,IF(AND(L16="",M16="あり(H17なし)",AI16="軽"),AS16,IF(AND(M16="あり(H17あり)",AI16="軽"),AT16,AQ16))))))</f>
        <v>#N/A</v>
      </c>
      <c r="AQ16" s="6" t="e">
        <f>VLOOKUP(AL16,排出係数表,7,FALSE)</f>
        <v>#N/A</v>
      </c>
      <c r="AR16" s="6" t="e">
        <f t="shared" ref="AR16:AR79" si="10">VLOOKUP(AH16,$BX$17:$CB$21,3,FALSE)</f>
        <v>#N/A</v>
      </c>
      <c r="AS16" s="6" t="e">
        <f t="shared" ref="AS16:AS79" si="11">VLOOKUP(AH16,$BX$17:$CB$21,4,FALSE)</f>
        <v>#N/A</v>
      </c>
      <c r="AT16" s="6" t="e">
        <f>VLOOKUP(AH16,$BX$17:$CB$21,5,FALSE)</f>
        <v>#N/A</v>
      </c>
      <c r="AU16" s="6">
        <f>IF(AND(L16="なし",M16="なし"),0,IF(AND(L16="",M16=""),0,IF(AND(L16="",M16="なし"),0,IF(AND(L16="なし",M16=""),0,1))))</f>
        <v>0</v>
      </c>
      <c r="AV16" s="6" t="e">
        <f>VLOOKUP(AL16,排出係数表,8,FALSE)</f>
        <v>#N/A</v>
      </c>
      <c r="AW16" s="6" t="str">
        <f t="shared" ref="AW16:AW79" si="12">IF(H16="","",VLOOKUP(H16,$BB$17:$BF$25,5,FALSE))</f>
        <v/>
      </c>
      <c r="AX16" s="6" t="str">
        <f t="shared" ref="AX16:AX79" si="13">IF(D16="","",VLOOKUP(CONCATENATE("A",LEFT(D16)),$BU$17:$BV$26,2,FALSE))</f>
        <v/>
      </c>
      <c r="AY16" s="6" t="str">
        <f t="shared" ref="AY16:AY79" si="14">IF(AW16=AX16,"",1)</f>
        <v/>
      </c>
      <c r="AZ16" s="6" t="str">
        <f t="shared" ref="AZ16:AZ79" si="15">CONCATENATE(C16,D16,E16,F16)</f>
        <v/>
      </c>
      <c r="BA16" s="103"/>
      <c r="BB16" s="177" t="s">
        <v>977</v>
      </c>
      <c r="BC16" s="177" t="s">
        <v>878</v>
      </c>
      <c r="BD16" s="177" t="s">
        <v>879</v>
      </c>
      <c r="BE16" s="177" t="s">
        <v>880</v>
      </c>
      <c r="BF16" s="177" t="s">
        <v>881</v>
      </c>
      <c r="BG16" s="177" t="s">
        <v>1163</v>
      </c>
      <c r="BH16" s="177" t="s">
        <v>978</v>
      </c>
      <c r="BI16" s="177"/>
      <c r="BJ16" s="177" t="s">
        <v>979</v>
      </c>
      <c r="BK16" s="177" t="s">
        <v>1168</v>
      </c>
      <c r="BL16" s="177" t="s">
        <v>1180</v>
      </c>
      <c r="BM16" s="177" t="s">
        <v>1168</v>
      </c>
      <c r="BN16" s="177" t="s">
        <v>827</v>
      </c>
      <c r="BO16" s="177" t="s">
        <v>981</v>
      </c>
      <c r="BP16" s="177"/>
      <c r="BQ16" s="177" t="s">
        <v>224</v>
      </c>
      <c r="BR16" s="177" t="s">
        <v>980</v>
      </c>
      <c r="BS16" s="177" t="s">
        <v>230</v>
      </c>
      <c r="BT16" s="177"/>
      <c r="BU16" s="177" t="s">
        <v>625</v>
      </c>
      <c r="BV16" s="177" t="s">
        <v>620</v>
      </c>
      <c r="BW16" s="177" t="s">
        <v>978</v>
      </c>
      <c r="BX16" s="177" t="s">
        <v>1142</v>
      </c>
      <c r="BY16" s="177" t="s">
        <v>1143</v>
      </c>
      <c r="BZ16" s="177" t="s">
        <v>1144</v>
      </c>
      <c r="CA16" s="177" t="s">
        <v>1150</v>
      </c>
      <c r="CB16" s="177" t="s">
        <v>1151</v>
      </c>
      <c r="CD16" s="177" t="s">
        <v>712</v>
      </c>
      <c r="CE16" s="178" t="s">
        <v>43</v>
      </c>
      <c r="CF16" s="178" t="s">
        <v>1069</v>
      </c>
      <c r="CG16" s="178" t="s">
        <v>710</v>
      </c>
      <c r="CH16" s="178" t="s">
        <v>44</v>
      </c>
      <c r="CI16" s="178" t="s">
        <v>1071</v>
      </c>
      <c r="CJ16" s="178" t="s">
        <v>45</v>
      </c>
    </row>
    <row r="17" spans="1:88" s="12" customFormat="1" ht="13.5" customHeight="1" x14ac:dyDescent="0.2">
      <c r="A17" s="163">
        <v>2</v>
      </c>
      <c r="B17" s="160"/>
      <c r="C17" s="7"/>
      <c r="D17" s="120"/>
      <c r="E17" s="7"/>
      <c r="F17" s="7"/>
      <c r="G17" s="219"/>
      <c r="H17" s="7"/>
      <c r="I17" s="8"/>
      <c r="J17" s="9"/>
      <c r="K17" s="501"/>
      <c r="L17" s="497"/>
      <c r="M17" s="421"/>
      <c r="N17" s="420"/>
      <c r="O17" s="413"/>
      <c r="P17" s="414"/>
      <c r="Q17" s="422" t="str">
        <f t="shared" si="0"/>
        <v/>
      </c>
      <c r="R17" s="422" t="str">
        <f t="shared" si="1"/>
        <v/>
      </c>
      <c r="S17" s="423" t="str">
        <f t="shared" si="2"/>
        <v/>
      </c>
      <c r="T17" s="473" t="str">
        <f t="shared" ref="T17:T80" si="16">IF(OR(Y17="",Z17=""),"",Y17/Z17)</f>
        <v/>
      </c>
      <c r="U17" s="425" t="str">
        <f t="shared" si="3"/>
        <v/>
      </c>
      <c r="V17" s="425" t="str">
        <f t="shared" si="4"/>
        <v/>
      </c>
      <c r="W17" s="425" t="str">
        <f t="shared" si="5"/>
        <v/>
      </c>
      <c r="X17" s="38"/>
      <c r="Y17" s="37" t="str">
        <f t="shared" ref="Y17:Y80" si="17">IF(O17="","",O17)</f>
        <v/>
      </c>
      <c r="Z17" s="37" t="str">
        <f t="shared" ref="Z17:Z80" si="18">IF(P17="","",P17)</f>
        <v/>
      </c>
      <c r="AA17" s="29" t="str">
        <f t="shared" si="6"/>
        <v/>
      </c>
      <c r="AB17" s="6" t="e">
        <f t="shared" ref="AB17:AB80" si="19">VLOOKUP(H17,$BB$17:$BE$23,2,FALSE)</f>
        <v>#N/A</v>
      </c>
      <c r="AC17" s="6" t="e">
        <f t="shared" ref="AC17:AC80" si="20">VLOOKUP(H17,$BB$17:$BE$23,3,FALSE)</f>
        <v>#N/A</v>
      </c>
      <c r="AD17" s="6" t="e">
        <f t="shared" ref="AD17:AD80" si="21">VLOOKUP(H17,$BB$17:$BE$23,4,FALSE)</f>
        <v>#N/A</v>
      </c>
      <c r="AE17" s="6" t="str">
        <f t="shared" ref="AE17:AE79" si="22">IF(ISERROR(SEARCH("-",I17,1))=TRUE,ASC(UPPER(I17)),ASC(UPPER(LEFT(I17,SEARCH("-",I17,1)-1))))</f>
        <v/>
      </c>
      <c r="AF17" s="10">
        <f t="shared" si="7"/>
        <v>1</v>
      </c>
      <c r="AG17" s="6" t="e">
        <f t="shared" ref="AG17:AG80" si="23">IF(AD17=9,0,IF(J17&lt;=2500,IF(J17&lt;=1700,1,2),IF(J17&lt;=12000,IF(J17&lt;=3500,3,4),IF(ISERROR(SEARCH(LEFT(I17,1),"LFMRQST")),4,IF(AND(LEN(I17)&lt;&gt;3,AI17&lt;&gt;"軽"),4,5)))))</f>
        <v>#N/A</v>
      </c>
      <c r="AH17" s="6" t="e">
        <f t="shared" ref="AH17:AH80" si="24">IF(AD17=5,0,IF(AD17=9,0,IF(J17&lt;=2500,IF(J17&lt;=1700,1,2),IF(J17&lt;=12000,IF(J17&lt;=3500,3,4),IF(ISERROR(SEARCH(LEFT(I17,1),"LFMRQST")),4,IF(AND(LEN(I17)&lt;&gt;3,AI17&lt;&gt;"軽"),4,5))))))</f>
        <v>#N/A</v>
      </c>
      <c r="AI17" s="6" t="e">
        <f t="shared" si="8"/>
        <v>#N/A</v>
      </c>
      <c r="AJ17" s="6" t="e">
        <f t="shared" ref="AJ17:AJ80" si="25">VLOOKUP(AL17,排出係数表,9,FALSE)</f>
        <v>#N/A</v>
      </c>
      <c r="AK17" s="11" t="str">
        <f t="shared" ref="AK17:AK80" si="26">IF(OR(ISBLANK(K17)=TRUE,ISBLANK(B17)=TRUE)," ",CONCATENATE(B17,AD17,AG17))</f>
        <v xml:space="preserve"> </v>
      </c>
      <c r="AL17" s="6" t="e">
        <f t="shared" ref="AL17:AL80" si="27">CONCATENATE(AB17,AH17,AI17,AE17)</f>
        <v>#N/A</v>
      </c>
      <c r="AM17" s="6" t="e">
        <f t="shared" ref="AM17:AM80" si="28">IF(AND(L17="あり",AI17="軽"),AO17,AN17)</f>
        <v>#N/A</v>
      </c>
      <c r="AN17" s="6" t="e">
        <f t="shared" ref="AN17:AN80" si="29">VLOOKUP(AL17,排出係数表,6,FALSE)</f>
        <v>#N/A</v>
      </c>
      <c r="AO17" s="6" t="e">
        <f t="shared" si="9"/>
        <v>#N/A</v>
      </c>
      <c r="AP17" s="6" t="e">
        <f t="shared" ref="AP17:AP80" si="30">IF(AND(L17="あり",M17="なし",AI17="軽"),AR17,IF(AND(L17="あり",M17="あり(H17なし)",AI17="軽"),AR17,IF(AND(L17="あり",M17="",AI17="軽"),AR17,IF(AND(L17="なし",M17="あり(H17なし)",AI17="軽"),AS17,IF(AND(L17="",M17="あり(H17なし)",AI17="軽"),AS17,IF(AND(M17="あり(H17あり)",AI17="軽"),AT17,AQ17))))))</f>
        <v>#N/A</v>
      </c>
      <c r="AQ17" s="6" t="e">
        <f t="shared" ref="AQ17:AQ80" si="31">VLOOKUP(AL17,排出係数表,7,FALSE)</f>
        <v>#N/A</v>
      </c>
      <c r="AR17" s="6" t="e">
        <f t="shared" si="10"/>
        <v>#N/A</v>
      </c>
      <c r="AS17" s="6" t="e">
        <f t="shared" si="11"/>
        <v>#N/A</v>
      </c>
      <c r="AT17" s="6" t="e">
        <f t="shared" ref="AT17:AT79" si="32">VLOOKUP(AH17,$BX$17:$CB$21,5,FALSE)</f>
        <v>#N/A</v>
      </c>
      <c r="AU17" s="6">
        <f t="shared" ref="AU17:AU80" si="33">IF(AND(L17="なし",M17="なし"),0,IF(AND(L17="",M17=""),0,IF(AND(L17="",M17="なし"),0,IF(AND(L17="なし",M17=""),0,1))))</f>
        <v>0</v>
      </c>
      <c r="AV17" s="6" t="e">
        <f t="shared" ref="AV17:AV80" si="34">VLOOKUP(AL17,排出係数表,8,FALSE)</f>
        <v>#N/A</v>
      </c>
      <c r="AW17" s="6" t="str">
        <f t="shared" si="12"/>
        <v/>
      </c>
      <c r="AX17" s="6" t="str">
        <f t="shared" si="13"/>
        <v/>
      </c>
      <c r="AY17" s="6" t="str">
        <f t="shared" si="14"/>
        <v/>
      </c>
      <c r="AZ17" s="6" t="str">
        <f t="shared" si="15"/>
        <v/>
      </c>
      <c r="BA17" s="103"/>
      <c r="BB17" s="12" t="s">
        <v>227</v>
      </c>
      <c r="BC17" s="12" t="s">
        <v>1169</v>
      </c>
      <c r="BD17" s="12" t="s">
        <v>1169</v>
      </c>
      <c r="BE17" s="12">
        <v>1</v>
      </c>
      <c r="BF17" s="12" t="s">
        <v>43</v>
      </c>
      <c r="BG17" s="3" t="s">
        <v>1750</v>
      </c>
      <c r="BH17" s="12" t="s">
        <v>1158</v>
      </c>
      <c r="BI17" s="12">
        <v>1</v>
      </c>
      <c r="BJ17" s="17" t="s">
        <v>1177</v>
      </c>
      <c r="BK17" s="12" t="s">
        <v>1174</v>
      </c>
      <c r="BL17" s="16" t="s">
        <v>836</v>
      </c>
      <c r="BM17" s="12" t="s">
        <v>1173</v>
      </c>
      <c r="BN17" s="12" t="s">
        <v>1173</v>
      </c>
      <c r="BO17" s="12" t="s">
        <v>817</v>
      </c>
      <c r="BQ17" s="16">
        <v>1</v>
      </c>
      <c r="BR17" s="12" t="s">
        <v>713</v>
      </c>
      <c r="BS17" s="12" t="s">
        <v>618</v>
      </c>
      <c r="BU17" s="12" t="s">
        <v>1073</v>
      </c>
      <c r="BV17" s="12" t="s">
        <v>43</v>
      </c>
      <c r="BW17" s="12" t="s">
        <v>1071</v>
      </c>
      <c r="BX17" s="12">
        <v>0</v>
      </c>
      <c r="BY17" s="12">
        <v>0.48</v>
      </c>
      <c r="BZ17" s="12">
        <v>5.5E-2</v>
      </c>
      <c r="CA17" s="12">
        <v>5.5E-2</v>
      </c>
      <c r="CB17" s="12">
        <v>5.5E-2</v>
      </c>
      <c r="CD17" s="12" t="s">
        <v>43</v>
      </c>
      <c r="CE17" s="12" t="s">
        <v>227</v>
      </c>
      <c r="CF17" s="12" t="s">
        <v>228</v>
      </c>
      <c r="CG17" s="12" t="s">
        <v>226</v>
      </c>
      <c r="CH17" s="12" t="s">
        <v>229</v>
      </c>
      <c r="CI17" s="12" t="s">
        <v>838</v>
      </c>
      <c r="CJ17" s="12" t="s">
        <v>711</v>
      </c>
    </row>
    <row r="18" spans="1:88" s="12" customFormat="1" ht="13.5" customHeight="1" x14ac:dyDescent="0.2">
      <c r="A18" s="163">
        <v>3</v>
      </c>
      <c r="B18" s="160"/>
      <c r="C18" s="7"/>
      <c r="D18" s="120"/>
      <c r="E18" s="7"/>
      <c r="F18" s="7"/>
      <c r="G18" s="219"/>
      <c r="H18" s="7"/>
      <c r="I18" s="8"/>
      <c r="J18" s="9"/>
      <c r="K18" s="501"/>
      <c r="L18" s="497"/>
      <c r="M18" s="421"/>
      <c r="N18" s="420"/>
      <c r="O18" s="413"/>
      <c r="P18" s="414"/>
      <c r="Q18" s="422" t="str">
        <f t="shared" si="0"/>
        <v/>
      </c>
      <c r="R18" s="422" t="str">
        <f t="shared" si="1"/>
        <v/>
      </c>
      <c r="S18" s="423" t="str">
        <f t="shared" si="2"/>
        <v/>
      </c>
      <c r="T18" s="424" t="str">
        <f t="shared" si="16"/>
        <v/>
      </c>
      <c r="U18" s="425" t="str">
        <f t="shared" si="3"/>
        <v/>
      </c>
      <c r="V18" s="425" t="str">
        <f t="shared" si="4"/>
        <v/>
      </c>
      <c r="W18" s="425" t="str">
        <f t="shared" si="5"/>
        <v/>
      </c>
      <c r="X18" s="38"/>
      <c r="Y18" s="37" t="str">
        <f t="shared" si="17"/>
        <v/>
      </c>
      <c r="Z18" s="37" t="str">
        <f t="shared" si="18"/>
        <v/>
      </c>
      <c r="AA18" s="29" t="str">
        <f t="shared" si="6"/>
        <v/>
      </c>
      <c r="AB18" s="6" t="e">
        <f t="shared" si="19"/>
        <v>#N/A</v>
      </c>
      <c r="AC18" s="6" t="e">
        <f t="shared" si="20"/>
        <v>#N/A</v>
      </c>
      <c r="AD18" s="6" t="e">
        <f t="shared" si="21"/>
        <v>#N/A</v>
      </c>
      <c r="AE18" s="6" t="str">
        <f t="shared" si="22"/>
        <v/>
      </c>
      <c r="AF18" s="10">
        <f t="shared" si="7"/>
        <v>1</v>
      </c>
      <c r="AG18" s="6" t="e">
        <f t="shared" si="23"/>
        <v>#N/A</v>
      </c>
      <c r="AH18" s="6" t="e">
        <f t="shared" si="24"/>
        <v>#N/A</v>
      </c>
      <c r="AI18" s="6" t="e">
        <f t="shared" si="8"/>
        <v>#N/A</v>
      </c>
      <c r="AJ18" s="6" t="e">
        <f t="shared" si="25"/>
        <v>#N/A</v>
      </c>
      <c r="AK18" s="11" t="str">
        <f t="shared" si="26"/>
        <v xml:space="preserve"> </v>
      </c>
      <c r="AL18" s="6" t="e">
        <f t="shared" si="27"/>
        <v>#N/A</v>
      </c>
      <c r="AM18" s="6" t="e">
        <f t="shared" si="28"/>
        <v>#N/A</v>
      </c>
      <c r="AN18" s="6" t="e">
        <f t="shared" si="29"/>
        <v>#N/A</v>
      </c>
      <c r="AO18" s="6" t="e">
        <f t="shared" si="9"/>
        <v>#N/A</v>
      </c>
      <c r="AP18" s="6" t="e">
        <f t="shared" si="30"/>
        <v>#N/A</v>
      </c>
      <c r="AQ18" s="6" t="e">
        <f t="shared" si="31"/>
        <v>#N/A</v>
      </c>
      <c r="AR18" s="6" t="e">
        <f t="shared" si="10"/>
        <v>#N/A</v>
      </c>
      <c r="AS18" s="6" t="e">
        <f t="shared" si="11"/>
        <v>#N/A</v>
      </c>
      <c r="AT18" s="6" t="e">
        <f t="shared" si="32"/>
        <v>#N/A</v>
      </c>
      <c r="AU18" s="6">
        <f t="shared" si="33"/>
        <v>0</v>
      </c>
      <c r="AV18" s="6" t="e">
        <f t="shared" si="34"/>
        <v>#N/A</v>
      </c>
      <c r="AW18" s="6" t="str">
        <f t="shared" si="12"/>
        <v/>
      </c>
      <c r="AX18" s="6" t="str">
        <f t="shared" si="13"/>
        <v/>
      </c>
      <c r="AY18" s="6" t="str">
        <f t="shared" si="14"/>
        <v/>
      </c>
      <c r="AZ18" s="6" t="str">
        <f t="shared" si="15"/>
        <v/>
      </c>
      <c r="BA18" s="103"/>
      <c r="BB18" s="12" t="s">
        <v>228</v>
      </c>
      <c r="BC18" s="12" t="s">
        <v>1169</v>
      </c>
      <c r="BD18" s="12" t="s">
        <v>1170</v>
      </c>
      <c r="BE18" s="12">
        <v>2</v>
      </c>
      <c r="BF18" s="12" t="s">
        <v>1069</v>
      </c>
      <c r="BG18" s="3" t="s">
        <v>1749</v>
      </c>
      <c r="BH18" s="12" t="s">
        <v>1159</v>
      </c>
      <c r="BI18" s="12">
        <v>2</v>
      </c>
      <c r="BJ18" s="17" t="s">
        <v>605</v>
      </c>
      <c r="BK18" s="12" t="s">
        <v>1186</v>
      </c>
      <c r="BL18" s="17" t="s">
        <v>1019</v>
      </c>
      <c r="BM18" s="12" t="s">
        <v>632</v>
      </c>
      <c r="BN18" s="12" t="s">
        <v>1022</v>
      </c>
      <c r="BO18" s="12" t="s">
        <v>816</v>
      </c>
      <c r="BQ18" s="17">
        <v>2</v>
      </c>
      <c r="BR18" s="12" t="s">
        <v>714</v>
      </c>
      <c r="BS18" s="12" t="s">
        <v>231</v>
      </c>
      <c r="BU18" s="12" t="s">
        <v>626</v>
      </c>
      <c r="BV18" s="12" t="s">
        <v>627</v>
      </c>
      <c r="BW18" s="12" t="s">
        <v>1158</v>
      </c>
      <c r="BX18" s="12">
        <v>1</v>
      </c>
      <c r="BY18" s="12">
        <v>0.48</v>
      </c>
      <c r="BZ18" s="12">
        <v>5.5E-2</v>
      </c>
      <c r="CA18" s="12">
        <v>0.08</v>
      </c>
      <c r="CB18" s="12">
        <v>5.1999999999999998E-2</v>
      </c>
      <c r="CD18" s="12" t="s">
        <v>710</v>
      </c>
      <c r="CG18" s="12" t="s">
        <v>631</v>
      </c>
      <c r="CH18" s="12" t="s">
        <v>809</v>
      </c>
    </row>
    <row r="19" spans="1:88" s="12" customFormat="1" ht="13.5" customHeight="1" x14ac:dyDescent="0.2">
      <c r="A19" s="163">
        <v>4</v>
      </c>
      <c r="B19" s="160"/>
      <c r="C19" s="7"/>
      <c r="D19" s="120"/>
      <c r="E19" s="7"/>
      <c r="F19" s="7"/>
      <c r="G19" s="219"/>
      <c r="H19" s="7"/>
      <c r="I19" s="8"/>
      <c r="J19" s="9"/>
      <c r="K19" s="501"/>
      <c r="L19" s="497"/>
      <c r="M19" s="421"/>
      <c r="N19" s="420"/>
      <c r="O19" s="413"/>
      <c r="P19" s="414"/>
      <c r="Q19" s="422" t="str">
        <f t="shared" si="0"/>
        <v/>
      </c>
      <c r="R19" s="422" t="str">
        <f t="shared" si="1"/>
        <v/>
      </c>
      <c r="S19" s="423" t="str">
        <f t="shared" si="2"/>
        <v/>
      </c>
      <c r="T19" s="424" t="str">
        <f t="shared" si="16"/>
        <v/>
      </c>
      <c r="U19" s="425" t="str">
        <f t="shared" si="3"/>
        <v/>
      </c>
      <c r="V19" s="425" t="str">
        <f t="shared" si="4"/>
        <v/>
      </c>
      <c r="W19" s="425" t="str">
        <f t="shared" si="5"/>
        <v/>
      </c>
      <c r="X19" s="38"/>
      <c r="Y19" s="37" t="str">
        <f t="shared" si="17"/>
        <v/>
      </c>
      <c r="Z19" s="37" t="str">
        <f t="shared" si="18"/>
        <v/>
      </c>
      <c r="AA19" s="29" t="str">
        <f t="shared" si="6"/>
        <v/>
      </c>
      <c r="AB19" s="6" t="e">
        <f t="shared" si="19"/>
        <v>#N/A</v>
      </c>
      <c r="AC19" s="6" t="e">
        <f t="shared" si="20"/>
        <v>#N/A</v>
      </c>
      <c r="AD19" s="6" t="e">
        <f t="shared" si="21"/>
        <v>#N/A</v>
      </c>
      <c r="AE19" s="6" t="str">
        <f t="shared" si="22"/>
        <v/>
      </c>
      <c r="AF19" s="10">
        <f t="shared" si="7"/>
        <v>1</v>
      </c>
      <c r="AG19" s="6" t="e">
        <f t="shared" si="23"/>
        <v>#N/A</v>
      </c>
      <c r="AH19" s="6" t="e">
        <f t="shared" si="24"/>
        <v>#N/A</v>
      </c>
      <c r="AI19" s="6" t="e">
        <f>VLOOKUP(K19,$BJ$17:$BK$27,2,FALSE)</f>
        <v>#N/A</v>
      </c>
      <c r="AJ19" s="6" t="e">
        <f t="shared" si="25"/>
        <v>#N/A</v>
      </c>
      <c r="AK19" s="11" t="str">
        <f t="shared" si="26"/>
        <v xml:space="preserve"> </v>
      </c>
      <c r="AL19" s="6" t="e">
        <f t="shared" si="27"/>
        <v>#N/A</v>
      </c>
      <c r="AM19" s="6" t="e">
        <f t="shared" si="28"/>
        <v>#N/A</v>
      </c>
      <c r="AN19" s="6" t="e">
        <f t="shared" si="29"/>
        <v>#N/A</v>
      </c>
      <c r="AO19" s="6" t="e">
        <f t="shared" si="9"/>
        <v>#N/A</v>
      </c>
      <c r="AP19" s="6" t="e">
        <f t="shared" si="30"/>
        <v>#N/A</v>
      </c>
      <c r="AQ19" s="6" t="e">
        <f t="shared" si="31"/>
        <v>#N/A</v>
      </c>
      <c r="AR19" s="6" t="e">
        <f t="shared" si="10"/>
        <v>#N/A</v>
      </c>
      <c r="AS19" s="6" t="e">
        <f t="shared" si="11"/>
        <v>#N/A</v>
      </c>
      <c r="AT19" s="6" t="e">
        <f t="shared" si="32"/>
        <v>#N/A</v>
      </c>
      <c r="AU19" s="6">
        <f t="shared" si="33"/>
        <v>0</v>
      </c>
      <c r="AV19" s="6" t="e">
        <f t="shared" si="34"/>
        <v>#N/A</v>
      </c>
      <c r="AW19" s="6" t="str">
        <f t="shared" si="12"/>
        <v/>
      </c>
      <c r="AX19" s="6" t="str">
        <f t="shared" si="13"/>
        <v/>
      </c>
      <c r="AY19" s="6" t="str">
        <f t="shared" si="14"/>
        <v/>
      </c>
      <c r="AZ19" s="6" t="str">
        <f t="shared" si="15"/>
        <v/>
      </c>
      <c r="BA19" s="103"/>
      <c r="BB19" s="12" t="s">
        <v>226</v>
      </c>
      <c r="BC19" s="12" t="s">
        <v>1169</v>
      </c>
      <c r="BD19" s="12" t="s">
        <v>1171</v>
      </c>
      <c r="BE19" s="12">
        <v>3</v>
      </c>
      <c r="BF19" s="12" t="s">
        <v>628</v>
      </c>
      <c r="BG19" s="3" t="s">
        <v>46</v>
      </c>
      <c r="BH19" s="12" t="s">
        <v>1160</v>
      </c>
      <c r="BI19" s="12">
        <v>3</v>
      </c>
      <c r="BJ19" s="17" t="s">
        <v>835</v>
      </c>
      <c r="BK19" s="12" t="s">
        <v>10</v>
      </c>
      <c r="BL19" s="17" t="s">
        <v>1020</v>
      </c>
      <c r="BM19" s="12" t="s">
        <v>632</v>
      </c>
      <c r="BN19" s="12" t="s">
        <v>1024</v>
      </c>
      <c r="BO19" s="12" t="s">
        <v>813</v>
      </c>
      <c r="BQ19" s="17">
        <v>3</v>
      </c>
      <c r="BU19" s="12" t="s">
        <v>630</v>
      </c>
      <c r="BV19" s="12" t="s">
        <v>1071</v>
      </c>
      <c r="BW19" s="12" t="s">
        <v>1159</v>
      </c>
      <c r="BX19" s="12">
        <v>2</v>
      </c>
      <c r="BY19" s="12">
        <v>0.63</v>
      </c>
      <c r="BZ19" s="12">
        <v>0.06</v>
      </c>
      <c r="CA19" s="12">
        <v>0.09</v>
      </c>
      <c r="CB19" s="12">
        <v>0.06</v>
      </c>
      <c r="CD19" s="12" t="s">
        <v>1071</v>
      </c>
    </row>
    <row r="20" spans="1:88" s="12" customFormat="1" ht="13.5" customHeight="1" x14ac:dyDescent="0.2">
      <c r="A20" s="163">
        <v>5</v>
      </c>
      <c r="B20" s="160"/>
      <c r="C20" s="7"/>
      <c r="D20" s="120"/>
      <c r="E20" s="7"/>
      <c r="F20" s="7"/>
      <c r="G20" s="219"/>
      <c r="H20" s="7"/>
      <c r="I20" s="8"/>
      <c r="J20" s="9"/>
      <c r="K20" s="501"/>
      <c r="L20" s="497"/>
      <c r="M20" s="421"/>
      <c r="N20" s="420"/>
      <c r="O20" s="413"/>
      <c r="P20" s="414"/>
      <c r="Q20" s="422" t="str">
        <f t="shared" si="0"/>
        <v/>
      </c>
      <c r="R20" s="422" t="str">
        <f t="shared" si="1"/>
        <v/>
      </c>
      <c r="S20" s="423" t="str">
        <f t="shared" si="2"/>
        <v/>
      </c>
      <c r="T20" s="424" t="str">
        <f t="shared" si="16"/>
        <v/>
      </c>
      <c r="U20" s="425" t="str">
        <f t="shared" si="3"/>
        <v/>
      </c>
      <c r="V20" s="425" t="str">
        <f t="shared" si="4"/>
        <v/>
      </c>
      <c r="W20" s="425" t="str">
        <f t="shared" si="5"/>
        <v/>
      </c>
      <c r="X20" s="38"/>
      <c r="Y20" s="37" t="str">
        <f t="shared" si="17"/>
        <v/>
      </c>
      <c r="Z20" s="37" t="str">
        <f t="shared" si="18"/>
        <v/>
      </c>
      <c r="AA20" s="29" t="str">
        <f t="shared" si="6"/>
        <v/>
      </c>
      <c r="AB20" s="6" t="e">
        <f t="shared" si="19"/>
        <v>#N/A</v>
      </c>
      <c r="AC20" s="6" t="e">
        <f t="shared" si="20"/>
        <v>#N/A</v>
      </c>
      <c r="AD20" s="6" t="e">
        <f t="shared" si="21"/>
        <v>#N/A</v>
      </c>
      <c r="AE20" s="6" t="str">
        <f t="shared" si="22"/>
        <v/>
      </c>
      <c r="AF20" s="10">
        <f t="shared" si="7"/>
        <v>1</v>
      </c>
      <c r="AG20" s="6" t="e">
        <f t="shared" si="23"/>
        <v>#N/A</v>
      </c>
      <c r="AH20" s="6" t="e">
        <f t="shared" si="24"/>
        <v>#N/A</v>
      </c>
      <c r="AI20" s="6" t="e">
        <f t="shared" ref="AI20:AI83" si="35">VLOOKUP(K20,$BJ$17:$BK$27,2,FALSE)</f>
        <v>#N/A</v>
      </c>
      <c r="AJ20" s="6" t="e">
        <f t="shared" si="25"/>
        <v>#N/A</v>
      </c>
      <c r="AK20" s="11" t="str">
        <f t="shared" si="26"/>
        <v xml:space="preserve"> </v>
      </c>
      <c r="AL20" s="6" t="e">
        <f t="shared" si="27"/>
        <v>#N/A</v>
      </c>
      <c r="AM20" s="6" t="e">
        <f t="shared" si="28"/>
        <v>#N/A</v>
      </c>
      <c r="AN20" s="6" t="e">
        <f t="shared" si="29"/>
        <v>#N/A</v>
      </c>
      <c r="AO20" s="6" t="e">
        <f t="shared" si="9"/>
        <v>#N/A</v>
      </c>
      <c r="AP20" s="6" t="e">
        <f t="shared" si="30"/>
        <v>#N/A</v>
      </c>
      <c r="AQ20" s="6" t="e">
        <f t="shared" si="31"/>
        <v>#N/A</v>
      </c>
      <c r="AR20" s="6" t="e">
        <f t="shared" si="10"/>
        <v>#N/A</v>
      </c>
      <c r="AS20" s="6" t="e">
        <f t="shared" si="11"/>
        <v>#N/A</v>
      </c>
      <c r="AT20" s="6" t="e">
        <f t="shared" si="32"/>
        <v>#N/A</v>
      </c>
      <c r="AU20" s="6">
        <f t="shared" si="33"/>
        <v>0</v>
      </c>
      <c r="AV20" s="6" t="e">
        <f t="shared" si="34"/>
        <v>#N/A</v>
      </c>
      <c r="AW20" s="6" t="str">
        <f t="shared" si="12"/>
        <v/>
      </c>
      <c r="AX20" s="6" t="str">
        <f t="shared" si="13"/>
        <v/>
      </c>
      <c r="AY20" s="6" t="str">
        <f t="shared" si="14"/>
        <v/>
      </c>
      <c r="AZ20" s="6" t="str">
        <f t="shared" si="15"/>
        <v/>
      </c>
      <c r="BA20" s="103"/>
      <c r="BB20" s="12" t="s">
        <v>631</v>
      </c>
      <c r="BC20" s="12" t="s">
        <v>1169</v>
      </c>
      <c r="BD20" s="12" t="s">
        <v>1171</v>
      </c>
      <c r="BE20" s="12">
        <v>4</v>
      </c>
      <c r="BF20" s="12" t="s">
        <v>628</v>
      </c>
      <c r="BG20" s="3" t="s">
        <v>47</v>
      </c>
      <c r="BH20" s="12" t="s">
        <v>1161</v>
      </c>
      <c r="BI20" s="12">
        <v>4</v>
      </c>
      <c r="BJ20" s="16" t="s">
        <v>836</v>
      </c>
      <c r="BK20" s="12" t="s">
        <v>47</v>
      </c>
      <c r="BL20" s="17" t="s">
        <v>1021</v>
      </c>
      <c r="BM20" s="12" t="s">
        <v>632</v>
      </c>
      <c r="BN20" s="12" t="s">
        <v>1023</v>
      </c>
      <c r="BQ20" s="17">
        <v>4</v>
      </c>
      <c r="BU20" s="12" t="s">
        <v>633</v>
      </c>
      <c r="BV20" s="12" t="s">
        <v>1069</v>
      </c>
      <c r="BW20" s="12" t="s">
        <v>1160</v>
      </c>
      <c r="BX20" s="12">
        <v>3</v>
      </c>
      <c r="BY20" s="12">
        <v>0.63</v>
      </c>
      <c r="BZ20" s="12">
        <v>0.06</v>
      </c>
      <c r="CA20" s="12">
        <v>0.09</v>
      </c>
      <c r="CB20" s="12">
        <v>0.06</v>
      </c>
      <c r="CD20" s="12" t="s">
        <v>1069</v>
      </c>
    </row>
    <row r="21" spans="1:88" s="12" customFormat="1" ht="13.5" customHeight="1" x14ac:dyDescent="0.2">
      <c r="A21" s="163">
        <v>6</v>
      </c>
      <c r="B21" s="160"/>
      <c r="C21" s="7"/>
      <c r="D21" s="120"/>
      <c r="E21" s="7"/>
      <c r="F21" s="7"/>
      <c r="G21" s="219"/>
      <c r="H21" s="7"/>
      <c r="I21" s="8"/>
      <c r="J21" s="9"/>
      <c r="K21" s="501"/>
      <c r="L21" s="497"/>
      <c r="M21" s="421"/>
      <c r="N21" s="420"/>
      <c r="O21" s="413"/>
      <c r="P21" s="414"/>
      <c r="Q21" s="422" t="str">
        <f t="shared" si="0"/>
        <v/>
      </c>
      <c r="R21" s="422" t="str">
        <f t="shared" si="1"/>
        <v/>
      </c>
      <c r="S21" s="423" t="str">
        <f t="shared" si="2"/>
        <v/>
      </c>
      <c r="T21" s="424" t="str">
        <f t="shared" si="16"/>
        <v/>
      </c>
      <c r="U21" s="425" t="str">
        <f t="shared" si="3"/>
        <v/>
      </c>
      <c r="V21" s="425" t="str">
        <f t="shared" si="4"/>
        <v/>
      </c>
      <c r="W21" s="425" t="str">
        <f t="shared" si="5"/>
        <v/>
      </c>
      <c r="X21" s="38"/>
      <c r="Y21" s="37" t="str">
        <f t="shared" si="17"/>
        <v/>
      </c>
      <c r="Z21" s="37" t="str">
        <f t="shared" si="18"/>
        <v/>
      </c>
      <c r="AA21" s="29" t="str">
        <f t="shared" si="6"/>
        <v/>
      </c>
      <c r="AB21" s="6" t="e">
        <f t="shared" si="19"/>
        <v>#N/A</v>
      </c>
      <c r="AC21" s="6" t="e">
        <f t="shared" si="20"/>
        <v>#N/A</v>
      </c>
      <c r="AD21" s="6" t="e">
        <f t="shared" si="21"/>
        <v>#N/A</v>
      </c>
      <c r="AE21" s="6" t="str">
        <f t="shared" si="22"/>
        <v/>
      </c>
      <c r="AF21" s="10">
        <f t="shared" si="7"/>
        <v>1</v>
      </c>
      <c r="AG21" s="6" t="e">
        <f t="shared" si="23"/>
        <v>#N/A</v>
      </c>
      <c r="AH21" s="6" t="e">
        <f t="shared" si="24"/>
        <v>#N/A</v>
      </c>
      <c r="AI21" s="6" t="e">
        <f t="shared" si="35"/>
        <v>#N/A</v>
      </c>
      <c r="AJ21" s="6" t="e">
        <f t="shared" si="25"/>
        <v>#N/A</v>
      </c>
      <c r="AK21" s="11" t="str">
        <f t="shared" si="26"/>
        <v xml:space="preserve"> </v>
      </c>
      <c r="AL21" s="6" t="e">
        <f t="shared" si="27"/>
        <v>#N/A</v>
      </c>
      <c r="AM21" s="6" t="e">
        <f t="shared" si="28"/>
        <v>#N/A</v>
      </c>
      <c r="AN21" s="6" t="e">
        <f t="shared" si="29"/>
        <v>#N/A</v>
      </c>
      <c r="AO21" s="6" t="e">
        <f t="shared" si="9"/>
        <v>#N/A</v>
      </c>
      <c r="AP21" s="6" t="e">
        <f t="shared" si="30"/>
        <v>#N/A</v>
      </c>
      <c r="AQ21" s="6" t="e">
        <f t="shared" si="31"/>
        <v>#N/A</v>
      </c>
      <c r="AR21" s="6" t="e">
        <f t="shared" si="10"/>
        <v>#N/A</v>
      </c>
      <c r="AS21" s="6" t="e">
        <f t="shared" si="11"/>
        <v>#N/A</v>
      </c>
      <c r="AT21" s="6" t="e">
        <f t="shared" si="32"/>
        <v>#N/A</v>
      </c>
      <c r="AU21" s="6">
        <f t="shared" si="33"/>
        <v>0</v>
      </c>
      <c r="AV21" s="6" t="e">
        <f t="shared" si="34"/>
        <v>#N/A</v>
      </c>
      <c r="AW21" s="6" t="str">
        <f t="shared" si="12"/>
        <v/>
      </c>
      <c r="AX21" s="6" t="str">
        <f t="shared" si="13"/>
        <v/>
      </c>
      <c r="AY21" s="6" t="str">
        <f t="shared" si="14"/>
        <v/>
      </c>
      <c r="AZ21" s="6" t="str">
        <f t="shared" si="15"/>
        <v/>
      </c>
      <c r="BA21" s="103"/>
      <c r="BB21" s="12" t="s">
        <v>229</v>
      </c>
      <c r="BC21" s="12" t="s">
        <v>1172</v>
      </c>
      <c r="BD21" s="12" t="s">
        <v>1172</v>
      </c>
      <c r="BE21" s="12">
        <v>5</v>
      </c>
      <c r="BF21" s="12" t="s">
        <v>44</v>
      </c>
      <c r="BG21" s="3" t="s">
        <v>48</v>
      </c>
      <c r="BH21" s="12" t="s">
        <v>1270</v>
      </c>
      <c r="BI21" s="12">
        <v>5</v>
      </c>
      <c r="BJ21" s="17" t="s">
        <v>1624</v>
      </c>
      <c r="BK21" s="12" t="s">
        <v>1186</v>
      </c>
      <c r="BL21" s="17" t="s">
        <v>828</v>
      </c>
      <c r="BM21" s="12" t="s">
        <v>1174</v>
      </c>
      <c r="BN21" s="12" t="s">
        <v>831</v>
      </c>
      <c r="BQ21" s="17">
        <v>5</v>
      </c>
      <c r="BU21" s="12" t="s">
        <v>635</v>
      </c>
      <c r="BV21" s="12" t="s">
        <v>1071</v>
      </c>
      <c r="BW21" s="12" t="s">
        <v>1161</v>
      </c>
      <c r="BX21" s="12">
        <v>4</v>
      </c>
      <c r="BY21" s="12">
        <v>0.35</v>
      </c>
      <c r="BZ21" s="12">
        <v>2.3E-2</v>
      </c>
      <c r="CA21" s="12">
        <v>2.3E-2</v>
      </c>
      <c r="CB21" s="12">
        <v>1.7000000000000001E-2</v>
      </c>
      <c r="CD21" s="12" t="s">
        <v>44</v>
      </c>
    </row>
    <row r="22" spans="1:88" s="12" customFormat="1" ht="13.5" customHeight="1" x14ac:dyDescent="0.2">
      <c r="A22" s="163">
        <v>7</v>
      </c>
      <c r="B22" s="160"/>
      <c r="C22" s="7"/>
      <c r="D22" s="120"/>
      <c r="E22" s="7"/>
      <c r="F22" s="7"/>
      <c r="G22" s="219"/>
      <c r="H22" s="7"/>
      <c r="I22" s="8"/>
      <c r="J22" s="9"/>
      <c r="K22" s="501"/>
      <c r="L22" s="497"/>
      <c r="M22" s="421"/>
      <c r="N22" s="420"/>
      <c r="O22" s="413"/>
      <c r="P22" s="414"/>
      <c r="Q22" s="422" t="str">
        <f t="shared" si="0"/>
        <v/>
      </c>
      <c r="R22" s="422" t="str">
        <f t="shared" si="1"/>
        <v/>
      </c>
      <c r="S22" s="423" t="str">
        <f t="shared" si="2"/>
        <v/>
      </c>
      <c r="T22" s="424" t="str">
        <f t="shared" si="16"/>
        <v/>
      </c>
      <c r="U22" s="425" t="str">
        <f t="shared" si="3"/>
        <v/>
      </c>
      <c r="V22" s="425" t="str">
        <f t="shared" si="4"/>
        <v/>
      </c>
      <c r="W22" s="425" t="str">
        <f t="shared" si="5"/>
        <v/>
      </c>
      <c r="X22" s="38"/>
      <c r="Y22" s="37" t="str">
        <f t="shared" si="17"/>
        <v/>
      </c>
      <c r="Z22" s="37" t="str">
        <f t="shared" si="18"/>
        <v/>
      </c>
      <c r="AA22" s="29" t="str">
        <f t="shared" si="6"/>
        <v/>
      </c>
      <c r="AB22" s="6" t="e">
        <f t="shared" si="19"/>
        <v>#N/A</v>
      </c>
      <c r="AC22" s="6" t="e">
        <f t="shared" si="20"/>
        <v>#N/A</v>
      </c>
      <c r="AD22" s="6" t="e">
        <f t="shared" si="21"/>
        <v>#N/A</v>
      </c>
      <c r="AE22" s="6" t="str">
        <f t="shared" si="22"/>
        <v/>
      </c>
      <c r="AF22" s="10">
        <f t="shared" si="7"/>
        <v>1</v>
      </c>
      <c r="AG22" s="6" t="e">
        <f t="shared" si="23"/>
        <v>#N/A</v>
      </c>
      <c r="AH22" s="6" t="e">
        <f t="shared" si="24"/>
        <v>#N/A</v>
      </c>
      <c r="AI22" s="6" t="e">
        <f t="shared" si="35"/>
        <v>#N/A</v>
      </c>
      <c r="AJ22" s="6" t="e">
        <f t="shared" si="25"/>
        <v>#N/A</v>
      </c>
      <c r="AK22" s="11" t="str">
        <f t="shared" si="26"/>
        <v xml:space="preserve"> </v>
      </c>
      <c r="AL22" s="6" t="e">
        <f t="shared" si="27"/>
        <v>#N/A</v>
      </c>
      <c r="AM22" s="6" t="e">
        <f t="shared" si="28"/>
        <v>#N/A</v>
      </c>
      <c r="AN22" s="6" t="e">
        <f t="shared" si="29"/>
        <v>#N/A</v>
      </c>
      <c r="AO22" s="6" t="e">
        <f t="shared" si="9"/>
        <v>#N/A</v>
      </c>
      <c r="AP22" s="6" t="e">
        <f t="shared" si="30"/>
        <v>#N/A</v>
      </c>
      <c r="AQ22" s="6" t="e">
        <f t="shared" si="31"/>
        <v>#N/A</v>
      </c>
      <c r="AR22" s="6" t="e">
        <f t="shared" si="10"/>
        <v>#N/A</v>
      </c>
      <c r="AS22" s="6" t="e">
        <f t="shared" si="11"/>
        <v>#N/A</v>
      </c>
      <c r="AT22" s="6" t="e">
        <f t="shared" si="32"/>
        <v>#N/A</v>
      </c>
      <c r="AU22" s="6">
        <f t="shared" si="33"/>
        <v>0</v>
      </c>
      <c r="AV22" s="6" t="e">
        <f t="shared" si="34"/>
        <v>#N/A</v>
      </c>
      <c r="AW22" s="6" t="str">
        <f t="shared" si="12"/>
        <v/>
      </c>
      <c r="AX22" s="6" t="str">
        <f t="shared" si="13"/>
        <v/>
      </c>
      <c r="AY22" s="6" t="str">
        <f t="shared" si="14"/>
        <v/>
      </c>
      <c r="AZ22" s="6" t="str">
        <f t="shared" si="15"/>
        <v/>
      </c>
      <c r="BA22" s="103"/>
      <c r="BB22" s="12" t="s">
        <v>809</v>
      </c>
      <c r="BC22" s="12" t="s">
        <v>1169</v>
      </c>
      <c r="BD22" s="12" t="s">
        <v>1169</v>
      </c>
      <c r="BE22" s="12">
        <v>6</v>
      </c>
      <c r="BF22" s="12" t="s">
        <v>44</v>
      </c>
      <c r="BG22" s="3" t="s">
        <v>1185</v>
      </c>
      <c r="BJ22" s="17" t="s">
        <v>976</v>
      </c>
      <c r="BK22" s="12" t="s">
        <v>1174</v>
      </c>
      <c r="BL22" s="17" t="s">
        <v>829</v>
      </c>
      <c r="BM22" s="12" t="s">
        <v>1174</v>
      </c>
      <c r="BN22" s="12" t="s">
        <v>832</v>
      </c>
      <c r="BQ22" s="17">
        <v>6</v>
      </c>
      <c r="BU22" s="12" t="s">
        <v>636</v>
      </c>
      <c r="BV22" s="12" t="s">
        <v>1069</v>
      </c>
      <c r="CD22" s="12" t="s">
        <v>45</v>
      </c>
    </row>
    <row r="23" spans="1:88" s="12" customFormat="1" ht="13.5" customHeight="1" x14ac:dyDescent="0.2">
      <c r="A23" s="163">
        <v>8</v>
      </c>
      <c r="B23" s="160"/>
      <c r="C23" s="7"/>
      <c r="D23" s="120"/>
      <c r="E23" s="7"/>
      <c r="F23" s="7"/>
      <c r="G23" s="219"/>
      <c r="H23" s="7"/>
      <c r="I23" s="8"/>
      <c r="J23" s="9"/>
      <c r="K23" s="501"/>
      <c r="L23" s="497"/>
      <c r="M23" s="421"/>
      <c r="N23" s="420"/>
      <c r="O23" s="413"/>
      <c r="P23" s="414"/>
      <c r="Q23" s="422" t="str">
        <f t="shared" si="0"/>
        <v/>
      </c>
      <c r="R23" s="422" t="str">
        <f t="shared" si="1"/>
        <v/>
      </c>
      <c r="S23" s="423" t="str">
        <f t="shared" si="2"/>
        <v/>
      </c>
      <c r="T23" s="424" t="str">
        <f t="shared" si="16"/>
        <v/>
      </c>
      <c r="U23" s="425" t="str">
        <f t="shared" si="3"/>
        <v/>
      </c>
      <c r="V23" s="425" t="str">
        <f t="shared" si="4"/>
        <v/>
      </c>
      <c r="W23" s="425" t="str">
        <f t="shared" si="5"/>
        <v/>
      </c>
      <c r="X23" s="38"/>
      <c r="Y23" s="37" t="str">
        <f t="shared" si="17"/>
        <v/>
      </c>
      <c r="Z23" s="37" t="str">
        <f t="shared" si="18"/>
        <v/>
      </c>
      <c r="AA23" s="29" t="str">
        <f t="shared" si="6"/>
        <v/>
      </c>
      <c r="AB23" s="6" t="e">
        <f t="shared" si="19"/>
        <v>#N/A</v>
      </c>
      <c r="AC23" s="6" t="e">
        <f t="shared" si="20"/>
        <v>#N/A</v>
      </c>
      <c r="AD23" s="6" t="e">
        <f t="shared" si="21"/>
        <v>#N/A</v>
      </c>
      <c r="AE23" s="6" t="str">
        <f t="shared" si="22"/>
        <v/>
      </c>
      <c r="AF23" s="10">
        <f t="shared" si="7"/>
        <v>1</v>
      </c>
      <c r="AG23" s="6" t="e">
        <f t="shared" si="23"/>
        <v>#N/A</v>
      </c>
      <c r="AH23" s="6" t="e">
        <f t="shared" si="24"/>
        <v>#N/A</v>
      </c>
      <c r="AI23" s="6" t="e">
        <f t="shared" si="35"/>
        <v>#N/A</v>
      </c>
      <c r="AJ23" s="6" t="e">
        <f t="shared" si="25"/>
        <v>#N/A</v>
      </c>
      <c r="AK23" s="11" t="str">
        <f t="shared" si="26"/>
        <v xml:space="preserve"> </v>
      </c>
      <c r="AL23" s="6" t="e">
        <f t="shared" si="27"/>
        <v>#N/A</v>
      </c>
      <c r="AM23" s="6" t="e">
        <f t="shared" si="28"/>
        <v>#N/A</v>
      </c>
      <c r="AN23" s="6" t="e">
        <f t="shared" si="29"/>
        <v>#N/A</v>
      </c>
      <c r="AO23" s="6" t="e">
        <f t="shared" si="9"/>
        <v>#N/A</v>
      </c>
      <c r="AP23" s="6" t="e">
        <f t="shared" si="30"/>
        <v>#N/A</v>
      </c>
      <c r="AQ23" s="6" t="e">
        <f t="shared" si="31"/>
        <v>#N/A</v>
      </c>
      <c r="AR23" s="6" t="e">
        <f t="shared" si="10"/>
        <v>#N/A</v>
      </c>
      <c r="AS23" s="6" t="e">
        <f t="shared" si="11"/>
        <v>#N/A</v>
      </c>
      <c r="AT23" s="6" t="e">
        <f t="shared" si="32"/>
        <v>#N/A</v>
      </c>
      <c r="AU23" s="6">
        <f t="shared" si="33"/>
        <v>0</v>
      </c>
      <c r="AV23" s="6" t="e">
        <f t="shared" si="34"/>
        <v>#N/A</v>
      </c>
      <c r="AW23" s="6" t="str">
        <f t="shared" si="12"/>
        <v/>
      </c>
      <c r="AX23" s="6" t="str">
        <f t="shared" si="13"/>
        <v/>
      </c>
      <c r="AY23" s="6" t="str">
        <f t="shared" si="14"/>
        <v/>
      </c>
      <c r="AZ23" s="6" t="str">
        <f t="shared" si="15"/>
        <v/>
      </c>
      <c r="BA23" s="103"/>
      <c r="BB23" s="12" t="s">
        <v>838</v>
      </c>
      <c r="BC23" s="12" t="s">
        <v>1172</v>
      </c>
      <c r="BD23" s="12" t="s">
        <v>1172</v>
      </c>
      <c r="BE23" s="12">
        <v>9</v>
      </c>
      <c r="BF23" s="12" t="s">
        <v>1071</v>
      </c>
      <c r="BG23" s="3" t="s">
        <v>7</v>
      </c>
      <c r="BJ23" s="17" t="s">
        <v>1625</v>
      </c>
      <c r="BK23" s="12" t="s">
        <v>1186</v>
      </c>
      <c r="BL23" s="17" t="s">
        <v>66</v>
      </c>
      <c r="BM23" s="12" t="s">
        <v>1174</v>
      </c>
      <c r="BN23" s="12" t="s">
        <v>1085</v>
      </c>
      <c r="BP23" s="17"/>
      <c r="BQ23" s="12">
        <v>7</v>
      </c>
      <c r="BU23" s="12" t="s">
        <v>637</v>
      </c>
      <c r="BV23" s="12" t="s">
        <v>1071</v>
      </c>
    </row>
    <row r="24" spans="1:88" s="12" customFormat="1" ht="13.5" customHeight="1" x14ac:dyDescent="0.2">
      <c r="A24" s="163">
        <v>9</v>
      </c>
      <c r="B24" s="160"/>
      <c r="C24" s="7"/>
      <c r="D24" s="120"/>
      <c r="E24" s="7"/>
      <c r="F24" s="7"/>
      <c r="G24" s="219"/>
      <c r="H24" s="7"/>
      <c r="I24" s="8"/>
      <c r="J24" s="9"/>
      <c r="K24" s="501"/>
      <c r="L24" s="497"/>
      <c r="M24" s="421"/>
      <c r="N24" s="420"/>
      <c r="O24" s="413"/>
      <c r="P24" s="414"/>
      <c r="Q24" s="422" t="str">
        <f t="shared" si="0"/>
        <v/>
      </c>
      <c r="R24" s="422" t="str">
        <f t="shared" si="1"/>
        <v/>
      </c>
      <c r="S24" s="423" t="str">
        <f t="shared" si="2"/>
        <v/>
      </c>
      <c r="T24" s="424" t="str">
        <f t="shared" si="16"/>
        <v/>
      </c>
      <c r="U24" s="425" t="str">
        <f t="shared" si="3"/>
        <v/>
      </c>
      <c r="V24" s="425" t="str">
        <f t="shared" si="4"/>
        <v/>
      </c>
      <c r="W24" s="425" t="str">
        <f t="shared" si="5"/>
        <v/>
      </c>
      <c r="X24" s="38"/>
      <c r="Y24" s="37" t="str">
        <f t="shared" si="17"/>
        <v/>
      </c>
      <c r="Z24" s="37" t="str">
        <f t="shared" si="18"/>
        <v/>
      </c>
      <c r="AA24" s="29" t="str">
        <f t="shared" si="6"/>
        <v/>
      </c>
      <c r="AB24" s="6" t="e">
        <f t="shared" si="19"/>
        <v>#N/A</v>
      </c>
      <c r="AC24" s="6" t="e">
        <f t="shared" si="20"/>
        <v>#N/A</v>
      </c>
      <c r="AD24" s="6" t="e">
        <f t="shared" si="21"/>
        <v>#N/A</v>
      </c>
      <c r="AE24" s="6" t="str">
        <f t="shared" si="22"/>
        <v/>
      </c>
      <c r="AF24" s="10">
        <f t="shared" si="7"/>
        <v>1</v>
      </c>
      <c r="AG24" s="6" t="e">
        <f t="shared" si="23"/>
        <v>#N/A</v>
      </c>
      <c r="AH24" s="6" t="e">
        <f t="shared" si="24"/>
        <v>#N/A</v>
      </c>
      <c r="AI24" s="6" t="e">
        <f t="shared" si="35"/>
        <v>#N/A</v>
      </c>
      <c r="AJ24" s="6" t="e">
        <f t="shared" si="25"/>
        <v>#N/A</v>
      </c>
      <c r="AK24" s="11" t="str">
        <f t="shared" si="26"/>
        <v xml:space="preserve"> </v>
      </c>
      <c r="AL24" s="6" t="e">
        <f t="shared" si="27"/>
        <v>#N/A</v>
      </c>
      <c r="AM24" s="6" t="e">
        <f t="shared" si="28"/>
        <v>#N/A</v>
      </c>
      <c r="AN24" s="6" t="e">
        <f t="shared" si="29"/>
        <v>#N/A</v>
      </c>
      <c r="AO24" s="6" t="e">
        <f t="shared" si="9"/>
        <v>#N/A</v>
      </c>
      <c r="AP24" s="6" t="e">
        <f t="shared" si="30"/>
        <v>#N/A</v>
      </c>
      <c r="AQ24" s="6" t="e">
        <f t="shared" si="31"/>
        <v>#N/A</v>
      </c>
      <c r="AR24" s="6" t="e">
        <f t="shared" si="10"/>
        <v>#N/A</v>
      </c>
      <c r="AS24" s="6" t="e">
        <f t="shared" si="11"/>
        <v>#N/A</v>
      </c>
      <c r="AT24" s="6" t="e">
        <f t="shared" si="32"/>
        <v>#N/A</v>
      </c>
      <c r="AU24" s="6">
        <f t="shared" si="33"/>
        <v>0</v>
      </c>
      <c r="AV24" s="6" t="e">
        <f t="shared" si="34"/>
        <v>#N/A</v>
      </c>
      <c r="AW24" s="6" t="str">
        <f t="shared" si="12"/>
        <v/>
      </c>
      <c r="AX24" s="6" t="str">
        <f t="shared" si="13"/>
        <v/>
      </c>
      <c r="AY24" s="6" t="str">
        <f t="shared" si="14"/>
        <v/>
      </c>
      <c r="AZ24" s="6" t="str">
        <f t="shared" si="15"/>
        <v/>
      </c>
      <c r="BA24" s="103"/>
      <c r="BG24" s="3" t="s">
        <v>6</v>
      </c>
      <c r="BJ24" s="17" t="s">
        <v>1188</v>
      </c>
      <c r="BK24" s="12" t="s">
        <v>1174</v>
      </c>
      <c r="BL24" s="17" t="s">
        <v>830</v>
      </c>
      <c r="BM24" s="12" t="s">
        <v>1174</v>
      </c>
      <c r="BN24" s="12" t="s">
        <v>833</v>
      </c>
      <c r="BP24" s="17"/>
      <c r="BQ24" s="12">
        <v>8</v>
      </c>
      <c r="BU24" s="12" t="s">
        <v>640</v>
      </c>
      <c r="BV24" s="12" t="s">
        <v>44</v>
      </c>
    </row>
    <row r="25" spans="1:88" s="12" customFormat="1" ht="13.5" customHeight="1" x14ac:dyDescent="0.2">
      <c r="A25" s="163">
        <v>10</v>
      </c>
      <c r="B25" s="160"/>
      <c r="C25" s="7"/>
      <c r="D25" s="120"/>
      <c r="E25" s="7"/>
      <c r="F25" s="7"/>
      <c r="G25" s="219"/>
      <c r="H25" s="7"/>
      <c r="I25" s="8"/>
      <c r="J25" s="9"/>
      <c r="K25" s="501"/>
      <c r="L25" s="497"/>
      <c r="M25" s="421"/>
      <c r="N25" s="420"/>
      <c r="O25" s="413"/>
      <c r="P25" s="414"/>
      <c r="Q25" s="422" t="str">
        <f t="shared" si="0"/>
        <v/>
      </c>
      <c r="R25" s="422" t="str">
        <f t="shared" si="1"/>
        <v/>
      </c>
      <c r="S25" s="423" t="str">
        <f t="shared" si="2"/>
        <v/>
      </c>
      <c r="T25" s="424" t="str">
        <f t="shared" si="16"/>
        <v/>
      </c>
      <c r="U25" s="425" t="str">
        <f t="shared" si="3"/>
        <v/>
      </c>
      <c r="V25" s="425" t="str">
        <f t="shared" si="4"/>
        <v/>
      </c>
      <c r="W25" s="425" t="str">
        <f t="shared" si="5"/>
        <v/>
      </c>
      <c r="X25" s="38"/>
      <c r="Y25" s="37" t="str">
        <f t="shared" si="17"/>
        <v/>
      </c>
      <c r="Z25" s="37" t="str">
        <f t="shared" si="18"/>
        <v/>
      </c>
      <c r="AA25" s="29" t="str">
        <f t="shared" si="6"/>
        <v/>
      </c>
      <c r="AB25" s="6" t="e">
        <f t="shared" si="19"/>
        <v>#N/A</v>
      </c>
      <c r="AC25" s="6" t="e">
        <f t="shared" si="20"/>
        <v>#N/A</v>
      </c>
      <c r="AD25" s="6" t="e">
        <f t="shared" si="21"/>
        <v>#N/A</v>
      </c>
      <c r="AE25" s="6" t="str">
        <f t="shared" si="22"/>
        <v/>
      </c>
      <c r="AF25" s="10">
        <f t="shared" si="7"/>
        <v>1</v>
      </c>
      <c r="AG25" s="6" t="e">
        <f t="shared" si="23"/>
        <v>#N/A</v>
      </c>
      <c r="AH25" s="6" t="e">
        <f t="shared" si="24"/>
        <v>#N/A</v>
      </c>
      <c r="AI25" s="6" t="e">
        <f t="shared" si="35"/>
        <v>#N/A</v>
      </c>
      <c r="AJ25" s="6" t="e">
        <f t="shared" si="25"/>
        <v>#N/A</v>
      </c>
      <c r="AK25" s="11" t="str">
        <f t="shared" si="26"/>
        <v xml:space="preserve"> </v>
      </c>
      <c r="AL25" s="6" t="e">
        <f t="shared" si="27"/>
        <v>#N/A</v>
      </c>
      <c r="AM25" s="6" t="e">
        <f t="shared" si="28"/>
        <v>#N/A</v>
      </c>
      <c r="AN25" s="6" t="e">
        <f t="shared" si="29"/>
        <v>#N/A</v>
      </c>
      <c r="AO25" s="6" t="e">
        <f t="shared" si="9"/>
        <v>#N/A</v>
      </c>
      <c r="AP25" s="6" t="e">
        <f t="shared" si="30"/>
        <v>#N/A</v>
      </c>
      <c r="AQ25" s="6" t="e">
        <f t="shared" si="31"/>
        <v>#N/A</v>
      </c>
      <c r="AR25" s="6" t="e">
        <f t="shared" si="10"/>
        <v>#N/A</v>
      </c>
      <c r="AS25" s="6" t="e">
        <f t="shared" si="11"/>
        <v>#N/A</v>
      </c>
      <c r="AT25" s="6" t="e">
        <f t="shared" si="32"/>
        <v>#N/A</v>
      </c>
      <c r="AU25" s="6">
        <f t="shared" si="33"/>
        <v>0</v>
      </c>
      <c r="AV25" s="6" t="e">
        <f t="shared" si="34"/>
        <v>#N/A</v>
      </c>
      <c r="AW25" s="6" t="str">
        <f t="shared" si="12"/>
        <v/>
      </c>
      <c r="AX25" s="6" t="str">
        <f t="shared" si="13"/>
        <v/>
      </c>
      <c r="AY25" s="6" t="str">
        <f t="shared" si="14"/>
        <v/>
      </c>
      <c r="AZ25" s="6" t="str">
        <f t="shared" si="15"/>
        <v/>
      </c>
      <c r="BA25" s="103"/>
      <c r="BG25" s="3" t="s">
        <v>10</v>
      </c>
      <c r="BJ25" s="12" t="s">
        <v>201</v>
      </c>
      <c r="BK25" s="12" t="s">
        <v>42</v>
      </c>
      <c r="BL25" s="17" t="s">
        <v>634</v>
      </c>
      <c r="BM25" s="12" t="s">
        <v>632</v>
      </c>
      <c r="BN25" s="12" t="s">
        <v>705</v>
      </c>
      <c r="BP25" s="17"/>
      <c r="BQ25" s="12">
        <v>9</v>
      </c>
      <c r="BU25" s="12" t="s">
        <v>641</v>
      </c>
      <c r="BV25" s="12" t="s">
        <v>45</v>
      </c>
    </row>
    <row r="26" spans="1:88" s="12" customFormat="1" ht="13.5" customHeight="1" x14ac:dyDescent="0.2">
      <c r="A26" s="163">
        <v>11</v>
      </c>
      <c r="B26" s="160"/>
      <c r="C26" s="7"/>
      <c r="D26" s="120"/>
      <c r="E26" s="7"/>
      <c r="F26" s="7"/>
      <c r="G26" s="219"/>
      <c r="H26" s="7"/>
      <c r="I26" s="8"/>
      <c r="J26" s="9"/>
      <c r="K26" s="501"/>
      <c r="L26" s="497"/>
      <c r="M26" s="421"/>
      <c r="N26" s="420"/>
      <c r="O26" s="413"/>
      <c r="P26" s="414"/>
      <c r="Q26" s="422" t="str">
        <f t="shared" si="0"/>
        <v/>
      </c>
      <c r="R26" s="422" t="str">
        <f t="shared" si="1"/>
        <v/>
      </c>
      <c r="S26" s="423" t="str">
        <f t="shared" si="2"/>
        <v/>
      </c>
      <c r="T26" s="424" t="str">
        <f t="shared" si="16"/>
        <v/>
      </c>
      <c r="U26" s="425" t="str">
        <f t="shared" si="3"/>
        <v/>
      </c>
      <c r="V26" s="425" t="str">
        <f t="shared" si="4"/>
        <v/>
      </c>
      <c r="W26" s="425" t="str">
        <f t="shared" si="5"/>
        <v/>
      </c>
      <c r="X26" s="38"/>
      <c r="Y26" s="37" t="str">
        <f t="shared" si="17"/>
        <v/>
      </c>
      <c r="Z26" s="37" t="str">
        <f t="shared" si="18"/>
        <v/>
      </c>
      <c r="AA26" s="29" t="str">
        <f t="shared" si="6"/>
        <v/>
      </c>
      <c r="AB26" s="6" t="e">
        <f t="shared" si="19"/>
        <v>#N/A</v>
      </c>
      <c r="AC26" s="6" t="e">
        <f t="shared" si="20"/>
        <v>#N/A</v>
      </c>
      <c r="AD26" s="6" t="e">
        <f t="shared" si="21"/>
        <v>#N/A</v>
      </c>
      <c r="AE26" s="6" t="str">
        <f t="shared" si="22"/>
        <v/>
      </c>
      <c r="AF26" s="10">
        <f t="shared" si="7"/>
        <v>1</v>
      </c>
      <c r="AG26" s="6" t="e">
        <f t="shared" si="23"/>
        <v>#N/A</v>
      </c>
      <c r="AH26" s="6" t="e">
        <f t="shared" si="24"/>
        <v>#N/A</v>
      </c>
      <c r="AI26" s="6" t="e">
        <f t="shared" si="35"/>
        <v>#N/A</v>
      </c>
      <c r="AJ26" s="6" t="e">
        <f t="shared" si="25"/>
        <v>#N/A</v>
      </c>
      <c r="AK26" s="11" t="str">
        <f t="shared" si="26"/>
        <v xml:space="preserve"> </v>
      </c>
      <c r="AL26" s="6" t="e">
        <f t="shared" si="27"/>
        <v>#N/A</v>
      </c>
      <c r="AM26" s="6" t="e">
        <f t="shared" si="28"/>
        <v>#N/A</v>
      </c>
      <c r="AN26" s="6" t="e">
        <f t="shared" si="29"/>
        <v>#N/A</v>
      </c>
      <c r="AO26" s="6" t="e">
        <f t="shared" si="9"/>
        <v>#N/A</v>
      </c>
      <c r="AP26" s="6" t="e">
        <f t="shared" si="30"/>
        <v>#N/A</v>
      </c>
      <c r="AQ26" s="6" t="e">
        <f t="shared" si="31"/>
        <v>#N/A</v>
      </c>
      <c r="AR26" s="6" t="e">
        <f t="shared" si="10"/>
        <v>#N/A</v>
      </c>
      <c r="AS26" s="6" t="e">
        <f t="shared" si="11"/>
        <v>#N/A</v>
      </c>
      <c r="AT26" s="6" t="e">
        <f t="shared" si="32"/>
        <v>#N/A</v>
      </c>
      <c r="AU26" s="6">
        <f t="shared" si="33"/>
        <v>0</v>
      </c>
      <c r="AV26" s="6" t="e">
        <f t="shared" si="34"/>
        <v>#N/A</v>
      </c>
      <c r="AW26" s="6" t="str">
        <f t="shared" si="12"/>
        <v/>
      </c>
      <c r="AX26" s="6" t="str">
        <f t="shared" si="13"/>
        <v/>
      </c>
      <c r="AY26" s="6" t="str">
        <f t="shared" si="14"/>
        <v/>
      </c>
      <c r="AZ26" s="6" t="str">
        <f t="shared" si="15"/>
        <v/>
      </c>
      <c r="BA26" s="103"/>
      <c r="BG26" s="3" t="s">
        <v>25</v>
      </c>
      <c r="BJ26" s="12" t="s">
        <v>822</v>
      </c>
      <c r="BK26" s="12" t="s">
        <v>821</v>
      </c>
      <c r="BL26" s="17" t="s">
        <v>976</v>
      </c>
      <c r="BM26" s="12" t="s">
        <v>1174</v>
      </c>
      <c r="BN26" s="12" t="s">
        <v>706</v>
      </c>
      <c r="BP26" s="17"/>
      <c r="BQ26" s="12">
        <v>10</v>
      </c>
      <c r="BU26" s="12" t="s">
        <v>642</v>
      </c>
      <c r="BV26" s="12" t="s">
        <v>45</v>
      </c>
    </row>
    <row r="27" spans="1:88" s="12" customFormat="1" ht="13.5" customHeight="1" x14ac:dyDescent="0.2">
      <c r="A27" s="163">
        <v>12</v>
      </c>
      <c r="B27" s="160"/>
      <c r="C27" s="7"/>
      <c r="D27" s="120"/>
      <c r="E27" s="7"/>
      <c r="F27" s="7"/>
      <c r="G27" s="219"/>
      <c r="H27" s="7"/>
      <c r="I27" s="8"/>
      <c r="J27" s="9"/>
      <c r="K27" s="501"/>
      <c r="L27" s="497"/>
      <c r="M27" s="421"/>
      <c r="N27" s="420"/>
      <c r="O27" s="413"/>
      <c r="P27" s="414"/>
      <c r="Q27" s="422" t="str">
        <f t="shared" si="0"/>
        <v/>
      </c>
      <c r="R27" s="422" t="str">
        <f t="shared" si="1"/>
        <v/>
      </c>
      <c r="S27" s="423" t="str">
        <f t="shared" si="2"/>
        <v/>
      </c>
      <c r="T27" s="424" t="str">
        <f t="shared" si="16"/>
        <v/>
      </c>
      <c r="U27" s="425" t="str">
        <f t="shared" si="3"/>
        <v/>
      </c>
      <c r="V27" s="425" t="str">
        <f t="shared" si="4"/>
        <v/>
      </c>
      <c r="W27" s="425" t="str">
        <f t="shared" si="5"/>
        <v/>
      </c>
      <c r="X27" s="38"/>
      <c r="Y27" s="37" t="str">
        <f t="shared" si="17"/>
        <v/>
      </c>
      <c r="Z27" s="37" t="str">
        <f t="shared" si="18"/>
        <v/>
      </c>
      <c r="AA27" s="29" t="str">
        <f t="shared" si="6"/>
        <v/>
      </c>
      <c r="AB27" s="6" t="e">
        <f t="shared" si="19"/>
        <v>#N/A</v>
      </c>
      <c r="AC27" s="6" t="e">
        <f t="shared" si="20"/>
        <v>#N/A</v>
      </c>
      <c r="AD27" s="6" t="e">
        <f t="shared" si="21"/>
        <v>#N/A</v>
      </c>
      <c r="AE27" s="6" t="str">
        <f t="shared" si="22"/>
        <v/>
      </c>
      <c r="AF27" s="10">
        <f t="shared" si="7"/>
        <v>1</v>
      </c>
      <c r="AG27" s="6" t="e">
        <f t="shared" si="23"/>
        <v>#N/A</v>
      </c>
      <c r="AH27" s="6" t="e">
        <f t="shared" si="24"/>
        <v>#N/A</v>
      </c>
      <c r="AI27" s="6" t="e">
        <f t="shared" si="35"/>
        <v>#N/A</v>
      </c>
      <c r="AJ27" s="6" t="e">
        <f t="shared" si="25"/>
        <v>#N/A</v>
      </c>
      <c r="AK27" s="11" t="str">
        <f t="shared" si="26"/>
        <v xml:space="preserve"> </v>
      </c>
      <c r="AL27" s="6" t="e">
        <f t="shared" si="27"/>
        <v>#N/A</v>
      </c>
      <c r="AM27" s="6" t="e">
        <f t="shared" si="28"/>
        <v>#N/A</v>
      </c>
      <c r="AN27" s="6" t="e">
        <f t="shared" si="29"/>
        <v>#N/A</v>
      </c>
      <c r="AO27" s="6" t="e">
        <f t="shared" si="9"/>
        <v>#N/A</v>
      </c>
      <c r="AP27" s="6" t="e">
        <f t="shared" si="30"/>
        <v>#N/A</v>
      </c>
      <c r="AQ27" s="6" t="e">
        <f t="shared" si="31"/>
        <v>#N/A</v>
      </c>
      <c r="AR27" s="6" t="e">
        <f t="shared" si="10"/>
        <v>#N/A</v>
      </c>
      <c r="AS27" s="6" t="e">
        <f t="shared" si="11"/>
        <v>#N/A</v>
      </c>
      <c r="AT27" s="6" t="e">
        <f t="shared" si="32"/>
        <v>#N/A</v>
      </c>
      <c r="AU27" s="6">
        <f t="shared" si="33"/>
        <v>0</v>
      </c>
      <c r="AV27" s="6" t="e">
        <f t="shared" si="34"/>
        <v>#N/A</v>
      </c>
      <c r="AW27" s="6" t="str">
        <f t="shared" si="12"/>
        <v/>
      </c>
      <c r="AX27" s="6" t="str">
        <f t="shared" si="13"/>
        <v/>
      </c>
      <c r="AY27" s="6" t="str">
        <f t="shared" si="14"/>
        <v/>
      </c>
      <c r="AZ27" s="6" t="str">
        <f t="shared" si="15"/>
        <v/>
      </c>
      <c r="BA27" s="103"/>
      <c r="BG27" s="3" t="s">
        <v>136</v>
      </c>
      <c r="BJ27" s="12" t="s">
        <v>458</v>
      </c>
      <c r="BK27" s="12" t="s">
        <v>453</v>
      </c>
      <c r="BL27" s="17" t="s">
        <v>201</v>
      </c>
      <c r="BM27" s="12" t="s">
        <v>42</v>
      </c>
      <c r="BN27" s="12" t="s">
        <v>42</v>
      </c>
      <c r="BP27" s="17"/>
    </row>
    <row r="28" spans="1:88" s="12" customFormat="1" ht="13.5" customHeight="1" x14ac:dyDescent="0.2">
      <c r="A28" s="163">
        <v>13</v>
      </c>
      <c r="B28" s="160"/>
      <c r="C28" s="7"/>
      <c r="D28" s="120"/>
      <c r="E28" s="7"/>
      <c r="F28" s="7"/>
      <c r="G28" s="219"/>
      <c r="H28" s="7"/>
      <c r="I28" s="8"/>
      <c r="J28" s="9"/>
      <c r="K28" s="501"/>
      <c r="L28" s="497"/>
      <c r="M28" s="421"/>
      <c r="N28" s="420"/>
      <c r="O28" s="413"/>
      <c r="P28" s="414"/>
      <c r="Q28" s="422" t="str">
        <f t="shared" si="0"/>
        <v/>
      </c>
      <c r="R28" s="422" t="str">
        <f t="shared" si="1"/>
        <v/>
      </c>
      <c r="S28" s="423" t="str">
        <f t="shared" si="2"/>
        <v/>
      </c>
      <c r="T28" s="424" t="str">
        <f t="shared" si="16"/>
        <v/>
      </c>
      <c r="U28" s="425" t="str">
        <f t="shared" si="3"/>
        <v/>
      </c>
      <c r="V28" s="425" t="str">
        <f t="shared" si="4"/>
        <v/>
      </c>
      <c r="W28" s="425" t="str">
        <f t="shared" si="5"/>
        <v/>
      </c>
      <c r="X28" s="38"/>
      <c r="Y28" s="37" t="str">
        <f t="shared" si="17"/>
        <v/>
      </c>
      <c r="Z28" s="37" t="str">
        <f t="shared" si="18"/>
        <v/>
      </c>
      <c r="AA28" s="29" t="str">
        <f t="shared" si="6"/>
        <v/>
      </c>
      <c r="AB28" s="6" t="e">
        <f t="shared" si="19"/>
        <v>#N/A</v>
      </c>
      <c r="AC28" s="6" t="e">
        <f t="shared" si="20"/>
        <v>#N/A</v>
      </c>
      <c r="AD28" s="6" t="e">
        <f t="shared" si="21"/>
        <v>#N/A</v>
      </c>
      <c r="AE28" s="6" t="str">
        <f t="shared" si="22"/>
        <v/>
      </c>
      <c r="AF28" s="10">
        <f t="shared" si="7"/>
        <v>1</v>
      </c>
      <c r="AG28" s="6" t="e">
        <f t="shared" si="23"/>
        <v>#N/A</v>
      </c>
      <c r="AH28" s="6" t="e">
        <f t="shared" si="24"/>
        <v>#N/A</v>
      </c>
      <c r="AI28" s="6" t="e">
        <f t="shared" si="35"/>
        <v>#N/A</v>
      </c>
      <c r="AJ28" s="6" t="e">
        <f t="shared" si="25"/>
        <v>#N/A</v>
      </c>
      <c r="AK28" s="11" t="str">
        <f t="shared" si="26"/>
        <v xml:space="preserve"> </v>
      </c>
      <c r="AL28" s="6" t="e">
        <f t="shared" si="27"/>
        <v>#N/A</v>
      </c>
      <c r="AM28" s="6" t="e">
        <f t="shared" si="28"/>
        <v>#N/A</v>
      </c>
      <c r="AN28" s="6" t="e">
        <f t="shared" si="29"/>
        <v>#N/A</v>
      </c>
      <c r="AO28" s="6" t="e">
        <f t="shared" si="9"/>
        <v>#N/A</v>
      </c>
      <c r="AP28" s="6" t="e">
        <f t="shared" si="30"/>
        <v>#N/A</v>
      </c>
      <c r="AQ28" s="6" t="e">
        <f t="shared" si="31"/>
        <v>#N/A</v>
      </c>
      <c r="AR28" s="6" t="e">
        <f t="shared" si="10"/>
        <v>#N/A</v>
      </c>
      <c r="AS28" s="6" t="e">
        <f t="shared" si="11"/>
        <v>#N/A</v>
      </c>
      <c r="AT28" s="6" t="e">
        <f t="shared" si="32"/>
        <v>#N/A</v>
      </c>
      <c r="AU28" s="6">
        <f t="shared" si="33"/>
        <v>0</v>
      </c>
      <c r="AV28" s="6" t="e">
        <f t="shared" si="34"/>
        <v>#N/A</v>
      </c>
      <c r="AW28" s="6" t="str">
        <f t="shared" si="12"/>
        <v/>
      </c>
      <c r="AX28" s="6" t="str">
        <f t="shared" si="13"/>
        <v/>
      </c>
      <c r="AY28" s="6" t="str">
        <f t="shared" si="14"/>
        <v/>
      </c>
      <c r="AZ28" s="6" t="str">
        <f t="shared" si="15"/>
        <v/>
      </c>
      <c r="BA28" s="103"/>
      <c r="BG28" s="3" t="s">
        <v>137</v>
      </c>
      <c r="BL28" s="12" t="s">
        <v>1178</v>
      </c>
      <c r="BM28" s="12" t="s">
        <v>1179</v>
      </c>
      <c r="BN28" s="12" t="s">
        <v>1179</v>
      </c>
      <c r="BP28" s="17"/>
    </row>
    <row r="29" spans="1:88" s="12" customFormat="1" ht="13.5" customHeight="1" x14ac:dyDescent="0.2">
      <c r="A29" s="163">
        <v>14</v>
      </c>
      <c r="B29" s="160"/>
      <c r="C29" s="7"/>
      <c r="D29" s="120"/>
      <c r="E29" s="7"/>
      <c r="F29" s="7"/>
      <c r="G29" s="219"/>
      <c r="H29" s="7"/>
      <c r="I29" s="8"/>
      <c r="J29" s="9"/>
      <c r="K29" s="501"/>
      <c r="L29" s="497"/>
      <c r="M29" s="421"/>
      <c r="N29" s="420"/>
      <c r="O29" s="413"/>
      <c r="P29" s="414"/>
      <c r="Q29" s="422" t="str">
        <f t="shared" si="0"/>
        <v/>
      </c>
      <c r="R29" s="422" t="str">
        <f t="shared" si="1"/>
        <v/>
      </c>
      <c r="S29" s="423" t="str">
        <f t="shared" si="2"/>
        <v/>
      </c>
      <c r="T29" s="424" t="str">
        <f t="shared" si="16"/>
        <v/>
      </c>
      <c r="U29" s="425" t="str">
        <f t="shared" si="3"/>
        <v/>
      </c>
      <c r="V29" s="425" t="str">
        <f t="shared" si="4"/>
        <v/>
      </c>
      <c r="W29" s="425" t="str">
        <f t="shared" si="5"/>
        <v/>
      </c>
      <c r="X29" s="38"/>
      <c r="Y29" s="37" t="str">
        <f t="shared" si="17"/>
        <v/>
      </c>
      <c r="Z29" s="37" t="str">
        <f t="shared" si="18"/>
        <v/>
      </c>
      <c r="AA29" s="29" t="str">
        <f t="shared" si="6"/>
        <v/>
      </c>
      <c r="AB29" s="6" t="e">
        <f t="shared" si="19"/>
        <v>#N/A</v>
      </c>
      <c r="AC29" s="6" t="e">
        <f t="shared" si="20"/>
        <v>#N/A</v>
      </c>
      <c r="AD29" s="6" t="e">
        <f t="shared" si="21"/>
        <v>#N/A</v>
      </c>
      <c r="AE29" s="6" t="str">
        <f t="shared" si="22"/>
        <v/>
      </c>
      <c r="AF29" s="10">
        <f t="shared" si="7"/>
        <v>1</v>
      </c>
      <c r="AG29" s="6" t="e">
        <f t="shared" si="23"/>
        <v>#N/A</v>
      </c>
      <c r="AH29" s="6" t="e">
        <f t="shared" si="24"/>
        <v>#N/A</v>
      </c>
      <c r="AI29" s="6" t="e">
        <f t="shared" si="35"/>
        <v>#N/A</v>
      </c>
      <c r="AJ29" s="6" t="e">
        <f t="shared" si="25"/>
        <v>#N/A</v>
      </c>
      <c r="AK29" s="11" t="str">
        <f t="shared" si="26"/>
        <v xml:space="preserve"> </v>
      </c>
      <c r="AL29" s="6" t="e">
        <f t="shared" si="27"/>
        <v>#N/A</v>
      </c>
      <c r="AM29" s="6" t="e">
        <f t="shared" si="28"/>
        <v>#N/A</v>
      </c>
      <c r="AN29" s="6" t="e">
        <f t="shared" si="29"/>
        <v>#N/A</v>
      </c>
      <c r="AO29" s="6" t="e">
        <f t="shared" si="9"/>
        <v>#N/A</v>
      </c>
      <c r="AP29" s="6" t="e">
        <f t="shared" si="30"/>
        <v>#N/A</v>
      </c>
      <c r="AQ29" s="6" t="e">
        <f t="shared" si="31"/>
        <v>#N/A</v>
      </c>
      <c r="AR29" s="6" t="e">
        <f t="shared" si="10"/>
        <v>#N/A</v>
      </c>
      <c r="AS29" s="6" t="e">
        <f t="shared" si="11"/>
        <v>#N/A</v>
      </c>
      <c r="AT29" s="6" t="e">
        <f t="shared" si="32"/>
        <v>#N/A</v>
      </c>
      <c r="AU29" s="6">
        <f t="shared" si="33"/>
        <v>0</v>
      </c>
      <c r="AV29" s="6" t="e">
        <f t="shared" si="34"/>
        <v>#N/A</v>
      </c>
      <c r="AW29" s="6" t="str">
        <f t="shared" si="12"/>
        <v/>
      </c>
      <c r="AX29" s="6" t="str">
        <f t="shared" si="13"/>
        <v/>
      </c>
      <c r="AY29" s="6" t="str">
        <f t="shared" si="14"/>
        <v/>
      </c>
      <c r="AZ29" s="6" t="str">
        <f t="shared" si="15"/>
        <v/>
      </c>
      <c r="BA29" s="103"/>
      <c r="BG29" s="3" t="s">
        <v>31</v>
      </c>
      <c r="BL29" s="17" t="s">
        <v>822</v>
      </c>
      <c r="BM29" s="12" t="s">
        <v>821</v>
      </c>
      <c r="BN29" s="12" t="s">
        <v>821</v>
      </c>
      <c r="BP29" s="17"/>
    </row>
    <row r="30" spans="1:88" s="12" customFormat="1" ht="13.5" customHeight="1" x14ac:dyDescent="0.2">
      <c r="A30" s="163">
        <v>15</v>
      </c>
      <c r="B30" s="160"/>
      <c r="C30" s="7"/>
      <c r="D30" s="120"/>
      <c r="E30" s="7"/>
      <c r="F30" s="7"/>
      <c r="G30" s="219"/>
      <c r="H30" s="7"/>
      <c r="I30" s="8"/>
      <c r="J30" s="9"/>
      <c r="K30" s="501"/>
      <c r="L30" s="497"/>
      <c r="M30" s="421"/>
      <c r="N30" s="420"/>
      <c r="O30" s="413"/>
      <c r="P30" s="414"/>
      <c r="Q30" s="422" t="str">
        <f t="shared" si="0"/>
        <v/>
      </c>
      <c r="R30" s="422" t="str">
        <f t="shared" si="1"/>
        <v/>
      </c>
      <c r="S30" s="423" t="str">
        <f t="shared" si="2"/>
        <v/>
      </c>
      <c r="T30" s="424" t="str">
        <f t="shared" si="16"/>
        <v/>
      </c>
      <c r="U30" s="425" t="str">
        <f t="shared" si="3"/>
        <v/>
      </c>
      <c r="V30" s="425" t="str">
        <f t="shared" si="4"/>
        <v/>
      </c>
      <c r="W30" s="425" t="str">
        <f t="shared" si="5"/>
        <v/>
      </c>
      <c r="X30" s="38"/>
      <c r="Y30" s="37" t="str">
        <f t="shared" si="17"/>
        <v/>
      </c>
      <c r="Z30" s="37" t="str">
        <f t="shared" si="18"/>
        <v/>
      </c>
      <c r="AA30" s="29" t="str">
        <f t="shared" si="6"/>
        <v/>
      </c>
      <c r="AB30" s="6" t="e">
        <f t="shared" si="19"/>
        <v>#N/A</v>
      </c>
      <c r="AC30" s="6" t="e">
        <f t="shared" si="20"/>
        <v>#N/A</v>
      </c>
      <c r="AD30" s="6" t="e">
        <f t="shared" si="21"/>
        <v>#N/A</v>
      </c>
      <c r="AE30" s="6" t="str">
        <f t="shared" si="22"/>
        <v/>
      </c>
      <c r="AF30" s="10">
        <f t="shared" si="7"/>
        <v>1</v>
      </c>
      <c r="AG30" s="6" t="e">
        <f t="shared" si="23"/>
        <v>#N/A</v>
      </c>
      <c r="AH30" s="6" t="e">
        <f t="shared" si="24"/>
        <v>#N/A</v>
      </c>
      <c r="AI30" s="6" t="e">
        <f t="shared" si="35"/>
        <v>#N/A</v>
      </c>
      <c r="AJ30" s="6" t="e">
        <f t="shared" si="25"/>
        <v>#N/A</v>
      </c>
      <c r="AK30" s="11" t="str">
        <f t="shared" si="26"/>
        <v xml:space="preserve"> </v>
      </c>
      <c r="AL30" s="6" t="e">
        <f t="shared" si="27"/>
        <v>#N/A</v>
      </c>
      <c r="AM30" s="6" t="e">
        <f t="shared" si="28"/>
        <v>#N/A</v>
      </c>
      <c r="AN30" s="6" t="e">
        <f t="shared" si="29"/>
        <v>#N/A</v>
      </c>
      <c r="AO30" s="6" t="e">
        <f t="shared" si="9"/>
        <v>#N/A</v>
      </c>
      <c r="AP30" s="6" t="e">
        <f t="shared" si="30"/>
        <v>#N/A</v>
      </c>
      <c r="AQ30" s="6" t="e">
        <f t="shared" si="31"/>
        <v>#N/A</v>
      </c>
      <c r="AR30" s="6" t="e">
        <f t="shared" si="10"/>
        <v>#N/A</v>
      </c>
      <c r="AS30" s="6" t="e">
        <f t="shared" si="11"/>
        <v>#N/A</v>
      </c>
      <c r="AT30" s="6" t="e">
        <f t="shared" si="32"/>
        <v>#N/A</v>
      </c>
      <c r="AU30" s="6">
        <f t="shared" si="33"/>
        <v>0</v>
      </c>
      <c r="AV30" s="6" t="e">
        <f t="shared" si="34"/>
        <v>#N/A</v>
      </c>
      <c r="AW30" s="6" t="str">
        <f t="shared" si="12"/>
        <v/>
      </c>
      <c r="AX30" s="6" t="str">
        <f t="shared" si="13"/>
        <v/>
      </c>
      <c r="AY30" s="6" t="str">
        <f t="shared" si="14"/>
        <v/>
      </c>
      <c r="AZ30" s="6" t="str">
        <f t="shared" si="15"/>
        <v/>
      </c>
      <c r="BA30" s="103"/>
      <c r="BG30" s="3" t="s">
        <v>78</v>
      </c>
      <c r="BL30" s="17"/>
      <c r="BP30" s="17"/>
    </row>
    <row r="31" spans="1:88" s="12" customFormat="1" ht="13.5" customHeight="1" x14ac:dyDescent="0.2">
      <c r="A31" s="163">
        <v>16</v>
      </c>
      <c r="B31" s="160"/>
      <c r="C31" s="7"/>
      <c r="D31" s="120"/>
      <c r="E31" s="7"/>
      <c r="F31" s="7"/>
      <c r="G31" s="219"/>
      <c r="H31" s="7"/>
      <c r="I31" s="8"/>
      <c r="J31" s="9"/>
      <c r="K31" s="501"/>
      <c r="L31" s="497"/>
      <c r="M31" s="421"/>
      <c r="N31" s="420"/>
      <c r="O31" s="413"/>
      <c r="P31" s="414"/>
      <c r="Q31" s="422" t="str">
        <f t="shared" si="0"/>
        <v/>
      </c>
      <c r="R31" s="422" t="str">
        <f t="shared" si="1"/>
        <v/>
      </c>
      <c r="S31" s="423" t="str">
        <f t="shared" si="2"/>
        <v/>
      </c>
      <c r="T31" s="424" t="str">
        <f t="shared" si="16"/>
        <v/>
      </c>
      <c r="U31" s="425" t="str">
        <f t="shared" si="3"/>
        <v/>
      </c>
      <c r="V31" s="425" t="str">
        <f t="shared" si="4"/>
        <v/>
      </c>
      <c r="W31" s="425" t="str">
        <f t="shared" si="5"/>
        <v/>
      </c>
      <c r="X31" s="38"/>
      <c r="Y31" s="37" t="str">
        <f t="shared" si="17"/>
        <v/>
      </c>
      <c r="Z31" s="37" t="str">
        <f t="shared" si="18"/>
        <v/>
      </c>
      <c r="AA31" s="29" t="str">
        <f t="shared" si="6"/>
        <v/>
      </c>
      <c r="AB31" s="6" t="e">
        <f t="shared" si="19"/>
        <v>#N/A</v>
      </c>
      <c r="AC31" s="6" t="e">
        <f t="shared" si="20"/>
        <v>#N/A</v>
      </c>
      <c r="AD31" s="6" t="e">
        <f t="shared" si="21"/>
        <v>#N/A</v>
      </c>
      <c r="AE31" s="6" t="str">
        <f t="shared" si="22"/>
        <v/>
      </c>
      <c r="AF31" s="10">
        <f t="shared" si="7"/>
        <v>1</v>
      </c>
      <c r="AG31" s="6" t="e">
        <f t="shared" si="23"/>
        <v>#N/A</v>
      </c>
      <c r="AH31" s="6" t="e">
        <f t="shared" si="24"/>
        <v>#N/A</v>
      </c>
      <c r="AI31" s="6" t="e">
        <f t="shared" si="35"/>
        <v>#N/A</v>
      </c>
      <c r="AJ31" s="6" t="e">
        <f t="shared" si="25"/>
        <v>#N/A</v>
      </c>
      <c r="AK31" s="11" t="str">
        <f t="shared" si="26"/>
        <v xml:space="preserve"> </v>
      </c>
      <c r="AL31" s="6" t="e">
        <f t="shared" si="27"/>
        <v>#N/A</v>
      </c>
      <c r="AM31" s="6" t="e">
        <f t="shared" si="28"/>
        <v>#N/A</v>
      </c>
      <c r="AN31" s="6" t="e">
        <f t="shared" si="29"/>
        <v>#N/A</v>
      </c>
      <c r="AO31" s="6" t="e">
        <f t="shared" si="9"/>
        <v>#N/A</v>
      </c>
      <c r="AP31" s="6" t="e">
        <f t="shared" si="30"/>
        <v>#N/A</v>
      </c>
      <c r="AQ31" s="6" t="e">
        <f t="shared" si="31"/>
        <v>#N/A</v>
      </c>
      <c r="AR31" s="6" t="e">
        <f t="shared" si="10"/>
        <v>#N/A</v>
      </c>
      <c r="AS31" s="6" t="e">
        <f t="shared" si="11"/>
        <v>#N/A</v>
      </c>
      <c r="AT31" s="6" t="e">
        <f t="shared" si="32"/>
        <v>#N/A</v>
      </c>
      <c r="AU31" s="6">
        <f t="shared" si="33"/>
        <v>0</v>
      </c>
      <c r="AV31" s="6" t="e">
        <f t="shared" si="34"/>
        <v>#N/A</v>
      </c>
      <c r="AW31" s="6" t="str">
        <f t="shared" si="12"/>
        <v/>
      </c>
      <c r="AX31" s="6" t="str">
        <f t="shared" si="13"/>
        <v/>
      </c>
      <c r="AY31" s="6" t="str">
        <f t="shared" si="14"/>
        <v/>
      </c>
      <c r="AZ31" s="6" t="str">
        <f t="shared" si="15"/>
        <v/>
      </c>
      <c r="BA31" s="103"/>
      <c r="BG31" s="3" t="s">
        <v>12</v>
      </c>
      <c r="BI31" s="13"/>
      <c r="BJ31" s="13"/>
      <c r="BK31" s="13"/>
      <c r="BL31" s="17"/>
    </row>
    <row r="32" spans="1:88" s="12" customFormat="1" ht="13.5" customHeight="1" x14ac:dyDescent="0.2">
      <c r="A32" s="163">
        <v>17</v>
      </c>
      <c r="B32" s="160"/>
      <c r="C32" s="7"/>
      <c r="D32" s="120"/>
      <c r="E32" s="7"/>
      <c r="F32" s="7"/>
      <c r="G32" s="219"/>
      <c r="H32" s="7"/>
      <c r="I32" s="8"/>
      <c r="J32" s="9"/>
      <c r="K32" s="501"/>
      <c r="L32" s="497"/>
      <c r="M32" s="421"/>
      <c r="N32" s="420"/>
      <c r="O32" s="413"/>
      <c r="P32" s="414"/>
      <c r="Q32" s="422" t="str">
        <f t="shared" si="0"/>
        <v/>
      </c>
      <c r="R32" s="422" t="str">
        <f t="shared" si="1"/>
        <v/>
      </c>
      <c r="S32" s="423" t="str">
        <f t="shared" si="2"/>
        <v/>
      </c>
      <c r="T32" s="424" t="str">
        <f t="shared" si="16"/>
        <v/>
      </c>
      <c r="U32" s="425" t="str">
        <f t="shared" si="3"/>
        <v/>
      </c>
      <c r="V32" s="425" t="str">
        <f t="shared" si="4"/>
        <v/>
      </c>
      <c r="W32" s="425" t="str">
        <f t="shared" si="5"/>
        <v/>
      </c>
      <c r="X32" s="38"/>
      <c r="Y32" s="37" t="str">
        <f t="shared" si="17"/>
        <v/>
      </c>
      <c r="Z32" s="37" t="str">
        <f t="shared" si="18"/>
        <v/>
      </c>
      <c r="AA32" s="29" t="str">
        <f t="shared" si="6"/>
        <v/>
      </c>
      <c r="AB32" s="6" t="e">
        <f t="shared" si="19"/>
        <v>#N/A</v>
      </c>
      <c r="AC32" s="6" t="e">
        <f t="shared" si="20"/>
        <v>#N/A</v>
      </c>
      <c r="AD32" s="6" t="e">
        <f t="shared" si="21"/>
        <v>#N/A</v>
      </c>
      <c r="AE32" s="6" t="str">
        <f t="shared" si="22"/>
        <v/>
      </c>
      <c r="AF32" s="10">
        <f t="shared" si="7"/>
        <v>1</v>
      </c>
      <c r="AG32" s="6" t="e">
        <f t="shared" si="23"/>
        <v>#N/A</v>
      </c>
      <c r="AH32" s="6" t="e">
        <f t="shared" si="24"/>
        <v>#N/A</v>
      </c>
      <c r="AI32" s="6" t="e">
        <f t="shared" si="35"/>
        <v>#N/A</v>
      </c>
      <c r="AJ32" s="6" t="e">
        <f t="shared" si="25"/>
        <v>#N/A</v>
      </c>
      <c r="AK32" s="11" t="str">
        <f t="shared" si="26"/>
        <v xml:space="preserve"> </v>
      </c>
      <c r="AL32" s="6" t="e">
        <f t="shared" si="27"/>
        <v>#N/A</v>
      </c>
      <c r="AM32" s="6" t="e">
        <f t="shared" si="28"/>
        <v>#N/A</v>
      </c>
      <c r="AN32" s="6" t="e">
        <f t="shared" si="29"/>
        <v>#N/A</v>
      </c>
      <c r="AO32" s="6" t="e">
        <f t="shared" si="9"/>
        <v>#N/A</v>
      </c>
      <c r="AP32" s="6" t="e">
        <f t="shared" si="30"/>
        <v>#N/A</v>
      </c>
      <c r="AQ32" s="6" t="e">
        <f t="shared" si="31"/>
        <v>#N/A</v>
      </c>
      <c r="AR32" s="6" t="e">
        <f t="shared" si="10"/>
        <v>#N/A</v>
      </c>
      <c r="AS32" s="6" t="e">
        <f t="shared" si="11"/>
        <v>#N/A</v>
      </c>
      <c r="AT32" s="6" t="e">
        <f t="shared" si="32"/>
        <v>#N/A</v>
      </c>
      <c r="AU32" s="6">
        <f t="shared" si="33"/>
        <v>0</v>
      </c>
      <c r="AV32" s="6" t="e">
        <f t="shared" si="34"/>
        <v>#N/A</v>
      </c>
      <c r="AW32" s="6" t="str">
        <f t="shared" si="12"/>
        <v/>
      </c>
      <c r="AX32" s="6" t="str">
        <f t="shared" si="13"/>
        <v/>
      </c>
      <c r="AY32" s="6" t="str">
        <f t="shared" si="14"/>
        <v/>
      </c>
      <c r="AZ32" s="6" t="str">
        <f t="shared" si="15"/>
        <v/>
      </c>
      <c r="BA32" s="103"/>
      <c r="BG32" s="3" t="s">
        <v>19</v>
      </c>
      <c r="BI32" s="14"/>
      <c r="BJ32" s="14"/>
      <c r="BK32" s="14"/>
      <c r="BL32" s="17"/>
    </row>
    <row r="33" spans="1:66" s="12" customFormat="1" ht="13.5" customHeight="1" x14ac:dyDescent="0.2">
      <c r="A33" s="163">
        <v>18</v>
      </c>
      <c r="B33" s="160"/>
      <c r="C33" s="7"/>
      <c r="D33" s="120"/>
      <c r="E33" s="7"/>
      <c r="F33" s="7"/>
      <c r="G33" s="219"/>
      <c r="H33" s="7"/>
      <c r="I33" s="8"/>
      <c r="J33" s="9"/>
      <c r="K33" s="501"/>
      <c r="L33" s="497"/>
      <c r="M33" s="421"/>
      <c r="N33" s="420"/>
      <c r="O33" s="413"/>
      <c r="P33" s="414"/>
      <c r="Q33" s="422" t="str">
        <f t="shared" si="0"/>
        <v/>
      </c>
      <c r="R33" s="422" t="str">
        <f t="shared" si="1"/>
        <v/>
      </c>
      <c r="S33" s="423" t="str">
        <f t="shared" si="2"/>
        <v/>
      </c>
      <c r="T33" s="424" t="str">
        <f t="shared" si="16"/>
        <v/>
      </c>
      <c r="U33" s="425" t="str">
        <f t="shared" si="3"/>
        <v/>
      </c>
      <c r="V33" s="425" t="str">
        <f t="shared" si="4"/>
        <v/>
      </c>
      <c r="W33" s="425" t="str">
        <f t="shared" si="5"/>
        <v/>
      </c>
      <c r="X33" s="38"/>
      <c r="Y33" s="37" t="str">
        <f t="shared" si="17"/>
        <v/>
      </c>
      <c r="Z33" s="37" t="str">
        <f t="shared" si="18"/>
        <v/>
      </c>
      <c r="AA33" s="29" t="str">
        <f t="shared" si="6"/>
        <v/>
      </c>
      <c r="AB33" s="6" t="e">
        <f t="shared" si="19"/>
        <v>#N/A</v>
      </c>
      <c r="AC33" s="6" t="e">
        <f t="shared" si="20"/>
        <v>#N/A</v>
      </c>
      <c r="AD33" s="6" t="e">
        <f t="shared" si="21"/>
        <v>#N/A</v>
      </c>
      <c r="AE33" s="6" t="str">
        <f t="shared" si="22"/>
        <v/>
      </c>
      <c r="AF33" s="10">
        <f t="shared" si="7"/>
        <v>1</v>
      </c>
      <c r="AG33" s="6" t="e">
        <f t="shared" si="23"/>
        <v>#N/A</v>
      </c>
      <c r="AH33" s="6" t="e">
        <f t="shared" si="24"/>
        <v>#N/A</v>
      </c>
      <c r="AI33" s="6" t="e">
        <f t="shared" si="35"/>
        <v>#N/A</v>
      </c>
      <c r="AJ33" s="6" t="e">
        <f t="shared" si="25"/>
        <v>#N/A</v>
      </c>
      <c r="AK33" s="11" t="str">
        <f t="shared" si="26"/>
        <v xml:space="preserve"> </v>
      </c>
      <c r="AL33" s="6" t="e">
        <f t="shared" si="27"/>
        <v>#N/A</v>
      </c>
      <c r="AM33" s="6" t="e">
        <f t="shared" si="28"/>
        <v>#N/A</v>
      </c>
      <c r="AN33" s="6" t="e">
        <f t="shared" si="29"/>
        <v>#N/A</v>
      </c>
      <c r="AO33" s="6" t="e">
        <f t="shared" si="9"/>
        <v>#N/A</v>
      </c>
      <c r="AP33" s="6" t="e">
        <f t="shared" si="30"/>
        <v>#N/A</v>
      </c>
      <c r="AQ33" s="6" t="e">
        <f t="shared" si="31"/>
        <v>#N/A</v>
      </c>
      <c r="AR33" s="6" t="e">
        <f t="shared" si="10"/>
        <v>#N/A</v>
      </c>
      <c r="AS33" s="6" t="e">
        <f t="shared" si="11"/>
        <v>#N/A</v>
      </c>
      <c r="AT33" s="6" t="e">
        <f t="shared" si="32"/>
        <v>#N/A</v>
      </c>
      <c r="AU33" s="6">
        <f t="shared" si="33"/>
        <v>0</v>
      </c>
      <c r="AV33" s="6" t="e">
        <f t="shared" si="34"/>
        <v>#N/A</v>
      </c>
      <c r="AW33" s="6" t="str">
        <f t="shared" si="12"/>
        <v/>
      </c>
      <c r="AX33" s="6" t="str">
        <f t="shared" si="13"/>
        <v/>
      </c>
      <c r="AY33" s="6" t="str">
        <f t="shared" si="14"/>
        <v/>
      </c>
      <c r="AZ33" s="6" t="str">
        <f t="shared" si="15"/>
        <v/>
      </c>
      <c r="BA33" s="103"/>
      <c r="BG33" s="3" t="s">
        <v>159</v>
      </c>
      <c r="BI33" s="14"/>
      <c r="BJ33" s="14"/>
      <c r="BK33" s="14"/>
    </row>
    <row r="34" spans="1:66" s="12" customFormat="1" ht="13.5" customHeight="1" x14ac:dyDescent="0.2">
      <c r="A34" s="163">
        <v>19</v>
      </c>
      <c r="B34" s="160"/>
      <c r="C34" s="7"/>
      <c r="D34" s="120"/>
      <c r="E34" s="7"/>
      <c r="F34" s="7"/>
      <c r="G34" s="219"/>
      <c r="H34" s="7"/>
      <c r="I34" s="8"/>
      <c r="J34" s="9"/>
      <c r="K34" s="501"/>
      <c r="L34" s="497"/>
      <c r="M34" s="421"/>
      <c r="N34" s="420"/>
      <c r="O34" s="413"/>
      <c r="P34" s="414"/>
      <c r="Q34" s="422" t="str">
        <f t="shared" si="0"/>
        <v/>
      </c>
      <c r="R34" s="422" t="str">
        <f t="shared" si="1"/>
        <v/>
      </c>
      <c r="S34" s="423" t="str">
        <f t="shared" si="2"/>
        <v/>
      </c>
      <c r="T34" s="424" t="str">
        <f t="shared" si="16"/>
        <v/>
      </c>
      <c r="U34" s="425" t="str">
        <f t="shared" si="3"/>
        <v/>
      </c>
      <c r="V34" s="425" t="str">
        <f t="shared" si="4"/>
        <v/>
      </c>
      <c r="W34" s="425" t="str">
        <f t="shared" si="5"/>
        <v/>
      </c>
      <c r="X34" s="38"/>
      <c r="Y34" s="37" t="str">
        <f t="shared" si="17"/>
        <v/>
      </c>
      <c r="Z34" s="37" t="str">
        <f t="shared" si="18"/>
        <v/>
      </c>
      <c r="AA34" s="29" t="str">
        <f t="shared" si="6"/>
        <v/>
      </c>
      <c r="AB34" s="6" t="e">
        <f t="shared" si="19"/>
        <v>#N/A</v>
      </c>
      <c r="AC34" s="6" t="e">
        <f t="shared" si="20"/>
        <v>#N/A</v>
      </c>
      <c r="AD34" s="6" t="e">
        <f t="shared" si="21"/>
        <v>#N/A</v>
      </c>
      <c r="AE34" s="6" t="str">
        <f t="shared" si="22"/>
        <v/>
      </c>
      <c r="AF34" s="10">
        <f t="shared" si="7"/>
        <v>1</v>
      </c>
      <c r="AG34" s="6" t="e">
        <f t="shared" si="23"/>
        <v>#N/A</v>
      </c>
      <c r="AH34" s="6" t="e">
        <f t="shared" si="24"/>
        <v>#N/A</v>
      </c>
      <c r="AI34" s="6" t="e">
        <f t="shared" si="35"/>
        <v>#N/A</v>
      </c>
      <c r="AJ34" s="6" t="e">
        <f t="shared" si="25"/>
        <v>#N/A</v>
      </c>
      <c r="AK34" s="11" t="str">
        <f t="shared" si="26"/>
        <v xml:space="preserve"> </v>
      </c>
      <c r="AL34" s="6" t="e">
        <f t="shared" si="27"/>
        <v>#N/A</v>
      </c>
      <c r="AM34" s="6" t="e">
        <f t="shared" si="28"/>
        <v>#N/A</v>
      </c>
      <c r="AN34" s="6" t="e">
        <f t="shared" si="29"/>
        <v>#N/A</v>
      </c>
      <c r="AO34" s="6" t="e">
        <f t="shared" si="9"/>
        <v>#N/A</v>
      </c>
      <c r="AP34" s="6" t="e">
        <f t="shared" si="30"/>
        <v>#N/A</v>
      </c>
      <c r="AQ34" s="6" t="e">
        <f t="shared" si="31"/>
        <v>#N/A</v>
      </c>
      <c r="AR34" s="6" t="e">
        <f t="shared" si="10"/>
        <v>#N/A</v>
      </c>
      <c r="AS34" s="6" t="e">
        <f t="shared" si="11"/>
        <v>#N/A</v>
      </c>
      <c r="AT34" s="6" t="e">
        <f t="shared" si="32"/>
        <v>#N/A</v>
      </c>
      <c r="AU34" s="6">
        <f t="shared" si="33"/>
        <v>0</v>
      </c>
      <c r="AV34" s="6" t="e">
        <f t="shared" si="34"/>
        <v>#N/A</v>
      </c>
      <c r="AW34" s="6" t="str">
        <f t="shared" si="12"/>
        <v/>
      </c>
      <c r="AX34" s="6" t="str">
        <f t="shared" si="13"/>
        <v/>
      </c>
      <c r="AY34" s="6" t="str">
        <f t="shared" si="14"/>
        <v/>
      </c>
      <c r="AZ34" s="6" t="str">
        <f t="shared" si="15"/>
        <v/>
      </c>
      <c r="BA34" s="103"/>
      <c r="BG34" s="3" t="s">
        <v>181</v>
      </c>
      <c r="BI34" s="14"/>
      <c r="BJ34" s="14"/>
      <c r="BK34" s="14"/>
      <c r="BL34" s="17"/>
    </row>
    <row r="35" spans="1:66" s="12" customFormat="1" ht="13.5" customHeight="1" x14ac:dyDescent="0.2">
      <c r="A35" s="163">
        <v>20</v>
      </c>
      <c r="B35" s="160"/>
      <c r="C35" s="7"/>
      <c r="D35" s="120"/>
      <c r="E35" s="7"/>
      <c r="F35" s="7"/>
      <c r="G35" s="219"/>
      <c r="H35" s="7"/>
      <c r="I35" s="8"/>
      <c r="J35" s="9"/>
      <c r="K35" s="501"/>
      <c r="L35" s="497"/>
      <c r="M35" s="421"/>
      <c r="N35" s="420"/>
      <c r="O35" s="413"/>
      <c r="P35" s="414"/>
      <c r="Q35" s="422" t="str">
        <f t="shared" si="0"/>
        <v/>
      </c>
      <c r="R35" s="422" t="str">
        <f t="shared" si="1"/>
        <v/>
      </c>
      <c r="S35" s="423" t="str">
        <f t="shared" si="2"/>
        <v/>
      </c>
      <c r="T35" s="424" t="str">
        <f t="shared" si="16"/>
        <v/>
      </c>
      <c r="U35" s="425" t="str">
        <f t="shared" si="3"/>
        <v/>
      </c>
      <c r="V35" s="425" t="str">
        <f t="shared" si="4"/>
        <v/>
      </c>
      <c r="W35" s="425" t="str">
        <f t="shared" si="5"/>
        <v/>
      </c>
      <c r="X35" s="38"/>
      <c r="Y35" s="37" t="str">
        <f t="shared" si="17"/>
        <v/>
      </c>
      <c r="Z35" s="37" t="str">
        <f t="shared" si="18"/>
        <v/>
      </c>
      <c r="AA35" s="29" t="str">
        <f t="shared" si="6"/>
        <v/>
      </c>
      <c r="AB35" s="6" t="e">
        <f t="shared" si="19"/>
        <v>#N/A</v>
      </c>
      <c r="AC35" s="6" t="e">
        <f t="shared" si="20"/>
        <v>#N/A</v>
      </c>
      <c r="AD35" s="6" t="e">
        <f t="shared" si="21"/>
        <v>#N/A</v>
      </c>
      <c r="AE35" s="6" t="str">
        <f t="shared" si="22"/>
        <v/>
      </c>
      <c r="AF35" s="10">
        <f t="shared" si="7"/>
        <v>1</v>
      </c>
      <c r="AG35" s="6" t="e">
        <f t="shared" si="23"/>
        <v>#N/A</v>
      </c>
      <c r="AH35" s="6" t="e">
        <f t="shared" si="24"/>
        <v>#N/A</v>
      </c>
      <c r="AI35" s="6" t="e">
        <f t="shared" si="35"/>
        <v>#N/A</v>
      </c>
      <c r="AJ35" s="6" t="e">
        <f t="shared" si="25"/>
        <v>#N/A</v>
      </c>
      <c r="AK35" s="11" t="str">
        <f t="shared" si="26"/>
        <v xml:space="preserve"> </v>
      </c>
      <c r="AL35" s="6" t="e">
        <f t="shared" si="27"/>
        <v>#N/A</v>
      </c>
      <c r="AM35" s="6" t="e">
        <f t="shared" si="28"/>
        <v>#N/A</v>
      </c>
      <c r="AN35" s="6" t="e">
        <f t="shared" si="29"/>
        <v>#N/A</v>
      </c>
      <c r="AO35" s="6" t="e">
        <f t="shared" si="9"/>
        <v>#N/A</v>
      </c>
      <c r="AP35" s="6" t="e">
        <f t="shared" si="30"/>
        <v>#N/A</v>
      </c>
      <c r="AQ35" s="6" t="e">
        <f t="shared" si="31"/>
        <v>#N/A</v>
      </c>
      <c r="AR35" s="6" t="e">
        <f t="shared" si="10"/>
        <v>#N/A</v>
      </c>
      <c r="AS35" s="6" t="e">
        <f t="shared" si="11"/>
        <v>#N/A</v>
      </c>
      <c r="AT35" s="6" t="e">
        <f t="shared" si="32"/>
        <v>#N/A</v>
      </c>
      <c r="AU35" s="6">
        <f t="shared" si="33"/>
        <v>0</v>
      </c>
      <c r="AV35" s="6" t="e">
        <f t="shared" si="34"/>
        <v>#N/A</v>
      </c>
      <c r="AW35" s="6" t="str">
        <f t="shared" si="12"/>
        <v/>
      </c>
      <c r="AX35" s="6" t="str">
        <f t="shared" si="13"/>
        <v/>
      </c>
      <c r="AY35" s="6" t="str">
        <f t="shared" si="14"/>
        <v/>
      </c>
      <c r="AZ35" s="6" t="str">
        <f t="shared" si="15"/>
        <v/>
      </c>
      <c r="BA35" s="103"/>
      <c r="BG35" s="3" t="s">
        <v>182</v>
      </c>
      <c r="BI35" s="14"/>
      <c r="BJ35" s="14"/>
      <c r="BK35" s="14"/>
    </row>
    <row r="36" spans="1:66" s="12" customFormat="1" ht="13.5" customHeight="1" x14ac:dyDescent="0.2">
      <c r="A36" s="163">
        <v>21</v>
      </c>
      <c r="B36" s="160"/>
      <c r="C36" s="7"/>
      <c r="D36" s="120"/>
      <c r="E36" s="7"/>
      <c r="F36" s="7"/>
      <c r="G36" s="219"/>
      <c r="H36" s="7"/>
      <c r="I36" s="8"/>
      <c r="J36" s="9"/>
      <c r="K36" s="501"/>
      <c r="L36" s="497"/>
      <c r="M36" s="421"/>
      <c r="N36" s="420"/>
      <c r="O36" s="413"/>
      <c r="P36" s="414"/>
      <c r="Q36" s="422" t="str">
        <f t="shared" si="0"/>
        <v/>
      </c>
      <c r="R36" s="422" t="str">
        <f t="shared" si="1"/>
        <v/>
      </c>
      <c r="S36" s="423" t="str">
        <f t="shared" si="2"/>
        <v/>
      </c>
      <c r="T36" s="424" t="str">
        <f t="shared" si="16"/>
        <v/>
      </c>
      <c r="U36" s="425" t="str">
        <f t="shared" si="3"/>
        <v/>
      </c>
      <c r="V36" s="425" t="str">
        <f t="shared" si="4"/>
        <v/>
      </c>
      <c r="W36" s="425" t="str">
        <f t="shared" si="5"/>
        <v/>
      </c>
      <c r="X36" s="38"/>
      <c r="Y36" s="37" t="str">
        <f t="shared" si="17"/>
        <v/>
      </c>
      <c r="Z36" s="37" t="str">
        <f t="shared" si="18"/>
        <v/>
      </c>
      <c r="AA36" s="29" t="str">
        <f t="shared" si="6"/>
        <v/>
      </c>
      <c r="AB36" s="6" t="e">
        <f t="shared" si="19"/>
        <v>#N/A</v>
      </c>
      <c r="AC36" s="6" t="e">
        <f t="shared" si="20"/>
        <v>#N/A</v>
      </c>
      <c r="AD36" s="6" t="e">
        <f t="shared" si="21"/>
        <v>#N/A</v>
      </c>
      <c r="AE36" s="6" t="str">
        <f t="shared" si="22"/>
        <v/>
      </c>
      <c r="AF36" s="10">
        <f t="shared" si="7"/>
        <v>1</v>
      </c>
      <c r="AG36" s="6" t="e">
        <f t="shared" si="23"/>
        <v>#N/A</v>
      </c>
      <c r="AH36" s="6" t="e">
        <f t="shared" si="24"/>
        <v>#N/A</v>
      </c>
      <c r="AI36" s="6" t="e">
        <f t="shared" si="35"/>
        <v>#N/A</v>
      </c>
      <c r="AJ36" s="6" t="e">
        <f t="shared" si="25"/>
        <v>#N/A</v>
      </c>
      <c r="AK36" s="11" t="str">
        <f t="shared" si="26"/>
        <v xml:space="preserve"> </v>
      </c>
      <c r="AL36" s="6" t="e">
        <f t="shared" si="27"/>
        <v>#N/A</v>
      </c>
      <c r="AM36" s="6" t="e">
        <f t="shared" si="28"/>
        <v>#N/A</v>
      </c>
      <c r="AN36" s="6" t="e">
        <f t="shared" si="29"/>
        <v>#N/A</v>
      </c>
      <c r="AO36" s="6" t="e">
        <f t="shared" si="9"/>
        <v>#N/A</v>
      </c>
      <c r="AP36" s="6" t="e">
        <f t="shared" si="30"/>
        <v>#N/A</v>
      </c>
      <c r="AQ36" s="6" t="e">
        <f t="shared" si="31"/>
        <v>#N/A</v>
      </c>
      <c r="AR36" s="6" t="e">
        <f t="shared" si="10"/>
        <v>#N/A</v>
      </c>
      <c r="AS36" s="6" t="e">
        <f t="shared" si="11"/>
        <v>#N/A</v>
      </c>
      <c r="AT36" s="6" t="e">
        <f t="shared" si="32"/>
        <v>#N/A</v>
      </c>
      <c r="AU36" s="6">
        <f t="shared" si="33"/>
        <v>0</v>
      </c>
      <c r="AV36" s="6" t="e">
        <f t="shared" si="34"/>
        <v>#N/A</v>
      </c>
      <c r="AW36" s="6" t="str">
        <f t="shared" si="12"/>
        <v/>
      </c>
      <c r="AX36" s="6" t="str">
        <f t="shared" si="13"/>
        <v/>
      </c>
      <c r="AY36" s="6" t="str">
        <f t="shared" si="14"/>
        <v/>
      </c>
      <c r="AZ36" s="6" t="str">
        <f t="shared" si="15"/>
        <v/>
      </c>
      <c r="BA36" s="103"/>
      <c r="BG36" s="3" t="s">
        <v>188</v>
      </c>
      <c r="BI36" s="14"/>
      <c r="BJ36" s="14"/>
      <c r="BK36" s="14"/>
    </row>
    <row r="37" spans="1:66" s="12" customFormat="1" ht="13.5" customHeight="1" x14ac:dyDescent="0.2">
      <c r="A37" s="163">
        <v>22</v>
      </c>
      <c r="B37" s="160"/>
      <c r="C37" s="7"/>
      <c r="D37" s="120"/>
      <c r="E37" s="7"/>
      <c r="F37" s="7"/>
      <c r="G37" s="219"/>
      <c r="H37" s="7"/>
      <c r="I37" s="8"/>
      <c r="J37" s="9"/>
      <c r="K37" s="501"/>
      <c r="L37" s="497"/>
      <c r="M37" s="421"/>
      <c r="N37" s="420"/>
      <c r="O37" s="413"/>
      <c r="P37" s="414"/>
      <c r="Q37" s="422" t="str">
        <f t="shared" si="0"/>
        <v/>
      </c>
      <c r="R37" s="422" t="str">
        <f t="shared" si="1"/>
        <v/>
      </c>
      <c r="S37" s="423" t="str">
        <f t="shared" si="2"/>
        <v/>
      </c>
      <c r="T37" s="424" t="str">
        <f t="shared" si="16"/>
        <v/>
      </c>
      <c r="U37" s="425" t="str">
        <f t="shared" si="3"/>
        <v/>
      </c>
      <c r="V37" s="425" t="str">
        <f t="shared" si="4"/>
        <v/>
      </c>
      <c r="W37" s="425" t="str">
        <f t="shared" si="5"/>
        <v/>
      </c>
      <c r="X37" s="38"/>
      <c r="Y37" s="37" t="str">
        <f t="shared" si="17"/>
        <v/>
      </c>
      <c r="Z37" s="37" t="str">
        <f t="shared" si="18"/>
        <v/>
      </c>
      <c r="AA37" s="29" t="str">
        <f t="shared" si="6"/>
        <v/>
      </c>
      <c r="AB37" s="6" t="e">
        <f t="shared" si="19"/>
        <v>#N/A</v>
      </c>
      <c r="AC37" s="6" t="e">
        <f t="shared" si="20"/>
        <v>#N/A</v>
      </c>
      <c r="AD37" s="6" t="e">
        <f t="shared" si="21"/>
        <v>#N/A</v>
      </c>
      <c r="AE37" s="6" t="str">
        <f t="shared" si="22"/>
        <v/>
      </c>
      <c r="AF37" s="10">
        <f t="shared" si="7"/>
        <v>1</v>
      </c>
      <c r="AG37" s="6" t="e">
        <f t="shared" si="23"/>
        <v>#N/A</v>
      </c>
      <c r="AH37" s="6" t="e">
        <f t="shared" si="24"/>
        <v>#N/A</v>
      </c>
      <c r="AI37" s="6" t="e">
        <f t="shared" si="35"/>
        <v>#N/A</v>
      </c>
      <c r="AJ37" s="6" t="e">
        <f t="shared" si="25"/>
        <v>#N/A</v>
      </c>
      <c r="AK37" s="11" t="str">
        <f t="shared" si="26"/>
        <v xml:space="preserve"> </v>
      </c>
      <c r="AL37" s="6" t="e">
        <f t="shared" si="27"/>
        <v>#N/A</v>
      </c>
      <c r="AM37" s="6" t="e">
        <f t="shared" si="28"/>
        <v>#N/A</v>
      </c>
      <c r="AN37" s="6" t="e">
        <f t="shared" si="29"/>
        <v>#N/A</v>
      </c>
      <c r="AO37" s="6" t="e">
        <f t="shared" si="9"/>
        <v>#N/A</v>
      </c>
      <c r="AP37" s="6" t="e">
        <f t="shared" si="30"/>
        <v>#N/A</v>
      </c>
      <c r="AQ37" s="6" t="e">
        <f t="shared" si="31"/>
        <v>#N/A</v>
      </c>
      <c r="AR37" s="6" t="e">
        <f t="shared" si="10"/>
        <v>#N/A</v>
      </c>
      <c r="AS37" s="6" t="e">
        <f t="shared" si="11"/>
        <v>#N/A</v>
      </c>
      <c r="AT37" s="6" t="e">
        <f t="shared" si="32"/>
        <v>#N/A</v>
      </c>
      <c r="AU37" s="6">
        <f t="shared" si="33"/>
        <v>0</v>
      </c>
      <c r="AV37" s="6" t="e">
        <f t="shared" si="34"/>
        <v>#N/A</v>
      </c>
      <c r="AW37" s="6" t="str">
        <f t="shared" si="12"/>
        <v/>
      </c>
      <c r="AX37" s="6" t="str">
        <f t="shared" si="13"/>
        <v/>
      </c>
      <c r="AY37" s="6" t="str">
        <f t="shared" si="14"/>
        <v/>
      </c>
      <c r="AZ37" s="6" t="str">
        <f t="shared" si="15"/>
        <v/>
      </c>
      <c r="BA37" s="103"/>
      <c r="BG37" s="3" t="s">
        <v>26</v>
      </c>
      <c r="BI37" s="14"/>
      <c r="BJ37" s="14"/>
      <c r="BK37" s="14"/>
      <c r="BL37" s="16"/>
    </row>
    <row r="38" spans="1:66" s="12" customFormat="1" ht="13.5" customHeight="1" x14ac:dyDescent="0.2">
      <c r="A38" s="163">
        <v>23</v>
      </c>
      <c r="B38" s="160"/>
      <c r="C38" s="7"/>
      <c r="D38" s="120"/>
      <c r="E38" s="7"/>
      <c r="F38" s="7"/>
      <c r="G38" s="219"/>
      <c r="H38" s="7"/>
      <c r="I38" s="8"/>
      <c r="J38" s="9"/>
      <c r="K38" s="501"/>
      <c r="L38" s="497"/>
      <c r="M38" s="421"/>
      <c r="N38" s="420"/>
      <c r="O38" s="413"/>
      <c r="P38" s="414"/>
      <c r="Q38" s="422" t="str">
        <f t="shared" si="0"/>
        <v/>
      </c>
      <c r="R38" s="422" t="str">
        <f t="shared" si="1"/>
        <v/>
      </c>
      <c r="S38" s="423" t="str">
        <f t="shared" si="2"/>
        <v/>
      </c>
      <c r="T38" s="424" t="str">
        <f t="shared" si="16"/>
        <v/>
      </c>
      <c r="U38" s="425" t="str">
        <f t="shared" si="3"/>
        <v/>
      </c>
      <c r="V38" s="425" t="str">
        <f t="shared" si="4"/>
        <v/>
      </c>
      <c r="W38" s="425" t="str">
        <f t="shared" si="5"/>
        <v/>
      </c>
      <c r="X38" s="38"/>
      <c r="Y38" s="37" t="str">
        <f t="shared" si="17"/>
        <v/>
      </c>
      <c r="Z38" s="37" t="str">
        <f t="shared" si="18"/>
        <v/>
      </c>
      <c r="AA38" s="29" t="str">
        <f t="shared" si="6"/>
        <v/>
      </c>
      <c r="AB38" s="6" t="e">
        <f t="shared" si="19"/>
        <v>#N/A</v>
      </c>
      <c r="AC38" s="6" t="e">
        <f t="shared" si="20"/>
        <v>#N/A</v>
      </c>
      <c r="AD38" s="6" t="e">
        <f t="shared" si="21"/>
        <v>#N/A</v>
      </c>
      <c r="AE38" s="6" t="str">
        <f t="shared" si="22"/>
        <v/>
      </c>
      <c r="AF38" s="10">
        <f t="shared" si="7"/>
        <v>1</v>
      </c>
      <c r="AG38" s="6" t="e">
        <f t="shared" si="23"/>
        <v>#N/A</v>
      </c>
      <c r="AH38" s="6" t="e">
        <f t="shared" si="24"/>
        <v>#N/A</v>
      </c>
      <c r="AI38" s="6" t="e">
        <f t="shared" si="35"/>
        <v>#N/A</v>
      </c>
      <c r="AJ38" s="6" t="e">
        <f t="shared" si="25"/>
        <v>#N/A</v>
      </c>
      <c r="AK38" s="11" t="str">
        <f t="shared" si="26"/>
        <v xml:space="preserve"> </v>
      </c>
      <c r="AL38" s="6" t="e">
        <f t="shared" si="27"/>
        <v>#N/A</v>
      </c>
      <c r="AM38" s="6" t="e">
        <f t="shared" si="28"/>
        <v>#N/A</v>
      </c>
      <c r="AN38" s="6" t="e">
        <f t="shared" si="29"/>
        <v>#N/A</v>
      </c>
      <c r="AO38" s="6" t="e">
        <f t="shared" si="9"/>
        <v>#N/A</v>
      </c>
      <c r="AP38" s="6" t="e">
        <f t="shared" si="30"/>
        <v>#N/A</v>
      </c>
      <c r="AQ38" s="6" t="e">
        <f t="shared" si="31"/>
        <v>#N/A</v>
      </c>
      <c r="AR38" s="6" t="e">
        <f t="shared" si="10"/>
        <v>#N/A</v>
      </c>
      <c r="AS38" s="6" t="e">
        <f t="shared" si="11"/>
        <v>#N/A</v>
      </c>
      <c r="AT38" s="6" t="e">
        <f t="shared" si="32"/>
        <v>#N/A</v>
      </c>
      <c r="AU38" s="6">
        <f t="shared" si="33"/>
        <v>0</v>
      </c>
      <c r="AV38" s="6" t="e">
        <f t="shared" si="34"/>
        <v>#N/A</v>
      </c>
      <c r="AW38" s="6" t="str">
        <f t="shared" si="12"/>
        <v/>
      </c>
      <c r="AX38" s="6" t="str">
        <f t="shared" si="13"/>
        <v/>
      </c>
      <c r="AY38" s="6" t="str">
        <f t="shared" si="14"/>
        <v/>
      </c>
      <c r="AZ38" s="6" t="str">
        <f t="shared" si="15"/>
        <v/>
      </c>
      <c r="BA38" s="103"/>
      <c r="BG38" s="3" t="s">
        <v>516</v>
      </c>
      <c r="BI38" s="14"/>
      <c r="BJ38" s="14"/>
      <c r="BK38" s="14"/>
      <c r="BL38" s="17"/>
    </row>
    <row r="39" spans="1:66" s="12" customFormat="1" ht="13.5" customHeight="1" x14ac:dyDescent="0.2">
      <c r="A39" s="163">
        <v>24</v>
      </c>
      <c r="B39" s="160"/>
      <c r="C39" s="7"/>
      <c r="D39" s="120"/>
      <c r="E39" s="7"/>
      <c r="F39" s="7"/>
      <c r="G39" s="219"/>
      <c r="H39" s="7"/>
      <c r="I39" s="8"/>
      <c r="J39" s="9"/>
      <c r="K39" s="501"/>
      <c r="L39" s="497"/>
      <c r="M39" s="421"/>
      <c r="N39" s="420"/>
      <c r="O39" s="413"/>
      <c r="P39" s="414"/>
      <c r="Q39" s="422" t="str">
        <f t="shared" si="0"/>
        <v/>
      </c>
      <c r="R39" s="422" t="str">
        <f t="shared" si="1"/>
        <v/>
      </c>
      <c r="S39" s="423" t="str">
        <f t="shared" si="2"/>
        <v/>
      </c>
      <c r="T39" s="424" t="str">
        <f t="shared" si="16"/>
        <v/>
      </c>
      <c r="U39" s="425" t="str">
        <f t="shared" si="3"/>
        <v/>
      </c>
      <c r="V39" s="425" t="str">
        <f t="shared" si="4"/>
        <v/>
      </c>
      <c r="W39" s="425" t="str">
        <f t="shared" si="5"/>
        <v/>
      </c>
      <c r="X39" s="38"/>
      <c r="Y39" s="37" t="str">
        <f t="shared" si="17"/>
        <v/>
      </c>
      <c r="Z39" s="37" t="str">
        <f t="shared" si="18"/>
        <v/>
      </c>
      <c r="AA39" s="29" t="str">
        <f t="shared" si="6"/>
        <v/>
      </c>
      <c r="AB39" s="6" t="e">
        <f t="shared" si="19"/>
        <v>#N/A</v>
      </c>
      <c r="AC39" s="6" t="e">
        <f t="shared" si="20"/>
        <v>#N/A</v>
      </c>
      <c r="AD39" s="6" t="e">
        <f t="shared" si="21"/>
        <v>#N/A</v>
      </c>
      <c r="AE39" s="6" t="str">
        <f t="shared" si="22"/>
        <v/>
      </c>
      <c r="AF39" s="10">
        <f t="shared" si="7"/>
        <v>1</v>
      </c>
      <c r="AG39" s="6" t="e">
        <f t="shared" si="23"/>
        <v>#N/A</v>
      </c>
      <c r="AH39" s="6" t="e">
        <f t="shared" si="24"/>
        <v>#N/A</v>
      </c>
      <c r="AI39" s="6" t="e">
        <f t="shared" si="35"/>
        <v>#N/A</v>
      </c>
      <c r="AJ39" s="6" t="e">
        <f t="shared" si="25"/>
        <v>#N/A</v>
      </c>
      <c r="AK39" s="11" t="str">
        <f t="shared" si="26"/>
        <v xml:space="preserve"> </v>
      </c>
      <c r="AL39" s="6" t="e">
        <f t="shared" si="27"/>
        <v>#N/A</v>
      </c>
      <c r="AM39" s="6" t="e">
        <f t="shared" si="28"/>
        <v>#N/A</v>
      </c>
      <c r="AN39" s="6" t="e">
        <f t="shared" si="29"/>
        <v>#N/A</v>
      </c>
      <c r="AO39" s="6" t="e">
        <f t="shared" si="9"/>
        <v>#N/A</v>
      </c>
      <c r="AP39" s="6" t="e">
        <f t="shared" si="30"/>
        <v>#N/A</v>
      </c>
      <c r="AQ39" s="6" t="e">
        <f t="shared" si="31"/>
        <v>#N/A</v>
      </c>
      <c r="AR39" s="6" t="e">
        <f t="shared" si="10"/>
        <v>#N/A</v>
      </c>
      <c r="AS39" s="6" t="e">
        <f t="shared" si="11"/>
        <v>#N/A</v>
      </c>
      <c r="AT39" s="6" t="e">
        <f t="shared" si="32"/>
        <v>#N/A</v>
      </c>
      <c r="AU39" s="6">
        <f t="shared" si="33"/>
        <v>0</v>
      </c>
      <c r="AV39" s="6" t="e">
        <f t="shared" si="34"/>
        <v>#N/A</v>
      </c>
      <c r="AW39" s="6" t="str">
        <f t="shared" si="12"/>
        <v/>
      </c>
      <c r="AX39" s="6" t="str">
        <f t="shared" si="13"/>
        <v/>
      </c>
      <c r="AY39" s="6" t="str">
        <f t="shared" si="14"/>
        <v/>
      </c>
      <c r="AZ39" s="6" t="str">
        <f t="shared" si="15"/>
        <v/>
      </c>
      <c r="BA39" s="103"/>
      <c r="BG39" s="3" t="s">
        <v>518</v>
      </c>
      <c r="BI39" s="14"/>
      <c r="BJ39" s="14"/>
      <c r="BK39" s="14"/>
      <c r="BL39" s="17"/>
    </row>
    <row r="40" spans="1:66" s="12" customFormat="1" ht="13.5" customHeight="1" x14ac:dyDescent="0.2">
      <c r="A40" s="163">
        <v>25</v>
      </c>
      <c r="B40" s="160"/>
      <c r="C40" s="7"/>
      <c r="D40" s="120"/>
      <c r="E40" s="7"/>
      <c r="F40" s="7"/>
      <c r="G40" s="219"/>
      <c r="H40" s="7"/>
      <c r="I40" s="8"/>
      <c r="J40" s="9"/>
      <c r="K40" s="501"/>
      <c r="L40" s="497"/>
      <c r="M40" s="421"/>
      <c r="N40" s="420"/>
      <c r="O40" s="413"/>
      <c r="P40" s="414"/>
      <c r="Q40" s="422" t="str">
        <f t="shared" si="0"/>
        <v/>
      </c>
      <c r="R40" s="422" t="str">
        <f t="shared" si="1"/>
        <v/>
      </c>
      <c r="S40" s="423" t="str">
        <f t="shared" si="2"/>
        <v/>
      </c>
      <c r="T40" s="424" t="str">
        <f t="shared" si="16"/>
        <v/>
      </c>
      <c r="U40" s="425" t="str">
        <f t="shared" si="3"/>
        <v/>
      </c>
      <c r="V40" s="425" t="str">
        <f t="shared" si="4"/>
        <v/>
      </c>
      <c r="W40" s="425" t="str">
        <f t="shared" si="5"/>
        <v/>
      </c>
      <c r="X40" s="38"/>
      <c r="Y40" s="37" t="str">
        <f t="shared" si="17"/>
        <v/>
      </c>
      <c r="Z40" s="37" t="str">
        <f t="shared" si="18"/>
        <v/>
      </c>
      <c r="AA40" s="29" t="str">
        <f t="shared" si="6"/>
        <v/>
      </c>
      <c r="AB40" s="6" t="e">
        <f t="shared" si="19"/>
        <v>#N/A</v>
      </c>
      <c r="AC40" s="6" t="e">
        <f t="shared" si="20"/>
        <v>#N/A</v>
      </c>
      <c r="AD40" s="6" t="e">
        <f t="shared" si="21"/>
        <v>#N/A</v>
      </c>
      <c r="AE40" s="6" t="str">
        <f t="shared" si="22"/>
        <v/>
      </c>
      <c r="AF40" s="10">
        <f t="shared" si="7"/>
        <v>1</v>
      </c>
      <c r="AG40" s="6" t="e">
        <f t="shared" si="23"/>
        <v>#N/A</v>
      </c>
      <c r="AH40" s="6" t="e">
        <f t="shared" si="24"/>
        <v>#N/A</v>
      </c>
      <c r="AI40" s="6" t="e">
        <f t="shared" si="35"/>
        <v>#N/A</v>
      </c>
      <c r="AJ40" s="6" t="e">
        <f t="shared" si="25"/>
        <v>#N/A</v>
      </c>
      <c r="AK40" s="11" t="str">
        <f t="shared" si="26"/>
        <v xml:space="preserve"> </v>
      </c>
      <c r="AL40" s="6" t="e">
        <f t="shared" si="27"/>
        <v>#N/A</v>
      </c>
      <c r="AM40" s="6" t="e">
        <f t="shared" si="28"/>
        <v>#N/A</v>
      </c>
      <c r="AN40" s="6" t="e">
        <f t="shared" si="29"/>
        <v>#N/A</v>
      </c>
      <c r="AO40" s="6" t="e">
        <f t="shared" si="9"/>
        <v>#N/A</v>
      </c>
      <c r="AP40" s="6" t="e">
        <f t="shared" si="30"/>
        <v>#N/A</v>
      </c>
      <c r="AQ40" s="6" t="e">
        <f t="shared" si="31"/>
        <v>#N/A</v>
      </c>
      <c r="AR40" s="6" t="e">
        <f t="shared" si="10"/>
        <v>#N/A</v>
      </c>
      <c r="AS40" s="6" t="e">
        <f t="shared" si="11"/>
        <v>#N/A</v>
      </c>
      <c r="AT40" s="6" t="e">
        <f t="shared" si="32"/>
        <v>#N/A</v>
      </c>
      <c r="AU40" s="6">
        <f t="shared" si="33"/>
        <v>0</v>
      </c>
      <c r="AV40" s="6" t="e">
        <f t="shared" si="34"/>
        <v>#N/A</v>
      </c>
      <c r="AW40" s="6" t="str">
        <f t="shared" si="12"/>
        <v/>
      </c>
      <c r="AX40" s="6" t="str">
        <f t="shared" si="13"/>
        <v/>
      </c>
      <c r="AY40" s="6" t="str">
        <f t="shared" si="14"/>
        <v/>
      </c>
      <c r="AZ40" s="6" t="str">
        <f t="shared" si="15"/>
        <v/>
      </c>
      <c r="BA40" s="103"/>
      <c r="BG40" s="3" t="s">
        <v>520</v>
      </c>
      <c r="BI40" s="14"/>
      <c r="BJ40" s="14"/>
      <c r="BK40" s="14"/>
      <c r="BL40" s="17"/>
    </row>
    <row r="41" spans="1:66" s="12" customFormat="1" ht="13.5" customHeight="1" x14ac:dyDescent="0.2">
      <c r="A41" s="163">
        <v>26</v>
      </c>
      <c r="B41" s="160"/>
      <c r="C41" s="7"/>
      <c r="D41" s="120"/>
      <c r="E41" s="7"/>
      <c r="F41" s="7"/>
      <c r="G41" s="219"/>
      <c r="H41" s="7"/>
      <c r="I41" s="8"/>
      <c r="J41" s="9"/>
      <c r="K41" s="501"/>
      <c r="L41" s="497"/>
      <c r="M41" s="421"/>
      <c r="N41" s="420"/>
      <c r="O41" s="413"/>
      <c r="P41" s="414"/>
      <c r="Q41" s="422" t="str">
        <f t="shared" si="0"/>
        <v/>
      </c>
      <c r="R41" s="422" t="str">
        <f t="shared" si="1"/>
        <v/>
      </c>
      <c r="S41" s="423" t="str">
        <f t="shared" si="2"/>
        <v/>
      </c>
      <c r="T41" s="424" t="str">
        <f t="shared" si="16"/>
        <v/>
      </c>
      <c r="U41" s="425" t="str">
        <f t="shared" si="3"/>
        <v/>
      </c>
      <c r="V41" s="425" t="str">
        <f t="shared" si="4"/>
        <v/>
      </c>
      <c r="W41" s="425" t="str">
        <f t="shared" si="5"/>
        <v/>
      </c>
      <c r="X41" s="38"/>
      <c r="Y41" s="37" t="str">
        <f t="shared" si="17"/>
        <v/>
      </c>
      <c r="Z41" s="37" t="str">
        <f t="shared" si="18"/>
        <v/>
      </c>
      <c r="AA41" s="29" t="str">
        <f t="shared" si="6"/>
        <v/>
      </c>
      <c r="AB41" s="6" t="e">
        <f t="shared" si="19"/>
        <v>#N/A</v>
      </c>
      <c r="AC41" s="6" t="e">
        <f t="shared" si="20"/>
        <v>#N/A</v>
      </c>
      <c r="AD41" s="6" t="e">
        <f t="shared" si="21"/>
        <v>#N/A</v>
      </c>
      <c r="AE41" s="6" t="str">
        <f t="shared" si="22"/>
        <v/>
      </c>
      <c r="AF41" s="10">
        <f t="shared" si="7"/>
        <v>1</v>
      </c>
      <c r="AG41" s="6" t="e">
        <f t="shared" si="23"/>
        <v>#N/A</v>
      </c>
      <c r="AH41" s="6" t="e">
        <f t="shared" si="24"/>
        <v>#N/A</v>
      </c>
      <c r="AI41" s="6" t="e">
        <f t="shared" si="35"/>
        <v>#N/A</v>
      </c>
      <c r="AJ41" s="6" t="e">
        <f t="shared" si="25"/>
        <v>#N/A</v>
      </c>
      <c r="AK41" s="11" t="str">
        <f t="shared" si="26"/>
        <v xml:space="preserve"> </v>
      </c>
      <c r="AL41" s="6" t="e">
        <f t="shared" si="27"/>
        <v>#N/A</v>
      </c>
      <c r="AM41" s="6" t="e">
        <f t="shared" si="28"/>
        <v>#N/A</v>
      </c>
      <c r="AN41" s="6" t="e">
        <f t="shared" si="29"/>
        <v>#N/A</v>
      </c>
      <c r="AO41" s="6" t="e">
        <f t="shared" si="9"/>
        <v>#N/A</v>
      </c>
      <c r="AP41" s="6" t="e">
        <f t="shared" si="30"/>
        <v>#N/A</v>
      </c>
      <c r="AQ41" s="6" t="e">
        <f t="shared" si="31"/>
        <v>#N/A</v>
      </c>
      <c r="AR41" s="6" t="e">
        <f t="shared" si="10"/>
        <v>#N/A</v>
      </c>
      <c r="AS41" s="6" t="e">
        <f t="shared" si="11"/>
        <v>#N/A</v>
      </c>
      <c r="AT41" s="6" t="e">
        <f t="shared" si="32"/>
        <v>#N/A</v>
      </c>
      <c r="AU41" s="6">
        <f t="shared" si="33"/>
        <v>0</v>
      </c>
      <c r="AV41" s="6" t="e">
        <f t="shared" si="34"/>
        <v>#N/A</v>
      </c>
      <c r="AW41" s="6" t="str">
        <f t="shared" si="12"/>
        <v/>
      </c>
      <c r="AX41" s="6" t="str">
        <f t="shared" si="13"/>
        <v/>
      </c>
      <c r="AY41" s="6" t="str">
        <f t="shared" si="14"/>
        <v/>
      </c>
      <c r="AZ41" s="6" t="str">
        <f t="shared" si="15"/>
        <v/>
      </c>
      <c r="BA41" s="103"/>
      <c r="BG41" s="3" t="s">
        <v>293</v>
      </c>
      <c r="BI41" s="14"/>
      <c r="BJ41" s="14"/>
      <c r="BK41" s="14"/>
      <c r="BL41" s="17"/>
    </row>
    <row r="42" spans="1:66" s="12" customFormat="1" ht="13.5" customHeight="1" x14ac:dyDescent="0.2">
      <c r="A42" s="163">
        <v>27</v>
      </c>
      <c r="B42" s="160"/>
      <c r="C42" s="7"/>
      <c r="D42" s="120"/>
      <c r="E42" s="7"/>
      <c r="F42" s="7"/>
      <c r="G42" s="219"/>
      <c r="H42" s="7"/>
      <c r="I42" s="8"/>
      <c r="J42" s="9"/>
      <c r="K42" s="501"/>
      <c r="L42" s="497"/>
      <c r="M42" s="421"/>
      <c r="N42" s="420"/>
      <c r="O42" s="413"/>
      <c r="P42" s="414"/>
      <c r="Q42" s="422" t="str">
        <f t="shared" si="0"/>
        <v/>
      </c>
      <c r="R42" s="422" t="str">
        <f t="shared" si="1"/>
        <v/>
      </c>
      <c r="S42" s="423" t="str">
        <f t="shared" si="2"/>
        <v/>
      </c>
      <c r="T42" s="424" t="str">
        <f t="shared" si="16"/>
        <v/>
      </c>
      <c r="U42" s="425" t="str">
        <f t="shared" si="3"/>
        <v/>
      </c>
      <c r="V42" s="425" t="str">
        <f t="shared" si="4"/>
        <v/>
      </c>
      <c r="W42" s="425" t="str">
        <f t="shared" si="5"/>
        <v/>
      </c>
      <c r="X42" s="38"/>
      <c r="Y42" s="37" t="str">
        <f t="shared" si="17"/>
        <v/>
      </c>
      <c r="Z42" s="37" t="str">
        <f t="shared" si="18"/>
        <v/>
      </c>
      <c r="AA42" s="29" t="str">
        <f t="shared" si="6"/>
        <v/>
      </c>
      <c r="AB42" s="6" t="e">
        <f t="shared" si="19"/>
        <v>#N/A</v>
      </c>
      <c r="AC42" s="6" t="e">
        <f t="shared" si="20"/>
        <v>#N/A</v>
      </c>
      <c r="AD42" s="6" t="e">
        <f t="shared" si="21"/>
        <v>#N/A</v>
      </c>
      <c r="AE42" s="6" t="str">
        <f t="shared" si="22"/>
        <v/>
      </c>
      <c r="AF42" s="10">
        <f t="shared" si="7"/>
        <v>1</v>
      </c>
      <c r="AG42" s="6" t="e">
        <f t="shared" si="23"/>
        <v>#N/A</v>
      </c>
      <c r="AH42" s="6" t="e">
        <f t="shared" si="24"/>
        <v>#N/A</v>
      </c>
      <c r="AI42" s="6" t="e">
        <f t="shared" si="35"/>
        <v>#N/A</v>
      </c>
      <c r="AJ42" s="6" t="e">
        <f t="shared" si="25"/>
        <v>#N/A</v>
      </c>
      <c r="AK42" s="11" t="str">
        <f t="shared" si="26"/>
        <v xml:space="preserve"> </v>
      </c>
      <c r="AL42" s="6" t="e">
        <f t="shared" si="27"/>
        <v>#N/A</v>
      </c>
      <c r="AM42" s="6" t="e">
        <f t="shared" si="28"/>
        <v>#N/A</v>
      </c>
      <c r="AN42" s="6" t="e">
        <f t="shared" si="29"/>
        <v>#N/A</v>
      </c>
      <c r="AO42" s="6" t="e">
        <f t="shared" si="9"/>
        <v>#N/A</v>
      </c>
      <c r="AP42" s="6" t="e">
        <f t="shared" si="30"/>
        <v>#N/A</v>
      </c>
      <c r="AQ42" s="6" t="e">
        <f t="shared" si="31"/>
        <v>#N/A</v>
      </c>
      <c r="AR42" s="6" t="e">
        <f t="shared" si="10"/>
        <v>#N/A</v>
      </c>
      <c r="AS42" s="6" t="e">
        <f t="shared" si="11"/>
        <v>#N/A</v>
      </c>
      <c r="AT42" s="6" t="e">
        <f t="shared" si="32"/>
        <v>#N/A</v>
      </c>
      <c r="AU42" s="6">
        <f t="shared" si="33"/>
        <v>0</v>
      </c>
      <c r="AV42" s="6" t="e">
        <f t="shared" si="34"/>
        <v>#N/A</v>
      </c>
      <c r="AW42" s="6" t="str">
        <f t="shared" si="12"/>
        <v/>
      </c>
      <c r="AX42" s="6" t="str">
        <f t="shared" si="13"/>
        <v/>
      </c>
      <c r="AY42" s="6" t="str">
        <f t="shared" si="14"/>
        <v/>
      </c>
      <c r="AZ42" s="6" t="str">
        <f t="shared" si="15"/>
        <v/>
      </c>
      <c r="BA42" s="103"/>
      <c r="BG42" s="3" t="s">
        <v>295</v>
      </c>
      <c r="BI42" s="14"/>
      <c r="BJ42" s="14"/>
      <c r="BK42" s="14"/>
      <c r="BL42" s="17"/>
    </row>
    <row r="43" spans="1:66" s="12" customFormat="1" ht="13.5" customHeight="1" x14ac:dyDescent="0.2">
      <c r="A43" s="163">
        <v>28</v>
      </c>
      <c r="B43" s="160"/>
      <c r="C43" s="7"/>
      <c r="D43" s="120"/>
      <c r="E43" s="7"/>
      <c r="F43" s="7"/>
      <c r="G43" s="219"/>
      <c r="H43" s="7"/>
      <c r="I43" s="8"/>
      <c r="J43" s="9"/>
      <c r="K43" s="501"/>
      <c r="L43" s="497"/>
      <c r="M43" s="421"/>
      <c r="N43" s="420"/>
      <c r="O43" s="413"/>
      <c r="P43" s="414"/>
      <c r="Q43" s="422" t="str">
        <f t="shared" si="0"/>
        <v/>
      </c>
      <c r="R43" s="422" t="str">
        <f t="shared" si="1"/>
        <v/>
      </c>
      <c r="S43" s="423" t="str">
        <f t="shared" si="2"/>
        <v/>
      </c>
      <c r="T43" s="424" t="str">
        <f t="shared" si="16"/>
        <v/>
      </c>
      <c r="U43" s="425" t="str">
        <f t="shared" si="3"/>
        <v/>
      </c>
      <c r="V43" s="425" t="str">
        <f t="shared" si="4"/>
        <v/>
      </c>
      <c r="W43" s="425" t="str">
        <f t="shared" si="5"/>
        <v/>
      </c>
      <c r="X43" s="38"/>
      <c r="Y43" s="37" t="str">
        <f t="shared" si="17"/>
        <v/>
      </c>
      <c r="Z43" s="37" t="str">
        <f t="shared" si="18"/>
        <v/>
      </c>
      <c r="AA43" s="29" t="str">
        <f t="shared" si="6"/>
        <v/>
      </c>
      <c r="AB43" s="6" t="e">
        <f t="shared" si="19"/>
        <v>#N/A</v>
      </c>
      <c r="AC43" s="6" t="e">
        <f t="shared" si="20"/>
        <v>#N/A</v>
      </c>
      <c r="AD43" s="6" t="e">
        <f t="shared" si="21"/>
        <v>#N/A</v>
      </c>
      <c r="AE43" s="6" t="str">
        <f t="shared" si="22"/>
        <v/>
      </c>
      <c r="AF43" s="10">
        <f t="shared" si="7"/>
        <v>1</v>
      </c>
      <c r="AG43" s="6" t="e">
        <f t="shared" si="23"/>
        <v>#N/A</v>
      </c>
      <c r="AH43" s="6" t="e">
        <f t="shared" si="24"/>
        <v>#N/A</v>
      </c>
      <c r="AI43" s="6" t="e">
        <f t="shared" si="35"/>
        <v>#N/A</v>
      </c>
      <c r="AJ43" s="6" t="e">
        <f t="shared" si="25"/>
        <v>#N/A</v>
      </c>
      <c r="AK43" s="11" t="str">
        <f t="shared" si="26"/>
        <v xml:space="preserve"> </v>
      </c>
      <c r="AL43" s="6" t="e">
        <f t="shared" si="27"/>
        <v>#N/A</v>
      </c>
      <c r="AM43" s="6" t="e">
        <f t="shared" si="28"/>
        <v>#N/A</v>
      </c>
      <c r="AN43" s="6" t="e">
        <f t="shared" si="29"/>
        <v>#N/A</v>
      </c>
      <c r="AO43" s="6" t="e">
        <f t="shared" si="9"/>
        <v>#N/A</v>
      </c>
      <c r="AP43" s="6" t="e">
        <f t="shared" si="30"/>
        <v>#N/A</v>
      </c>
      <c r="AQ43" s="6" t="e">
        <f t="shared" si="31"/>
        <v>#N/A</v>
      </c>
      <c r="AR43" s="6" t="e">
        <f t="shared" si="10"/>
        <v>#N/A</v>
      </c>
      <c r="AS43" s="6" t="e">
        <f t="shared" si="11"/>
        <v>#N/A</v>
      </c>
      <c r="AT43" s="6" t="e">
        <f t="shared" si="32"/>
        <v>#N/A</v>
      </c>
      <c r="AU43" s="6">
        <f t="shared" si="33"/>
        <v>0</v>
      </c>
      <c r="AV43" s="6" t="e">
        <f t="shared" si="34"/>
        <v>#N/A</v>
      </c>
      <c r="AW43" s="6" t="str">
        <f t="shared" si="12"/>
        <v/>
      </c>
      <c r="AX43" s="6" t="str">
        <f t="shared" si="13"/>
        <v/>
      </c>
      <c r="AY43" s="6" t="str">
        <f t="shared" si="14"/>
        <v/>
      </c>
      <c r="AZ43" s="6" t="str">
        <f t="shared" si="15"/>
        <v/>
      </c>
      <c r="BA43" s="103"/>
      <c r="BG43" s="3" t="s">
        <v>297</v>
      </c>
      <c r="BI43" s="14"/>
      <c r="BJ43" s="14"/>
      <c r="BK43" s="14"/>
      <c r="BL43" s="17"/>
    </row>
    <row r="44" spans="1:66" s="12" customFormat="1" ht="13.5" customHeight="1" x14ac:dyDescent="0.2">
      <c r="A44" s="163">
        <v>29</v>
      </c>
      <c r="B44" s="160"/>
      <c r="C44" s="7"/>
      <c r="D44" s="120"/>
      <c r="E44" s="7"/>
      <c r="F44" s="7"/>
      <c r="G44" s="219"/>
      <c r="H44" s="7"/>
      <c r="I44" s="8"/>
      <c r="J44" s="9"/>
      <c r="K44" s="501"/>
      <c r="L44" s="497"/>
      <c r="M44" s="421"/>
      <c r="N44" s="420"/>
      <c r="O44" s="413"/>
      <c r="P44" s="414"/>
      <c r="Q44" s="422" t="str">
        <f t="shared" si="0"/>
        <v/>
      </c>
      <c r="R44" s="422" t="str">
        <f t="shared" si="1"/>
        <v/>
      </c>
      <c r="S44" s="423" t="str">
        <f t="shared" si="2"/>
        <v/>
      </c>
      <c r="T44" s="424" t="str">
        <f t="shared" si="16"/>
        <v/>
      </c>
      <c r="U44" s="425" t="str">
        <f t="shared" si="3"/>
        <v/>
      </c>
      <c r="V44" s="425" t="str">
        <f t="shared" si="4"/>
        <v/>
      </c>
      <c r="W44" s="425" t="str">
        <f t="shared" si="5"/>
        <v/>
      </c>
      <c r="X44" s="38"/>
      <c r="Y44" s="37" t="str">
        <f t="shared" si="17"/>
        <v/>
      </c>
      <c r="Z44" s="37" t="str">
        <f t="shared" si="18"/>
        <v/>
      </c>
      <c r="AA44" s="29" t="str">
        <f t="shared" si="6"/>
        <v/>
      </c>
      <c r="AB44" s="6" t="e">
        <f t="shared" si="19"/>
        <v>#N/A</v>
      </c>
      <c r="AC44" s="6" t="e">
        <f t="shared" si="20"/>
        <v>#N/A</v>
      </c>
      <c r="AD44" s="6" t="e">
        <f t="shared" si="21"/>
        <v>#N/A</v>
      </c>
      <c r="AE44" s="6" t="str">
        <f t="shared" si="22"/>
        <v/>
      </c>
      <c r="AF44" s="10">
        <f t="shared" si="7"/>
        <v>1</v>
      </c>
      <c r="AG44" s="6" t="e">
        <f t="shared" si="23"/>
        <v>#N/A</v>
      </c>
      <c r="AH44" s="6" t="e">
        <f t="shared" si="24"/>
        <v>#N/A</v>
      </c>
      <c r="AI44" s="6" t="e">
        <f t="shared" si="35"/>
        <v>#N/A</v>
      </c>
      <c r="AJ44" s="6" t="e">
        <f t="shared" si="25"/>
        <v>#N/A</v>
      </c>
      <c r="AK44" s="11" t="str">
        <f t="shared" si="26"/>
        <v xml:space="preserve"> </v>
      </c>
      <c r="AL44" s="6" t="e">
        <f t="shared" si="27"/>
        <v>#N/A</v>
      </c>
      <c r="AM44" s="6" t="e">
        <f t="shared" si="28"/>
        <v>#N/A</v>
      </c>
      <c r="AN44" s="6" t="e">
        <f t="shared" si="29"/>
        <v>#N/A</v>
      </c>
      <c r="AO44" s="6" t="e">
        <f t="shared" si="9"/>
        <v>#N/A</v>
      </c>
      <c r="AP44" s="6" t="e">
        <f t="shared" si="30"/>
        <v>#N/A</v>
      </c>
      <c r="AQ44" s="6" t="e">
        <f t="shared" si="31"/>
        <v>#N/A</v>
      </c>
      <c r="AR44" s="6" t="e">
        <f t="shared" si="10"/>
        <v>#N/A</v>
      </c>
      <c r="AS44" s="6" t="e">
        <f t="shared" si="11"/>
        <v>#N/A</v>
      </c>
      <c r="AT44" s="6" t="e">
        <f t="shared" si="32"/>
        <v>#N/A</v>
      </c>
      <c r="AU44" s="6">
        <f t="shared" si="33"/>
        <v>0</v>
      </c>
      <c r="AV44" s="6" t="e">
        <f t="shared" si="34"/>
        <v>#N/A</v>
      </c>
      <c r="AW44" s="6" t="str">
        <f t="shared" si="12"/>
        <v/>
      </c>
      <c r="AX44" s="6" t="str">
        <f t="shared" si="13"/>
        <v/>
      </c>
      <c r="AY44" s="6" t="str">
        <f t="shared" si="14"/>
        <v/>
      </c>
      <c r="AZ44" s="6" t="str">
        <f t="shared" si="15"/>
        <v/>
      </c>
      <c r="BA44" s="103"/>
      <c r="BG44" s="3" t="s">
        <v>311</v>
      </c>
      <c r="BI44" s="14"/>
      <c r="BJ44" s="14"/>
      <c r="BK44" s="14"/>
      <c r="BL44" s="17"/>
    </row>
    <row r="45" spans="1:66" s="12" customFormat="1" ht="13.5" customHeight="1" x14ac:dyDescent="0.2">
      <c r="A45" s="163">
        <v>30</v>
      </c>
      <c r="B45" s="160"/>
      <c r="C45" s="7"/>
      <c r="D45" s="120"/>
      <c r="E45" s="7"/>
      <c r="F45" s="7"/>
      <c r="G45" s="219"/>
      <c r="H45" s="7"/>
      <c r="I45" s="8"/>
      <c r="J45" s="9"/>
      <c r="K45" s="501"/>
      <c r="L45" s="497"/>
      <c r="M45" s="421"/>
      <c r="N45" s="420"/>
      <c r="O45" s="413"/>
      <c r="P45" s="414"/>
      <c r="Q45" s="422" t="str">
        <f t="shared" si="0"/>
        <v/>
      </c>
      <c r="R45" s="422" t="str">
        <f t="shared" si="1"/>
        <v/>
      </c>
      <c r="S45" s="423" t="str">
        <f t="shared" si="2"/>
        <v/>
      </c>
      <c r="T45" s="424" t="str">
        <f t="shared" si="16"/>
        <v/>
      </c>
      <c r="U45" s="425" t="str">
        <f t="shared" si="3"/>
        <v/>
      </c>
      <c r="V45" s="425" t="str">
        <f t="shared" si="4"/>
        <v/>
      </c>
      <c r="W45" s="425" t="str">
        <f t="shared" si="5"/>
        <v/>
      </c>
      <c r="X45" s="38"/>
      <c r="Y45" s="37" t="str">
        <f t="shared" si="17"/>
        <v/>
      </c>
      <c r="Z45" s="37" t="str">
        <f t="shared" si="18"/>
        <v/>
      </c>
      <c r="AA45" s="29" t="str">
        <f t="shared" si="6"/>
        <v/>
      </c>
      <c r="AB45" s="6" t="e">
        <f t="shared" si="19"/>
        <v>#N/A</v>
      </c>
      <c r="AC45" s="6" t="e">
        <f t="shared" si="20"/>
        <v>#N/A</v>
      </c>
      <c r="AD45" s="6" t="e">
        <f t="shared" si="21"/>
        <v>#N/A</v>
      </c>
      <c r="AE45" s="6" t="str">
        <f t="shared" si="22"/>
        <v/>
      </c>
      <c r="AF45" s="10">
        <f t="shared" si="7"/>
        <v>1</v>
      </c>
      <c r="AG45" s="6" t="e">
        <f t="shared" si="23"/>
        <v>#N/A</v>
      </c>
      <c r="AH45" s="6" t="e">
        <f t="shared" si="24"/>
        <v>#N/A</v>
      </c>
      <c r="AI45" s="6" t="e">
        <f t="shared" si="35"/>
        <v>#N/A</v>
      </c>
      <c r="AJ45" s="6" t="e">
        <f t="shared" si="25"/>
        <v>#N/A</v>
      </c>
      <c r="AK45" s="11" t="str">
        <f t="shared" si="26"/>
        <v xml:space="preserve"> </v>
      </c>
      <c r="AL45" s="6" t="e">
        <f t="shared" si="27"/>
        <v>#N/A</v>
      </c>
      <c r="AM45" s="6" t="e">
        <f t="shared" si="28"/>
        <v>#N/A</v>
      </c>
      <c r="AN45" s="6" t="e">
        <f t="shared" si="29"/>
        <v>#N/A</v>
      </c>
      <c r="AO45" s="6" t="e">
        <f t="shared" si="9"/>
        <v>#N/A</v>
      </c>
      <c r="AP45" s="6" t="e">
        <f t="shared" si="30"/>
        <v>#N/A</v>
      </c>
      <c r="AQ45" s="6" t="e">
        <f t="shared" si="31"/>
        <v>#N/A</v>
      </c>
      <c r="AR45" s="6" t="e">
        <f t="shared" si="10"/>
        <v>#N/A</v>
      </c>
      <c r="AS45" s="6" t="e">
        <f t="shared" si="11"/>
        <v>#N/A</v>
      </c>
      <c r="AT45" s="6" t="e">
        <f t="shared" si="32"/>
        <v>#N/A</v>
      </c>
      <c r="AU45" s="6">
        <f t="shared" si="33"/>
        <v>0</v>
      </c>
      <c r="AV45" s="6" t="e">
        <f t="shared" si="34"/>
        <v>#N/A</v>
      </c>
      <c r="AW45" s="6" t="str">
        <f t="shared" si="12"/>
        <v/>
      </c>
      <c r="AX45" s="6" t="str">
        <f t="shared" si="13"/>
        <v/>
      </c>
      <c r="AY45" s="6" t="str">
        <f t="shared" si="14"/>
        <v/>
      </c>
      <c r="AZ45" s="6" t="str">
        <f t="shared" si="15"/>
        <v/>
      </c>
      <c r="BA45" s="103"/>
      <c r="BG45" s="3" t="s">
        <v>313</v>
      </c>
      <c r="BI45" s="14"/>
      <c r="BJ45" s="14"/>
      <c r="BK45" s="14"/>
      <c r="BL45" s="14"/>
      <c r="BM45" s="14"/>
      <c r="BN45" s="14"/>
    </row>
    <row r="46" spans="1:66" s="12" customFormat="1" ht="13.5" customHeight="1" x14ac:dyDescent="0.2">
      <c r="A46" s="163">
        <v>31</v>
      </c>
      <c r="B46" s="160"/>
      <c r="C46" s="7"/>
      <c r="D46" s="120"/>
      <c r="E46" s="7"/>
      <c r="F46" s="7"/>
      <c r="G46" s="219"/>
      <c r="H46" s="7"/>
      <c r="I46" s="8"/>
      <c r="J46" s="9"/>
      <c r="K46" s="501"/>
      <c r="L46" s="497"/>
      <c r="M46" s="421"/>
      <c r="N46" s="420"/>
      <c r="O46" s="413"/>
      <c r="P46" s="414"/>
      <c r="Q46" s="422" t="str">
        <f t="shared" si="0"/>
        <v/>
      </c>
      <c r="R46" s="422" t="str">
        <f t="shared" si="1"/>
        <v/>
      </c>
      <c r="S46" s="423" t="str">
        <f t="shared" si="2"/>
        <v/>
      </c>
      <c r="T46" s="424" t="str">
        <f t="shared" si="16"/>
        <v/>
      </c>
      <c r="U46" s="425" t="str">
        <f t="shared" si="3"/>
        <v/>
      </c>
      <c r="V46" s="425" t="str">
        <f t="shared" si="4"/>
        <v/>
      </c>
      <c r="W46" s="425" t="str">
        <f t="shared" si="5"/>
        <v/>
      </c>
      <c r="X46" s="38"/>
      <c r="Y46" s="37" t="str">
        <f t="shared" si="17"/>
        <v/>
      </c>
      <c r="Z46" s="37" t="str">
        <f t="shared" si="18"/>
        <v/>
      </c>
      <c r="AA46" s="29" t="str">
        <f t="shared" si="6"/>
        <v/>
      </c>
      <c r="AB46" s="6" t="e">
        <f t="shared" si="19"/>
        <v>#N/A</v>
      </c>
      <c r="AC46" s="6" t="e">
        <f t="shared" si="20"/>
        <v>#N/A</v>
      </c>
      <c r="AD46" s="6" t="e">
        <f t="shared" si="21"/>
        <v>#N/A</v>
      </c>
      <c r="AE46" s="6" t="str">
        <f t="shared" si="22"/>
        <v/>
      </c>
      <c r="AF46" s="10">
        <f t="shared" si="7"/>
        <v>1</v>
      </c>
      <c r="AG46" s="6" t="e">
        <f t="shared" si="23"/>
        <v>#N/A</v>
      </c>
      <c r="AH46" s="6" t="e">
        <f t="shared" si="24"/>
        <v>#N/A</v>
      </c>
      <c r="AI46" s="6" t="e">
        <f t="shared" si="35"/>
        <v>#N/A</v>
      </c>
      <c r="AJ46" s="6" t="e">
        <f t="shared" si="25"/>
        <v>#N/A</v>
      </c>
      <c r="AK46" s="11" t="str">
        <f t="shared" si="26"/>
        <v xml:space="preserve"> </v>
      </c>
      <c r="AL46" s="6" t="e">
        <f t="shared" si="27"/>
        <v>#N/A</v>
      </c>
      <c r="AM46" s="6" t="e">
        <f t="shared" si="28"/>
        <v>#N/A</v>
      </c>
      <c r="AN46" s="6" t="e">
        <f t="shared" si="29"/>
        <v>#N/A</v>
      </c>
      <c r="AO46" s="6" t="e">
        <f t="shared" si="9"/>
        <v>#N/A</v>
      </c>
      <c r="AP46" s="6" t="e">
        <f t="shared" si="30"/>
        <v>#N/A</v>
      </c>
      <c r="AQ46" s="6" t="e">
        <f t="shared" si="31"/>
        <v>#N/A</v>
      </c>
      <c r="AR46" s="6" t="e">
        <f t="shared" si="10"/>
        <v>#N/A</v>
      </c>
      <c r="AS46" s="6" t="e">
        <f t="shared" si="11"/>
        <v>#N/A</v>
      </c>
      <c r="AT46" s="6" t="e">
        <f t="shared" si="32"/>
        <v>#N/A</v>
      </c>
      <c r="AU46" s="6">
        <f t="shared" si="33"/>
        <v>0</v>
      </c>
      <c r="AV46" s="6" t="e">
        <f t="shared" si="34"/>
        <v>#N/A</v>
      </c>
      <c r="AW46" s="6" t="str">
        <f t="shared" si="12"/>
        <v/>
      </c>
      <c r="AX46" s="6" t="str">
        <f t="shared" si="13"/>
        <v/>
      </c>
      <c r="AY46" s="6" t="str">
        <f t="shared" si="14"/>
        <v/>
      </c>
      <c r="AZ46" s="6" t="str">
        <f t="shared" si="15"/>
        <v/>
      </c>
      <c r="BA46" s="103"/>
      <c r="BG46" s="3" t="s">
        <v>315</v>
      </c>
      <c r="BI46" s="14"/>
      <c r="BJ46" s="14"/>
      <c r="BK46" s="14"/>
      <c r="BL46" s="14"/>
      <c r="BM46" s="14"/>
      <c r="BN46" s="14"/>
    </row>
    <row r="47" spans="1:66" s="12" customFormat="1" ht="13.5" customHeight="1" x14ac:dyDescent="0.2">
      <c r="A47" s="163">
        <v>32</v>
      </c>
      <c r="B47" s="160"/>
      <c r="C47" s="7"/>
      <c r="D47" s="120"/>
      <c r="E47" s="7"/>
      <c r="F47" s="7"/>
      <c r="G47" s="219"/>
      <c r="H47" s="7"/>
      <c r="I47" s="8"/>
      <c r="J47" s="9"/>
      <c r="K47" s="501"/>
      <c r="L47" s="497"/>
      <c r="M47" s="421"/>
      <c r="N47" s="420"/>
      <c r="O47" s="413"/>
      <c r="P47" s="414"/>
      <c r="Q47" s="422" t="str">
        <f t="shared" si="0"/>
        <v/>
      </c>
      <c r="R47" s="422" t="str">
        <f t="shared" si="1"/>
        <v/>
      </c>
      <c r="S47" s="423" t="str">
        <f t="shared" si="2"/>
        <v/>
      </c>
      <c r="T47" s="424" t="str">
        <f t="shared" si="16"/>
        <v/>
      </c>
      <c r="U47" s="425" t="str">
        <f t="shared" si="3"/>
        <v/>
      </c>
      <c r="V47" s="425" t="str">
        <f t="shared" si="4"/>
        <v/>
      </c>
      <c r="W47" s="425" t="str">
        <f t="shared" si="5"/>
        <v/>
      </c>
      <c r="X47" s="38"/>
      <c r="Y47" s="37" t="str">
        <f t="shared" si="17"/>
        <v/>
      </c>
      <c r="Z47" s="37" t="str">
        <f t="shared" si="18"/>
        <v/>
      </c>
      <c r="AA47" s="29" t="str">
        <f t="shared" si="6"/>
        <v/>
      </c>
      <c r="AB47" s="6" t="e">
        <f t="shared" si="19"/>
        <v>#N/A</v>
      </c>
      <c r="AC47" s="6" t="e">
        <f t="shared" si="20"/>
        <v>#N/A</v>
      </c>
      <c r="AD47" s="6" t="e">
        <f t="shared" si="21"/>
        <v>#N/A</v>
      </c>
      <c r="AE47" s="6" t="str">
        <f t="shared" si="22"/>
        <v/>
      </c>
      <c r="AF47" s="10">
        <f t="shared" si="7"/>
        <v>1</v>
      </c>
      <c r="AG47" s="6" t="e">
        <f t="shared" si="23"/>
        <v>#N/A</v>
      </c>
      <c r="AH47" s="6" t="e">
        <f t="shared" si="24"/>
        <v>#N/A</v>
      </c>
      <c r="AI47" s="6" t="e">
        <f t="shared" si="35"/>
        <v>#N/A</v>
      </c>
      <c r="AJ47" s="6" t="e">
        <f t="shared" si="25"/>
        <v>#N/A</v>
      </c>
      <c r="AK47" s="11" t="str">
        <f t="shared" si="26"/>
        <v xml:space="preserve"> </v>
      </c>
      <c r="AL47" s="6" t="e">
        <f t="shared" si="27"/>
        <v>#N/A</v>
      </c>
      <c r="AM47" s="6" t="e">
        <f t="shared" si="28"/>
        <v>#N/A</v>
      </c>
      <c r="AN47" s="6" t="e">
        <f t="shared" si="29"/>
        <v>#N/A</v>
      </c>
      <c r="AO47" s="6" t="e">
        <f t="shared" si="9"/>
        <v>#N/A</v>
      </c>
      <c r="AP47" s="6" t="e">
        <f t="shared" si="30"/>
        <v>#N/A</v>
      </c>
      <c r="AQ47" s="6" t="e">
        <f t="shared" si="31"/>
        <v>#N/A</v>
      </c>
      <c r="AR47" s="6" t="e">
        <f t="shared" si="10"/>
        <v>#N/A</v>
      </c>
      <c r="AS47" s="6" t="e">
        <f t="shared" si="11"/>
        <v>#N/A</v>
      </c>
      <c r="AT47" s="6" t="e">
        <f t="shared" si="32"/>
        <v>#N/A</v>
      </c>
      <c r="AU47" s="6">
        <f t="shared" si="33"/>
        <v>0</v>
      </c>
      <c r="AV47" s="6" t="e">
        <f t="shared" si="34"/>
        <v>#N/A</v>
      </c>
      <c r="AW47" s="6" t="str">
        <f t="shared" si="12"/>
        <v/>
      </c>
      <c r="AX47" s="6" t="str">
        <f t="shared" si="13"/>
        <v/>
      </c>
      <c r="AY47" s="6" t="str">
        <f t="shared" si="14"/>
        <v/>
      </c>
      <c r="AZ47" s="6" t="str">
        <f t="shared" si="15"/>
        <v/>
      </c>
      <c r="BA47" s="103"/>
      <c r="BG47" s="3" t="s">
        <v>522</v>
      </c>
      <c r="BI47" s="14"/>
      <c r="BJ47" s="14"/>
      <c r="BK47" s="14"/>
      <c r="BL47" s="14"/>
      <c r="BM47" s="14"/>
      <c r="BN47" s="14"/>
    </row>
    <row r="48" spans="1:66" s="12" customFormat="1" ht="13.5" customHeight="1" x14ac:dyDescent="0.2">
      <c r="A48" s="163">
        <v>33</v>
      </c>
      <c r="B48" s="160"/>
      <c r="C48" s="7"/>
      <c r="D48" s="120"/>
      <c r="E48" s="7"/>
      <c r="F48" s="7"/>
      <c r="G48" s="219"/>
      <c r="H48" s="7"/>
      <c r="I48" s="8"/>
      <c r="J48" s="9"/>
      <c r="K48" s="501"/>
      <c r="L48" s="497"/>
      <c r="M48" s="421"/>
      <c r="N48" s="420"/>
      <c r="O48" s="413"/>
      <c r="P48" s="414"/>
      <c r="Q48" s="422" t="str">
        <f t="shared" si="0"/>
        <v/>
      </c>
      <c r="R48" s="422" t="str">
        <f t="shared" si="1"/>
        <v/>
      </c>
      <c r="S48" s="423" t="str">
        <f t="shared" si="2"/>
        <v/>
      </c>
      <c r="T48" s="424" t="str">
        <f t="shared" si="16"/>
        <v/>
      </c>
      <c r="U48" s="425" t="str">
        <f t="shared" si="3"/>
        <v/>
      </c>
      <c r="V48" s="425" t="str">
        <f t="shared" si="4"/>
        <v/>
      </c>
      <c r="W48" s="425"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3"/>
      <c r="BG48" s="3" t="s">
        <v>524</v>
      </c>
      <c r="BI48" s="14"/>
      <c r="BJ48" s="14"/>
      <c r="BK48" s="14"/>
      <c r="BL48" s="14"/>
      <c r="BM48" s="14"/>
      <c r="BN48" s="14"/>
    </row>
    <row r="49" spans="1:59" s="12" customFormat="1" ht="13.5" customHeight="1" x14ac:dyDescent="0.2">
      <c r="A49" s="163">
        <v>34</v>
      </c>
      <c r="B49" s="160"/>
      <c r="C49" s="7"/>
      <c r="D49" s="120"/>
      <c r="E49" s="7"/>
      <c r="F49" s="7"/>
      <c r="G49" s="219"/>
      <c r="H49" s="7"/>
      <c r="I49" s="8"/>
      <c r="J49" s="9"/>
      <c r="K49" s="501"/>
      <c r="L49" s="497"/>
      <c r="M49" s="421"/>
      <c r="N49" s="420"/>
      <c r="O49" s="413"/>
      <c r="P49" s="414"/>
      <c r="Q49" s="422" t="str">
        <f t="shared" si="0"/>
        <v/>
      </c>
      <c r="R49" s="422" t="str">
        <f t="shared" si="1"/>
        <v/>
      </c>
      <c r="S49" s="423" t="str">
        <f t="shared" si="2"/>
        <v/>
      </c>
      <c r="T49" s="424" t="str">
        <f t="shared" si="16"/>
        <v/>
      </c>
      <c r="U49" s="425" t="str">
        <f t="shared" si="3"/>
        <v/>
      </c>
      <c r="V49" s="425" t="str">
        <f t="shared" si="4"/>
        <v/>
      </c>
      <c r="W49" s="425"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3"/>
      <c r="BG49" s="3" t="s">
        <v>526</v>
      </c>
    </row>
    <row r="50" spans="1:59" s="12" customFormat="1" ht="13.5" customHeight="1" x14ac:dyDescent="0.2">
      <c r="A50" s="163">
        <v>35</v>
      </c>
      <c r="B50" s="160"/>
      <c r="C50" s="7"/>
      <c r="D50" s="120"/>
      <c r="E50" s="7"/>
      <c r="F50" s="7"/>
      <c r="G50" s="219"/>
      <c r="H50" s="7"/>
      <c r="I50" s="8"/>
      <c r="J50" s="9"/>
      <c r="K50" s="501"/>
      <c r="L50" s="497"/>
      <c r="M50" s="421"/>
      <c r="N50" s="420"/>
      <c r="O50" s="413"/>
      <c r="P50" s="414"/>
      <c r="Q50" s="422" t="str">
        <f t="shared" si="0"/>
        <v/>
      </c>
      <c r="R50" s="422" t="str">
        <f t="shared" si="1"/>
        <v/>
      </c>
      <c r="S50" s="423" t="str">
        <f t="shared" si="2"/>
        <v/>
      </c>
      <c r="T50" s="424" t="str">
        <f t="shared" si="16"/>
        <v/>
      </c>
      <c r="U50" s="425" t="str">
        <f t="shared" si="3"/>
        <v/>
      </c>
      <c r="V50" s="425" t="str">
        <f t="shared" si="4"/>
        <v/>
      </c>
      <c r="W50" s="425"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3"/>
      <c r="BG50" s="3" t="s">
        <v>299</v>
      </c>
    </row>
    <row r="51" spans="1:59" s="12" customFormat="1" ht="13.5" customHeight="1" x14ac:dyDescent="0.2">
      <c r="A51" s="163">
        <v>36</v>
      </c>
      <c r="B51" s="160"/>
      <c r="C51" s="7"/>
      <c r="D51" s="120"/>
      <c r="E51" s="7"/>
      <c r="F51" s="7"/>
      <c r="G51" s="219"/>
      <c r="H51" s="7"/>
      <c r="I51" s="8"/>
      <c r="J51" s="9"/>
      <c r="K51" s="501"/>
      <c r="L51" s="497"/>
      <c r="M51" s="421"/>
      <c r="N51" s="420"/>
      <c r="O51" s="413"/>
      <c r="P51" s="414"/>
      <c r="Q51" s="422" t="str">
        <f t="shared" si="0"/>
        <v/>
      </c>
      <c r="R51" s="422" t="str">
        <f t="shared" si="1"/>
        <v/>
      </c>
      <c r="S51" s="423" t="str">
        <f t="shared" si="2"/>
        <v/>
      </c>
      <c r="T51" s="424" t="str">
        <f t="shared" si="16"/>
        <v/>
      </c>
      <c r="U51" s="425" t="str">
        <f t="shared" si="3"/>
        <v/>
      </c>
      <c r="V51" s="425" t="str">
        <f t="shared" si="4"/>
        <v/>
      </c>
      <c r="W51" s="425"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3"/>
      <c r="BG51" s="3" t="s">
        <v>301</v>
      </c>
    </row>
    <row r="52" spans="1:59" s="12" customFormat="1" ht="13.5" customHeight="1" x14ac:dyDescent="0.2">
      <c r="A52" s="163">
        <v>37</v>
      </c>
      <c r="B52" s="160"/>
      <c r="C52" s="7"/>
      <c r="D52" s="120"/>
      <c r="E52" s="7"/>
      <c r="F52" s="7"/>
      <c r="G52" s="219"/>
      <c r="H52" s="7"/>
      <c r="I52" s="8"/>
      <c r="J52" s="9"/>
      <c r="K52" s="501"/>
      <c r="L52" s="497"/>
      <c r="M52" s="421"/>
      <c r="N52" s="420"/>
      <c r="O52" s="413"/>
      <c r="P52" s="414"/>
      <c r="Q52" s="422" t="str">
        <f t="shared" si="0"/>
        <v/>
      </c>
      <c r="R52" s="422" t="str">
        <f t="shared" si="1"/>
        <v/>
      </c>
      <c r="S52" s="423" t="str">
        <f t="shared" si="2"/>
        <v/>
      </c>
      <c r="T52" s="424" t="str">
        <f t="shared" si="16"/>
        <v/>
      </c>
      <c r="U52" s="425" t="str">
        <f t="shared" si="3"/>
        <v/>
      </c>
      <c r="V52" s="425" t="str">
        <f t="shared" si="4"/>
        <v/>
      </c>
      <c r="W52" s="425"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3"/>
      <c r="BG52" s="3" t="s">
        <v>303</v>
      </c>
    </row>
    <row r="53" spans="1:59" s="12" customFormat="1" ht="13.5" customHeight="1" x14ac:dyDescent="0.2">
      <c r="A53" s="163">
        <v>38</v>
      </c>
      <c r="B53" s="160"/>
      <c r="C53" s="7"/>
      <c r="D53" s="120"/>
      <c r="E53" s="7"/>
      <c r="F53" s="7"/>
      <c r="G53" s="219"/>
      <c r="H53" s="7"/>
      <c r="I53" s="8"/>
      <c r="J53" s="9"/>
      <c r="K53" s="501"/>
      <c r="L53" s="497"/>
      <c r="M53" s="421"/>
      <c r="N53" s="420"/>
      <c r="O53" s="413"/>
      <c r="P53" s="414"/>
      <c r="Q53" s="422" t="str">
        <f t="shared" si="0"/>
        <v/>
      </c>
      <c r="R53" s="422" t="str">
        <f t="shared" si="1"/>
        <v/>
      </c>
      <c r="S53" s="423" t="str">
        <f t="shared" si="2"/>
        <v/>
      </c>
      <c r="T53" s="424" t="str">
        <f t="shared" si="16"/>
        <v/>
      </c>
      <c r="U53" s="425" t="str">
        <f t="shared" si="3"/>
        <v/>
      </c>
      <c r="V53" s="425" t="str">
        <f t="shared" si="4"/>
        <v/>
      </c>
      <c r="W53" s="425"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3"/>
      <c r="BG53" s="3" t="s">
        <v>326</v>
      </c>
    </row>
    <row r="54" spans="1:59" s="12" customFormat="1" ht="13.5" customHeight="1" x14ac:dyDescent="0.2">
      <c r="A54" s="163">
        <v>39</v>
      </c>
      <c r="B54" s="160"/>
      <c r="C54" s="7"/>
      <c r="D54" s="120"/>
      <c r="E54" s="7"/>
      <c r="F54" s="7"/>
      <c r="G54" s="219"/>
      <c r="H54" s="7"/>
      <c r="I54" s="8"/>
      <c r="J54" s="9"/>
      <c r="K54" s="501"/>
      <c r="L54" s="497"/>
      <c r="M54" s="421"/>
      <c r="N54" s="420"/>
      <c r="O54" s="413"/>
      <c r="P54" s="414"/>
      <c r="Q54" s="422" t="str">
        <f t="shared" si="0"/>
        <v/>
      </c>
      <c r="R54" s="422" t="str">
        <f t="shared" si="1"/>
        <v/>
      </c>
      <c r="S54" s="423" t="str">
        <f t="shared" si="2"/>
        <v/>
      </c>
      <c r="T54" s="424" t="str">
        <f t="shared" si="16"/>
        <v/>
      </c>
      <c r="U54" s="425" t="str">
        <f t="shared" si="3"/>
        <v/>
      </c>
      <c r="V54" s="425" t="str">
        <f t="shared" si="4"/>
        <v/>
      </c>
      <c r="W54" s="425"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3"/>
      <c r="BG54" s="3" t="s">
        <v>328</v>
      </c>
    </row>
    <row r="55" spans="1:59" s="12" customFormat="1" ht="13.5" customHeight="1" x14ac:dyDescent="0.2">
      <c r="A55" s="163">
        <v>40</v>
      </c>
      <c r="B55" s="160"/>
      <c r="C55" s="7"/>
      <c r="D55" s="120"/>
      <c r="E55" s="7"/>
      <c r="F55" s="7"/>
      <c r="G55" s="219"/>
      <c r="H55" s="7"/>
      <c r="I55" s="8"/>
      <c r="J55" s="9"/>
      <c r="K55" s="501"/>
      <c r="L55" s="497"/>
      <c r="M55" s="421"/>
      <c r="N55" s="420"/>
      <c r="O55" s="413"/>
      <c r="P55" s="414"/>
      <c r="Q55" s="422" t="str">
        <f t="shared" si="0"/>
        <v/>
      </c>
      <c r="R55" s="422" t="str">
        <f t="shared" si="1"/>
        <v/>
      </c>
      <c r="S55" s="423" t="str">
        <f t="shared" si="2"/>
        <v/>
      </c>
      <c r="T55" s="424" t="str">
        <f t="shared" si="16"/>
        <v/>
      </c>
      <c r="U55" s="425" t="str">
        <f t="shared" si="3"/>
        <v/>
      </c>
      <c r="V55" s="425" t="str">
        <f t="shared" si="4"/>
        <v/>
      </c>
      <c r="W55" s="425"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3"/>
      <c r="BG55" s="3" t="s">
        <v>330</v>
      </c>
    </row>
    <row r="56" spans="1:59" s="12" customFormat="1" ht="13.5" customHeight="1" x14ac:dyDescent="0.2">
      <c r="A56" s="163">
        <v>41</v>
      </c>
      <c r="B56" s="160"/>
      <c r="C56" s="7"/>
      <c r="D56" s="120"/>
      <c r="E56" s="7"/>
      <c r="F56" s="7"/>
      <c r="G56" s="219"/>
      <c r="H56" s="7"/>
      <c r="I56" s="8"/>
      <c r="J56" s="9"/>
      <c r="K56" s="501"/>
      <c r="L56" s="497"/>
      <c r="M56" s="421"/>
      <c r="N56" s="420"/>
      <c r="O56" s="413"/>
      <c r="P56" s="414"/>
      <c r="Q56" s="422" t="str">
        <f t="shared" si="0"/>
        <v/>
      </c>
      <c r="R56" s="422" t="str">
        <f t="shared" si="1"/>
        <v/>
      </c>
      <c r="S56" s="423" t="str">
        <f t="shared" si="2"/>
        <v/>
      </c>
      <c r="T56" s="424" t="str">
        <f t="shared" si="16"/>
        <v/>
      </c>
      <c r="U56" s="425" t="str">
        <f t="shared" si="3"/>
        <v/>
      </c>
      <c r="V56" s="425" t="str">
        <f t="shared" si="4"/>
        <v/>
      </c>
      <c r="W56" s="425"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3"/>
      <c r="BG56" s="3" t="s">
        <v>333</v>
      </c>
    </row>
    <row r="57" spans="1:59" s="12" customFormat="1" ht="13.5" customHeight="1" x14ac:dyDescent="0.2">
      <c r="A57" s="163">
        <v>42</v>
      </c>
      <c r="B57" s="160"/>
      <c r="C57" s="7"/>
      <c r="D57" s="120"/>
      <c r="E57" s="7"/>
      <c r="F57" s="7"/>
      <c r="G57" s="219"/>
      <c r="H57" s="7"/>
      <c r="I57" s="8"/>
      <c r="J57" s="9"/>
      <c r="K57" s="501"/>
      <c r="L57" s="497"/>
      <c r="M57" s="421"/>
      <c r="N57" s="420"/>
      <c r="O57" s="413"/>
      <c r="P57" s="414"/>
      <c r="Q57" s="422" t="str">
        <f t="shared" si="0"/>
        <v/>
      </c>
      <c r="R57" s="422" t="str">
        <f t="shared" si="1"/>
        <v/>
      </c>
      <c r="S57" s="423" t="str">
        <f t="shared" si="2"/>
        <v/>
      </c>
      <c r="T57" s="424" t="str">
        <f t="shared" si="16"/>
        <v/>
      </c>
      <c r="U57" s="425" t="str">
        <f t="shared" si="3"/>
        <v/>
      </c>
      <c r="V57" s="425" t="str">
        <f t="shared" si="4"/>
        <v/>
      </c>
      <c r="W57" s="425"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3"/>
      <c r="BG57" s="3" t="s">
        <v>335</v>
      </c>
    </row>
    <row r="58" spans="1:59" s="12" customFormat="1" ht="13.5" customHeight="1" x14ac:dyDescent="0.2">
      <c r="A58" s="163">
        <v>43</v>
      </c>
      <c r="B58" s="160"/>
      <c r="C58" s="7"/>
      <c r="D58" s="120"/>
      <c r="E58" s="7"/>
      <c r="F58" s="7"/>
      <c r="G58" s="219"/>
      <c r="H58" s="7"/>
      <c r="I58" s="8"/>
      <c r="J58" s="9"/>
      <c r="K58" s="501"/>
      <c r="L58" s="497"/>
      <c r="M58" s="421"/>
      <c r="N58" s="420"/>
      <c r="O58" s="413"/>
      <c r="P58" s="414"/>
      <c r="Q58" s="422" t="str">
        <f t="shared" si="0"/>
        <v/>
      </c>
      <c r="R58" s="422" t="str">
        <f t="shared" si="1"/>
        <v/>
      </c>
      <c r="S58" s="423" t="str">
        <f t="shared" si="2"/>
        <v/>
      </c>
      <c r="T58" s="424" t="str">
        <f t="shared" si="16"/>
        <v/>
      </c>
      <c r="U58" s="425" t="str">
        <f t="shared" si="3"/>
        <v/>
      </c>
      <c r="V58" s="425" t="str">
        <f t="shared" si="4"/>
        <v/>
      </c>
      <c r="W58" s="425"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3"/>
      <c r="BG58" s="3" t="s">
        <v>337</v>
      </c>
    </row>
    <row r="59" spans="1:59" s="12" customFormat="1" ht="13.5" customHeight="1" x14ac:dyDescent="0.2">
      <c r="A59" s="163">
        <v>44</v>
      </c>
      <c r="B59" s="160"/>
      <c r="C59" s="7"/>
      <c r="D59" s="120"/>
      <c r="E59" s="7"/>
      <c r="F59" s="7"/>
      <c r="G59" s="219"/>
      <c r="H59" s="7"/>
      <c r="I59" s="8"/>
      <c r="J59" s="9"/>
      <c r="K59" s="501"/>
      <c r="L59" s="497"/>
      <c r="M59" s="421"/>
      <c r="N59" s="420"/>
      <c r="O59" s="413"/>
      <c r="P59" s="414"/>
      <c r="Q59" s="422" t="str">
        <f t="shared" si="0"/>
        <v/>
      </c>
      <c r="R59" s="422" t="str">
        <f t="shared" si="1"/>
        <v/>
      </c>
      <c r="S59" s="423" t="str">
        <f t="shared" si="2"/>
        <v/>
      </c>
      <c r="T59" s="424" t="str">
        <f t="shared" si="16"/>
        <v/>
      </c>
      <c r="U59" s="425" t="str">
        <f t="shared" si="3"/>
        <v/>
      </c>
      <c r="V59" s="425" t="str">
        <f t="shared" si="4"/>
        <v/>
      </c>
      <c r="W59" s="425"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3"/>
      <c r="BG59" s="3" t="s">
        <v>589</v>
      </c>
    </row>
    <row r="60" spans="1:59" s="12" customFormat="1" ht="13.5" customHeight="1" x14ac:dyDescent="0.2">
      <c r="A60" s="163">
        <v>45</v>
      </c>
      <c r="B60" s="160"/>
      <c r="C60" s="7"/>
      <c r="D60" s="120"/>
      <c r="E60" s="7"/>
      <c r="F60" s="7"/>
      <c r="G60" s="219"/>
      <c r="H60" s="7"/>
      <c r="I60" s="8"/>
      <c r="J60" s="9"/>
      <c r="K60" s="501"/>
      <c r="L60" s="497"/>
      <c r="M60" s="421"/>
      <c r="N60" s="420"/>
      <c r="O60" s="413"/>
      <c r="P60" s="414"/>
      <c r="Q60" s="422" t="str">
        <f t="shared" si="0"/>
        <v/>
      </c>
      <c r="R60" s="422" t="str">
        <f t="shared" si="1"/>
        <v/>
      </c>
      <c r="S60" s="423" t="str">
        <f t="shared" si="2"/>
        <v/>
      </c>
      <c r="T60" s="424" t="str">
        <f t="shared" si="16"/>
        <v/>
      </c>
      <c r="U60" s="425" t="str">
        <f t="shared" si="3"/>
        <v/>
      </c>
      <c r="V60" s="425" t="str">
        <f t="shared" si="4"/>
        <v/>
      </c>
      <c r="W60" s="425"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3"/>
      <c r="BG60" s="3" t="s">
        <v>591</v>
      </c>
    </row>
    <row r="61" spans="1:59" s="12" customFormat="1" ht="13.5" customHeight="1" x14ac:dyDescent="0.2">
      <c r="A61" s="163">
        <v>46</v>
      </c>
      <c r="B61" s="160"/>
      <c r="C61" s="7"/>
      <c r="D61" s="120"/>
      <c r="E61" s="7"/>
      <c r="F61" s="7"/>
      <c r="G61" s="219"/>
      <c r="H61" s="7"/>
      <c r="I61" s="8"/>
      <c r="J61" s="9"/>
      <c r="K61" s="501"/>
      <c r="L61" s="497"/>
      <c r="M61" s="421"/>
      <c r="N61" s="420"/>
      <c r="O61" s="413"/>
      <c r="P61" s="414"/>
      <c r="Q61" s="422" t="str">
        <f t="shared" si="0"/>
        <v/>
      </c>
      <c r="R61" s="422" t="str">
        <f t="shared" si="1"/>
        <v/>
      </c>
      <c r="S61" s="423" t="str">
        <f t="shared" si="2"/>
        <v/>
      </c>
      <c r="T61" s="424" t="str">
        <f t="shared" si="16"/>
        <v/>
      </c>
      <c r="U61" s="425" t="str">
        <f t="shared" si="3"/>
        <v/>
      </c>
      <c r="V61" s="425" t="str">
        <f t="shared" si="4"/>
        <v/>
      </c>
      <c r="W61" s="425"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3"/>
      <c r="BG61" s="3" t="s">
        <v>593</v>
      </c>
    </row>
    <row r="62" spans="1:59" s="12" customFormat="1" ht="13.5" customHeight="1" x14ac:dyDescent="0.2">
      <c r="A62" s="163">
        <v>47</v>
      </c>
      <c r="B62" s="160"/>
      <c r="C62" s="7"/>
      <c r="D62" s="120"/>
      <c r="E62" s="7"/>
      <c r="F62" s="7"/>
      <c r="G62" s="219"/>
      <c r="H62" s="7"/>
      <c r="I62" s="8"/>
      <c r="J62" s="9"/>
      <c r="K62" s="501"/>
      <c r="L62" s="497"/>
      <c r="M62" s="421"/>
      <c r="N62" s="420"/>
      <c r="O62" s="413"/>
      <c r="P62" s="414"/>
      <c r="Q62" s="422" t="str">
        <f t="shared" si="0"/>
        <v/>
      </c>
      <c r="R62" s="422" t="str">
        <f t="shared" si="1"/>
        <v/>
      </c>
      <c r="S62" s="423" t="str">
        <f t="shared" si="2"/>
        <v/>
      </c>
      <c r="T62" s="424" t="str">
        <f t="shared" si="16"/>
        <v/>
      </c>
      <c r="U62" s="425" t="str">
        <f t="shared" si="3"/>
        <v/>
      </c>
      <c r="V62" s="425" t="str">
        <f t="shared" si="4"/>
        <v/>
      </c>
      <c r="W62" s="425"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3"/>
      <c r="BG62" s="3" t="s">
        <v>596</v>
      </c>
    </row>
    <row r="63" spans="1:59" s="12" customFormat="1" ht="13.5" customHeight="1" x14ac:dyDescent="0.2">
      <c r="A63" s="163">
        <v>48</v>
      </c>
      <c r="B63" s="160"/>
      <c r="C63" s="7"/>
      <c r="D63" s="120"/>
      <c r="E63" s="7"/>
      <c r="F63" s="7"/>
      <c r="G63" s="219"/>
      <c r="H63" s="7"/>
      <c r="I63" s="8"/>
      <c r="J63" s="9"/>
      <c r="K63" s="501"/>
      <c r="L63" s="497"/>
      <c r="M63" s="421"/>
      <c r="N63" s="420"/>
      <c r="O63" s="413"/>
      <c r="P63" s="414"/>
      <c r="Q63" s="422" t="str">
        <f t="shared" si="0"/>
        <v/>
      </c>
      <c r="R63" s="422" t="str">
        <f t="shared" si="1"/>
        <v/>
      </c>
      <c r="S63" s="423" t="str">
        <f t="shared" si="2"/>
        <v/>
      </c>
      <c r="T63" s="424" t="str">
        <f t="shared" si="16"/>
        <v/>
      </c>
      <c r="U63" s="425" t="str">
        <f t="shared" si="3"/>
        <v/>
      </c>
      <c r="V63" s="425" t="str">
        <f t="shared" si="4"/>
        <v/>
      </c>
      <c r="W63" s="425"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3"/>
      <c r="BG63" s="3" t="s">
        <v>49</v>
      </c>
    </row>
    <row r="64" spans="1:59" s="12" customFormat="1" ht="13.5" customHeight="1" x14ac:dyDescent="0.2">
      <c r="A64" s="163">
        <v>49</v>
      </c>
      <c r="B64" s="160"/>
      <c r="C64" s="7"/>
      <c r="D64" s="120"/>
      <c r="E64" s="7"/>
      <c r="F64" s="7"/>
      <c r="G64" s="219"/>
      <c r="H64" s="7"/>
      <c r="I64" s="8"/>
      <c r="J64" s="9"/>
      <c r="K64" s="501"/>
      <c r="L64" s="497"/>
      <c r="M64" s="421"/>
      <c r="N64" s="420"/>
      <c r="O64" s="413"/>
      <c r="P64" s="414"/>
      <c r="Q64" s="422" t="str">
        <f t="shared" si="0"/>
        <v/>
      </c>
      <c r="R64" s="422" t="str">
        <f t="shared" si="1"/>
        <v/>
      </c>
      <c r="S64" s="423" t="str">
        <f t="shared" si="2"/>
        <v/>
      </c>
      <c r="T64" s="424" t="str">
        <f t="shared" si="16"/>
        <v/>
      </c>
      <c r="U64" s="425" t="str">
        <f t="shared" si="3"/>
        <v/>
      </c>
      <c r="V64" s="425" t="str">
        <f t="shared" si="4"/>
        <v/>
      </c>
      <c r="W64" s="425"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3"/>
      <c r="BG64" s="3" t="s">
        <v>50</v>
      </c>
    </row>
    <row r="65" spans="1:59" s="12" customFormat="1" ht="13.5" customHeight="1" x14ac:dyDescent="0.2">
      <c r="A65" s="163">
        <v>50</v>
      </c>
      <c r="B65" s="164"/>
      <c r="C65" s="165"/>
      <c r="D65" s="166"/>
      <c r="E65" s="165"/>
      <c r="F65" s="165"/>
      <c r="G65" s="220"/>
      <c r="H65" s="165"/>
      <c r="I65" s="167"/>
      <c r="J65" s="168"/>
      <c r="K65" s="503"/>
      <c r="L65" s="498"/>
      <c r="M65" s="428"/>
      <c r="N65" s="427"/>
      <c r="O65" s="429"/>
      <c r="P65" s="430"/>
      <c r="Q65" s="422" t="str">
        <f t="shared" si="0"/>
        <v/>
      </c>
      <c r="R65" s="422" t="str">
        <f t="shared" si="1"/>
        <v/>
      </c>
      <c r="S65" s="423" t="str">
        <f t="shared" si="2"/>
        <v/>
      </c>
      <c r="T65" s="424" t="str">
        <f t="shared" si="16"/>
        <v/>
      </c>
      <c r="U65" s="425" t="str">
        <f t="shared" si="3"/>
        <v/>
      </c>
      <c r="V65" s="425" t="str">
        <f t="shared" si="4"/>
        <v/>
      </c>
      <c r="W65" s="425"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3"/>
      <c r="BG65" s="3" t="s">
        <v>51</v>
      </c>
    </row>
    <row r="66" spans="1:59" s="12" customFormat="1" ht="13.5" customHeight="1" x14ac:dyDescent="0.2">
      <c r="A66" s="163">
        <v>51</v>
      </c>
      <c r="B66" s="164"/>
      <c r="C66" s="165"/>
      <c r="D66" s="166"/>
      <c r="E66" s="165"/>
      <c r="F66" s="165"/>
      <c r="G66" s="220"/>
      <c r="H66" s="165"/>
      <c r="I66" s="167"/>
      <c r="J66" s="168"/>
      <c r="K66" s="503"/>
      <c r="L66" s="498"/>
      <c r="M66" s="428"/>
      <c r="N66" s="427"/>
      <c r="O66" s="429"/>
      <c r="P66" s="430"/>
      <c r="Q66" s="422" t="str">
        <f t="shared" si="0"/>
        <v/>
      </c>
      <c r="R66" s="422" t="str">
        <f t="shared" si="1"/>
        <v/>
      </c>
      <c r="S66" s="423" t="str">
        <f t="shared" si="2"/>
        <v/>
      </c>
      <c r="T66" s="424" t="str">
        <f t="shared" si="16"/>
        <v/>
      </c>
      <c r="U66" s="425" t="str">
        <f t="shared" si="3"/>
        <v/>
      </c>
      <c r="V66" s="425" t="str">
        <f t="shared" si="4"/>
        <v/>
      </c>
      <c r="W66" s="425"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3"/>
      <c r="BG66" s="3" t="s">
        <v>52</v>
      </c>
    </row>
    <row r="67" spans="1:59" s="12" customFormat="1" ht="13.5" customHeight="1" x14ac:dyDescent="0.2">
      <c r="A67" s="163">
        <v>52</v>
      </c>
      <c r="B67" s="164"/>
      <c r="C67" s="165"/>
      <c r="D67" s="166"/>
      <c r="E67" s="165"/>
      <c r="F67" s="165"/>
      <c r="G67" s="220"/>
      <c r="H67" s="165"/>
      <c r="I67" s="167"/>
      <c r="J67" s="168"/>
      <c r="K67" s="503"/>
      <c r="L67" s="498"/>
      <c r="M67" s="428"/>
      <c r="N67" s="427"/>
      <c r="O67" s="429"/>
      <c r="P67" s="430"/>
      <c r="Q67" s="422" t="str">
        <f t="shared" si="0"/>
        <v/>
      </c>
      <c r="R67" s="422" t="str">
        <f t="shared" si="1"/>
        <v/>
      </c>
      <c r="S67" s="423" t="str">
        <f t="shared" si="2"/>
        <v/>
      </c>
      <c r="T67" s="424" t="str">
        <f t="shared" si="16"/>
        <v/>
      </c>
      <c r="U67" s="425" t="str">
        <f t="shared" si="3"/>
        <v/>
      </c>
      <c r="V67" s="425" t="str">
        <f t="shared" si="4"/>
        <v/>
      </c>
      <c r="W67" s="425"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3"/>
      <c r="BG67" s="3" t="s">
        <v>53</v>
      </c>
    </row>
    <row r="68" spans="1:59" s="12" customFormat="1" ht="13.5" customHeight="1" x14ac:dyDescent="0.2">
      <c r="A68" s="163">
        <v>53</v>
      </c>
      <c r="B68" s="164"/>
      <c r="C68" s="165"/>
      <c r="D68" s="166"/>
      <c r="E68" s="165"/>
      <c r="F68" s="165"/>
      <c r="G68" s="220"/>
      <c r="H68" s="165"/>
      <c r="I68" s="167"/>
      <c r="J68" s="168"/>
      <c r="K68" s="503"/>
      <c r="L68" s="498"/>
      <c r="M68" s="428"/>
      <c r="N68" s="427"/>
      <c r="O68" s="429"/>
      <c r="P68" s="430"/>
      <c r="Q68" s="422" t="str">
        <f t="shared" si="0"/>
        <v/>
      </c>
      <c r="R68" s="422" t="str">
        <f t="shared" si="1"/>
        <v/>
      </c>
      <c r="S68" s="423" t="str">
        <f t="shared" si="2"/>
        <v/>
      </c>
      <c r="T68" s="424" t="str">
        <f t="shared" si="16"/>
        <v/>
      </c>
      <c r="U68" s="425" t="str">
        <f t="shared" si="3"/>
        <v/>
      </c>
      <c r="V68" s="425" t="str">
        <f t="shared" si="4"/>
        <v/>
      </c>
      <c r="W68" s="425"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3"/>
      <c r="BG68" s="3" t="s">
        <v>54</v>
      </c>
    </row>
    <row r="69" spans="1:59" s="12" customFormat="1" ht="13.5" customHeight="1" x14ac:dyDescent="0.2">
      <c r="A69" s="163">
        <v>54</v>
      </c>
      <c r="B69" s="164"/>
      <c r="C69" s="165"/>
      <c r="D69" s="166"/>
      <c r="E69" s="165"/>
      <c r="F69" s="165"/>
      <c r="G69" s="220"/>
      <c r="H69" s="165"/>
      <c r="I69" s="167"/>
      <c r="J69" s="168"/>
      <c r="K69" s="503"/>
      <c r="L69" s="498"/>
      <c r="M69" s="428"/>
      <c r="N69" s="427"/>
      <c r="O69" s="429"/>
      <c r="P69" s="430"/>
      <c r="Q69" s="422" t="str">
        <f t="shared" si="0"/>
        <v/>
      </c>
      <c r="R69" s="422" t="str">
        <f t="shared" si="1"/>
        <v/>
      </c>
      <c r="S69" s="423" t="str">
        <f t="shared" si="2"/>
        <v/>
      </c>
      <c r="T69" s="424" t="str">
        <f t="shared" si="16"/>
        <v/>
      </c>
      <c r="U69" s="425" t="str">
        <f t="shared" si="3"/>
        <v/>
      </c>
      <c r="V69" s="425" t="str">
        <f t="shared" si="4"/>
        <v/>
      </c>
      <c r="W69" s="425"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3"/>
      <c r="BG69" s="3" t="s">
        <v>55</v>
      </c>
    </row>
    <row r="70" spans="1:59" s="12" customFormat="1" ht="13.5" customHeight="1" x14ac:dyDescent="0.2">
      <c r="A70" s="163">
        <v>55</v>
      </c>
      <c r="B70" s="164"/>
      <c r="C70" s="165"/>
      <c r="D70" s="166"/>
      <c r="E70" s="165"/>
      <c r="F70" s="165"/>
      <c r="G70" s="220"/>
      <c r="H70" s="165"/>
      <c r="I70" s="167"/>
      <c r="J70" s="168"/>
      <c r="K70" s="503"/>
      <c r="L70" s="498"/>
      <c r="M70" s="428"/>
      <c r="N70" s="427"/>
      <c r="O70" s="429"/>
      <c r="P70" s="430"/>
      <c r="Q70" s="422" t="str">
        <f t="shared" si="0"/>
        <v/>
      </c>
      <c r="R70" s="422" t="str">
        <f t="shared" si="1"/>
        <v/>
      </c>
      <c r="S70" s="423" t="str">
        <f t="shared" si="2"/>
        <v/>
      </c>
      <c r="T70" s="424" t="str">
        <f t="shared" si="16"/>
        <v/>
      </c>
      <c r="U70" s="425" t="str">
        <f t="shared" si="3"/>
        <v/>
      </c>
      <c r="V70" s="425" t="str">
        <f t="shared" si="4"/>
        <v/>
      </c>
      <c r="W70" s="425"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3"/>
      <c r="BG70" s="3" t="s">
        <v>56</v>
      </c>
    </row>
    <row r="71" spans="1:59" s="12" customFormat="1" ht="13.5" customHeight="1" x14ac:dyDescent="0.2">
      <c r="A71" s="163">
        <v>56</v>
      </c>
      <c r="B71" s="164"/>
      <c r="C71" s="165"/>
      <c r="D71" s="166"/>
      <c r="E71" s="165"/>
      <c r="F71" s="165"/>
      <c r="G71" s="220"/>
      <c r="H71" s="165"/>
      <c r="I71" s="167"/>
      <c r="J71" s="168"/>
      <c r="K71" s="503"/>
      <c r="L71" s="498"/>
      <c r="M71" s="428"/>
      <c r="N71" s="427"/>
      <c r="O71" s="429"/>
      <c r="P71" s="430"/>
      <c r="Q71" s="422" t="str">
        <f t="shared" si="0"/>
        <v/>
      </c>
      <c r="R71" s="422" t="str">
        <f t="shared" si="1"/>
        <v/>
      </c>
      <c r="S71" s="423" t="str">
        <f t="shared" si="2"/>
        <v/>
      </c>
      <c r="T71" s="424" t="str">
        <f t="shared" si="16"/>
        <v/>
      </c>
      <c r="U71" s="425" t="str">
        <f t="shared" si="3"/>
        <v/>
      </c>
      <c r="V71" s="425" t="str">
        <f t="shared" si="4"/>
        <v/>
      </c>
      <c r="W71" s="425"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3"/>
      <c r="BG71" s="3" t="s">
        <v>57</v>
      </c>
    </row>
    <row r="72" spans="1:59" s="12" customFormat="1" ht="13.5" customHeight="1" x14ac:dyDescent="0.2">
      <c r="A72" s="163">
        <v>57</v>
      </c>
      <c r="B72" s="164"/>
      <c r="C72" s="165"/>
      <c r="D72" s="166"/>
      <c r="E72" s="165"/>
      <c r="F72" s="165"/>
      <c r="G72" s="220"/>
      <c r="H72" s="165"/>
      <c r="I72" s="167"/>
      <c r="J72" s="168"/>
      <c r="K72" s="503"/>
      <c r="L72" s="498"/>
      <c r="M72" s="428"/>
      <c r="N72" s="427"/>
      <c r="O72" s="429"/>
      <c r="P72" s="430"/>
      <c r="Q72" s="422" t="str">
        <f t="shared" si="0"/>
        <v/>
      </c>
      <c r="R72" s="422" t="str">
        <f t="shared" si="1"/>
        <v/>
      </c>
      <c r="S72" s="423" t="str">
        <f t="shared" si="2"/>
        <v/>
      </c>
      <c r="T72" s="424" t="str">
        <f t="shared" si="16"/>
        <v/>
      </c>
      <c r="U72" s="425" t="str">
        <f t="shared" si="3"/>
        <v/>
      </c>
      <c r="V72" s="425" t="str">
        <f t="shared" si="4"/>
        <v/>
      </c>
      <c r="W72" s="425"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3"/>
      <c r="BG72" s="3" t="s">
        <v>58</v>
      </c>
    </row>
    <row r="73" spans="1:59" s="12" customFormat="1" ht="13.5" customHeight="1" x14ac:dyDescent="0.2">
      <c r="A73" s="163">
        <v>58</v>
      </c>
      <c r="B73" s="164"/>
      <c r="C73" s="165"/>
      <c r="D73" s="166"/>
      <c r="E73" s="165"/>
      <c r="F73" s="165"/>
      <c r="G73" s="220"/>
      <c r="H73" s="165"/>
      <c r="I73" s="167"/>
      <c r="J73" s="168"/>
      <c r="K73" s="503"/>
      <c r="L73" s="498"/>
      <c r="M73" s="428"/>
      <c r="N73" s="427"/>
      <c r="O73" s="429"/>
      <c r="P73" s="430"/>
      <c r="Q73" s="422" t="str">
        <f t="shared" si="0"/>
        <v/>
      </c>
      <c r="R73" s="422" t="str">
        <f t="shared" si="1"/>
        <v/>
      </c>
      <c r="S73" s="423" t="str">
        <f t="shared" si="2"/>
        <v/>
      </c>
      <c r="T73" s="424" t="str">
        <f t="shared" si="16"/>
        <v/>
      </c>
      <c r="U73" s="425" t="str">
        <f t="shared" si="3"/>
        <v/>
      </c>
      <c r="V73" s="425" t="str">
        <f t="shared" si="4"/>
        <v/>
      </c>
      <c r="W73" s="425"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3"/>
      <c r="BG73" s="3" t="s">
        <v>105</v>
      </c>
    </row>
    <row r="74" spans="1:59" s="12" customFormat="1" ht="13.5" customHeight="1" x14ac:dyDescent="0.2">
      <c r="A74" s="163">
        <v>59</v>
      </c>
      <c r="B74" s="164"/>
      <c r="C74" s="165"/>
      <c r="D74" s="166"/>
      <c r="E74" s="165"/>
      <c r="F74" s="165"/>
      <c r="G74" s="220"/>
      <c r="H74" s="165"/>
      <c r="I74" s="167"/>
      <c r="J74" s="168"/>
      <c r="K74" s="503"/>
      <c r="L74" s="498"/>
      <c r="M74" s="428"/>
      <c r="N74" s="427"/>
      <c r="O74" s="429"/>
      <c r="P74" s="430"/>
      <c r="Q74" s="422" t="str">
        <f t="shared" si="0"/>
        <v/>
      </c>
      <c r="R74" s="422" t="str">
        <f t="shared" si="1"/>
        <v/>
      </c>
      <c r="S74" s="423" t="str">
        <f t="shared" si="2"/>
        <v/>
      </c>
      <c r="T74" s="424" t="str">
        <f t="shared" si="16"/>
        <v/>
      </c>
      <c r="U74" s="425" t="str">
        <f t="shared" si="3"/>
        <v/>
      </c>
      <c r="V74" s="425" t="str">
        <f t="shared" si="4"/>
        <v/>
      </c>
      <c r="W74" s="425"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3"/>
      <c r="BG74" s="3" t="s">
        <v>106</v>
      </c>
    </row>
    <row r="75" spans="1:59" s="12" customFormat="1" ht="13.5" customHeight="1" x14ac:dyDescent="0.2">
      <c r="A75" s="163">
        <v>60</v>
      </c>
      <c r="B75" s="164"/>
      <c r="C75" s="165"/>
      <c r="D75" s="166"/>
      <c r="E75" s="165"/>
      <c r="F75" s="165"/>
      <c r="G75" s="220"/>
      <c r="H75" s="165"/>
      <c r="I75" s="167"/>
      <c r="J75" s="168"/>
      <c r="K75" s="503"/>
      <c r="L75" s="498"/>
      <c r="M75" s="428"/>
      <c r="N75" s="427"/>
      <c r="O75" s="429"/>
      <c r="P75" s="430"/>
      <c r="Q75" s="422" t="str">
        <f t="shared" si="0"/>
        <v/>
      </c>
      <c r="R75" s="422" t="str">
        <f t="shared" si="1"/>
        <v/>
      </c>
      <c r="S75" s="423" t="str">
        <f t="shared" si="2"/>
        <v/>
      </c>
      <c r="T75" s="424" t="str">
        <f t="shared" si="16"/>
        <v/>
      </c>
      <c r="U75" s="425" t="str">
        <f t="shared" si="3"/>
        <v/>
      </c>
      <c r="V75" s="425" t="str">
        <f t="shared" si="4"/>
        <v/>
      </c>
      <c r="W75" s="425"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3"/>
      <c r="BG75" s="3" t="s">
        <v>107</v>
      </c>
    </row>
    <row r="76" spans="1:59" s="12" customFormat="1" ht="13.5" customHeight="1" x14ac:dyDescent="0.2">
      <c r="A76" s="163">
        <v>61</v>
      </c>
      <c r="B76" s="164"/>
      <c r="C76" s="165"/>
      <c r="D76" s="166"/>
      <c r="E76" s="165"/>
      <c r="F76" s="165"/>
      <c r="G76" s="220"/>
      <c r="H76" s="165"/>
      <c r="I76" s="167"/>
      <c r="J76" s="168"/>
      <c r="K76" s="503"/>
      <c r="L76" s="498"/>
      <c r="M76" s="428"/>
      <c r="N76" s="427"/>
      <c r="O76" s="429"/>
      <c r="P76" s="430"/>
      <c r="Q76" s="422" t="str">
        <f t="shared" si="0"/>
        <v/>
      </c>
      <c r="R76" s="422" t="str">
        <f t="shared" si="1"/>
        <v/>
      </c>
      <c r="S76" s="423" t="str">
        <f t="shared" si="2"/>
        <v/>
      </c>
      <c r="T76" s="424" t="str">
        <f t="shared" si="16"/>
        <v/>
      </c>
      <c r="U76" s="425" t="str">
        <f t="shared" si="3"/>
        <v/>
      </c>
      <c r="V76" s="425" t="str">
        <f t="shared" si="4"/>
        <v/>
      </c>
      <c r="W76" s="425"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3"/>
      <c r="BG76" s="3" t="s">
        <v>108</v>
      </c>
    </row>
    <row r="77" spans="1:59" s="12" customFormat="1" ht="13.5" customHeight="1" x14ac:dyDescent="0.2">
      <c r="A77" s="163">
        <v>62</v>
      </c>
      <c r="B77" s="164"/>
      <c r="C77" s="165"/>
      <c r="D77" s="166"/>
      <c r="E77" s="165"/>
      <c r="F77" s="165"/>
      <c r="G77" s="220"/>
      <c r="H77" s="165"/>
      <c r="I77" s="167"/>
      <c r="J77" s="168"/>
      <c r="K77" s="503"/>
      <c r="L77" s="498"/>
      <c r="M77" s="428"/>
      <c r="N77" s="427"/>
      <c r="O77" s="429"/>
      <c r="P77" s="430"/>
      <c r="Q77" s="422" t="str">
        <f t="shared" si="0"/>
        <v/>
      </c>
      <c r="R77" s="422" t="str">
        <f t="shared" si="1"/>
        <v/>
      </c>
      <c r="S77" s="423" t="str">
        <f t="shared" si="2"/>
        <v/>
      </c>
      <c r="T77" s="424" t="str">
        <f t="shared" si="16"/>
        <v/>
      </c>
      <c r="U77" s="425" t="str">
        <f t="shared" si="3"/>
        <v/>
      </c>
      <c r="V77" s="425" t="str">
        <f t="shared" si="4"/>
        <v/>
      </c>
      <c r="W77" s="425"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3"/>
      <c r="BG77" s="3" t="s">
        <v>109</v>
      </c>
    </row>
    <row r="78" spans="1:59" s="12" customFormat="1" ht="13.5" customHeight="1" x14ac:dyDescent="0.2">
      <c r="A78" s="163">
        <v>63</v>
      </c>
      <c r="B78" s="164"/>
      <c r="C78" s="165"/>
      <c r="D78" s="166"/>
      <c r="E78" s="165"/>
      <c r="F78" s="165"/>
      <c r="G78" s="220"/>
      <c r="H78" s="165"/>
      <c r="I78" s="167"/>
      <c r="J78" s="168"/>
      <c r="K78" s="503"/>
      <c r="L78" s="498"/>
      <c r="M78" s="428"/>
      <c r="N78" s="427"/>
      <c r="O78" s="429"/>
      <c r="P78" s="430"/>
      <c r="Q78" s="422" t="str">
        <f t="shared" si="0"/>
        <v/>
      </c>
      <c r="R78" s="422" t="str">
        <f t="shared" si="1"/>
        <v/>
      </c>
      <c r="S78" s="423" t="str">
        <f t="shared" si="2"/>
        <v/>
      </c>
      <c r="T78" s="424" t="str">
        <f t="shared" si="16"/>
        <v/>
      </c>
      <c r="U78" s="425" t="str">
        <f t="shared" si="3"/>
        <v/>
      </c>
      <c r="V78" s="425" t="str">
        <f t="shared" si="4"/>
        <v/>
      </c>
      <c r="W78" s="425"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3"/>
      <c r="BG78" s="3" t="s">
        <v>110</v>
      </c>
    </row>
    <row r="79" spans="1:59" s="12" customFormat="1" ht="13.5" customHeight="1" x14ac:dyDescent="0.2">
      <c r="A79" s="163">
        <v>64</v>
      </c>
      <c r="B79" s="164"/>
      <c r="C79" s="165"/>
      <c r="D79" s="166"/>
      <c r="E79" s="165"/>
      <c r="F79" s="165"/>
      <c r="G79" s="220"/>
      <c r="H79" s="165"/>
      <c r="I79" s="167"/>
      <c r="J79" s="168"/>
      <c r="K79" s="503"/>
      <c r="L79" s="498"/>
      <c r="M79" s="428"/>
      <c r="N79" s="427"/>
      <c r="O79" s="429"/>
      <c r="P79" s="430"/>
      <c r="Q79" s="422" t="str">
        <f t="shared" si="0"/>
        <v/>
      </c>
      <c r="R79" s="422" t="str">
        <f t="shared" si="1"/>
        <v/>
      </c>
      <c r="S79" s="423" t="str">
        <f t="shared" si="2"/>
        <v/>
      </c>
      <c r="T79" s="424" t="str">
        <f t="shared" si="16"/>
        <v/>
      </c>
      <c r="U79" s="425" t="str">
        <f t="shared" si="3"/>
        <v/>
      </c>
      <c r="V79" s="425" t="str">
        <f t="shared" si="4"/>
        <v/>
      </c>
      <c r="W79" s="425"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3"/>
      <c r="BG79" s="3" t="s">
        <v>59</v>
      </c>
    </row>
    <row r="80" spans="1:59" s="12" customFormat="1" ht="13.5" customHeight="1" x14ac:dyDescent="0.2">
      <c r="A80" s="163">
        <v>65</v>
      </c>
      <c r="B80" s="164"/>
      <c r="C80" s="165"/>
      <c r="D80" s="166"/>
      <c r="E80" s="165"/>
      <c r="F80" s="165"/>
      <c r="G80" s="220"/>
      <c r="H80" s="165"/>
      <c r="I80" s="167"/>
      <c r="J80" s="168"/>
      <c r="K80" s="503"/>
      <c r="L80" s="498"/>
      <c r="M80" s="428"/>
      <c r="N80" s="427"/>
      <c r="O80" s="429"/>
      <c r="P80" s="430"/>
      <c r="Q80" s="422" t="str">
        <f t="shared" ref="Q80:Q143" si="36">IF(ISBLANK(K80)=TRUE,"",IF(ISNUMBER(AM80)=TRUE,AM80,"エラー"))</f>
        <v/>
      </c>
      <c r="R80" s="422" t="str">
        <f t="shared" ref="R80:R143" si="37">IF(ISBLANK(K80)=TRUE,"",IF(ISNUMBER(AP80)=TRUE,AP80,"エラー"))</f>
        <v/>
      </c>
      <c r="S80" s="423" t="str">
        <f t="shared" ref="S80:S143" si="38">IF(ISBLANK(K80)=TRUE,"",IF(ISNUMBER(AV80)=TRUE,AV80,"エラー"))</f>
        <v/>
      </c>
      <c r="T80" s="424" t="str">
        <f t="shared" si="16"/>
        <v/>
      </c>
      <c r="U80" s="425" t="str">
        <f t="shared" ref="U80:U143" si="39">IF(Q80="","",IF(ISERROR(Q80*Y80*AF80),"エラー",IF(ISBLANK(Y80)=TRUE,"エラー",IF(ISBLANK(Q80)=TRUE,"エラー",IF(AY80=1,"エラー",Q80*AF80*Y80/1000)))))</f>
        <v/>
      </c>
      <c r="V80" s="425" t="str">
        <f t="shared" ref="V80:V143" si="40">IF(R80="","",IF(ISERROR(R80*Y80*AF80),"エラー",IF(ISBLANK(Y80)=TRUE,"エラー",IF(ISBLANK(R80)=TRUE,"エラー",IF(AY80=1,"エラー",R80*AF80*Y80/1000)))))</f>
        <v/>
      </c>
      <c r="W80" s="425"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3"/>
      <c r="BG80" s="3" t="s">
        <v>60</v>
      </c>
    </row>
    <row r="81" spans="1:59" s="12" customFormat="1" ht="13.5" customHeight="1" x14ac:dyDescent="0.2">
      <c r="A81" s="163">
        <v>66</v>
      </c>
      <c r="B81" s="164"/>
      <c r="C81" s="165"/>
      <c r="D81" s="166"/>
      <c r="E81" s="165"/>
      <c r="F81" s="165"/>
      <c r="G81" s="220"/>
      <c r="H81" s="165"/>
      <c r="I81" s="167"/>
      <c r="J81" s="168"/>
      <c r="K81" s="503"/>
      <c r="L81" s="498"/>
      <c r="M81" s="428"/>
      <c r="N81" s="427"/>
      <c r="O81" s="429"/>
      <c r="P81" s="430"/>
      <c r="Q81" s="422" t="str">
        <f t="shared" si="36"/>
        <v/>
      </c>
      <c r="R81" s="422" t="str">
        <f t="shared" si="37"/>
        <v/>
      </c>
      <c r="S81" s="423" t="str">
        <f t="shared" si="38"/>
        <v/>
      </c>
      <c r="T81" s="424" t="str">
        <f t="shared" ref="T81:T144" si="53">IF(OR(Y81="",Z81=""),"",Y81/Z81)</f>
        <v/>
      </c>
      <c r="U81" s="425" t="str">
        <f t="shared" si="39"/>
        <v/>
      </c>
      <c r="V81" s="425" t="str">
        <f t="shared" si="40"/>
        <v/>
      </c>
      <c r="W81" s="425"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3"/>
      <c r="BG81" s="3" t="s">
        <v>61</v>
      </c>
    </row>
    <row r="82" spans="1:59" s="12" customFormat="1" ht="13.5" customHeight="1" x14ac:dyDescent="0.2">
      <c r="A82" s="163">
        <v>67</v>
      </c>
      <c r="B82" s="164"/>
      <c r="C82" s="165"/>
      <c r="D82" s="166"/>
      <c r="E82" s="165"/>
      <c r="F82" s="165"/>
      <c r="G82" s="220"/>
      <c r="H82" s="165"/>
      <c r="I82" s="167"/>
      <c r="J82" s="168"/>
      <c r="K82" s="503"/>
      <c r="L82" s="498"/>
      <c r="M82" s="428"/>
      <c r="N82" s="427"/>
      <c r="O82" s="429"/>
      <c r="P82" s="430"/>
      <c r="Q82" s="422" t="str">
        <f t="shared" si="36"/>
        <v/>
      </c>
      <c r="R82" s="422" t="str">
        <f t="shared" si="37"/>
        <v/>
      </c>
      <c r="S82" s="423" t="str">
        <f t="shared" si="38"/>
        <v/>
      </c>
      <c r="T82" s="424" t="str">
        <f t="shared" si="53"/>
        <v/>
      </c>
      <c r="U82" s="425" t="str">
        <f t="shared" si="39"/>
        <v/>
      </c>
      <c r="V82" s="425" t="str">
        <f t="shared" si="40"/>
        <v/>
      </c>
      <c r="W82" s="425"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3"/>
      <c r="BG82" s="3" t="s">
        <v>62</v>
      </c>
    </row>
    <row r="83" spans="1:59" s="12" customFormat="1" ht="13.5" customHeight="1" x14ac:dyDescent="0.2">
      <c r="A83" s="163">
        <v>68</v>
      </c>
      <c r="B83" s="164"/>
      <c r="C83" s="165"/>
      <c r="D83" s="166"/>
      <c r="E83" s="165"/>
      <c r="F83" s="165"/>
      <c r="G83" s="220"/>
      <c r="H83" s="165"/>
      <c r="I83" s="167"/>
      <c r="J83" s="168"/>
      <c r="K83" s="503"/>
      <c r="L83" s="498"/>
      <c r="M83" s="428"/>
      <c r="N83" s="427"/>
      <c r="O83" s="429"/>
      <c r="P83" s="430"/>
      <c r="Q83" s="422" t="str">
        <f t="shared" si="36"/>
        <v/>
      </c>
      <c r="R83" s="422" t="str">
        <f t="shared" si="37"/>
        <v/>
      </c>
      <c r="S83" s="423" t="str">
        <f t="shared" si="38"/>
        <v/>
      </c>
      <c r="T83" s="424" t="str">
        <f t="shared" si="53"/>
        <v/>
      </c>
      <c r="U83" s="425" t="str">
        <f t="shared" si="39"/>
        <v/>
      </c>
      <c r="V83" s="425" t="str">
        <f t="shared" si="40"/>
        <v/>
      </c>
      <c r="W83" s="425"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3"/>
      <c r="BG83" s="3" t="s">
        <v>111</v>
      </c>
    </row>
    <row r="84" spans="1:59" s="12" customFormat="1" ht="13.5" customHeight="1" x14ac:dyDescent="0.2">
      <c r="A84" s="163">
        <v>69</v>
      </c>
      <c r="B84" s="164"/>
      <c r="C84" s="165"/>
      <c r="D84" s="166"/>
      <c r="E84" s="165"/>
      <c r="F84" s="165"/>
      <c r="G84" s="220"/>
      <c r="H84" s="165"/>
      <c r="I84" s="167"/>
      <c r="J84" s="168"/>
      <c r="K84" s="503"/>
      <c r="L84" s="498"/>
      <c r="M84" s="428"/>
      <c r="N84" s="427"/>
      <c r="O84" s="429"/>
      <c r="P84" s="430"/>
      <c r="Q84" s="422" t="str">
        <f t="shared" si="36"/>
        <v/>
      </c>
      <c r="R84" s="422" t="str">
        <f t="shared" si="37"/>
        <v/>
      </c>
      <c r="S84" s="423" t="str">
        <f t="shared" si="38"/>
        <v/>
      </c>
      <c r="T84" s="424" t="str">
        <f t="shared" si="53"/>
        <v/>
      </c>
      <c r="U84" s="425" t="str">
        <f t="shared" si="39"/>
        <v/>
      </c>
      <c r="V84" s="425" t="str">
        <f t="shared" si="40"/>
        <v/>
      </c>
      <c r="W84" s="425"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3"/>
      <c r="BG84" s="3" t="s">
        <v>63</v>
      </c>
    </row>
    <row r="85" spans="1:59" s="12" customFormat="1" ht="13.5" customHeight="1" x14ac:dyDescent="0.2">
      <c r="A85" s="163">
        <v>70</v>
      </c>
      <c r="B85" s="164"/>
      <c r="C85" s="165"/>
      <c r="D85" s="166"/>
      <c r="E85" s="165"/>
      <c r="F85" s="165"/>
      <c r="G85" s="220"/>
      <c r="H85" s="165"/>
      <c r="I85" s="167"/>
      <c r="J85" s="168"/>
      <c r="K85" s="503"/>
      <c r="L85" s="498"/>
      <c r="M85" s="428"/>
      <c r="N85" s="427"/>
      <c r="O85" s="429"/>
      <c r="P85" s="430"/>
      <c r="Q85" s="422" t="str">
        <f t="shared" si="36"/>
        <v/>
      </c>
      <c r="R85" s="422" t="str">
        <f t="shared" si="37"/>
        <v/>
      </c>
      <c r="S85" s="423" t="str">
        <f t="shared" si="38"/>
        <v/>
      </c>
      <c r="T85" s="424" t="str">
        <f t="shared" si="53"/>
        <v/>
      </c>
      <c r="U85" s="425" t="str">
        <f t="shared" si="39"/>
        <v/>
      </c>
      <c r="V85" s="425" t="str">
        <f t="shared" si="40"/>
        <v/>
      </c>
      <c r="W85" s="425"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3"/>
      <c r="BG85" s="3" t="s">
        <v>64</v>
      </c>
    </row>
    <row r="86" spans="1:59" s="12" customFormat="1" ht="13.5" customHeight="1" x14ac:dyDescent="0.2">
      <c r="A86" s="163">
        <v>71</v>
      </c>
      <c r="B86" s="164"/>
      <c r="C86" s="165"/>
      <c r="D86" s="166"/>
      <c r="E86" s="165"/>
      <c r="F86" s="165"/>
      <c r="G86" s="220"/>
      <c r="H86" s="165"/>
      <c r="I86" s="167"/>
      <c r="J86" s="168"/>
      <c r="K86" s="503"/>
      <c r="L86" s="498"/>
      <c r="M86" s="428"/>
      <c r="N86" s="427"/>
      <c r="O86" s="429"/>
      <c r="P86" s="430"/>
      <c r="Q86" s="422" t="str">
        <f t="shared" si="36"/>
        <v/>
      </c>
      <c r="R86" s="422" t="str">
        <f t="shared" si="37"/>
        <v/>
      </c>
      <c r="S86" s="423" t="str">
        <f t="shared" si="38"/>
        <v/>
      </c>
      <c r="T86" s="424" t="str">
        <f t="shared" si="53"/>
        <v/>
      </c>
      <c r="U86" s="425" t="str">
        <f t="shared" si="39"/>
        <v/>
      </c>
      <c r="V86" s="425" t="str">
        <f t="shared" si="40"/>
        <v/>
      </c>
      <c r="W86" s="425"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3"/>
      <c r="BG86" s="3" t="s">
        <v>68</v>
      </c>
    </row>
    <row r="87" spans="1:59" s="12" customFormat="1" ht="13.5" customHeight="1" x14ac:dyDescent="0.2">
      <c r="A87" s="163">
        <v>72</v>
      </c>
      <c r="B87" s="164"/>
      <c r="C87" s="165"/>
      <c r="D87" s="166"/>
      <c r="E87" s="165"/>
      <c r="F87" s="165"/>
      <c r="G87" s="220"/>
      <c r="H87" s="165"/>
      <c r="I87" s="167"/>
      <c r="J87" s="168"/>
      <c r="K87" s="503"/>
      <c r="L87" s="498"/>
      <c r="M87" s="428"/>
      <c r="N87" s="427"/>
      <c r="O87" s="429"/>
      <c r="P87" s="430"/>
      <c r="Q87" s="422" t="str">
        <f t="shared" si="36"/>
        <v/>
      </c>
      <c r="R87" s="422" t="str">
        <f t="shared" si="37"/>
        <v/>
      </c>
      <c r="S87" s="423" t="str">
        <f t="shared" si="38"/>
        <v/>
      </c>
      <c r="T87" s="424" t="str">
        <f t="shared" si="53"/>
        <v/>
      </c>
      <c r="U87" s="425" t="str">
        <f t="shared" si="39"/>
        <v/>
      </c>
      <c r="V87" s="425" t="str">
        <f t="shared" si="40"/>
        <v/>
      </c>
      <c r="W87" s="425"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3"/>
      <c r="BG87" s="3" t="s">
        <v>69</v>
      </c>
    </row>
    <row r="88" spans="1:59" s="12" customFormat="1" ht="13.5" customHeight="1" x14ac:dyDescent="0.2">
      <c r="A88" s="163">
        <v>73</v>
      </c>
      <c r="B88" s="164"/>
      <c r="C88" s="165"/>
      <c r="D88" s="166"/>
      <c r="E88" s="165"/>
      <c r="F88" s="165"/>
      <c r="G88" s="220"/>
      <c r="H88" s="165"/>
      <c r="I88" s="167"/>
      <c r="J88" s="168"/>
      <c r="K88" s="503"/>
      <c r="L88" s="498"/>
      <c r="M88" s="428"/>
      <c r="N88" s="427"/>
      <c r="O88" s="429"/>
      <c r="P88" s="430"/>
      <c r="Q88" s="422" t="str">
        <f t="shared" si="36"/>
        <v/>
      </c>
      <c r="R88" s="422" t="str">
        <f t="shared" si="37"/>
        <v/>
      </c>
      <c r="S88" s="423" t="str">
        <f t="shared" si="38"/>
        <v/>
      </c>
      <c r="T88" s="424" t="str">
        <f t="shared" si="53"/>
        <v/>
      </c>
      <c r="U88" s="425" t="str">
        <f t="shared" si="39"/>
        <v/>
      </c>
      <c r="V88" s="425" t="str">
        <f t="shared" si="40"/>
        <v/>
      </c>
      <c r="W88" s="425"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3"/>
      <c r="BG88" s="3" t="s">
        <v>112</v>
      </c>
    </row>
    <row r="89" spans="1:59" s="12" customFormat="1" ht="13.5" customHeight="1" x14ac:dyDescent="0.2">
      <c r="A89" s="163">
        <v>74</v>
      </c>
      <c r="B89" s="164"/>
      <c r="C89" s="165"/>
      <c r="D89" s="166"/>
      <c r="E89" s="165"/>
      <c r="F89" s="165"/>
      <c r="G89" s="220"/>
      <c r="H89" s="165"/>
      <c r="I89" s="167"/>
      <c r="J89" s="168"/>
      <c r="K89" s="503"/>
      <c r="L89" s="498"/>
      <c r="M89" s="428"/>
      <c r="N89" s="427"/>
      <c r="O89" s="429"/>
      <c r="P89" s="430"/>
      <c r="Q89" s="422" t="str">
        <f t="shared" si="36"/>
        <v/>
      </c>
      <c r="R89" s="422" t="str">
        <f t="shared" si="37"/>
        <v/>
      </c>
      <c r="S89" s="423" t="str">
        <f t="shared" si="38"/>
        <v/>
      </c>
      <c r="T89" s="424" t="str">
        <f t="shared" si="53"/>
        <v/>
      </c>
      <c r="U89" s="425" t="str">
        <f t="shared" si="39"/>
        <v/>
      </c>
      <c r="V89" s="425" t="str">
        <f t="shared" si="40"/>
        <v/>
      </c>
      <c r="W89" s="425"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3"/>
      <c r="BG89" s="3" t="s">
        <v>113</v>
      </c>
    </row>
    <row r="90" spans="1:59" s="12" customFormat="1" ht="13.5" customHeight="1" x14ac:dyDescent="0.2">
      <c r="A90" s="163">
        <v>75</v>
      </c>
      <c r="B90" s="164"/>
      <c r="C90" s="165"/>
      <c r="D90" s="166"/>
      <c r="E90" s="165"/>
      <c r="F90" s="165"/>
      <c r="G90" s="220"/>
      <c r="H90" s="165"/>
      <c r="I90" s="167"/>
      <c r="J90" s="168"/>
      <c r="K90" s="503"/>
      <c r="L90" s="498"/>
      <c r="M90" s="428"/>
      <c r="N90" s="427"/>
      <c r="O90" s="429"/>
      <c r="P90" s="430"/>
      <c r="Q90" s="422" t="str">
        <f t="shared" si="36"/>
        <v/>
      </c>
      <c r="R90" s="422" t="str">
        <f t="shared" si="37"/>
        <v/>
      </c>
      <c r="S90" s="423" t="str">
        <f t="shared" si="38"/>
        <v/>
      </c>
      <c r="T90" s="424" t="str">
        <f t="shared" si="53"/>
        <v/>
      </c>
      <c r="U90" s="425" t="str">
        <f t="shared" si="39"/>
        <v/>
      </c>
      <c r="V90" s="425" t="str">
        <f t="shared" si="40"/>
        <v/>
      </c>
      <c r="W90" s="425"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3"/>
      <c r="BG90" s="3" t="s">
        <v>114</v>
      </c>
    </row>
    <row r="91" spans="1:59" s="12" customFormat="1" ht="13.5" customHeight="1" x14ac:dyDescent="0.2">
      <c r="A91" s="163">
        <v>76</v>
      </c>
      <c r="B91" s="164"/>
      <c r="C91" s="165"/>
      <c r="D91" s="166"/>
      <c r="E91" s="165"/>
      <c r="F91" s="165"/>
      <c r="G91" s="220"/>
      <c r="H91" s="165"/>
      <c r="I91" s="167"/>
      <c r="J91" s="168"/>
      <c r="K91" s="503"/>
      <c r="L91" s="498"/>
      <c r="M91" s="428"/>
      <c r="N91" s="427"/>
      <c r="O91" s="429"/>
      <c r="P91" s="430"/>
      <c r="Q91" s="422" t="str">
        <f t="shared" si="36"/>
        <v/>
      </c>
      <c r="R91" s="422" t="str">
        <f t="shared" si="37"/>
        <v/>
      </c>
      <c r="S91" s="423" t="str">
        <f t="shared" si="38"/>
        <v/>
      </c>
      <c r="T91" s="424" t="str">
        <f t="shared" si="53"/>
        <v/>
      </c>
      <c r="U91" s="425" t="str">
        <f t="shared" si="39"/>
        <v/>
      </c>
      <c r="V91" s="425" t="str">
        <f t="shared" si="40"/>
        <v/>
      </c>
      <c r="W91" s="425"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3"/>
      <c r="BG91" s="3" t="s">
        <v>115</v>
      </c>
    </row>
    <row r="92" spans="1:59" s="12" customFormat="1" ht="13.5" customHeight="1" x14ac:dyDescent="0.2">
      <c r="A92" s="163">
        <v>77</v>
      </c>
      <c r="B92" s="164"/>
      <c r="C92" s="165"/>
      <c r="D92" s="166"/>
      <c r="E92" s="165"/>
      <c r="F92" s="165"/>
      <c r="G92" s="220"/>
      <c r="H92" s="165"/>
      <c r="I92" s="167"/>
      <c r="J92" s="168"/>
      <c r="K92" s="503"/>
      <c r="L92" s="498"/>
      <c r="M92" s="428"/>
      <c r="N92" s="427"/>
      <c r="O92" s="429"/>
      <c r="P92" s="430"/>
      <c r="Q92" s="422" t="str">
        <f t="shared" si="36"/>
        <v/>
      </c>
      <c r="R92" s="422" t="str">
        <f t="shared" si="37"/>
        <v/>
      </c>
      <c r="S92" s="423" t="str">
        <f t="shared" si="38"/>
        <v/>
      </c>
      <c r="T92" s="424" t="str">
        <f t="shared" si="53"/>
        <v/>
      </c>
      <c r="U92" s="425" t="str">
        <f t="shared" si="39"/>
        <v/>
      </c>
      <c r="V92" s="425" t="str">
        <f t="shared" si="40"/>
        <v/>
      </c>
      <c r="W92" s="425"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3"/>
      <c r="BG92" s="3" t="s">
        <v>116</v>
      </c>
    </row>
    <row r="93" spans="1:59" s="12" customFormat="1" ht="13.5" customHeight="1" x14ac:dyDescent="0.2">
      <c r="A93" s="163">
        <v>78</v>
      </c>
      <c r="B93" s="164"/>
      <c r="C93" s="165"/>
      <c r="D93" s="166"/>
      <c r="E93" s="165"/>
      <c r="F93" s="165"/>
      <c r="G93" s="220"/>
      <c r="H93" s="165"/>
      <c r="I93" s="167"/>
      <c r="J93" s="168"/>
      <c r="K93" s="503"/>
      <c r="L93" s="498"/>
      <c r="M93" s="428"/>
      <c r="N93" s="427"/>
      <c r="O93" s="429"/>
      <c r="P93" s="430"/>
      <c r="Q93" s="422" t="str">
        <f t="shared" si="36"/>
        <v/>
      </c>
      <c r="R93" s="422" t="str">
        <f t="shared" si="37"/>
        <v/>
      </c>
      <c r="S93" s="423" t="str">
        <f t="shared" si="38"/>
        <v/>
      </c>
      <c r="T93" s="424" t="str">
        <f t="shared" si="53"/>
        <v/>
      </c>
      <c r="U93" s="425" t="str">
        <f t="shared" si="39"/>
        <v/>
      </c>
      <c r="V93" s="425" t="str">
        <f t="shared" si="40"/>
        <v/>
      </c>
      <c r="W93" s="425"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3"/>
      <c r="BG93" s="3" t="s">
        <v>117</v>
      </c>
    </row>
    <row r="94" spans="1:59" s="12" customFormat="1" ht="13.5" customHeight="1" x14ac:dyDescent="0.2">
      <c r="A94" s="163">
        <v>79</v>
      </c>
      <c r="B94" s="164"/>
      <c r="C94" s="165"/>
      <c r="D94" s="166"/>
      <c r="E94" s="165"/>
      <c r="F94" s="165"/>
      <c r="G94" s="220"/>
      <c r="H94" s="165"/>
      <c r="I94" s="167"/>
      <c r="J94" s="168"/>
      <c r="K94" s="503"/>
      <c r="L94" s="498"/>
      <c r="M94" s="428"/>
      <c r="N94" s="427"/>
      <c r="O94" s="429"/>
      <c r="P94" s="430"/>
      <c r="Q94" s="422" t="str">
        <f t="shared" si="36"/>
        <v/>
      </c>
      <c r="R94" s="422" t="str">
        <f t="shared" si="37"/>
        <v/>
      </c>
      <c r="S94" s="423" t="str">
        <f t="shared" si="38"/>
        <v/>
      </c>
      <c r="T94" s="424" t="str">
        <f t="shared" si="53"/>
        <v/>
      </c>
      <c r="U94" s="425" t="str">
        <f t="shared" si="39"/>
        <v/>
      </c>
      <c r="V94" s="425" t="str">
        <f t="shared" si="40"/>
        <v/>
      </c>
      <c r="W94" s="425"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3"/>
      <c r="BG94" s="3" t="s">
        <v>14</v>
      </c>
    </row>
    <row r="95" spans="1:59" s="12" customFormat="1" ht="13.5" customHeight="1" x14ac:dyDescent="0.2">
      <c r="A95" s="163">
        <v>80</v>
      </c>
      <c r="B95" s="164"/>
      <c r="C95" s="165"/>
      <c r="D95" s="166"/>
      <c r="E95" s="165"/>
      <c r="F95" s="165"/>
      <c r="G95" s="220"/>
      <c r="H95" s="165"/>
      <c r="I95" s="167"/>
      <c r="J95" s="168"/>
      <c r="K95" s="503"/>
      <c r="L95" s="498"/>
      <c r="M95" s="428"/>
      <c r="N95" s="427"/>
      <c r="O95" s="429"/>
      <c r="P95" s="430"/>
      <c r="Q95" s="422" t="str">
        <f t="shared" si="36"/>
        <v/>
      </c>
      <c r="R95" s="422" t="str">
        <f t="shared" si="37"/>
        <v/>
      </c>
      <c r="S95" s="423" t="str">
        <f t="shared" si="38"/>
        <v/>
      </c>
      <c r="T95" s="424" t="str">
        <f t="shared" si="53"/>
        <v/>
      </c>
      <c r="U95" s="425" t="str">
        <f t="shared" si="39"/>
        <v/>
      </c>
      <c r="V95" s="425" t="str">
        <f t="shared" si="40"/>
        <v/>
      </c>
      <c r="W95" s="425"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3"/>
      <c r="BG95" s="3" t="s">
        <v>17</v>
      </c>
    </row>
    <row r="96" spans="1:59" s="12" customFormat="1" ht="13.5" customHeight="1" x14ac:dyDescent="0.2">
      <c r="A96" s="163">
        <v>81</v>
      </c>
      <c r="B96" s="164"/>
      <c r="C96" s="165"/>
      <c r="D96" s="166"/>
      <c r="E96" s="165"/>
      <c r="F96" s="165"/>
      <c r="G96" s="220"/>
      <c r="H96" s="165"/>
      <c r="I96" s="167"/>
      <c r="J96" s="168"/>
      <c r="K96" s="503"/>
      <c r="L96" s="498"/>
      <c r="M96" s="428"/>
      <c r="N96" s="427"/>
      <c r="O96" s="429"/>
      <c r="P96" s="430"/>
      <c r="Q96" s="422" t="str">
        <f t="shared" si="36"/>
        <v/>
      </c>
      <c r="R96" s="422" t="str">
        <f t="shared" si="37"/>
        <v/>
      </c>
      <c r="S96" s="423" t="str">
        <f t="shared" si="38"/>
        <v/>
      </c>
      <c r="T96" s="424" t="str">
        <f t="shared" si="53"/>
        <v/>
      </c>
      <c r="U96" s="425" t="str">
        <f t="shared" si="39"/>
        <v/>
      </c>
      <c r="V96" s="425" t="str">
        <f t="shared" si="40"/>
        <v/>
      </c>
      <c r="W96" s="425"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3"/>
      <c r="BG96" s="3" t="s">
        <v>23</v>
      </c>
    </row>
    <row r="97" spans="1:59" s="12" customFormat="1" ht="13.5" customHeight="1" x14ac:dyDescent="0.2">
      <c r="A97" s="163">
        <v>82</v>
      </c>
      <c r="B97" s="164"/>
      <c r="C97" s="165"/>
      <c r="D97" s="166"/>
      <c r="E97" s="165"/>
      <c r="F97" s="165"/>
      <c r="G97" s="220"/>
      <c r="H97" s="165"/>
      <c r="I97" s="167"/>
      <c r="J97" s="168"/>
      <c r="K97" s="503"/>
      <c r="L97" s="498"/>
      <c r="M97" s="428"/>
      <c r="N97" s="427"/>
      <c r="O97" s="429"/>
      <c r="P97" s="430"/>
      <c r="Q97" s="422" t="str">
        <f t="shared" si="36"/>
        <v/>
      </c>
      <c r="R97" s="422" t="str">
        <f t="shared" si="37"/>
        <v/>
      </c>
      <c r="S97" s="423" t="str">
        <f t="shared" si="38"/>
        <v/>
      </c>
      <c r="T97" s="424" t="str">
        <f t="shared" si="53"/>
        <v/>
      </c>
      <c r="U97" s="425" t="str">
        <f t="shared" si="39"/>
        <v/>
      </c>
      <c r="V97" s="425" t="str">
        <f t="shared" si="40"/>
        <v/>
      </c>
      <c r="W97" s="425"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3"/>
      <c r="BG97" s="3" t="s">
        <v>34</v>
      </c>
    </row>
    <row r="98" spans="1:59" s="12" customFormat="1" ht="13.5" customHeight="1" x14ac:dyDescent="0.2">
      <c r="A98" s="163">
        <v>83</v>
      </c>
      <c r="B98" s="164"/>
      <c r="C98" s="165"/>
      <c r="D98" s="166"/>
      <c r="E98" s="165"/>
      <c r="F98" s="165"/>
      <c r="G98" s="220"/>
      <c r="H98" s="165"/>
      <c r="I98" s="167"/>
      <c r="J98" s="168"/>
      <c r="K98" s="503"/>
      <c r="L98" s="498"/>
      <c r="M98" s="428"/>
      <c r="N98" s="427"/>
      <c r="O98" s="429"/>
      <c r="P98" s="430"/>
      <c r="Q98" s="422" t="str">
        <f t="shared" si="36"/>
        <v/>
      </c>
      <c r="R98" s="422" t="str">
        <f t="shared" si="37"/>
        <v/>
      </c>
      <c r="S98" s="423" t="str">
        <f t="shared" si="38"/>
        <v/>
      </c>
      <c r="T98" s="424" t="str">
        <f t="shared" si="53"/>
        <v/>
      </c>
      <c r="U98" s="425" t="str">
        <f t="shared" si="39"/>
        <v/>
      </c>
      <c r="V98" s="425" t="str">
        <f t="shared" si="40"/>
        <v/>
      </c>
      <c r="W98" s="425"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3"/>
      <c r="BG98" s="3" t="s">
        <v>118</v>
      </c>
    </row>
    <row r="99" spans="1:59" s="12" customFormat="1" ht="13.5" customHeight="1" x14ac:dyDescent="0.2">
      <c r="A99" s="163">
        <v>84</v>
      </c>
      <c r="B99" s="164"/>
      <c r="C99" s="165"/>
      <c r="D99" s="166"/>
      <c r="E99" s="165"/>
      <c r="F99" s="165"/>
      <c r="G99" s="220"/>
      <c r="H99" s="165"/>
      <c r="I99" s="167"/>
      <c r="J99" s="168"/>
      <c r="K99" s="503"/>
      <c r="L99" s="498"/>
      <c r="M99" s="428"/>
      <c r="N99" s="427"/>
      <c r="O99" s="429"/>
      <c r="P99" s="430"/>
      <c r="Q99" s="422" t="str">
        <f t="shared" si="36"/>
        <v/>
      </c>
      <c r="R99" s="422" t="str">
        <f t="shared" si="37"/>
        <v/>
      </c>
      <c r="S99" s="423" t="str">
        <f t="shared" si="38"/>
        <v/>
      </c>
      <c r="T99" s="424" t="str">
        <f t="shared" si="53"/>
        <v/>
      </c>
      <c r="U99" s="425" t="str">
        <f t="shared" si="39"/>
        <v/>
      </c>
      <c r="V99" s="425" t="str">
        <f t="shared" si="40"/>
        <v/>
      </c>
      <c r="W99" s="425"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3"/>
      <c r="BG99" s="3" t="s">
        <v>119</v>
      </c>
    </row>
    <row r="100" spans="1:59" s="12" customFormat="1" ht="13.5" customHeight="1" x14ac:dyDescent="0.2">
      <c r="A100" s="163">
        <v>85</v>
      </c>
      <c r="B100" s="164"/>
      <c r="C100" s="165"/>
      <c r="D100" s="166"/>
      <c r="E100" s="165"/>
      <c r="F100" s="165"/>
      <c r="G100" s="220"/>
      <c r="H100" s="165"/>
      <c r="I100" s="167"/>
      <c r="J100" s="168"/>
      <c r="K100" s="503"/>
      <c r="L100" s="498"/>
      <c r="M100" s="428"/>
      <c r="N100" s="427"/>
      <c r="O100" s="429"/>
      <c r="P100" s="430"/>
      <c r="Q100" s="422" t="str">
        <f t="shared" si="36"/>
        <v/>
      </c>
      <c r="R100" s="422" t="str">
        <f t="shared" si="37"/>
        <v/>
      </c>
      <c r="S100" s="423" t="str">
        <f t="shared" si="38"/>
        <v/>
      </c>
      <c r="T100" s="424" t="str">
        <f t="shared" si="53"/>
        <v/>
      </c>
      <c r="U100" s="425" t="str">
        <f t="shared" si="39"/>
        <v/>
      </c>
      <c r="V100" s="425" t="str">
        <f t="shared" si="40"/>
        <v/>
      </c>
      <c r="W100" s="425"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3"/>
      <c r="BG100" s="3" t="s">
        <v>120</v>
      </c>
    </row>
    <row r="101" spans="1:59" s="12" customFormat="1" ht="13.5" customHeight="1" x14ac:dyDescent="0.2">
      <c r="A101" s="163">
        <v>86</v>
      </c>
      <c r="B101" s="164"/>
      <c r="C101" s="165"/>
      <c r="D101" s="166"/>
      <c r="E101" s="165"/>
      <c r="F101" s="165"/>
      <c r="G101" s="220"/>
      <c r="H101" s="165"/>
      <c r="I101" s="167"/>
      <c r="J101" s="168"/>
      <c r="K101" s="503"/>
      <c r="L101" s="498"/>
      <c r="M101" s="428"/>
      <c r="N101" s="427"/>
      <c r="O101" s="429"/>
      <c r="P101" s="430"/>
      <c r="Q101" s="422" t="str">
        <f t="shared" si="36"/>
        <v/>
      </c>
      <c r="R101" s="422" t="str">
        <f t="shared" si="37"/>
        <v/>
      </c>
      <c r="S101" s="423" t="str">
        <f t="shared" si="38"/>
        <v/>
      </c>
      <c r="T101" s="424" t="str">
        <f t="shared" si="53"/>
        <v/>
      </c>
      <c r="U101" s="425" t="str">
        <f t="shared" si="39"/>
        <v/>
      </c>
      <c r="V101" s="425" t="str">
        <f t="shared" si="40"/>
        <v/>
      </c>
      <c r="W101" s="425"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3"/>
      <c r="BG101" s="3" t="s">
        <v>121</v>
      </c>
    </row>
    <row r="102" spans="1:59" s="12" customFormat="1" ht="13.5" customHeight="1" x14ac:dyDescent="0.2">
      <c r="A102" s="163">
        <v>87</v>
      </c>
      <c r="B102" s="164"/>
      <c r="C102" s="165"/>
      <c r="D102" s="166"/>
      <c r="E102" s="165"/>
      <c r="F102" s="165"/>
      <c r="G102" s="220"/>
      <c r="H102" s="165"/>
      <c r="I102" s="167"/>
      <c r="J102" s="168"/>
      <c r="K102" s="503"/>
      <c r="L102" s="498"/>
      <c r="M102" s="428"/>
      <c r="N102" s="427"/>
      <c r="O102" s="429"/>
      <c r="P102" s="430"/>
      <c r="Q102" s="422" t="str">
        <f t="shared" si="36"/>
        <v/>
      </c>
      <c r="R102" s="422" t="str">
        <f t="shared" si="37"/>
        <v/>
      </c>
      <c r="S102" s="423" t="str">
        <f t="shared" si="38"/>
        <v/>
      </c>
      <c r="T102" s="424" t="str">
        <f t="shared" si="53"/>
        <v/>
      </c>
      <c r="U102" s="425" t="str">
        <f t="shared" si="39"/>
        <v/>
      </c>
      <c r="V102" s="425" t="str">
        <f t="shared" si="40"/>
        <v/>
      </c>
      <c r="W102" s="425"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3"/>
      <c r="BG102" s="3" t="s">
        <v>122</v>
      </c>
    </row>
    <row r="103" spans="1:59" s="12" customFormat="1" ht="13.5" customHeight="1" x14ac:dyDescent="0.2">
      <c r="A103" s="163">
        <v>88</v>
      </c>
      <c r="B103" s="164"/>
      <c r="C103" s="165"/>
      <c r="D103" s="166"/>
      <c r="E103" s="165"/>
      <c r="F103" s="165"/>
      <c r="G103" s="220"/>
      <c r="H103" s="165"/>
      <c r="I103" s="167"/>
      <c r="J103" s="168"/>
      <c r="K103" s="503"/>
      <c r="L103" s="498"/>
      <c r="M103" s="428"/>
      <c r="N103" s="427"/>
      <c r="O103" s="429"/>
      <c r="P103" s="430"/>
      <c r="Q103" s="422" t="str">
        <f t="shared" si="36"/>
        <v/>
      </c>
      <c r="R103" s="422" t="str">
        <f t="shared" si="37"/>
        <v/>
      </c>
      <c r="S103" s="423" t="str">
        <f t="shared" si="38"/>
        <v/>
      </c>
      <c r="T103" s="424" t="str">
        <f t="shared" si="53"/>
        <v/>
      </c>
      <c r="U103" s="425" t="str">
        <f t="shared" si="39"/>
        <v/>
      </c>
      <c r="V103" s="425" t="str">
        <f t="shared" si="40"/>
        <v/>
      </c>
      <c r="W103" s="425"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3"/>
      <c r="BG103" s="3" t="s">
        <v>123</v>
      </c>
    </row>
    <row r="104" spans="1:59" s="12" customFormat="1" ht="13.5" customHeight="1" x14ac:dyDescent="0.2">
      <c r="A104" s="163">
        <v>89</v>
      </c>
      <c r="B104" s="164"/>
      <c r="C104" s="165"/>
      <c r="D104" s="166"/>
      <c r="E104" s="165"/>
      <c r="F104" s="165"/>
      <c r="G104" s="220"/>
      <c r="H104" s="165"/>
      <c r="I104" s="167"/>
      <c r="J104" s="168"/>
      <c r="K104" s="503"/>
      <c r="L104" s="498"/>
      <c r="M104" s="428"/>
      <c r="N104" s="427"/>
      <c r="O104" s="429"/>
      <c r="P104" s="430"/>
      <c r="Q104" s="422" t="str">
        <f t="shared" si="36"/>
        <v/>
      </c>
      <c r="R104" s="422" t="str">
        <f t="shared" si="37"/>
        <v/>
      </c>
      <c r="S104" s="423" t="str">
        <f t="shared" si="38"/>
        <v/>
      </c>
      <c r="T104" s="424" t="str">
        <f t="shared" si="53"/>
        <v/>
      </c>
      <c r="U104" s="425" t="str">
        <f t="shared" si="39"/>
        <v/>
      </c>
      <c r="V104" s="425" t="str">
        <f t="shared" si="40"/>
        <v/>
      </c>
      <c r="W104" s="425"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3"/>
      <c r="BG104" s="3" t="s">
        <v>124</v>
      </c>
    </row>
    <row r="105" spans="1:59" s="12" customFormat="1" ht="13.5" customHeight="1" x14ac:dyDescent="0.2">
      <c r="A105" s="163">
        <v>90</v>
      </c>
      <c r="B105" s="164"/>
      <c r="C105" s="165"/>
      <c r="D105" s="166"/>
      <c r="E105" s="165"/>
      <c r="F105" s="165"/>
      <c r="G105" s="220"/>
      <c r="H105" s="165"/>
      <c r="I105" s="167"/>
      <c r="J105" s="168"/>
      <c r="K105" s="503"/>
      <c r="L105" s="498"/>
      <c r="M105" s="428"/>
      <c r="N105" s="427"/>
      <c r="O105" s="429"/>
      <c r="P105" s="430"/>
      <c r="Q105" s="422" t="str">
        <f t="shared" si="36"/>
        <v/>
      </c>
      <c r="R105" s="422" t="str">
        <f t="shared" si="37"/>
        <v/>
      </c>
      <c r="S105" s="423" t="str">
        <f t="shared" si="38"/>
        <v/>
      </c>
      <c r="T105" s="424" t="str">
        <f t="shared" si="53"/>
        <v/>
      </c>
      <c r="U105" s="425" t="str">
        <f t="shared" si="39"/>
        <v/>
      </c>
      <c r="V105" s="425" t="str">
        <f t="shared" si="40"/>
        <v/>
      </c>
      <c r="W105" s="425"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3"/>
      <c r="BG105" s="3" t="s">
        <v>125</v>
      </c>
    </row>
    <row r="106" spans="1:59" s="12" customFormat="1" ht="13.5" customHeight="1" x14ac:dyDescent="0.2">
      <c r="A106" s="163">
        <v>91</v>
      </c>
      <c r="B106" s="164"/>
      <c r="C106" s="165"/>
      <c r="D106" s="166"/>
      <c r="E106" s="165"/>
      <c r="F106" s="165"/>
      <c r="G106" s="220"/>
      <c r="H106" s="165"/>
      <c r="I106" s="167"/>
      <c r="J106" s="168"/>
      <c r="K106" s="503"/>
      <c r="L106" s="498"/>
      <c r="M106" s="428"/>
      <c r="N106" s="427"/>
      <c r="O106" s="429"/>
      <c r="P106" s="430"/>
      <c r="Q106" s="422" t="str">
        <f t="shared" si="36"/>
        <v/>
      </c>
      <c r="R106" s="422" t="str">
        <f t="shared" si="37"/>
        <v/>
      </c>
      <c r="S106" s="423" t="str">
        <f t="shared" si="38"/>
        <v/>
      </c>
      <c r="T106" s="424" t="str">
        <f t="shared" si="53"/>
        <v/>
      </c>
      <c r="U106" s="425" t="str">
        <f t="shared" si="39"/>
        <v/>
      </c>
      <c r="V106" s="425" t="str">
        <f t="shared" si="40"/>
        <v/>
      </c>
      <c r="W106" s="425"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3"/>
      <c r="BG106" s="3" t="s">
        <v>126</v>
      </c>
    </row>
    <row r="107" spans="1:59" s="12" customFormat="1" ht="13.5" customHeight="1" x14ac:dyDescent="0.2">
      <c r="A107" s="163">
        <v>92</v>
      </c>
      <c r="B107" s="164"/>
      <c r="C107" s="165"/>
      <c r="D107" s="166"/>
      <c r="E107" s="165"/>
      <c r="F107" s="165"/>
      <c r="G107" s="220"/>
      <c r="H107" s="165"/>
      <c r="I107" s="167"/>
      <c r="J107" s="168"/>
      <c r="K107" s="503"/>
      <c r="L107" s="498"/>
      <c r="M107" s="428"/>
      <c r="N107" s="427"/>
      <c r="O107" s="429"/>
      <c r="P107" s="430"/>
      <c r="Q107" s="422" t="str">
        <f t="shared" si="36"/>
        <v/>
      </c>
      <c r="R107" s="422" t="str">
        <f t="shared" si="37"/>
        <v/>
      </c>
      <c r="S107" s="423" t="str">
        <f t="shared" si="38"/>
        <v/>
      </c>
      <c r="T107" s="424" t="str">
        <f t="shared" si="53"/>
        <v/>
      </c>
      <c r="U107" s="425" t="str">
        <f t="shared" si="39"/>
        <v/>
      </c>
      <c r="V107" s="425" t="str">
        <f t="shared" si="40"/>
        <v/>
      </c>
      <c r="W107" s="425"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3"/>
      <c r="BG107" s="3" t="s">
        <v>127</v>
      </c>
    </row>
    <row r="108" spans="1:59" s="12" customFormat="1" ht="13.5" customHeight="1" x14ac:dyDescent="0.2">
      <c r="A108" s="163">
        <v>93</v>
      </c>
      <c r="B108" s="164"/>
      <c r="C108" s="165"/>
      <c r="D108" s="166"/>
      <c r="E108" s="165"/>
      <c r="F108" s="165"/>
      <c r="G108" s="220"/>
      <c r="H108" s="165"/>
      <c r="I108" s="167"/>
      <c r="J108" s="168"/>
      <c r="K108" s="503"/>
      <c r="L108" s="498"/>
      <c r="M108" s="428"/>
      <c r="N108" s="427"/>
      <c r="O108" s="429"/>
      <c r="P108" s="430"/>
      <c r="Q108" s="422" t="str">
        <f t="shared" si="36"/>
        <v/>
      </c>
      <c r="R108" s="422" t="str">
        <f t="shared" si="37"/>
        <v/>
      </c>
      <c r="S108" s="423" t="str">
        <f t="shared" si="38"/>
        <v/>
      </c>
      <c r="T108" s="424" t="str">
        <f t="shared" si="53"/>
        <v/>
      </c>
      <c r="U108" s="425" t="str">
        <f t="shared" si="39"/>
        <v/>
      </c>
      <c r="V108" s="425" t="str">
        <f t="shared" si="40"/>
        <v/>
      </c>
      <c r="W108" s="425"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3"/>
      <c r="BG108" s="3" t="s">
        <v>128</v>
      </c>
    </row>
    <row r="109" spans="1:59" s="12" customFormat="1" ht="13.5" customHeight="1" x14ac:dyDescent="0.2">
      <c r="A109" s="163">
        <v>94</v>
      </c>
      <c r="B109" s="164"/>
      <c r="C109" s="165"/>
      <c r="D109" s="166"/>
      <c r="E109" s="165"/>
      <c r="F109" s="165"/>
      <c r="G109" s="220"/>
      <c r="H109" s="165"/>
      <c r="I109" s="167"/>
      <c r="J109" s="168"/>
      <c r="K109" s="503"/>
      <c r="L109" s="498"/>
      <c r="M109" s="428"/>
      <c r="N109" s="427"/>
      <c r="O109" s="429"/>
      <c r="P109" s="430"/>
      <c r="Q109" s="422" t="str">
        <f t="shared" si="36"/>
        <v/>
      </c>
      <c r="R109" s="422" t="str">
        <f t="shared" si="37"/>
        <v/>
      </c>
      <c r="S109" s="423" t="str">
        <f t="shared" si="38"/>
        <v/>
      </c>
      <c r="T109" s="424" t="str">
        <f t="shared" si="53"/>
        <v/>
      </c>
      <c r="U109" s="425" t="str">
        <f t="shared" si="39"/>
        <v/>
      </c>
      <c r="V109" s="425" t="str">
        <f t="shared" si="40"/>
        <v/>
      </c>
      <c r="W109" s="425"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3"/>
      <c r="BG109" s="3" t="s">
        <v>129</v>
      </c>
    </row>
    <row r="110" spans="1:59" s="12" customFormat="1" ht="13.5" customHeight="1" x14ac:dyDescent="0.2">
      <c r="A110" s="163">
        <v>95</v>
      </c>
      <c r="B110" s="164"/>
      <c r="C110" s="165"/>
      <c r="D110" s="166"/>
      <c r="E110" s="165"/>
      <c r="F110" s="165"/>
      <c r="G110" s="220"/>
      <c r="H110" s="165"/>
      <c r="I110" s="167"/>
      <c r="J110" s="168"/>
      <c r="K110" s="503"/>
      <c r="L110" s="498"/>
      <c r="M110" s="428"/>
      <c r="N110" s="427"/>
      <c r="O110" s="429"/>
      <c r="P110" s="430"/>
      <c r="Q110" s="422" t="str">
        <f t="shared" si="36"/>
        <v/>
      </c>
      <c r="R110" s="422" t="str">
        <f t="shared" si="37"/>
        <v/>
      </c>
      <c r="S110" s="423" t="str">
        <f t="shared" si="38"/>
        <v/>
      </c>
      <c r="T110" s="424" t="str">
        <f t="shared" si="53"/>
        <v/>
      </c>
      <c r="U110" s="425" t="str">
        <f t="shared" si="39"/>
        <v/>
      </c>
      <c r="V110" s="425" t="str">
        <f t="shared" si="40"/>
        <v/>
      </c>
      <c r="W110" s="425"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3"/>
      <c r="BG110" s="3" t="s">
        <v>130</v>
      </c>
    </row>
    <row r="111" spans="1:59" s="12" customFormat="1" ht="13.5" customHeight="1" x14ac:dyDescent="0.2">
      <c r="A111" s="163">
        <v>96</v>
      </c>
      <c r="B111" s="164"/>
      <c r="C111" s="165"/>
      <c r="D111" s="166"/>
      <c r="E111" s="165"/>
      <c r="F111" s="165"/>
      <c r="G111" s="220"/>
      <c r="H111" s="165"/>
      <c r="I111" s="167"/>
      <c r="J111" s="168"/>
      <c r="K111" s="503"/>
      <c r="L111" s="498"/>
      <c r="M111" s="428"/>
      <c r="N111" s="427"/>
      <c r="O111" s="429"/>
      <c r="P111" s="430"/>
      <c r="Q111" s="422" t="str">
        <f t="shared" si="36"/>
        <v/>
      </c>
      <c r="R111" s="422" t="str">
        <f t="shared" si="37"/>
        <v/>
      </c>
      <c r="S111" s="423" t="str">
        <f t="shared" si="38"/>
        <v/>
      </c>
      <c r="T111" s="424" t="str">
        <f t="shared" si="53"/>
        <v/>
      </c>
      <c r="U111" s="425" t="str">
        <f t="shared" si="39"/>
        <v/>
      </c>
      <c r="V111" s="425" t="str">
        <f t="shared" si="40"/>
        <v/>
      </c>
      <c r="W111" s="425"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3"/>
      <c r="BG111" s="3" t="s">
        <v>70</v>
      </c>
    </row>
    <row r="112" spans="1:59" s="12" customFormat="1" ht="13.5" customHeight="1" x14ac:dyDescent="0.2">
      <c r="A112" s="163">
        <v>97</v>
      </c>
      <c r="B112" s="164"/>
      <c r="C112" s="165"/>
      <c r="D112" s="166"/>
      <c r="E112" s="165"/>
      <c r="F112" s="165"/>
      <c r="G112" s="220"/>
      <c r="H112" s="165"/>
      <c r="I112" s="167"/>
      <c r="J112" s="168"/>
      <c r="K112" s="503"/>
      <c r="L112" s="498"/>
      <c r="M112" s="428"/>
      <c r="N112" s="427"/>
      <c r="O112" s="429"/>
      <c r="P112" s="430"/>
      <c r="Q112" s="422" t="str">
        <f t="shared" si="36"/>
        <v/>
      </c>
      <c r="R112" s="422" t="str">
        <f t="shared" si="37"/>
        <v/>
      </c>
      <c r="S112" s="423" t="str">
        <f t="shared" si="38"/>
        <v/>
      </c>
      <c r="T112" s="424" t="str">
        <f t="shared" si="53"/>
        <v/>
      </c>
      <c r="U112" s="425" t="str">
        <f t="shared" si="39"/>
        <v/>
      </c>
      <c r="V112" s="425" t="str">
        <f t="shared" si="40"/>
        <v/>
      </c>
      <c r="W112" s="425"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3"/>
      <c r="BG112" s="3" t="s">
        <v>71</v>
      </c>
    </row>
    <row r="113" spans="1:59" s="12" customFormat="1" ht="13.5" customHeight="1" x14ac:dyDescent="0.2">
      <c r="A113" s="163">
        <v>98</v>
      </c>
      <c r="B113" s="164"/>
      <c r="C113" s="165"/>
      <c r="D113" s="166"/>
      <c r="E113" s="165"/>
      <c r="F113" s="165"/>
      <c r="G113" s="220"/>
      <c r="H113" s="165"/>
      <c r="I113" s="167"/>
      <c r="J113" s="168"/>
      <c r="K113" s="503"/>
      <c r="L113" s="498"/>
      <c r="M113" s="428"/>
      <c r="N113" s="427"/>
      <c r="O113" s="429"/>
      <c r="P113" s="430"/>
      <c r="Q113" s="422" t="str">
        <f t="shared" si="36"/>
        <v/>
      </c>
      <c r="R113" s="422" t="str">
        <f t="shared" si="37"/>
        <v/>
      </c>
      <c r="S113" s="423" t="str">
        <f t="shared" si="38"/>
        <v/>
      </c>
      <c r="T113" s="424" t="str">
        <f t="shared" si="53"/>
        <v/>
      </c>
      <c r="U113" s="425" t="str">
        <f t="shared" si="39"/>
        <v/>
      </c>
      <c r="V113" s="425" t="str">
        <f t="shared" si="40"/>
        <v/>
      </c>
      <c r="W113" s="425"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3"/>
      <c r="BG113" s="3" t="s">
        <v>72</v>
      </c>
    </row>
    <row r="114" spans="1:59" s="12" customFormat="1" ht="13.5" customHeight="1" x14ac:dyDescent="0.2">
      <c r="A114" s="163">
        <v>99</v>
      </c>
      <c r="B114" s="164"/>
      <c r="C114" s="165"/>
      <c r="D114" s="166"/>
      <c r="E114" s="165"/>
      <c r="F114" s="165"/>
      <c r="G114" s="220"/>
      <c r="H114" s="165"/>
      <c r="I114" s="167"/>
      <c r="J114" s="168"/>
      <c r="K114" s="503"/>
      <c r="L114" s="498"/>
      <c r="M114" s="428"/>
      <c r="N114" s="427"/>
      <c r="O114" s="429"/>
      <c r="P114" s="430"/>
      <c r="Q114" s="422" t="str">
        <f t="shared" si="36"/>
        <v/>
      </c>
      <c r="R114" s="422" t="str">
        <f t="shared" si="37"/>
        <v/>
      </c>
      <c r="S114" s="423" t="str">
        <f t="shared" si="38"/>
        <v/>
      </c>
      <c r="T114" s="424" t="str">
        <f t="shared" si="53"/>
        <v/>
      </c>
      <c r="U114" s="425" t="str">
        <f t="shared" si="39"/>
        <v/>
      </c>
      <c r="V114" s="425" t="str">
        <f t="shared" si="40"/>
        <v/>
      </c>
      <c r="W114" s="425"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3"/>
      <c r="BG114" s="3" t="s">
        <v>73</v>
      </c>
    </row>
    <row r="115" spans="1:59" s="12" customFormat="1" ht="13.5" customHeight="1" x14ac:dyDescent="0.2">
      <c r="A115" s="163">
        <v>100</v>
      </c>
      <c r="B115" s="164"/>
      <c r="C115" s="165"/>
      <c r="D115" s="166"/>
      <c r="E115" s="165"/>
      <c r="F115" s="165"/>
      <c r="G115" s="220"/>
      <c r="H115" s="165"/>
      <c r="I115" s="167"/>
      <c r="J115" s="168"/>
      <c r="K115" s="503"/>
      <c r="L115" s="498"/>
      <c r="M115" s="428"/>
      <c r="N115" s="427"/>
      <c r="O115" s="429"/>
      <c r="P115" s="430"/>
      <c r="Q115" s="422" t="str">
        <f t="shared" si="36"/>
        <v/>
      </c>
      <c r="R115" s="422" t="str">
        <f t="shared" si="37"/>
        <v/>
      </c>
      <c r="S115" s="423" t="str">
        <f t="shared" si="38"/>
        <v/>
      </c>
      <c r="T115" s="424" t="str">
        <f t="shared" si="53"/>
        <v/>
      </c>
      <c r="U115" s="425" t="str">
        <f t="shared" si="39"/>
        <v/>
      </c>
      <c r="V115" s="425" t="str">
        <f t="shared" si="40"/>
        <v/>
      </c>
      <c r="W115" s="425"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3"/>
      <c r="BG115" s="3" t="s">
        <v>532</v>
      </c>
    </row>
    <row r="116" spans="1:59" s="12" customFormat="1" ht="13.5" customHeight="1" x14ac:dyDescent="0.2">
      <c r="A116" s="163">
        <v>101</v>
      </c>
      <c r="B116" s="164"/>
      <c r="C116" s="165"/>
      <c r="D116" s="166"/>
      <c r="E116" s="165"/>
      <c r="F116" s="165"/>
      <c r="G116" s="220"/>
      <c r="H116" s="165"/>
      <c r="I116" s="167"/>
      <c r="J116" s="168"/>
      <c r="K116" s="503"/>
      <c r="L116" s="498"/>
      <c r="M116" s="428"/>
      <c r="N116" s="427"/>
      <c r="O116" s="429"/>
      <c r="P116" s="430"/>
      <c r="Q116" s="422" t="str">
        <f t="shared" si="36"/>
        <v/>
      </c>
      <c r="R116" s="422" t="str">
        <f t="shared" si="37"/>
        <v/>
      </c>
      <c r="S116" s="423" t="str">
        <f t="shared" si="38"/>
        <v/>
      </c>
      <c r="T116" s="424" t="str">
        <f t="shared" si="53"/>
        <v/>
      </c>
      <c r="U116" s="425" t="str">
        <f t="shared" si="39"/>
        <v/>
      </c>
      <c r="V116" s="425" t="str">
        <f t="shared" si="40"/>
        <v/>
      </c>
      <c r="W116" s="425"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3"/>
      <c r="BG116" s="3" t="s">
        <v>534</v>
      </c>
    </row>
    <row r="117" spans="1:59" s="12" customFormat="1" ht="13.5" customHeight="1" x14ac:dyDescent="0.2">
      <c r="A117" s="163">
        <v>102</v>
      </c>
      <c r="B117" s="164"/>
      <c r="C117" s="165"/>
      <c r="D117" s="166"/>
      <c r="E117" s="165"/>
      <c r="F117" s="165"/>
      <c r="G117" s="220"/>
      <c r="H117" s="165"/>
      <c r="I117" s="167"/>
      <c r="J117" s="168"/>
      <c r="K117" s="503"/>
      <c r="L117" s="498"/>
      <c r="M117" s="428"/>
      <c r="N117" s="427"/>
      <c r="O117" s="429"/>
      <c r="P117" s="430"/>
      <c r="Q117" s="422" t="str">
        <f t="shared" si="36"/>
        <v/>
      </c>
      <c r="R117" s="422" t="str">
        <f t="shared" si="37"/>
        <v/>
      </c>
      <c r="S117" s="423" t="str">
        <f t="shared" si="38"/>
        <v/>
      </c>
      <c r="T117" s="424" t="str">
        <f t="shared" si="53"/>
        <v/>
      </c>
      <c r="U117" s="425" t="str">
        <f t="shared" si="39"/>
        <v/>
      </c>
      <c r="V117" s="425" t="str">
        <f t="shared" si="40"/>
        <v/>
      </c>
      <c r="W117" s="425"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3"/>
      <c r="BG117" s="3" t="s">
        <v>131</v>
      </c>
    </row>
    <row r="118" spans="1:59" s="12" customFormat="1" ht="13.5" customHeight="1" x14ac:dyDescent="0.2">
      <c r="A118" s="163">
        <v>103</v>
      </c>
      <c r="B118" s="164"/>
      <c r="C118" s="165"/>
      <c r="D118" s="166"/>
      <c r="E118" s="165"/>
      <c r="F118" s="165"/>
      <c r="G118" s="220"/>
      <c r="H118" s="165"/>
      <c r="I118" s="167"/>
      <c r="J118" s="168"/>
      <c r="K118" s="503"/>
      <c r="L118" s="498"/>
      <c r="M118" s="428"/>
      <c r="N118" s="427"/>
      <c r="O118" s="429"/>
      <c r="P118" s="430"/>
      <c r="Q118" s="422" t="str">
        <f t="shared" si="36"/>
        <v/>
      </c>
      <c r="R118" s="422" t="str">
        <f t="shared" si="37"/>
        <v/>
      </c>
      <c r="S118" s="423" t="str">
        <f t="shared" si="38"/>
        <v/>
      </c>
      <c r="T118" s="424" t="str">
        <f t="shared" si="53"/>
        <v/>
      </c>
      <c r="U118" s="425" t="str">
        <f t="shared" si="39"/>
        <v/>
      </c>
      <c r="V118" s="425" t="str">
        <f t="shared" si="40"/>
        <v/>
      </c>
      <c r="W118" s="425"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3"/>
      <c r="BG118" s="3" t="s">
        <v>132</v>
      </c>
    </row>
    <row r="119" spans="1:59" s="12" customFormat="1" ht="13.5" customHeight="1" x14ac:dyDescent="0.2">
      <c r="A119" s="163">
        <v>104</v>
      </c>
      <c r="B119" s="164"/>
      <c r="C119" s="165"/>
      <c r="D119" s="166"/>
      <c r="E119" s="165"/>
      <c r="F119" s="165"/>
      <c r="G119" s="220"/>
      <c r="H119" s="165"/>
      <c r="I119" s="167"/>
      <c r="J119" s="168"/>
      <c r="K119" s="503"/>
      <c r="L119" s="498"/>
      <c r="M119" s="428"/>
      <c r="N119" s="427"/>
      <c r="O119" s="429"/>
      <c r="P119" s="430"/>
      <c r="Q119" s="422" t="str">
        <f t="shared" si="36"/>
        <v/>
      </c>
      <c r="R119" s="422" t="str">
        <f t="shared" si="37"/>
        <v/>
      </c>
      <c r="S119" s="423" t="str">
        <f t="shared" si="38"/>
        <v/>
      </c>
      <c r="T119" s="424" t="str">
        <f t="shared" si="53"/>
        <v/>
      </c>
      <c r="U119" s="425" t="str">
        <f t="shared" si="39"/>
        <v/>
      </c>
      <c r="V119" s="425" t="str">
        <f t="shared" si="40"/>
        <v/>
      </c>
      <c r="W119" s="425"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3"/>
      <c r="BG119" s="3" t="s">
        <v>133</v>
      </c>
    </row>
    <row r="120" spans="1:59" s="12" customFormat="1" ht="13.5" customHeight="1" x14ac:dyDescent="0.2">
      <c r="A120" s="163">
        <v>105</v>
      </c>
      <c r="B120" s="164"/>
      <c r="C120" s="165"/>
      <c r="D120" s="166"/>
      <c r="E120" s="165"/>
      <c r="F120" s="165"/>
      <c r="G120" s="220"/>
      <c r="H120" s="165"/>
      <c r="I120" s="167"/>
      <c r="J120" s="168"/>
      <c r="K120" s="503"/>
      <c r="L120" s="498"/>
      <c r="M120" s="428"/>
      <c r="N120" s="427"/>
      <c r="O120" s="429"/>
      <c r="P120" s="430"/>
      <c r="Q120" s="422" t="str">
        <f t="shared" si="36"/>
        <v/>
      </c>
      <c r="R120" s="422" t="str">
        <f t="shared" si="37"/>
        <v/>
      </c>
      <c r="S120" s="423" t="str">
        <f t="shared" si="38"/>
        <v/>
      </c>
      <c r="T120" s="424" t="str">
        <f t="shared" si="53"/>
        <v/>
      </c>
      <c r="U120" s="425" t="str">
        <f t="shared" si="39"/>
        <v/>
      </c>
      <c r="V120" s="425" t="str">
        <f t="shared" si="40"/>
        <v/>
      </c>
      <c r="W120" s="425"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3"/>
      <c r="BG120" s="3" t="s">
        <v>134</v>
      </c>
    </row>
    <row r="121" spans="1:59" s="12" customFormat="1" ht="13.5" customHeight="1" x14ac:dyDescent="0.2">
      <c r="A121" s="163">
        <v>106</v>
      </c>
      <c r="B121" s="164"/>
      <c r="C121" s="165"/>
      <c r="D121" s="166"/>
      <c r="E121" s="165"/>
      <c r="F121" s="165"/>
      <c r="G121" s="220"/>
      <c r="H121" s="165"/>
      <c r="I121" s="167"/>
      <c r="J121" s="168"/>
      <c r="K121" s="503"/>
      <c r="L121" s="498"/>
      <c r="M121" s="428"/>
      <c r="N121" s="427"/>
      <c r="O121" s="429"/>
      <c r="P121" s="430"/>
      <c r="Q121" s="422" t="str">
        <f t="shared" si="36"/>
        <v/>
      </c>
      <c r="R121" s="422" t="str">
        <f t="shared" si="37"/>
        <v/>
      </c>
      <c r="S121" s="423" t="str">
        <f t="shared" si="38"/>
        <v/>
      </c>
      <c r="T121" s="424" t="str">
        <f t="shared" si="53"/>
        <v/>
      </c>
      <c r="U121" s="425" t="str">
        <f t="shared" si="39"/>
        <v/>
      </c>
      <c r="V121" s="425" t="str">
        <f t="shared" si="40"/>
        <v/>
      </c>
      <c r="W121" s="425"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3"/>
      <c r="BG121" s="3" t="s">
        <v>135</v>
      </c>
    </row>
    <row r="122" spans="1:59" s="12" customFormat="1" ht="13.5" customHeight="1" x14ac:dyDescent="0.2">
      <c r="A122" s="163">
        <v>107</v>
      </c>
      <c r="B122" s="164"/>
      <c r="C122" s="165"/>
      <c r="D122" s="166"/>
      <c r="E122" s="165"/>
      <c r="F122" s="165"/>
      <c r="G122" s="220"/>
      <c r="H122" s="165"/>
      <c r="I122" s="167"/>
      <c r="J122" s="168"/>
      <c r="K122" s="503"/>
      <c r="L122" s="498"/>
      <c r="M122" s="428"/>
      <c r="N122" s="427"/>
      <c r="O122" s="429"/>
      <c r="P122" s="430"/>
      <c r="Q122" s="422" t="str">
        <f t="shared" si="36"/>
        <v/>
      </c>
      <c r="R122" s="422" t="str">
        <f t="shared" si="37"/>
        <v/>
      </c>
      <c r="S122" s="423" t="str">
        <f t="shared" si="38"/>
        <v/>
      </c>
      <c r="T122" s="424" t="str">
        <f t="shared" si="53"/>
        <v/>
      </c>
      <c r="U122" s="425" t="str">
        <f t="shared" si="39"/>
        <v/>
      </c>
      <c r="V122" s="425" t="str">
        <f t="shared" si="40"/>
        <v/>
      </c>
      <c r="W122" s="425"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3"/>
      <c r="BG122" s="3" t="s">
        <v>75</v>
      </c>
    </row>
    <row r="123" spans="1:59" s="12" customFormat="1" ht="13.5" customHeight="1" x14ac:dyDescent="0.2">
      <c r="A123" s="163">
        <v>108</v>
      </c>
      <c r="B123" s="164"/>
      <c r="C123" s="165"/>
      <c r="D123" s="166"/>
      <c r="E123" s="165"/>
      <c r="F123" s="165"/>
      <c r="G123" s="220"/>
      <c r="H123" s="165"/>
      <c r="I123" s="167"/>
      <c r="J123" s="168"/>
      <c r="K123" s="503"/>
      <c r="L123" s="498"/>
      <c r="M123" s="428"/>
      <c r="N123" s="427"/>
      <c r="O123" s="429"/>
      <c r="P123" s="430"/>
      <c r="Q123" s="422" t="str">
        <f t="shared" si="36"/>
        <v/>
      </c>
      <c r="R123" s="422" t="str">
        <f t="shared" si="37"/>
        <v/>
      </c>
      <c r="S123" s="423" t="str">
        <f t="shared" si="38"/>
        <v/>
      </c>
      <c r="T123" s="424" t="str">
        <f t="shared" si="53"/>
        <v/>
      </c>
      <c r="U123" s="425" t="str">
        <f t="shared" si="39"/>
        <v/>
      </c>
      <c r="V123" s="425" t="str">
        <f t="shared" si="40"/>
        <v/>
      </c>
      <c r="W123" s="425"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3"/>
      <c r="BG123" s="3" t="s">
        <v>76</v>
      </c>
    </row>
    <row r="124" spans="1:59" s="12" customFormat="1" ht="13.5" customHeight="1" x14ac:dyDescent="0.2">
      <c r="A124" s="163">
        <v>109</v>
      </c>
      <c r="B124" s="164"/>
      <c r="C124" s="165"/>
      <c r="D124" s="166"/>
      <c r="E124" s="165"/>
      <c r="F124" s="165"/>
      <c r="G124" s="220"/>
      <c r="H124" s="165"/>
      <c r="I124" s="167"/>
      <c r="J124" s="168"/>
      <c r="K124" s="503"/>
      <c r="L124" s="498"/>
      <c r="M124" s="428"/>
      <c r="N124" s="427"/>
      <c r="O124" s="429"/>
      <c r="P124" s="430"/>
      <c r="Q124" s="422" t="str">
        <f t="shared" si="36"/>
        <v/>
      </c>
      <c r="R124" s="422" t="str">
        <f t="shared" si="37"/>
        <v/>
      </c>
      <c r="S124" s="423" t="str">
        <f t="shared" si="38"/>
        <v/>
      </c>
      <c r="T124" s="424" t="str">
        <f t="shared" si="53"/>
        <v/>
      </c>
      <c r="U124" s="425" t="str">
        <f t="shared" si="39"/>
        <v/>
      </c>
      <c r="V124" s="425" t="str">
        <f t="shared" si="40"/>
        <v/>
      </c>
      <c r="W124" s="425"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3"/>
      <c r="BG124" s="3" t="s">
        <v>77</v>
      </c>
    </row>
    <row r="125" spans="1:59" s="12" customFormat="1" ht="13.5" customHeight="1" x14ac:dyDescent="0.2">
      <c r="A125" s="163">
        <v>110</v>
      </c>
      <c r="B125" s="164"/>
      <c r="C125" s="165"/>
      <c r="D125" s="166"/>
      <c r="E125" s="165"/>
      <c r="F125" s="165"/>
      <c r="G125" s="220"/>
      <c r="H125" s="165"/>
      <c r="I125" s="167"/>
      <c r="J125" s="168"/>
      <c r="K125" s="503"/>
      <c r="L125" s="498"/>
      <c r="M125" s="428"/>
      <c r="N125" s="427"/>
      <c r="O125" s="429"/>
      <c r="P125" s="430"/>
      <c r="Q125" s="422" t="str">
        <f t="shared" si="36"/>
        <v/>
      </c>
      <c r="R125" s="422" t="str">
        <f t="shared" si="37"/>
        <v/>
      </c>
      <c r="S125" s="423" t="str">
        <f t="shared" si="38"/>
        <v/>
      </c>
      <c r="T125" s="424" t="str">
        <f t="shared" si="53"/>
        <v/>
      </c>
      <c r="U125" s="425" t="str">
        <f t="shared" si="39"/>
        <v/>
      </c>
      <c r="V125" s="425" t="str">
        <f t="shared" si="40"/>
        <v/>
      </c>
      <c r="W125" s="425"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3"/>
      <c r="BG125" s="3" t="s">
        <v>435</v>
      </c>
    </row>
    <row r="126" spans="1:59" s="12" customFormat="1" ht="13.5" customHeight="1" x14ac:dyDescent="0.2">
      <c r="A126" s="163">
        <v>111</v>
      </c>
      <c r="B126" s="164"/>
      <c r="C126" s="165"/>
      <c r="D126" s="166"/>
      <c r="E126" s="165"/>
      <c r="F126" s="165"/>
      <c r="G126" s="220"/>
      <c r="H126" s="165"/>
      <c r="I126" s="167"/>
      <c r="J126" s="168"/>
      <c r="K126" s="503"/>
      <c r="L126" s="498"/>
      <c r="M126" s="428"/>
      <c r="N126" s="427"/>
      <c r="O126" s="429"/>
      <c r="P126" s="430"/>
      <c r="Q126" s="422" t="str">
        <f t="shared" si="36"/>
        <v/>
      </c>
      <c r="R126" s="422" t="str">
        <f t="shared" si="37"/>
        <v/>
      </c>
      <c r="S126" s="423" t="str">
        <f t="shared" si="38"/>
        <v/>
      </c>
      <c r="T126" s="424" t="str">
        <f t="shared" si="53"/>
        <v/>
      </c>
      <c r="U126" s="425" t="str">
        <f t="shared" si="39"/>
        <v/>
      </c>
      <c r="V126" s="425" t="str">
        <f t="shared" si="40"/>
        <v/>
      </c>
      <c r="W126" s="425"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3"/>
      <c r="BG126" s="3" t="s">
        <v>138</v>
      </c>
    </row>
    <row r="127" spans="1:59" s="12" customFormat="1" ht="13.5" customHeight="1" x14ac:dyDescent="0.2">
      <c r="A127" s="163">
        <v>112</v>
      </c>
      <c r="B127" s="164"/>
      <c r="C127" s="165"/>
      <c r="D127" s="166"/>
      <c r="E127" s="165"/>
      <c r="F127" s="165"/>
      <c r="G127" s="220"/>
      <c r="H127" s="165"/>
      <c r="I127" s="167"/>
      <c r="J127" s="168"/>
      <c r="K127" s="503"/>
      <c r="L127" s="498"/>
      <c r="M127" s="428"/>
      <c r="N127" s="427"/>
      <c r="O127" s="429"/>
      <c r="P127" s="430"/>
      <c r="Q127" s="422" t="str">
        <f t="shared" si="36"/>
        <v/>
      </c>
      <c r="R127" s="422" t="str">
        <f t="shared" si="37"/>
        <v/>
      </c>
      <c r="S127" s="423" t="str">
        <f t="shared" si="38"/>
        <v/>
      </c>
      <c r="T127" s="424" t="str">
        <f t="shared" si="53"/>
        <v/>
      </c>
      <c r="U127" s="425" t="str">
        <f t="shared" si="39"/>
        <v/>
      </c>
      <c r="V127" s="425" t="str">
        <f t="shared" si="40"/>
        <v/>
      </c>
      <c r="W127" s="425"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3"/>
      <c r="BG127" s="3" t="s">
        <v>139</v>
      </c>
    </row>
    <row r="128" spans="1:59" s="12" customFormat="1" ht="13.5" customHeight="1" x14ac:dyDescent="0.2">
      <c r="A128" s="163">
        <v>113</v>
      </c>
      <c r="B128" s="164"/>
      <c r="C128" s="165"/>
      <c r="D128" s="166"/>
      <c r="E128" s="165"/>
      <c r="F128" s="165"/>
      <c r="G128" s="220"/>
      <c r="H128" s="165"/>
      <c r="I128" s="167"/>
      <c r="J128" s="168"/>
      <c r="K128" s="503"/>
      <c r="L128" s="498"/>
      <c r="M128" s="428"/>
      <c r="N128" s="427"/>
      <c r="O128" s="429"/>
      <c r="P128" s="430"/>
      <c r="Q128" s="422" t="str">
        <f t="shared" si="36"/>
        <v/>
      </c>
      <c r="R128" s="422" t="str">
        <f t="shared" si="37"/>
        <v/>
      </c>
      <c r="S128" s="423" t="str">
        <f t="shared" si="38"/>
        <v/>
      </c>
      <c r="T128" s="424" t="str">
        <f t="shared" si="53"/>
        <v/>
      </c>
      <c r="U128" s="425" t="str">
        <f t="shared" si="39"/>
        <v/>
      </c>
      <c r="V128" s="425" t="str">
        <f t="shared" si="40"/>
        <v/>
      </c>
      <c r="W128" s="425"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3"/>
      <c r="BG128" s="3" t="s">
        <v>140</v>
      </c>
    </row>
    <row r="129" spans="1:59" s="12" customFormat="1" ht="13.5" customHeight="1" x14ac:dyDescent="0.2">
      <c r="A129" s="163">
        <v>114</v>
      </c>
      <c r="B129" s="164"/>
      <c r="C129" s="165"/>
      <c r="D129" s="166"/>
      <c r="E129" s="165"/>
      <c r="F129" s="165"/>
      <c r="G129" s="220"/>
      <c r="H129" s="165"/>
      <c r="I129" s="167"/>
      <c r="J129" s="168"/>
      <c r="K129" s="503"/>
      <c r="L129" s="498"/>
      <c r="M129" s="428"/>
      <c r="N129" s="427"/>
      <c r="O129" s="429"/>
      <c r="P129" s="430"/>
      <c r="Q129" s="422" t="str">
        <f t="shared" si="36"/>
        <v/>
      </c>
      <c r="R129" s="422" t="str">
        <f t="shared" si="37"/>
        <v/>
      </c>
      <c r="S129" s="423" t="str">
        <f t="shared" si="38"/>
        <v/>
      </c>
      <c r="T129" s="424" t="str">
        <f t="shared" si="53"/>
        <v/>
      </c>
      <c r="U129" s="425" t="str">
        <f t="shared" si="39"/>
        <v/>
      </c>
      <c r="V129" s="425" t="str">
        <f t="shared" si="40"/>
        <v/>
      </c>
      <c r="W129" s="425"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3"/>
      <c r="BG129" s="3" t="s">
        <v>141</v>
      </c>
    </row>
    <row r="130" spans="1:59" s="12" customFormat="1" ht="13.5" customHeight="1" x14ac:dyDescent="0.2">
      <c r="A130" s="163">
        <v>115</v>
      </c>
      <c r="B130" s="164"/>
      <c r="C130" s="165"/>
      <c r="D130" s="166"/>
      <c r="E130" s="165"/>
      <c r="F130" s="165"/>
      <c r="G130" s="220"/>
      <c r="H130" s="165"/>
      <c r="I130" s="167"/>
      <c r="J130" s="168"/>
      <c r="K130" s="503"/>
      <c r="L130" s="498"/>
      <c r="M130" s="428"/>
      <c r="N130" s="427"/>
      <c r="O130" s="429"/>
      <c r="P130" s="430"/>
      <c r="Q130" s="422" t="str">
        <f t="shared" si="36"/>
        <v/>
      </c>
      <c r="R130" s="422" t="str">
        <f t="shared" si="37"/>
        <v/>
      </c>
      <c r="S130" s="423" t="str">
        <f t="shared" si="38"/>
        <v/>
      </c>
      <c r="T130" s="424" t="str">
        <f t="shared" si="53"/>
        <v/>
      </c>
      <c r="U130" s="425" t="str">
        <f t="shared" si="39"/>
        <v/>
      </c>
      <c r="V130" s="425" t="str">
        <f t="shared" si="40"/>
        <v/>
      </c>
      <c r="W130" s="425"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3"/>
      <c r="BG130" s="3" t="s">
        <v>142</v>
      </c>
    </row>
    <row r="131" spans="1:59" s="12" customFormat="1" ht="13.5" customHeight="1" x14ac:dyDescent="0.2">
      <c r="A131" s="163">
        <v>116</v>
      </c>
      <c r="B131" s="164"/>
      <c r="C131" s="165"/>
      <c r="D131" s="166"/>
      <c r="E131" s="165"/>
      <c r="F131" s="165"/>
      <c r="G131" s="220"/>
      <c r="H131" s="165"/>
      <c r="I131" s="167"/>
      <c r="J131" s="168"/>
      <c r="K131" s="503"/>
      <c r="L131" s="498"/>
      <c r="M131" s="428"/>
      <c r="N131" s="427"/>
      <c r="O131" s="429"/>
      <c r="P131" s="430"/>
      <c r="Q131" s="422" t="str">
        <f t="shared" si="36"/>
        <v/>
      </c>
      <c r="R131" s="422" t="str">
        <f t="shared" si="37"/>
        <v/>
      </c>
      <c r="S131" s="423" t="str">
        <f t="shared" si="38"/>
        <v/>
      </c>
      <c r="T131" s="424" t="str">
        <f t="shared" si="53"/>
        <v/>
      </c>
      <c r="U131" s="425" t="str">
        <f t="shared" si="39"/>
        <v/>
      </c>
      <c r="V131" s="425" t="str">
        <f t="shared" si="40"/>
        <v/>
      </c>
      <c r="W131" s="425"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3"/>
      <c r="BG131" s="3" t="s">
        <v>143</v>
      </c>
    </row>
    <row r="132" spans="1:59" s="12" customFormat="1" ht="13.5" customHeight="1" x14ac:dyDescent="0.2">
      <c r="A132" s="163">
        <v>117</v>
      </c>
      <c r="B132" s="164"/>
      <c r="C132" s="165"/>
      <c r="D132" s="166"/>
      <c r="E132" s="165"/>
      <c r="F132" s="165"/>
      <c r="G132" s="220"/>
      <c r="H132" s="165"/>
      <c r="I132" s="167"/>
      <c r="J132" s="168"/>
      <c r="K132" s="503"/>
      <c r="L132" s="498"/>
      <c r="M132" s="428"/>
      <c r="N132" s="427"/>
      <c r="O132" s="429"/>
      <c r="P132" s="430"/>
      <c r="Q132" s="422" t="str">
        <f t="shared" si="36"/>
        <v/>
      </c>
      <c r="R132" s="422" t="str">
        <f t="shared" si="37"/>
        <v/>
      </c>
      <c r="S132" s="423" t="str">
        <f t="shared" si="38"/>
        <v/>
      </c>
      <c r="T132" s="424" t="str">
        <f t="shared" si="53"/>
        <v/>
      </c>
      <c r="U132" s="425" t="str">
        <f t="shared" si="39"/>
        <v/>
      </c>
      <c r="V132" s="425" t="str">
        <f t="shared" si="40"/>
        <v/>
      </c>
      <c r="W132" s="425"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3"/>
      <c r="BG132" s="3" t="s">
        <v>144</v>
      </c>
    </row>
    <row r="133" spans="1:59" s="12" customFormat="1" ht="13.5" customHeight="1" x14ac:dyDescent="0.2">
      <c r="A133" s="163">
        <v>118</v>
      </c>
      <c r="B133" s="164"/>
      <c r="C133" s="165"/>
      <c r="D133" s="166"/>
      <c r="E133" s="165"/>
      <c r="F133" s="165"/>
      <c r="G133" s="220"/>
      <c r="H133" s="165"/>
      <c r="I133" s="167"/>
      <c r="J133" s="168"/>
      <c r="K133" s="503"/>
      <c r="L133" s="498"/>
      <c r="M133" s="428"/>
      <c r="N133" s="427"/>
      <c r="O133" s="429"/>
      <c r="P133" s="430"/>
      <c r="Q133" s="422" t="str">
        <f t="shared" si="36"/>
        <v/>
      </c>
      <c r="R133" s="422" t="str">
        <f t="shared" si="37"/>
        <v/>
      </c>
      <c r="S133" s="423" t="str">
        <f t="shared" si="38"/>
        <v/>
      </c>
      <c r="T133" s="424" t="str">
        <f t="shared" si="53"/>
        <v/>
      </c>
      <c r="U133" s="425" t="str">
        <f t="shared" si="39"/>
        <v/>
      </c>
      <c r="V133" s="425" t="str">
        <f t="shared" si="40"/>
        <v/>
      </c>
      <c r="W133" s="425"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3"/>
      <c r="BG133" s="3" t="s">
        <v>145</v>
      </c>
    </row>
    <row r="134" spans="1:59" s="12" customFormat="1" ht="13.5" customHeight="1" x14ac:dyDescent="0.2">
      <c r="A134" s="163">
        <v>119</v>
      </c>
      <c r="B134" s="164"/>
      <c r="C134" s="165"/>
      <c r="D134" s="166"/>
      <c r="E134" s="165"/>
      <c r="F134" s="165"/>
      <c r="G134" s="220"/>
      <c r="H134" s="165"/>
      <c r="I134" s="167"/>
      <c r="J134" s="168"/>
      <c r="K134" s="503"/>
      <c r="L134" s="498"/>
      <c r="M134" s="428"/>
      <c r="N134" s="427"/>
      <c r="O134" s="429"/>
      <c r="P134" s="430"/>
      <c r="Q134" s="422" t="str">
        <f t="shared" si="36"/>
        <v/>
      </c>
      <c r="R134" s="422" t="str">
        <f t="shared" si="37"/>
        <v/>
      </c>
      <c r="S134" s="423" t="str">
        <f t="shared" si="38"/>
        <v/>
      </c>
      <c r="T134" s="424" t="str">
        <f t="shared" si="53"/>
        <v/>
      </c>
      <c r="U134" s="425" t="str">
        <f t="shared" si="39"/>
        <v/>
      </c>
      <c r="V134" s="425" t="str">
        <f t="shared" si="40"/>
        <v/>
      </c>
      <c r="W134" s="425"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3"/>
      <c r="BG134" s="3" t="s">
        <v>146</v>
      </c>
    </row>
    <row r="135" spans="1:59" s="12" customFormat="1" ht="13.5" customHeight="1" x14ac:dyDescent="0.2">
      <c r="A135" s="163">
        <v>120</v>
      </c>
      <c r="B135" s="164"/>
      <c r="C135" s="165"/>
      <c r="D135" s="166"/>
      <c r="E135" s="165"/>
      <c r="F135" s="165"/>
      <c r="G135" s="220"/>
      <c r="H135" s="165"/>
      <c r="I135" s="167"/>
      <c r="J135" s="168"/>
      <c r="K135" s="503"/>
      <c r="L135" s="498"/>
      <c r="M135" s="428"/>
      <c r="N135" s="427"/>
      <c r="O135" s="429"/>
      <c r="P135" s="430"/>
      <c r="Q135" s="422" t="str">
        <f t="shared" si="36"/>
        <v/>
      </c>
      <c r="R135" s="422" t="str">
        <f t="shared" si="37"/>
        <v/>
      </c>
      <c r="S135" s="423" t="str">
        <f t="shared" si="38"/>
        <v/>
      </c>
      <c r="T135" s="424" t="str">
        <f t="shared" si="53"/>
        <v/>
      </c>
      <c r="U135" s="425" t="str">
        <f t="shared" si="39"/>
        <v/>
      </c>
      <c r="V135" s="425" t="str">
        <f t="shared" si="40"/>
        <v/>
      </c>
      <c r="W135" s="425"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3"/>
      <c r="BG135" s="3" t="s">
        <v>147</v>
      </c>
    </row>
    <row r="136" spans="1:59" s="12" customFormat="1" ht="13.5" customHeight="1" x14ac:dyDescent="0.2">
      <c r="A136" s="163">
        <v>121</v>
      </c>
      <c r="B136" s="164"/>
      <c r="C136" s="165"/>
      <c r="D136" s="166"/>
      <c r="E136" s="165"/>
      <c r="F136" s="165"/>
      <c r="G136" s="220"/>
      <c r="H136" s="165"/>
      <c r="I136" s="167"/>
      <c r="J136" s="168"/>
      <c r="K136" s="503"/>
      <c r="L136" s="498"/>
      <c r="M136" s="428"/>
      <c r="N136" s="427"/>
      <c r="O136" s="429"/>
      <c r="P136" s="430"/>
      <c r="Q136" s="422" t="str">
        <f t="shared" si="36"/>
        <v/>
      </c>
      <c r="R136" s="422" t="str">
        <f t="shared" si="37"/>
        <v/>
      </c>
      <c r="S136" s="423" t="str">
        <f t="shared" si="38"/>
        <v/>
      </c>
      <c r="T136" s="424" t="str">
        <f t="shared" si="53"/>
        <v/>
      </c>
      <c r="U136" s="425" t="str">
        <f t="shared" si="39"/>
        <v/>
      </c>
      <c r="V136" s="425" t="str">
        <f t="shared" si="40"/>
        <v/>
      </c>
      <c r="W136" s="425"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3"/>
      <c r="BG136" s="3" t="s">
        <v>148</v>
      </c>
    </row>
    <row r="137" spans="1:59" s="12" customFormat="1" ht="13.5" customHeight="1" x14ac:dyDescent="0.2">
      <c r="A137" s="163">
        <v>122</v>
      </c>
      <c r="B137" s="164"/>
      <c r="C137" s="165"/>
      <c r="D137" s="166"/>
      <c r="E137" s="165"/>
      <c r="F137" s="165"/>
      <c r="G137" s="220"/>
      <c r="H137" s="165"/>
      <c r="I137" s="167"/>
      <c r="J137" s="168"/>
      <c r="K137" s="503"/>
      <c r="L137" s="498"/>
      <c r="M137" s="428"/>
      <c r="N137" s="427"/>
      <c r="O137" s="429"/>
      <c r="P137" s="430"/>
      <c r="Q137" s="422" t="str">
        <f t="shared" si="36"/>
        <v/>
      </c>
      <c r="R137" s="422" t="str">
        <f t="shared" si="37"/>
        <v/>
      </c>
      <c r="S137" s="423" t="str">
        <f t="shared" si="38"/>
        <v/>
      </c>
      <c r="T137" s="424" t="str">
        <f t="shared" si="53"/>
        <v/>
      </c>
      <c r="U137" s="425" t="str">
        <f t="shared" si="39"/>
        <v/>
      </c>
      <c r="V137" s="425" t="str">
        <f t="shared" si="40"/>
        <v/>
      </c>
      <c r="W137" s="425"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3"/>
      <c r="BG137" s="3" t="s">
        <v>149</v>
      </c>
    </row>
    <row r="138" spans="1:59" s="12" customFormat="1" ht="13.5" customHeight="1" x14ac:dyDescent="0.2">
      <c r="A138" s="163">
        <v>123</v>
      </c>
      <c r="B138" s="164"/>
      <c r="C138" s="165"/>
      <c r="D138" s="166"/>
      <c r="E138" s="165"/>
      <c r="F138" s="165"/>
      <c r="G138" s="220"/>
      <c r="H138" s="165"/>
      <c r="I138" s="167"/>
      <c r="J138" s="168"/>
      <c r="K138" s="503"/>
      <c r="L138" s="498"/>
      <c r="M138" s="428"/>
      <c r="N138" s="427"/>
      <c r="O138" s="429"/>
      <c r="P138" s="430"/>
      <c r="Q138" s="422" t="str">
        <f t="shared" si="36"/>
        <v/>
      </c>
      <c r="R138" s="422" t="str">
        <f t="shared" si="37"/>
        <v/>
      </c>
      <c r="S138" s="423" t="str">
        <f t="shared" si="38"/>
        <v/>
      </c>
      <c r="T138" s="424" t="str">
        <f t="shared" si="53"/>
        <v/>
      </c>
      <c r="U138" s="425" t="str">
        <f t="shared" si="39"/>
        <v/>
      </c>
      <c r="V138" s="425" t="str">
        <f t="shared" si="40"/>
        <v/>
      </c>
      <c r="W138" s="425"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3"/>
      <c r="BG138" s="3" t="s">
        <v>150</v>
      </c>
    </row>
    <row r="139" spans="1:59" s="12" customFormat="1" ht="13.5" customHeight="1" x14ac:dyDescent="0.2">
      <c r="A139" s="163">
        <v>124</v>
      </c>
      <c r="B139" s="164"/>
      <c r="C139" s="165"/>
      <c r="D139" s="166"/>
      <c r="E139" s="165"/>
      <c r="F139" s="165"/>
      <c r="G139" s="220"/>
      <c r="H139" s="165"/>
      <c r="I139" s="167"/>
      <c r="J139" s="168"/>
      <c r="K139" s="503"/>
      <c r="L139" s="498"/>
      <c r="M139" s="428"/>
      <c r="N139" s="427"/>
      <c r="O139" s="429"/>
      <c r="P139" s="430"/>
      <c r="Q139" s="422" t="str">
        <f t="shared" si="36"/>
        <v/>
      </c>
      <c r="R139" s="422" t="str">
        <f t="shared" si="37"/>
        <v/>
      </c>
      <c r="S139" s="423" t="str">
        <f t="shared" si="38"/>
        <v/>
      </c>
      <c r="T139" s="424" t="str">
        <f t="shared" si="53"/>
        <v/>
      </c>
      <c r="U139" s="425" t="str">
        <f t="shared" si="39"/>
        <v/>
      </c>
      <c r="V139" s="425" t="str">
        <f t="shared" si="40"/>
        <v/>
      </c>
      <c r="W139" s="425"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3"/>
      <c r="BG139" s="3" t="s">
        <v>151</v>
      </c>
    </row>
    <row r="140" spans="1:59" s="12" customFormat="1" ht="13.5" customHeight="1" x14ac:dyDescent="0.2">
      <c r="A140" s="163">
        <v>125</v>
      </c>
      <c r="B140" s="164"/>
      <c r="C140" s="165"/>
      <c r="D140" s="166"/>
      <c r="E140" s="165"/>
      <c r="F140" s="165"/>
      <c r="G140" s="220"/>
      <c r="H140" s="165"/>
      <c r="I140" s="167"/>
      <c r="J140" s="168"/>
      <c r="K140" s="503"/>
      <c r="L140" s="498"/>
      <c r="M140" s="428"/>
      <c r="N140" s="427"/>
      <c r="O140" s="429"/>
      <c r="P140" s="430"/>
      <c r="Q140" s="422" t="str">
        <f t="shared" si="36"/>
        <v/>
      </c>
      <c r="R140" s="422" t="str">
        <f t="shared" si="37"/>
        <v/>
      </c>
      <c r="S140" s="423" t="str">
        <f t="shared" si="38"/>
        <v/>
      </c>
      <c r="T140" s="424" t="str">
        <f t="shared" si="53"/>
        <v/>
      </c>
      <c r="U140" s="425" t="str">
        <f t="shared" si="39"/>
        <v/>
      </c>
      <c r="V140" s="425" t="str">
        <f t="shared" si="40"/>
        <v/>
      </c>
      <c r="W140" s="425"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3"/>
      <c r="BG140" s="3" t="s">
        <v>152</v>
      </c>
    </row>
    <row r="141" spans="1:59" s="12" customFormat="1" ht="13.5" customHeight="1" x14ac:dyDescent="0.2">
      <c r="A141" s="163">
        <v>126</v>
      </c>
      <c r="B141" s="164"/>
      <c r="C141" s="165"/>
      <c r="D141" s="166"/>
      <c r="E141" s="165"/>
      <c r="F141" s="165"/>
      <c r="G141" s="220"/>
      <c r="H141" s="165"/>
      <c r="I141" s="167"/>
      <c r="J141" s="168"/>
      <c r="K141" s="503"/>
      <c r="L141" s="498"/>
      <c r="M141" s="428"/>
      <c r="N141" s="427"/>
      <c r="O141" s="429"/>
      <c r="P141" s="430"/>
      <c r="Q141" s="422" t="str">
        <f t="shared" si="36"/>
        <v/>
      </c>
      <c r="R141" s="422" t="str">
        <f t="shared" si="37"/>
        <v/>
      </c>
      <c r="S141" s="423" t="str">
        <f t="shared" si="38"/>
        <v/>
      </c>
      <c r="T141" s="424" t="str">
        <f t="shared" si="53"/>
        <v/>
      </c>
      <c r="U141" s="425" t="str">
        <f t="shared" si="39"/>
        <v/>
      </c>
      <c r="V141" s="425" t="str">
        <f t="shared" si="40"/>
        <v/>
      </c>
      <c r="W141" s="425"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3"/>
      <c r="BG141" s="3" t="s">
        <v>153</v>
      </c>
    </row>
    <row r="142" spans="1:59" s="12" customFormat="1" ht="13.5" customHeight="1" x14ac:dyDescent="0.2">
      <c r="A142" s="163">
        <v>127</v>
      </c>
      <c r="B142" s="164"/>
      <c r="C142" s="165"/>
      <c r="D142" s="166"/>
      <c r="E142" s="165"/>
      <c r="F142" s="165"/>
      <c r="G142" s="220"/>
      <c r="H142" s="165"/>
      <c r="I142" s="167"/>
      <c r="J142" s="168"/>
      <c r="K142" s="503"/>
      <c r="L142" s="498"/>
      <c r="M142" s="428"/>
      <c r="N142" s="427"/>
      <c r="O142" s="429"/>
      <c r="P142" s="430"/>
      <c r="Q142" s="422" t="str">
        <f t="shared" si="36"/>
        <v/>
      </c>
      <c r="R142" s="422" t="str">
        <f t="shared" si="37"/>
        <v/>
      </c>
      <c r="S142" s="423" t="str">
        <f t="shared" si="38"/>
        <v/>
      </c>
      <c r="T142" s="424" t="str">
        <f t="shared" si="53"/>
        <v/>
      </c>
      <c r="U142" s="425" t="str">
        <f t="shared" si="39"/>
        <v/>
      </c>
      <c r="V142" s="425" t="str">
        <f t="shared" si="40"/>
        <v/>
      </c>
      <c r="W142" s="425"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3"/>
      <c r="BG142" s="3" t="s">
        <v>79</v>
      </c>
    </row>
    <row r="143" spans="1:59" s="12" customFormat="1" ht="13.5" customHeight="1" x14ac:dyDescent="0.2">
      <c r="A143" s="163">
        <v>128</v>
      </c>
      <c r="B143" s="164"/>
      <c r="C143" s="165"/>
      <c r="D143" s="166"/>
      <c r="E143" s="165"/>
      <c r="F143" s="165"/>
      <c r="G143" s="220"/>
      <c r="H143" s="165"/>
      <c r="I143" s="167"/>
      <c r="J143" s="168"/>
      <c r="K143" s="503"/>
      <c r="L143" s="498"/>
      <c r="M143" s="428"/>
      <c r="N143" s="427"/>
      <c r="O143" s="429"/>
      <c r="P143" s="430"/>
      <c r="Q143" s="422" t="str">
        <f t="shared" si="36"/>
        <v/>
      </c>
      <c r="R143" s="422" t="str">
        <f t="shared" si="37"/>
        <v/>
      </c>
      <c r="S143" s="423" t="str">
        <f t="shared" si="38"/>
        <v/>
      </c>
      <c r="T143" s="424" t="str">
        <f t="shared" si="53"/>
        <v/>
      </c>
      <c r="U143" s="425" t="str">
        <f t="shared" si="39"/>
        <v/>
      </c>
      <c r="V143" s="425" t="str">
        <f t="shared" si="40"/>
        <v/>
      </c>
      <c r="W143" s="425"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3"/>
      <c r="BG143" s="3" t="s">
        <v>80</v>
      </c>
    </row>
    <row r="144" spans="1:59" s="12" customFormat="1" ht="13.5" customHeight="1" x14ac:dyDescent="0.2">
      <c r="A144" s="163">
        <v>129</v>
      </c>
      <c r="B144" s="164"/>
      <c r="C144" s="165"/>
      <c r="D144" s="166"/>
      <c r="E144" s="165"/>
      <c r="F144" s="165"/>
      <c r="G144" s="220"/>
      <c r="H144" s="165"/>
      <c r="I144" s="167"/>
      <c r="J144" s="168"/>
      <c r="K144" s="503"/>
      <c r="L144" s="498"/>
      <c r="M144" s="428"/>
      <c r="N144" s="427"/>
      <c r="O144" s="429"/>
      <c r="P144" s="430"/>
      <c r="Q144" s="422" t="str">
        <f t="shared" ref="Q144:Q207" si="71">IF(ISBLANK(K144)=TRUE,"",IF(ISNUMBER(AM144)=TRUE,AM144,"エラー"))</f>
        <v/>
      </c>
      <c r="R144" s="422" t="str">
        <f t="shared" ref="R144:R207" si="72">IF(ISBLANK(K144)=TRUE,"",IF(ISNUMBER(AP144)=TRUE,AP144,"エラー"))</f>
        <v/>
      </c>
      <c r="S144" s="423" t="str">
        <f t="shared" ref="S144:S207" si="73">IF(ISBLANK(K144)=TRUE,"",IF(ISNUMBER(AV144)=TRUE,AV144,"エラー"))</f>
        <v/>
      </c>
      <c r="T144" s="424" t="str">
        <f t="shared" si="53"/>
        <v/>
      </c>
      <c r="U144" s="425" t="str">
        <f t="shared" ref="U144:U207" si="74">IF(Q144="","",IF(ISERROR(Q144*Y144*AF144),"エラー",IF(ISBLANK(Y144)=TRUE,"エラー",IF(ISBLANK(Q144)=TRUE,"エラー",IF(AY144=1,"エラー",Q144*AF144*Y144/1000)))))</f>
        <v/>
      </c>
      <c r="V144" s="425" t="str">
        <f t="shared" ref="V144:V207" si="75">IF(R144="","",IF(ISERROR(R144*Y144*AF144),"エラー",IF(ISBLANK(Y144)=TRUE,"エラー",IF(ISBLANK(R144)=TRUE,"エラー",IF(AY144=1,"エラー",R144*AF144*Y144/1000)))))</f>
        <v/>
      </c>
      <c r="W144" s="425"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3"/>
      <c r="BG144" s="3" t="s">
        <v>81</v>
      </c>
    </row>
    <row r="145" spans="1:59" s="12" customFormat="1" ht="13.5" customHeight="1" x14ac:dyDescent="0.2">
      <c r="A145" s="163">
        <v>130</v>
      </c>
      <c r="B145" s="164"/>
      <c r="C145" s="165"/>
      <c r="D145" s="166"/>
      <c r="E145" s="165"/>
      <c r="F145" s="165"/>
      <c r="G145" s="220"/>
      <c r="H145" s="165"/>
      <c r="I145" s="167"/>
      <c r="J145" s="168"/>
      <c r="K145" s="503"/>
      <c r="L145" s="498"/>
      <c r="M145" s="428"/>
      <c r="N145" s="427"/>
      <c r="O145" s="429"/>
      <c r="P145" s="430"/>
      <c r="Q145" s="422" t="str">
        <f t="shared" si="71"/>
        <v/>
      </c>
      <c r="R145" s="422" t="str">
        <f t="shared" si="72"/>
        <v/>
      </c>
      <c r="S145" s="423" t="str">
        <f t="shared" si="73"/>
        <v/>
      </c>
      <c r="T145" s="424" t="str">
        <f t="shared" ref="T145:T208" si="88">IF(OR(Y145="",Z145=""),"",Y145/Z145)</f>
        <v/>
      </c>
      <c r="U145" s="425" t="str">
        <f t="shared" si="74"/>
        <v/>
      </c>
      <c r="V145" s="425" t="str">
        <f t="shared" si="75"/>
        <v/>
      </c>
      <c r="W145" s="425"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3"/>
      <c r="BG145" s="3" t="s">
        <v>82</v>
      </c>
    </row>
    <row r="146" spans="1:59" s="12" customFormat="1" ht="13.5" customHeight="1" x14ac:dyDescent="0.2">
      <c r="A146" s="163">
        <v>131</v>
      </c>
      <c r="B146" s="164"/>
      <c r="C146" s="165"/>
      <c r="D146" s="166"/>
      <c r="E146" s="165"/>
      <c r="F146" s="165"/>
      <c r="G146" s="220"/>
      <c r="H146" s="165"/>
      <c r="I146" s="167"/>
      <c r="J146" s="168"/>
      <c r="K146" s="503"/>
      <c r="L146" s="498"/>
      <c r="M146" s="428"/>
      <c r="N146" s="427"/>
      <c r="O146" s="429"/>
      <c r="P146" s="430"/>
      <c r="Q146" s="422" t="str">
        <f t="shared" si="71"/>
        <v/>
      </c>
      <c r="R146" s="422" t="str">
        <f t="shared" si="72"/>
        <v/>
      </c>
      <c r="S146" s="423" t="str">
        <f t="shared" si="73"/>
        <v/>
      </c>
      <c r="T146" s="424" t="str">
        <f t="shared" si="88"/>
        <v/>
      </c>
      <c r="U146" s="425" t="str">
        <f t="shared" si="74"/>
        <v/>
      </c>
      <c r="V146" s="425" t="str">
        <f t="shared" si="75"/>
        <v/>
      </c>
      <c r="W146" s="425"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3"/>
      <c r="BG146" s="3" t="s">
        <v>528</v>
      </c>
    </row>
    <row r="147" spans="1:59" s="12" customFormat="1" ht="13.5" customHeight="1" x14ac:dyDescent="0.2">
      <c r="A147" s="163">
        <v>132</v>
      </c>
      <c r="B147" s="164"/>
      <c r="C147" s="165"/>
      <c r="D147" s="166"/>
      <c r="E147" s="165"/>
      <c r="F147" s="165"/>
      <c r="G147" s="220"/>
      <c r="H147" s="165"/>
      <c r="I147" s="167"/>
      <c r="J147" s="168"/>
      <c r="K147" s="503"/>
      <c r="L147" s="498"/>
      <c r="M147" s="428"/>
      <c r="N147" s="427"/>
      <c r="O147" s="429"/>
      <c r="P147" s="430"/>
      <c r="Q147" s="422" t="str">
        <f t="shared" si="71"/>
        <v/>
      </c>
      <c r="R147" s="422" t="str">
        <f t="shared" si="72"/>
        <v/>
      </c>
      <c r="S147" s="423" t="str">
        <f t="shared" si="73"/>
        <v/>
      </c>
      <c r="T147" s="424" t="str">
        <f t="shared" si="88"/>
        <v/>
      </c>
      <c r="U147" s="425" t="str">
        <f t="shared" si="74"/>
        <v/>
      </c>
      <c r="V147" s="425" t="str">
        <f t="shared" si="75"/>
        <v/>
      </c>
      <c r="W147" s="425"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3"/>
      <c r="BG147" s="3" t="s">
        <v>530</v>
      </c>
    </row>
    <row r="148" spans="1:59" s="12" customFormat="1" ht="13.5" customHeight="1" x14ac:dyDescent="0.2">
      <c r="A148" s="163">
        <v>133</v>
      </c>
      <c r="B148" s="164"/>
      <c r="C148" s="165"/>
      <c r="D148" s="166"/>
      <c r="E148" s="165"/>
      <c r="F148" s="165"/>
      <c r="G148" s="220"/>
      <c r="H148" s="165"/>
      <c r="I148" s="167"/>
      <c r="J148" s="168"/>
      <c r="K148" s="503"/>
      <c r="L148" s="498"/>
      <c r="M148" s="428"/>
      <c r="N148" s="427"/>
      <c r="O148" s="429"/>
      <c r="P148" s="430"/>
      <c r="Q148" s="422" t="str">
        <f t="shared" si="71"/>
        <v/>
      </c>
      <c r="R148" s="422" t="str">
        <f t="shared" si="72"/>
        <v/>
      </c>
      <c r="S148" s="423" t="str">
        <f t="shared" si="73"/>
        <v/>
      </c>
      <c r="T148" s="424" t="str">
        <f t="shared" si="88"/>
        <v/>
      </c>
      <c r="U148" s="425" t="str">
        <f t="shared" si="74"/>
        <v/>
      </c>
      <c r="V148" s="425" t="str">
        <f t="shared" si="75"/>
        <v/>
      </c>
      <c r="W148" s="425"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3"/>
      <c r="BG148" s="3" t="s">
        <v>154</v>
      </c>
    </row>
    <row r="149" spans="1:59" s="12" customFormat="1" ht="13.5" customHeight="1" x14ac:dyDescent="0.2">
      <c r="A149" s="163">
        <v>134</v>
      </c>
      <c r="B149" s="164"/>
      <c r="C149" s="165"/>
      <c r="D149" s="166"/>
      <c r="E149" s="165"/>
      <c r="F149" s="165"/>
      <c r="G149" s="220"/>
      <c r="H149" s="165"/>
      <c r="I149" s="167"/>
      <c r="J149" s="168"/>
      <c r="K149" s="503"/>
      <c r="L149" s="498"/>
      <c r="M149" s="428"/>
      <c r="N149" s="427"/>
      <c r="O149" s="429"/>
      <c r="P149" s="430"/>
      <c r="Q149" s="422" t="str">
        <f t="shared" si="71"/>
        <v/>
      </c>
      <c r="R149" s="422" t="str">
        <f t="shared" si="72"/>
        <v/>
      </c>
      <c r="S149" s="423" t="str">
        <f t="shared" si="73"/>
        <v/>
      </c>
      <c r="T149" s="424" t="str">
        <f t="shared" si="88"/>
        <v/>
      </c>
      <c r="U149" s="425" t="str">
        <f t="shared" si="74"/>
        <v/>
      </c>
      <c r="V149" s="425" t="str">
        <f t="shared" si="75"/>
        <v/>
      </c>
      <c r="W149" s="425"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3"/>
      <c r="BG149" s="3" t="s">
        <v>155</v>
      </c>
    </row>
    <row r="150" spans="1:59" s="12" customFormat="1" ht="13.5" customHeight="1" x14ac:dyDescent="0.2">
      <c r="A150" s="163">
        <v>135</v>
      </c>
      <c r="B150" s="164"/>
      <c r="C150" s="165"/>
      <c r="D150" s="166"/>
      <c r="E150" s="165"/>
      <c r="F150" s="165"/>
      <c r="G150" s="220"/>
      <c r="H150" s="165"/>
      <c r="I150" s="167"/>
      <c r="J150" s="168"/>
      <c r="K150" s="503"/>
      <c r="L150" s="498"/>
      <c r="M150" s="428"/>
      <c r="N150" s="427"/>
      <c r="O150" s="429"/>
      <c r="P150" s="430"/>
      <c r="Q150" s="422" t="str">
        <f t="shared" si="71"/>
        <v/>
      </c>
      <c r="R150" s="422" t="str">
        <f t="shared" si="72"/>
        <v/>
      </c>
      <c r="S150" s="423" t="str">
        <f t="shared" si="73"/>
        <v/>
      </c>
      <c r="T150" s="424" t="str">
        <f t="shared" si="88"/>
        <v/>
      </c>
      <c r="U150" s="425" t="str">
        <f t="shared" si="74"/>
        <v/>
      </c>
      <c r="V150" s="425" t="str">
        <f t="shared" si="75"/>
        <v/>
      </c>
      <c r="W150" s="425"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3"/>
      <c r="BG150" s="3" t="s">
        <v>156</v>
      </c>
    </row>
    <row r="151" spans="1:59" s="12" customFormat="1" ht="13.5" customHeight="1" x14ac:dyDescent="0.2">
      <c r="A151" s="163">
        <v>136</v>
      </c>
      <c r="B151" s="164"/>
      <c r="C151" s="165"/>
      <c r="D151" s="166"/>
      <c r="E151" s="165"/>
      <c r="F151" s="165"/>
      <c r="G151" s="220"/>
      <c r="H151" s="165"/>
      <c r="I151" s="167"/>
      <c r="J151" s="168"/>
      <c r="K151" s="503"/>
      <c r="L151" s="498"/>
      <c r="M151" s="428"/>
      <c r="N151" s="427"/>
      <c r="O151" s="429"/>
      <c r="P151" s="430"/>
      <c r="Q151" s="422" t="str">
        <f t="shared" si="71"/>
        <v/>
      </c>
      <c r="R151" s="422" t="str">
        <f t="shared" si="72"/>
        <v/>
      </c>
      <c r="S151" s="423" t="str">
        <f t="shared" si="73"/>
        <v/>
      </c>
      <c r="T151" s="424" t="str">
        <f t="shared" si="88"/>
        <v/>
      </c>
      <c r="U151" s="425" t="str">
        <f t="shared" si="74"/>
        <v/>
      </c>
      <c r="V151" s="425" t="str">
        <f t="shared" si="75"/>
        <v/>
      </c>
      <c r="W151" s="425"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3"/>
      <c r="BG151" s="3" t="s">
        <v>157</v>
      </c>
    </row>
    <row r="152" spans="1:59" s="12" customFormat="1" ht="13.5" customHeight="1" x14ac:dyDescent="0.2">
      <c r="A152" s="163">
        <v>137</v>
      </c>
      <c r="B152" s="164"/>
      <c r="C152" s="165"/>
      <c r="D152" s="166"/>
      <c r="E152" s="165"/>
      <c r="F152" s="165"/>
      <c r="G152" s="220"/>
      <c r="H152" s="165"/>
      <c r="I152" s="167"/>
      <c r="J152" s="168"/>
      <c r="K152" s="503"/>
      <c r="L152" s="498"/>
      <c r="M152" s="428"/>
      <c r="N152" s="427"/>
      <c r="O152" s="429"/>
      <c r="P152" s="430"/>
      <c r="Q152" s="422" t="str">
        <f t="shared" si="71"/>
        <v/>
      </c>
      <c r="R152" s="422" t="str">
        <f t="shared" si="72"/>
        <v/>
      </c>
      <c r="S152" s="423" t="str">
        <f t="shared" si="73"/>
        <v/>
      </c>
      <c r="T152" s="424" t="str">
        <f t="shared" si="88"/>
        <v/>
      </c>
      <c r="U152" s="425" t="str">
        <f t="shared" si="74"/>
        <v/>
      </c>
      <c r="V152" s="425" t="str">
        <f t="shared" si="75"/>
        <v/>
      </c>
      <c r="W152" s="425"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3"/>
      <c r="BG152" s="3" t="s">
        <v>158</v>
      </c>
    </row>
    <row r="153" spans="1:59" s="12" customFormat="1" ht="13.5" customHeight="1" x14ac:dyDescent="0.2">
      <c r="A153" s="163">
        <v>138</v>
      </c>
      <c r="B153" s="164"/>
      <c r="C153" s="165"/>
      <c r="D153" s="166"/>
      <c r="E153" s="165"/>
      <c r="F153" s="165"/>
      <c r="G153" s="220"/>
      <c r="H153" s="165"/>
      <c r="I153" s="167"/>
      <c r="J153" s="168"/>
      <c r="K153" s="503"/>
      <c r="L153" s="498"/>
      <c r="M153" s="428"/>
      <c r="N153" s="427"/>
      <c r="O153" s="429"/>
      <c r="P153" s="430"/>
      <c r="Q153" s="422" t="str">
        <f t="shared" si="71"/>
        <v/>
      </c>
      <c r="R153" s="422" t="str">
        <f t="shared" si="72"/>
        <v/>
      </c>
      <c r="S153" s="423" t="str">
        <f t="shared" si="73"/>
        <v/>
      </c>
      <c r="T153" s="424" t="str">
        <f t="shared" si="88"/>
        <v/>
      </c>
      <c r="U153" s="425" t="str">
        <f t="shared" si="74"/>
        <v/>
      </c>
      <c r="V153" s="425" t="str">
        <f t="shared" si="75"/>
        <v/>
      </c>
      <c r="W153" s="425"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3"/>
      <c r="BG153" s="3" t="s">
        <v>83</v>
      </c>
    </row>
    <row r="154" spans="1:59" s="12" customFormat="1" ht="13.5" customHeight="1" x14ac:dyDescent="0.2">
      <c r="A154" s="163">
        <v>139</v>
      </c>
      <c r="B154" s="164"/>
      <c r="C154" s="165"/>
      <c r="D154" s="166"/>
      <c r="E154" s="165"/>
      <c r="F154" s="165"/>
      <c r="G154" s="220"/>
      <c r="H154" s="165"/>
      <c r="I154" s="167"/>
      <c r="J154" s="168"/>
      <c r="K154" s="503"/>
      <c r="L154" s="498"/>
      <c r="M154" s="428"/>
      <c r="N154" s="427"/>
      <c r="O154" s="429"/>
      <c r="P154" s="430"/>
      <c r="Q154" s="422" t="str">
        <f t="shared" si="71"/>
        <v/>
      </c>
      <c r="R154" s="422" t="str">
        <f t="shared" si="72"/>
        <v/>
      </c>
      <c r="S154" s="423" t="str">
        <f t="shared" si="73"/>
        <v/>
      </c>
      <c r="T154" s="424" t="str">
        <f t="shared" si="88"/>
        <v/>
      </c>
      <c r="U154" s="425" t="str">
        <f t="shared" si="74"/>
        <v/>
      </c>
      <c r="V154" s="425" t="str">
        <f t="shared" si="75"/>
        <v/>
      </c>
      <c r="W154" s="425"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3"/>
      <c r="BG154" s="3" t="s">
        <v>84</v>
      </c>
    </row>
    <row r="155" spans="1:59" s="12" customFormat="1" ht="13.5" customHeight="1" x14ac:dyDescent="0.2">
      <c r="A155" s="163">
        <v>140</v>
      </c>
      <c r="B155" s="164"/>
      <c r="C155" s="165"/>
      <c r="D155" s="166"/>
      <c r="E155" s="165"/>
      <c r="F155" s="165"/>
      <c r="G155" s="220"/>
      <c r="H155" s="165"/>
      <c r="I155" s="167"/>
      <c r="J155" s="168"/>
      <c r="K155" s="503"/>
      <c r="L155" s="498"/>
      <c r="M155" s="428"/>
      <c r="N155" s="427"/>
      <c r="O155" s="429"/>
      <c r="P155" s="430"/>
      <c r="Q155" s="422" t="str">
        <f t="shared" si="71"/>
        <v/>
      </c>
      <c r="R155" s="422" t="str">
        <f t="shared" si="72"/>
        <v/>
      </c>
      <c r="S155" s="423" t="str">
        <f t="shared" si="73"/>
        <v/>
      </c>
      <c r="T155" s="424" t="str">
        <f t="shared" si="88"/>
        <v/>
      </c>
      <c r="U155" s="425" t="str">
        <f t="shared" si="74"/>
        <v/>
      </c>
      <c r="V155" s="425" t="str">
        <f t="shared" si="75"/>
        <v/>
      </c>
      <c r="W155" s="425"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3"/>
      <c r="BG155" s="3" t="s">
        <v>85</v>
      </c>
    </row>
    <row r="156" spans="1:59" s="12" customFormat="1" ht="13.5" customHeight="1" x14ac:dyDescent="0.2">
      <c r="A156" s="163">
        <v>141</v>
      </c>
      <c r="B156" s="164"/>
      <c r="C156" s="165"/>
      <c r="D156" s="166"/>
      <c r="E156" s="165"/>
      <c r="F156" s="165"/>
      <c r="G156" s="220"/>
      <c r="H156" s="165"/>
      <c r="I156" s="167"/>
      <c r="J156" s="168"/>
      <c r="K156" s="503"/>
      <c r="L156" s="498"/>
      <c r="M156" s="428"/>
      <c r="N156" s="427"/>
      <c r="O156" s="429"/>
      <c r="P156" s="430"/>
      <c r="Q156" s="422" t="str">
        <f t="shared" si="71"/>
        <v/>
      </c>
      <c r="R156" s="422" t="str">
        <f t="shared" si="72"/>
        <v/>
      </c>
      <c r="S156" s="423" t="str">
        <f t="shared" si="73"/>
        <v/>
      </c>
      <c r="T156" s="424" t="str">
        <f t="shared" si="88"/>
        <v/>
      </c>
      <c r="U156" s="425" t="str">
        <f t="shared" si="74"/>
        <v/>
      </c>
      <c r="V156" s="425" t="str">
        <f t="shared" si="75"/>
        <v/>
      </c>
      <c r="W156" s="425"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3"/>
      <c r="BG156" s="3" t="s">
        <v>434</v>
      </c>
    </row>
    <row r="157" spans="1:59" s="12" customFormat="1" ht="13.5" customHeight="1" x14ac:dyDescent="0.2">
      <c r="A157" s="163">
        <v>142</v>
      </c>
      <c r="B157" s="164"/>
      <c r="C157" s="165"/>
      <c r="D157" s="166"/>
      <c r="E157" s="165"/>
      <c r="F157" s="165"/>
      <c r="G157" s="220"/>
      <c r="H157" s="165"/>
      <c r="I157" s="167"/>
      <c r="J157" s="168"/>
      <c r="K157" s="503"/>
      <c r="L157" s="498"/>
      <c r="M157" s="428"/>
      <c r="N157" s="427"/>
      <c r="O157" s="429"/>
      <c r="P157" s="430"/>
      <c r="Q157" s="422" t="str">
        <f t="shared" si="71"/>
        <v/>
      </c>
      <c r="R157" s="422" t="str">
        <f t="shared" si="72"/>
        <v/>
      </c>
      <c r="S157" s="423" t="str">
        <f t="shared" si="73"/>
        <v/>
      </c>
      <c r="T157" s="424" t="str">
        <f t="shared" si="88"/>
        <v/>
      </c>
      <c r="U157" s="425" t="str">
        <f t="shared" si="74"/>
        <v/>
      </c>
      <c r="V157" s="425" t="str">
        <f t="shared" si="75"/>
        <v/>
      </c>
      <c r="W157" s="425"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3"/>
      <c r="BG157" s="3" t="s">
        <v>86</v>
      </c>
    </row>
    <row r="158" spans="1:59" s="12" customFormat="1" ht="13.5" customHeight="1" x14ac:dyDescent="0.2">
      <c r="A158" s="163">
        <v>143</v>
      </c>
      <c r="B158" s="164"/>
      <c r="C158" s="165"/>
      <c r="D158" s="166"/>
      <c r="E158" s="165"/>
      <c r="F158" s="165"/>
      <c r="G158" s="220"/>
      <c r="H158" s="165"/>
      <c r="I158" s="167"/>
      <c r="J158" s="168"/>
      <c r="K158" s="503"/>
      <c r="L158" s="498"/>
      <c r="M158" s="428"/>
      <c r="N158" s="427"/>
      <c r="O158" s="429"/>
      <c r="P158" s="430"/>
      <c r="Q158" s="422" t="str">
        <f t="shared" si="71"/>
        <v/>
      </c>
      <c r="R158" s="422" t="str">
        <f t="shared" si="72"/>
        <v/>
      </c>
      <c r="S158" s="423" t="str">
        <f t="shared" si="73"/>
        <v/>
      </c>
      <c r="T158" s="424" t="str">
        <f t="shared" si="88"/>
        <v/>
      </c>
      <c r="U158" s="425" t="str">
        <f t="shared" si="74"/>
        <v/>
      </c>
      <c r="V158" s="425" t="str">
        <f t="shared" si="75"/>
        <v/>
      </c>
      <c r="W158" s="425"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3"/>
      <c r="BG158" s="3" t="s">
        <v>87</v>
      </c>
    </row>
    <row r="159" spans="1:59" s="12" customFormat="1" ht="13.5" customHeight="1" x14ac:dyDescent="0.2">
      <c r="A159" s="163">
        <v>144</v>
      </c>
      <c r="B159" s="164"/>
      <c r="C159" s="165"/>
      <c r="D159" s="166"/>
      <c r="E159" s="165"/>
      <c r="F159" s="165"/>
      <c r="G159" s="220"/>
      <c r="H159" s="165"/>
      <c r="I159" s="167"/>
      <c r="J159" s="168"/>
      <c r="K159" s="503"/>
      <c r="L159" s="498"/>
      <c r="M159" s="428"/>
      <c r="N159" s="427"/>
      <c r="O159" s="429"/>
      <c r="P159" s="430"/>
      <c r="Q159" s="422" t="str">
        <f t="shared" si="71"/>
        <v/>
      </c>
      <c r="R159" s="422" t="str">
        <f t="shared" si="72"/>
        <v/>
      </c>
      <c r="S159" s="423" t="str">
        <f t="shared" si="73"/>
        <v/>
      </c>
      <c r="T159" s="424" t="str">
        <f t="shared" si="88"/>
        <v/>
      </c>
      <c r="U159" s="425" t="str">
        <f t="shared" si="74"/>
        <v/>
      </c>
      <c r="V159" s="425" t="str">
        <f t="shared" si="75"/>
        <v/>
      </c>
      <c r="W159" s="425"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3"/>
      <c r="BG159" s="3" t="s">
        <v>88</v>
      </c>
    </row>
    <row r="160" spans="1:59" s="12" customFormat="1" ht="13.5" customHeight="1" x14ac:dyDescent="0.2">
      <c r="A160" s="163">
        <v>145</v>
      </c>
      <c r="B160" s="164"/>
      <c r="C160" s="165"/>
      <c r="D160" s="166"/>
      <c r="E160" s="165"/>
      <c r="F160" s="165"/>
      <c r="G160" s="220"/>
      <c r="H160" s="165"/>
      <c r="I160" s="167"/>
      <c r="J160" s="168"/>
      <c r="K160" s="503"/>
      <c r="L160" s="498"/>
      <c r="M160" s="428"/>
      <c r="N160" s="427"/>
      <c r="O160" s="429"/>
      <c r="P160" s="430"/>
      <c r="Q160" s="422" t="str">
        <f t="shared" si="71"/>
        <v/>
      </c>
      <c r="R160" s="422" t="str">
        <f t="shared" si="72"/>
        <v/>
      </c>
      <c r="S160" s="423" t="str">
        <f t="shared" si="73"/>
        <v/>
      </c>
      <c r="T160" s="424" t="str">
        <f t="shared" si="88"/>
        <v/>
      </c>
      <c r="U160" s="425" t="str">
        <f t="shared" si="74"/>
        <v/>
      </c>
      <c r="V160" s="425" t="str">
        <f t="shared" si="75"/>
        <v/>
      </c>
      <c r="W160" s="425"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3"/>
      <c r="BG160" s="3" t="s">
        <v>89</v>
      </c>
    </row>
    <row r="161" spans="1:59" s="12" customFormat="1" ht="13.5" customHeight="1" x14ac:dyDescent="0.2">
      <c r="A161" s="163">
        <v>146</v>
      </c>
      <c r="B161" s="164"/>
      <c r="C161" s="165"/>
      <c r="D161" s="166"/>
      <c r="E161" s="165"/>
      <c r="F161" s="165"/>
      <c r="G161" s="220"/>
      <c r="H161" s="165"/>
      <c r="I161" s="167"/>
      <c r="J161" s="168"/>
      <c r="K161" s="503"/>
      <c r="L161" s="498"/>
      <c r="M161" s="428"/>
      <c r="N161" s="427"/>
      <c r="O161" s="429"/>
      <c r="P161" s="430"/>
      <c r="Q161" s="422" t="str">
        <f t="shared" si="71"/>
        <v/>
      </c>
      <c r="R161" s="422" t="str">
        <f t="shared" si="72"/>
        <v/>
      </c>
      <c r="S161" s="423" t="str">
        <f t="shared" si="73"/>
        <v/>
      </c>
      <c r="T161" s="424" t="str">
        <f t="shared" si="88"/>
        <v/>
      </c>
      <c r="U161" s="425" t="str">
        <f t="shared" si="74"/>
        <v/>
      </c>
      <c r="V161" s="425" t="str">
        <f t="shared" si="75"/>
        <v/>
      </c>
      <c r="W161" s="425"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3"/>
      <c r="BG161" s="3" t="s">
        <v>536</v>
      </c>
    </row>
    <row r="162" spans="1:59" s="12" customFormat="1" ht="13.5" customHeight="1" x14ac:dyDescent="0.2">
      <c r="A162" s="163">
        <v>147</v>
      </c>
      <c r="B162" s="164"/>
      <c r="C162" s="165"/>
      <c r="D162" s="166"/>
      <c r="E162" s="165"/>
      <c r="F162" s="165"/>
      <c r="G162" s="220"/>
      <c r="H162" s="165"/>
      <c r="I162" s="167"/>
      <c r="J162" s="168"/>
      <c r="K162" s="503"/>
      <c r="L162" s="498"/>
      <c r="M162" s="428"/>
      <c r="N162" s="427"/>
      <c r="O162" s="429"/>
      <c r="P162" s="430"/>
      <c r="Q162" s="422" t="str">
        <f t="shared" si="71"/>
        <v/>
      </c>
      <c r="R162" s="422" t="str">
        <f t="shared" si="72"/>
        <v/>
      </c>
      <c r="S162" s="423" t="str">
        <f t="shared" si="73"/>
        <v/>
      </c>
      <c r="T162" s="424" t="str">
        <f t="shared" si="88"/>
        <v/>
      </c>
      <c r="U162" s="425" t="str">
        <f t="shared" si="74"/>
        <v/>
      </c>
      <c r="V162" s="425" t="str">
        <f t="shared" si="75"/>
        <v/>
      </c>
      <c r="W162" s="425"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3"/>
      <c r="BG162" s="3" t="s">
        <v>538</v>
      </c>
    </row>
    <row r="163" spans="1:59" s="12" customFormat="1" ht="13.5" customHeight="1" x14ac:dyDescent="0.2">
      <c r="A163" s="163">
        <v>148</v>
      </c>
      <c r="B163" s="164"/>
      <c r="C163" s="165"/>
      <c r="D163" s="166"/>
      <c r="E163" s="165"/>
      <c r="F163" s="165"/>
      <c r="G163" s="220"/>
      <c r="H163" s="165"/>
      <c r="I163" s="167"/>
      <c r="J163" s="168"/>
      <c r="K163" s="503"/>
      <c r="L163" s="498"/>
      <c r="M163" s="428"/>
      <c r="N163" s="427"/>
      <c r="O163" s="429"/>
      <c r="P163" s="430"/>
      <c r="Q163" s="422" t="str">
        <f t="shared" si="71"/>
        <v/>
      </c>
      <c r="R163" s="422" t="str">
        <f t="shared" si="72"/>
        <v/>
      </c>
      <c r="S163" s="423" t="str">
        <f t="shared" si="73"/>
        <v/>
      </c>
      <c r="T163" s="424" t="str">
        <f t="shared" si="88"/>
        <v/>
      </c>
      <c r="U163" s="425" t="str">
        <f t="shared" si="74"/>
        <v/>
      </c>
      <c r="V163" s="425" t="str">
        <f t="shared" si="75"/>
        <v/>
      </c>
      <c r="W163" s="425"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3"/>
      <c r="BG163" s="3" t="s">
        <v>160</v>
      </c>
    </row>
    <row r="164" spans="1:59" s="12" customFormat="1" ht="13.5" customHeight="1" x14ac:dyDescent="0.2">
      <c r="A164" s="163">
        <v>149</v>
      </c>
      <c r="B164" s="164"/>
      <c r="C164" s="165"/>
      <c r="D164" s="166"/>
      <c r="E164" s="165"/>
      <c r="F164" s="165"/>
      <c r="G164" s="220"/>
      <c r="H164" s="165"/>
      <c r="I164" s="167"/>
      <c r="J164" s="168"/>
      <c r="K164" s="503"/>
      <c r="L164" s="498"/>
      <c r="M164" s="428"/>
      <c r="N164" s="427"/>
      <c r="O164" s="429"/>
      <c r="P164" s="430"/>
      <c r="Q164" s="422" t="str">
        <f t="shared" si="71"/>
        <v/>
      </c>
      <c r="R164" s="422" t="str">
        <f t="shared" si="72"/>
        <v/>
      </c>
      <c r="S164" s="423" t="str">
        <f t="shared" si="73"/>
        <v/>
      </c>
      <c r="T164" s="424" t="str">
        <f t="shared" si="88"/>
        <v/>
      </c>
      <c r="U164" s="425" t="str">
        <f t="shared" si="74"/>
        <v/>
      </c>
      <c r="V164" s="425" t="str">
        <f t="shared" si="75"/>
        <v/>
      </c>
      <c r="W164" s="425"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3"/>
      <c r="BG164" s="3" t="s">
        <v>161</v>
      </c>
    </row>
    <row r="165" spans="1:59" s="12" customFormat="1" ht="13.5" customHeight="1" x14ac:dyDescent="0.2">
      <c r="A165" s="163">
        <v>150</v>
      </c>
      <c r="B165" s="164"/>
      <c r="C165" s="165"/>
      <c r="D165" s="166"/>
      <c r="E165" s="165"/>
      <c r="F165" s="165"/>
      <c r="G165" s="220"/>
      <c r="H165" s="165"/>
      <c r="I165" s="167"/>
      <c r="J165" s="168"/>
      <c r="K165" s="503"/>
      <c r="L165" s="498"/>
      <c r="M165" s="428"/>
      <c r="N165" s="427"/>
      <c r="O165" s="429"/>
      <c r="P165" s="430"/>
      <c r="Q165" s="422" t="str">
        <f t="shared" si="71"/>
        <v/>
      </c>
      <c r="R165" s="422" t="str">
        <f t="shared" si="72"/>
        <v/>
      </c>
      <c r="S165" s="423" t="str">
        <f t="shared" si="73"/>
        <v/>
      </c>
      <c r="T165" s="424" t="str">
        <f t="shared" si="88"/>
        <v/>
      </c>
      <c r="U165" s="425" t="str">
        <f t="shared" si="74"/>
        <v/>
      </c>
      <c r="V165" s="425" t="str">
        <f t="shared" si="75"/>
        <v/>
      </c>
      <c r="W165" s="425"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3"/>
      <c r="BG165" s="3" t="s">
        <v>162</v>
      </c>
    </row>
    <row r="166" spans="1:59" s="12" customFormat="1" ht="13.5" customHeight="1" x14ac:dyDescent="0.2">
      <c r="A166" s="163">
        <v>151</v>
      </c>
      <c r="B166" s="164"/>
      <c r="C166" s="165"/>
      <c r="D166" s="166"/>
      <c r="E166" s="165"/>
      <c r="F166" s="165"/>
      <c r="G166" s="220"/>
      <c r="H166" s="165"/>
      <c r="I166" s="167"/>
      <c r="J166" s="168"/>
      <c r="K166" s="503"/>
      <c r="L166" s="498"/>
      <c r="M166" s="428"/>
      <c r="N166" s="427"/>
      <c r="O166" s="429"/>
      <c r="P166" s="430"/>
      <c r="Q166" s="422" t="str">
        <f t="shared" si="71"/>
        <v/>
      </c>
      <c r="R166" s="422" t="str">
        <f t="shared" si="72"/>
        <v/>
      </c>
      <c r="S166" s="423" t="str">
        <f t="shared" si="73"/>
        <v/>
      </c>
      <c r="T166" s="424" t="str">
        <f t="shared" si="88"/>
        <v/>
      </c>
      <c r="U166" s="425" t="str">
        <f t="shared" si="74"/>
        <v/>
      </c>
      <c r="V166" s="425" t="str">
        <f t="shared" si="75"/>
        <v/>
      </c>
      <c r="W166" s="425"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3"/>
      <c r="BG166" s="3" t="s">
        <v>163</v>
      </c>
    </row>
    <row r="167" spans="1:59" s="12" customFormat="1" ht="13.5" customHeight="1" x14ac:dyDescent="0.2">
      <c r="A167" s="163">
        <v>152</v>
      </c>
      <c r="B167" s="164"/>
      <c r="C167" s="165"/>
      <c r="D167" s="166"/>
      <c r="E167" s="165"/>
      <c r="F167" s="165"/>
      <c r="G167" s="220"/>
      <c r="H167" s="165"/>
      <c r="I167" s="167"/>
      <c r="J167" s="168"/>
      <c r="K167" s="503"/>
      <c r="L167" s="498"/>
      <c r="M167" s="428"/>
      <c r="N167" s="427"/>
      <c r="O167" s="429"/>
      <c r="P167" s="430"/>
      <c r="Q167" s="422" t="str">
        <f t="shared" si="71"/>
        <v/>
      </c>
      <c r="R167" s="422" t="str">
        <f t="shared" si="72"/>
        <v/>
      </c>
      <c r="S167" s="423" t="str">
        <f t="shared" si="73"/>
        <v/>
      </c>
      <c r="T167" s="424" t="str">
        <f t="shared" si="88"/>
        <v/>
      </c>
      <c r="U167" s="425" t="str">
        <f t="shared" si="74"/>
        <v/>
      </c>
      <c r="V167" s="425" t="str">
        <f t="shared" si="75"/>
        <v/>
      </c>
      <c r="W167" s="425"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3"/>
      <c r="BG167" s="3" t="s">
        <v>164</v>
      </c>
    </row>
    <row r="168" spans="1:59" s="12" customFormat="1" ht="13.5" customHeight="1" x14ac:dyDescent="0.2">
      <c r="A168" s="163">
        <v>153</v>
      </c>
      <c r="B168" s="164"/>
      <c r="C168" s="165"/>
      <c r="D168" s="166"/>
      <c r="E168" s="165"/>
      <c r="F168" s="165"/>
      <c r="G168" s="220"/>
      <c r="H168" s="165"/>
      <c r="I168" s="167"/>
      <c r="J168" s="168"/>
      <c r="K168" s="503"/>
      <c r="L168" s="498"/>
      <c r="M168" s="428"/>
      <c r="N168" s="427"/>
      <c r="O168" s="429"/>
      <c r="P168" s="430"/>
      <c r="Q168" s="422" t="str">
        <f t="shared" si="71"/>
        <v/>
      </c>
      <c r="R168" s="422" t="str">
        <f t="shared" si="72"/>
        <v/>
      </c>
      <c r="S168" s="423" t="str">
        <f t="shared" si="73"/>
        <v/>
      </c>
      <c r="T168" s="424" t="str">
        <f t="shared" si="88"/>
        <v/>
      </c>
      <c r="U168" s="425" t="str">
        <f t="shared" si="74"/>
        <v/>
      </c>
      <c r="V168" s="425" t="str">
        <f t="shared" si="75"/>
        <v/>
      </c>
      <c r="W168" s="425"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3"/>
      <c r="BG168" s="3" t="s">
        <v>90</v>
      </c>
    </row>
    <row r="169" spans="1:59" s="12" customFormat="1" ht="13.5" customHeight="1" x14ac:dyDescent="0.2">
      <c r="A169" s="163">
        <v>154</v>
      </c>
      <c r="B169" s="164"/>
      <c r="C169" s="165"/>
      <c r="D169" s="166"/>
      <c r="E169" s="165"/>
      <c r="F169" s="165"/>
      <c r="G169" s="220"/>
      <c r="H169" s="165"/>
      <c r="I169" s="167"/>
      <c r="J169" s="168"/>
      <c r="K169" s="503"/>
      <c r="L169" s="498"/>
      <c r="M169" s="428"/>
      <c r="N169" s="427"/>
      <c r="O169" s="429"/>
      <c r="P169" s="430"/>
      <c r="Q169" s="422" t="str">
        <f t="shared" si="71"/>
        <v/>
      </c>
      <c r="R169" s="422" t="str">
        <f t="shared" si="72"/>
        <v/>
      </c>
      <c r="S169" s="423" t="str">
        <f t="shared" si="73"/>
        <v/>
      </c>
      <c r="T169" s="424" t="str">
        <f t="shared" si="88"/>
        <v/>
      </c>
      <c r="U169" s="425" t="str">
        <f t="shared" si="74"/>
        <v/>
      </c>
      <c r="V169" s="425" t="str">
        <f t="shared" si="75"/>
        <v/>
      </c>
      <c r="W169" s="425"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3"/>
      <c r="BG169" s="3" t="s">
        <v>91</v>
      </c>
    </row>
    <row r="170" spans="1:59" s="12" customFormat="1" ht="13.5" customHeight="1" x14ac:dyDescent="0.2">
      <c r="A170" s="163">
        <v>155</v>
      </c>
      <c r="B170" s="164"/>
      <c r="C170" s="165"/>
      <c r="D170" s="166"/>
      <c r="E170" s="165"/>
      <c r="F170" s="165"/>
      <c r="G170" s="220"/>
      <c r="H170" s="165"/>
      <c r="I170" s="167"/>
      <c r="J170" s="168"/>
      <c r="K170" s="503"/>
      <c r="L170" s="498"/>
      <c r="M170" s="428"/>
      <c r="N170" s="427"/>
      <c r="O170" s="429"/>
      <c r="P170" s="430"/>
      <c r="Q170" s="422" t="str">
        <f t="shared" si="71"/>
        <v/>
      </c>
      <c r="R170" s="422" t="str">
        <f t="shared" si="72"/>
        <v/>
      </c>
      <c r="S170" s="423" t="str">
        <f t="shared" si="73"/>
        <v/>
      </c>
      <c r="T170" s="424" t="str">
        <f t="shared" si="88"/>
        <v/>
      </c>
      <c r="U170" s="425" t="str">
        <f t="shared" si="74"/>
        <v/>
      </c>
      <c r="V170" s="425" t="str">
        <f t="shared" si="75"/>
        <v/>
      </c>
      <c r="W170" s="425"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3"/>
      <c r="BG170" s="3" t="s">
        <v>92</v>
      </c>
    </row>
    <row r="171" spans="1:59" s="12" customFormat="1" ht="13.5" customHeight="1" x14ac:dyDescent="0.2">
      <c r="A171" s="163">
        <v>156</v>
      </c>
      <c r="B171" s="164"/>
      <c r="C171" s="165"/>
      <c r="D171" s="166"/>
      <c r="E171" s="165"/>
      <c r="F171" s="165"/>
      <c r="G171" s="220"/>
      <c r="H171" s="165"/>
      <c r="I171" s="167"/>
      <c r="J171" s="168"/>
      <c r="K171" s="503"/>
      <c r="L171" s="498"/>
      <c r="M171" s="428"/>
      <c r="N171" s="427"/>
      <c r="O171" s="429"/>
      <c r="P171" s="430"/>
      <c r="Q171" s="422" t="str">
        <f t="shared" si="71"/>
        <v/>
      </c>
      <c r="R171" s="422" t="str">
        <f t="shared" si="72"/>
        <v/>
      </c>
      <c r="S171" s="423" t="str">
        <f t="shared" si="73"/>
        <v/>
      </c>
      <c r="T171" s="424" t="str">
        <f t="shared" si="88"/>
        <v/>
      </c>
      <c r="U171" s="425" t="str">
        <f t="shared" si="74"/>
        <v/>
      </c>
      <c r="V171" s="425" t="str">
        <f t="shared" si="75"/>
        <v/>
      </c>
      <c r="W171" s="425"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3"/>
      <c r="BG171" s="3" t="s">
        <v>436</v>
      </c>
    </row>
    <row r="172" spans="1:59" s="12" customFormat="1" ht="13.5" customHeight="1" x14ac:dyDescent="0.2">
      <c r="A172" s="163">
        <v>157</v>
      </c>
      <c r="B172" s="164"/>
      <c r="C172" s="165"/>
      <c r="D172" s="166"/>
      <c r="E172" s="165"/>
      <c r="F172" s="165"/>
      <c r="G172" s="220"/>
      <c r="H172" s="165"/>
      <c r="I172" s="167"/>
      <c r="J172" s="168"/>
      <c r="K172" s="503"/>
      <c r="L172" s="498"/>
      <c r="M172" s="428"/>
      <c r="N172" s="427"/>
      <c r="O172" s="429"/>
      <c r="P172" s="430"/>
      <c r="Q172" s="422" t="str">
        <f t="shared" si="71"/>
        <v/>
      </c>
      <c r="R172" s="422" t="str">
        <f t="shared" si="72"/>
        <v/>
      </c>
      <c r="S172" s="423" t="str">
        <f t="shared" si="73"/>
        <v/>
      </c>
      <c r="T172" s="424" t="str">
        <f t="shared" si="88"/>
        <v/>
      </c>
      <c r="U172" s="425" t="str">
        <f t="shared" si="74"/>
        <v/>
      </c>
      <c r="V172" s="425" t="str">
        <f t="shared" si="75"/>
        <v/>
      </c>
      <c r="W172" s="425"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3"/>
      <c r="BG172" s="3" t="s">
        <v>165</v>
      </c>
    </row>
    <row r="173" spans="1:59" s="12" customFormat="1" ht="13.5" customHeight="1" x14ac:dyDescent="0.2">
      <c r="A173" s="163">
        <v>158</v>
      </c>
      <c r="B173" s="164"/>
      <c r="C173" s="165"/>
      <c r="D173" s="166"/>
      <c r="E173" s="165"/>
      <c r="F173" s="165"/>
      <c r="G173" s="220"/>
      <c r="H173" s="165"/>
      <c r="I173" s="167"/>
      <c r="J173" s="168"/>
      <c r="K173" s="503"/>
      <c r="L173" s="498"/>
      <c r="M173" s="428"/>
      <c r="N173" s="427"/>
      <c r="O173" s="429"/>
      <c r="P173" s="430"/>
      <c r="Q173" s="422" t="str">
        <f t="shared" si="71"/>
        <v/>
      </c>
      <c r="R173" s="422" t="str">
        <f t="shared" si="72"/>
        <v/>
      </c>
      <c r="S173" s="423" t="str">
        <f t="shared" si="73"/>
        <v/>
      </c>
      <c r="T173" s="424" t="str">
        <f t="shared" si="88"/>
        <v/>
      </c>
      <c r="U173" s="425" t="str">
        <f t="shared" si="74"/>
        <v/>
      </c>
      <c r="V173" s="425" t="str">
        <f t="shared" si="75"/>
        <v/>
      </c>
      <c r="W173" s="425"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3"/>
      <c r="BG173" s="3" t="s">
        <v>166</v>
      </c>
    </row>
    <row r="174" spans="1:59" s="12" customFormat="1" ht="13.5" customHeight="1" x14ac:dyDescent="0.2">
      <c r="A174" s="163">
        <v>159</v>
      </c>
      <c r="B174" s="164"/>
      <c r="C174" s="165"/>
      <c r="D174" s="166"/>
      <c r="E174" s="165"/>
      <c r="F174" s="165"/>
      <c r="G174" s="220"/>
      <c r="H174" s="165"/>
      <c r="I174" s="167"/>
      <c r="J174" s="168"/>
      <c r="K174" s="503"/>
      <c r="L174" s="498"/>
      <c r="M174" s="428"/>
      <c r="N174" s="427"/>
      <c r="O174" s="429"/>
      <c r="P174" s="430"/>
      <c r="Q174" s="422" t="str">
        <f t="shared" si="71"/>
        <v/>
      </c>
      <c r="R174" s="422" t="str">
        <f t="shared" si="72"/>
        <v/>
      </c>
      <c r="S174" s="423" t="str">
        <f t="shared" si="73"/>
        <v/>
      </c>
      <c r="T174" s="424" t="str">
        <f t="shared" si="88"/>
        <v/>
      </c>
      <c r="U174" s="425" t="str">
        <f t="shared" si="74"/>
        <v/>
      </c>
      <c r="V174" s="425" t="str">
        <f t="shared" si="75"/>
        <v/>
      </c>
      <c r="W174" s="425"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3"/>
      <c r="BG174" s="3" t="s">
        <v>167</v>
      </c>
    </row>
    <row r="175" spans="1:59" s="12" customFormat="1" ht="13.5" customHeight="1" x14ac:dyDescent="0.2">
      <c r="A175" s="163">
        <v>160</v>
      </c>
      <c r="B175" s="164"/>
      <c r="C175" s="165"/>
      <c r="D175" s="166"/>
      <c r="E175" s="165"/>
      <c r="F175" s="165"/>
      <c r="G175" s="220"/>
      <c r="H175" s="165"/>
      <c r="I175" s="167"/>
      <c r="J175" s="168"/>
      <c r="K175" s="503"/>
      <c r="L175" s="498"/>
      <c r="M175" s="428"/>
      <c r="N175" s="427"/>
      <c r="O175" s="429"/>
      <c r="P175" s="430"/>
      <c r="Q175" s="422" t="str">
        <f t="shared" si="71"/>
        <v/>
      </c>
      <c r="R175" s="422" t="str">
        <f t="shared" si="72"/>
        <v/>
      </c>
      <c r="S175" s="423" t="str">
        <f t="shared" si="73"/>
        <v/>
      </c>
      <c r="T175" s="424" t="str">
        <f t="shared" si="88"/>
        <v/>
      </c>
      <c r="U175" s="425" t="str">
        <f t="shared" si="74"/>
        <v/>
      </c>
      <c r="V175" s="425" t="str">
        <f t="shared" si="75"/>
        <v/>
      </c>
      <c r="W175" s="425"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3"/>
      <c r="BG175" s="3" t="s">
        <v>168</v>
      </c>
    </row>
    <row r="176" spans="1:59" s="12" customFormat="1" ht="13.5" customHeight="1" x14ac:dyDescent="0.2">
      <c r="A176" s="163">
        <v>161</v>
      </c>
      <c r="B176" s="164"/>
      <c r="C176" s="165"/>
      <c r="D176" s="166"/>
      <c r="E176" s="165"/>
      <c r="F176" s="165"/>
      <c r="G176" s="220"/>
      <c r="H176" s="165"/>
      <c r="I176" s="167"/>
      <c r="J176" s="168"/>
      <c r="K176" s="503"/>
      <c r="L176" s="498"/>
      <c r="M176" s="428"/>
      <c r="N176" s="427"/>
      <c r="O176" s="429"/>
      <c r="P176" s="430"/>
      <c r="Q176" s="422" t="str">
        <f t="shared" si="71"/>
        <v/>
      </c>
      <c r="R176" s="422" t="str">
        <f t="shared" si="72"/>
        <v/>
      </c>
      <c r="S176" s="423" t="str">
        <f t="shared" si="73"/>
        <v/>
      </c>
      <c r="T176" s="424" t="str">
        <f t="shared" si="88"/>
        <v/>
      </c>
      <c r="U176" s="425" t="str">
        <f t="shared" si="74"/>
        <v/>
      </c>
      <c r="V176" s="425" t="str">
        <f t="shared" si="75"/>
        <v/>
      </c>
      <c r="W176" s="425"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3"/>
      <c r="BG176" s="3" t="s">
        <v>169</v>
      </c>
    </row>
    <row r="177" spans="1:59" s="12" customFormat="1" ht="13.5" customHeight="1" x14ac:dyDescent="0.2">
      <c r="A177" s="163">
        <v>162</v>
      </c>
      <c r="B177" s="164"/>
      <c r="C177" s="165"/>
      <c r="D177" s="166"/>
      <c r="E177" s="165"/>
      <c r="F177" s="165"/>
      <c r="G177" s="220"/>
      <c r="H177" s="165"/>
      <c r="I177" s="167"/>
      <c r="J177" s="168"/>
      <c r="K177" s="503"/>
      <c r="L177" s="498"/>
      <c r="M177" s="428"/>
      <c r="N177" s="427"/>
      <c r="O177" s="429"/>
      <c r="P177" s="430"/>
      <c r="Q177" s="422" t="str">
        <f t="shared" si="71"/>
        <v/>
      </c>
      <c r="R177" s="422" t="str">
        <f t="shared" si="72"/>
        <v/>
      </c>
      <c r="S177" s="423" t="str">
        <f t="shared" si="73"/>
        <v/>
      </c>
      <c r="T177" s="424" t="str">
        <f t="shared" si="88"/>
        <v/>
      </c>
      <c r="U177" s="425" t="str">
        <f t="shared" si="74"/>
        <v/>
      </c>
      <c r="V177" s="425" t="str">
        <f t="shared" si="75"/>
        <v/>
      </c>
      <c r="W177" s="425"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3"/>
      <c r="BG177" s="3" t="s">
        <v>170</v>
      </c>
    </row>
    <row r="178" spans="1:59" s="12" customFormat="1" ht="13.5" customHeight="1" x14ac:dyDescent="0.2">
      <c r="A178" s="163">
        <v>163</v>
      </c>
      <c r="B178" s="164"/>
      <c r="C178" s="165"/>
      <c r="D178" s="166"/>
      <c r="E178" s="165"/>
      <c r="F178" s="165"/>
      <c r="G178" s="220"/>
      <c r="H178" s="165"/>
      <c r="I178" s="167"/>
      <c r="J178" s="168"/>
      <c r="K178" s="503"/>
      <c r="L178" s="498"/>
      <c r="M178" s="428"/>
      <c r="N178" s="427"/>
      <c r="O178" s="429"/>
      <c r="P178" s="430"/>
      <c r="Q178" s="422" t="str">
        <f t="shared" si="71"/>
        <v/>
      </c>
      <c r="R178" s="422" t="str">
        <f t="shared" si="72"/>
        <v/>
      </c>
      <c r="S178" s="423" t="str">
        <f t="shared" si="73"/>
        <v/>
      </c>
      <c r="T178" s="424" t="str">
        <f t="shared" si="88"/>
        <v/>
      </c>
      <c r="U178" s="425" t="str">
        <f t="shared" si="74"/>
        <v/>
      </c>
      <c r="V178" s="425" t="str">
        <f t="shared" si="75"/>
        <v/>
      </c>
      <c r="W178" s="425"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3"/>
      <c r="BG178" s="3" t="s">
        <v>171</v>
      </c>
    </row>
    <row r="179" spans="1:59" s="12" customFormat="1" ht="13.5" customHeight="1" x14ac:dyDescent="0.2">
      <c r="A179" s="163">
        <v>164</v>
      </c>
      <c r="B179" s="164"/>
      <c r="C179" s="165"/>
      <c r="D179" s="166"/>
      <c r="E179" s="165"/>
      <c r="F179" s="165"/>
      <c r="G179" s="220"/>
      <c r="H179" s="165"/>
      <c r="I179" s="167"/>
      <c r="J179" s="168"/>
      <c r="K179" s="503"/>
      <c r="L179" s="498"/>
      <c r="M179" s="428"/>
      <c r="N179" s="427"/>
      <c r="O179" s="429"/>
      <c r="P179" s="430"/>
      <c r="Q179" s="422" t="str">
        <f t="shared" si="71"/>
        <v/>
      </c>
      <c r="R179" s="422" t="str">
        <f t="shared" si="72"/>
        <v/>
      </c>
      <c r="S179" s="423" t="str">
        <f t="shared" si="73"/>
        <v/>
      </c>
      <c r="T179" s="424" t="str">
        <f t="shared" si="88"/>
        <v/>
      </c>
      <c r="U179" s="425" t="str">
        <f t="shared" si="74"/>
        <v/>
      </c>
      <c r="V179" s="425" t="str">
        <f t="shared" si="75"/>
        <v/>
      </c>
      <c r="W179" s="425"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3"/>
      <c r="BG179" s="3" t="s">
        <v>172</v>
      </c>
    </row>
    <row r="180" spans="1:59" s="12" customFormat="1" ht="13.5" customHeight="1" x14ac:dyDescent="0.2">
      <c r="A180" s="163">
        <v>165</v>
      </c>
      <c r="B180" s="164"/>
      <c r="C180" s="165"/>
      <c r="D180" s="166"/>
      <c r="E180" s="165"/>
      <c r="F180" s="165"/>
      <c r="G180" s="220"/>
      <c r="H180" s="165"/>
      <c r="I180" s="167"/>
      <c r="J180" s="168"/>
      <c r="K180" s="503"/>
      <c r="L180" s="498"/>
      <c r="M180" s="428"/>
      <c r="N180" s="427"/>
      <c r="O180" s="429"/>
      <c r="P180" s="430"/>
      <c r="Q180" s="422" t="str">
        <f t="shared" si="71"/>
        <v/>
      </c>
      <c r="R180" s="422" t="str">
        <f t="shared" si="72"/>
        <v/>
      </c>
      <c r="S180" s="423" t="str">
        <f t="shared" si="73"/>
        <v/>
      </c>
      <c r="T180" s="424" t="str">
        <f t="shared" si="88"/>
        <v/>
      </c>
      <c r="U180" s="425" t="str">
        <f t="shared" si="74"/>
        <v/>
      </c>
      <c r="V180" s="425" t="str">
        <f t="shared" si="75"/>
        <v/>
      </c>
      <c r="W180" s="425"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3"/>
      <c r="BG180" s="3" t="s">
        <v>173</v>
      </c>
    </row>
    <row r="181" spans="1:59" s="12" customFormat="1" ht="13.5" customHeight="1" x14ac:dyDescent="0.2">
      <c r="A181" s="163">
        <v>166</v>
      </c>
      <c r="B181" s="164"/>
      <c r="C181" s="165"/>
      <c r="D181" s="166"/>
      <c r="E181" s="165"/>
      <c r="F181" s="165"/>
      <c r="G181" s="220"/>
      <c r="H181" s="165"/>
      <c r="I181" s="167"/>
      <c r="J181" s="168"/>
      <c r="K181" s="503"/>
      <c r="L181" s="498"/>
      <c r="M181" s="428"/>
      <c r="N181" s="427"/>
      <c r="O181" s="429"/>
      <c r="P181" s="430"/>
      <c r="Q181" s="422" t="str">
        <f t="shared" si="71"/>
        <v/>
      </c>
      <c r="R181" s="422" t="str">
        <f t="shared" si="72"/>
        <v/>
      </c>
      <c r="S181" s="423" t="str">
        <f t="shared" si="73"/>
        <v/>
      </c>
      <c r="T181" s="424" t="str">
        <f t="shared" si="88"/>
        <v/>
      </c>
      <c r="U181" s="425" t="str">
        <f t="shared" si="74"/>
        <v/>
      </c>
      <c r="V181" s="425" t="str">
        <f t="shared" si="75"/>
        <v/>
      </c>
      <c r="W181" s="425"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3"/>
      <c r="BG181" s="3" t="s">
        <v>174</v>
      </c>
    </row>
    <row r="182" spans="1:59" s="12" customFormat="1" ht="13.5" customHeight="1" x14ac:dyDescent="0.2">
      <c r="A182" s="163">
        <v>167</v>
      </c>
      <c r="B182" s="164"/>
      <c r="C182" s="165"/>
      <c r="D182" s="166"/>
      <c r="E182" s="165"/>
      <c r="F182" s="165"/>
      <c r="G182" s="220"/>
      <c r="H182" s="165"/>
      <c r="I182" s="167"/>
      <c r="J182" s="168"/>
      <c r="K182" s="503"/>
      <c r="L182" s="498"/>
      <c r="M182" s="428"/>
      <c r="N182" s="427"/>
      <c r="O182" s="429"/>
      <c r="P182" s="430"/>
      <c r="Q182" s="422" t="str">
        <f t="shared" si="71"/>
        <v/>
      </c>
      <c r="R182" s="422" t="str">
        <f t="shared" si="72"/>
        <v/>
      </c>
      <c r="S182" s="423" t="str">
        <f t="shared" si="73"/>
        <v/>
      </c>
      <c r="T182" s="424" t="str">
        <f t="shared" si="88"/>
        <v/>
      </c>
      <c r="U182" s="425" t="str">
        <f t="shared" si="74"/>
        <v/>
      </c>
      <c r="V182" s="425" t="str">
        <f t="shared" si="75"/>
        <v/>
      </c>
      <c r="W182" s="425"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3"/>
      <c r="BG182" s="3" t="s">
        <v>175</v>
      </c>
    </row>
    <row r="183" spans="1:59" s="12" customFormat="1" ht="13.5" customHeight="1" x14ac:dyDescent="0.2">
      <c r="A183" s="163">
        <v>168</v>
      </c>
      <c r="B183" s="164"/>
      <c r="C183" s="165"/>
      <c r="D183" s="166"/>
      <c r="E183" s="165"/>
      <c r="F183" s="165"/>
      <c r="G183" s="220"/>
      <c r="H183" s="165"/>
      <c r="I183" s="167"/>
      <c r="J183" s="168"/>
      <c r="K183" s="503"/>
      <c r="L183" s="498"/>
      <c r="M183" s="428"/>
      <c r="N183" s="427"/>
      <c r="O183" s="429"/>
      <c r="P183" s="430"/>
      <c r="Q183" s="422" t="str">
        <f t="shared" si="71"/>
        <v/>
      </c>
      <c r="R183" s="422" t="str">
        <f t="shared" si="72"/>
        <v/>
      </c>
      <c r="S183" s="423" t="str">
        <f t="shared" si="73"/>
        <v/>
      </c>
      <c r="T183" s="424" t="str">
        <f t="shared" si="88"/>
        <v/>
      </c>
      <c r="U183" s="425" t="str">
        <f t="shared" si="74"/>
        <v/>
      </c>
      <c r="V183" s="425" t="str">
        <f t="shared" si="75"/>
        <v/>
      </c>
      <c r="W183" s="425"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3"/>
      <c r="BG183" s="3" t="s">
        <v>176</v>
      </c>
    </row>
    <row r="184" spans="1:59" s="12" customFormat="1" ht="13.5" customHeight="1" x14ac:dyDescent="0.2">
      <c r="A184" s="163">
        <v>169</v>
      </c>
      <c r="B184" s="164"/>
      <c r="C184" s="165"/>
      <c r="D184" s="166"/>
      <c r="E184" s="165"/>
      <c r="F184" s="165"/>
      <c r="G184" s="220"/>
      <c r="H184" s="165"/>
      <c r="I184" s="167"/>
      <c r="J184" s="168"/>
      <c r="K184" s="503"/>
      <c r="L184" s="498"/>
      <c r="M184" s="428"/>
      <c r="N184" s="427"/>
      <c r="O184" s="429"/>
      <c r="P184" s="430"/>
      <c r="Q184" s="422" t="str">
        <f t="shared" si="71"/>
        <v/>
      </c>
      <c r="R184" s="422" t="str">
        <f t="shared" si="72"/>
        <v/>
      </c>
      <c r="S184" s="423" t="str">
        <f t="shared" si="73"/>
        <v/>
      </c>
      <c r="T184" s="424" t="str">
        <f t="shared" si="88"/>
        <v/>
      </c>
      <c r="U184" s="425" t="str">
        <f t="shared" si="74"/>
        <v/>
      </c>
      <c r="V184" s="425" t="str">
        <f t="shared" si="75"/>
        <v/>
      </c>
      <c r="W184" s="425"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3"/>
      <c r="BG184" s="3" t="s">
        <v>177</v>
      </c>
    </row>
    <row r="185" spans="1:59" s="12" customFormat="1" ht="13.5" customHeight="1" x14ac:dyDescent="0.2">
      <c r="A185" s="163">
        <v>170</v>
      </c>
      <c r="B185" s="164"/>
      <c r="C185" s="165"/>
      <c r="D185" s="166"/>
      <c r="E185" s="165"/>
      <c r="F185" s="165"/>
      <c r="G185" s="220"/>
      <c r="H185" s="165"/>
      <c r="I185" s="167"/>
      <c r="J185" s="168"/>
      <c r="K185" s="503"/>
      <c r="L185" s="498"/>
      <c r="M185" s="428"/>
      <c r="N185" s="427"/>
      <c r="O185" s="429"/>
      <c r="P185" s="430"/>
      <c r="Q185" s="422" t="str">
        <f t="shared" si="71"/>
        <v/>
      </c>
      <c r="R185" s="422" t="str">
        <f t="shared" si="72"/>
        <v/>
      </c>
      <c r="S185" s="423" t="str">
        <f t="shared" si="73"/>
        <v/>
      </c>
      <c r="T185" s="424" t="str">
        <f t="shared" si="88"/>
        <v/>
      </c>
      <c r="U185" s="425" t="str">
        <f t="shared" si="74"/>
        <v/>
      </c>
      <c r="V185" s="425" t="str">
        <f t="shared" si="75"/>
        <v/>
      </c>
      <c r="W185" s="425"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3"/>
      <c r="BG185" s="3" t="s">
        <v>178</v>
      </c>
    </row>
    <row r="186" spans="1:59" s="12" customFormat="1" ht="13.5" customHeight="1" x14ac:dyDescent="0.2">
      <c r="A186" s="163">
        <v>171</v>
      </c>
      <c r="B186" s="164"/>
      <c r="C186" s="165"/>
      <c r="D186" s="166"/>
      <c r="E186" s="165"/>
      <c r="F186" s="165"/>
      <c r="G186" s="220"/>
      <c r="H186" s="165"/>
      <c r="I186" s="167"/>
      <c r="J186" s="168"/>
      <c r="K186" s="503"/>
      <c r="L186" s="498"/>
      <c r="M186" s="428"/>
      <c r="N186" s="427"/>
      <c r="O186" s="429"/>
      <c r="P186" s="430"/>
      <c r="Q186" s="422" t="str">
        <f t="shared" si="71"/>
        <v/>
      </c>
      <c r="R186" s="422" t="str">
        <f t="shared" si="72"/>
        <v/>
      </c>
      <c r="S186" s="423" t="str">
        <f t="shared" si="73"/>
        <v/>
      </c>
      <c r="T186" s="424" t="str">
        <f t="shared" si="88"/>
        <v/>
      </c>
      <c r="U186" s="425" t="str">
        <f t="shared" si="74"/>
        <v/>
      </c>
      <c r="V186" s="425" t="str">
        <f t="shared" si="75"/>
        <v/>
      </c>
      <c r="W186" s="425"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3"/>
      <c r="BG186" s="3" t="s">
        <v>179</v>
      </c>
    </row>
    <row r="187" spans="1:59" s="12" customFormat="1" ht="13.5" customHeight="1" x14ac:dyDescent="0.2">
      <c r="A187" s="163">
        <v>172</v>
      </c>
      <c r="B187" s="164"/>
      <c r="C187" s="165"/>
      <c r="D187" s="166"/>
      <c r="E187" s="165"/>
      <c r="F187" s="165"/>
      <c r="G187" s="220"/>
      <c r="H187" s="165"/>
      <c r="I187" s="167"/>
      <c r="J187" s="168"/>
      <c r="K187" s="503"/>
      <c r="L187" s="498"/>
      <c r="M187" s="428"/>
      <c r="N187" s="427"/>
      <c r="O187" s="429"/>
      <c r="P187" s="430"/>
      <c r="Q187" s="422" t="str">
        <f t="shared" si="71"/>
        <v/>
      </c>
      <c r="R187" s="422" t="str">
        <f t="shared" si="72"/>
        <v/>
      </c>
      <c r="S187" s="423" t="str">
        <f t="shared" si="73"/>
        <v/>
      </c>
      <c r="T187" s="424" t="str">
        <f t="shared" si="88"/>
        <v/>
      </c>
      <c r="U187" s="425" t="str">
        <f t="shared" si="74"/>
        <v/>
      </c>
      <c r="V187" s="425" t="str">
        <f t="shared" si="75"/>
        <v/>
      </c>
      <c r="W187" s="425"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3"/>
      <c r="BG187" s="3" t="s">
        <v>180</v>
      </c>
    </row>
    <row r="188" spans="1:59" s="12" customFormat="1" ht="13.5" customHeight="1" x14ac:dyDescent="0.2">
      <c r="A188" s="163">
        <v>173</v>
      </c>
      <c r="B188" s="164"/>
      <c r="C188" s="165"/>
      <c r="D188" s="166"/>
      <c r="E188" s="165"/>
      <c r="F188" s="165"/>
      <c r="G188" s="220"/>
      <c r="H188" s="165"/>
      <c r="I188" s="167"/>
      <c r="J188" s="168"/>
      <c r="K188" s="503"/>
      <c r="L188" s="498"/>
      <c r="M188" s="428"/>
      <c r="N188" s="427"/>
      <c r="O188" s="429"/>
      <c r="P188" s="430"/>
      <c r="Q188" s="422" t="str">
        <f t="shared" si="71"/>
        <v/>
      </c>
      <c r="R188" s="422" t="str">
        <f t="shared" si="72"/>
        <v/>
      </c>
      <c r="S188" s="423" t="str">
        <f t="shared" si="73"/>
        <v/>
      </c>
      <c r="T188" s="424" t="str">
        <f t="shared" si="88"/>
        <v/>
      </c>
      <c r="U188" s="425" t="str">
        <f t="shared" si="74"/>
        <v/>
      </c>
      <c r="V188" s="425" t="str">
        <f t="shared" si="75"/>
        <v/>
      </c>
      <c r="W188" s="425"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3"/>
      <c r="BG188" s="3" t="s">
        <v>517</v>
      </c>
    </row>
    <row r="189" spans="1:59" s="12" customFormat="1" ht="13.5" customHeight="1" x14ac:dyDescent="0.2">
      <c r="A189" s="163">
        <v>174</v>
      </c>
      <c r="B189" s="164"/>
      <c r="C189" s="165"/>
      <c r="D189" s="166"/>
      <c r="E189" s="165"/>
      <c r="F189" s="165"/>
      <c r="G189" s="220"/>
      <c r="H189" s="165"/>
      <c r="I189" s="167"/>
      <c r="J189" s="168"/>
      <c r="K189" s="503"/>
      <c r="L189" s="498"/>
      <c r="M189" s="428"/>
      <c r="N189" s="427"/>
      <c r="O189" s="429"/>
      <c r="P189" s="430"/>
      <c r="Q189" s="422" t="str">
        <f t="shared" si="71"/>
        <v/>
      </c>
      <c r="R189" s="422" t="str">
        <f t="shared" si="72"/>
        <v/>
      </c>
      <c r="S189" s="423" t="str">
        <f t="shared" si="73"/>
        <v/>
      </c>
      <c r="T189" s="424" t="str">
        <f t="shared" si="88"/>
        <v/>
      </c>
      <c r="U189" s="425" t="str">
        <f t="shared" si="74"/>
        <v/>
      </c>
      <c r="V189" s="425" t="str">
        <f t="shared" si="75"/>
        <v/>
      </c>
      <c r="W189" s="425"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3"/>
      <c r="BG189" s="3" t="s">
        <v>519</v>
      </c>
    </row>
    <row r="190" spans="1:59" s="12" customFormat="1" ht="13.5" customHeight="1" x14ac:dyDescent="0.2">
      <c r="A190" s="163">
        <v>175</v>
      </c>
      <c r="B190" s="164"/>
      <c r="C190" s="165"/>
      <c r="D190" s="166"/>
      <c r="E190" s="165"/>
      <c r="F190" s="165"/>
      <c r="G190" s="220"/>
      <c r="H190" s="165"/>
      <c r="I190" s="167"/>
      <c r="J190" s="168"/>
      <c r="K190" s="503"/>
      <c r="L190" s="498"/>
      <c r="M190" s="428"/>
      <c r="N190" s="427"/>
      <c r="O190" s="429"/>
      <c r="P190" s="430"/>
      <c r="Q190" s="422" t="str">
        <f t="shared" si="71"/>
        <v/>
      </c>
      <c r="R190" s="422" t="str">
        <f t="shared" si="72"/>
        <v/>
      </c>
      <c r="S190" s="423" t="str">
        <f t="shared" si="73"/>
        <v/>
      </c>
      <c r="T190" s="424" t="str">
        <f t="shared" si="88"/>
        <v/>
      </c>
      <c r="U190" s="425" t="str">
        <f t="shared" si="74"/>
        <v/>
      </c>
      <c r="V190" s="425" t="str">
        <f t="shared" si="75"/>
        <v/>
      </c>
      <c r="W190" s="425"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3"/>
      <c r="BG190" s="3" t="s">
        <v>521</v>
      </c>
    </row>
    <row r="191" spans="1:59" s="12" customFormat="1" ht="13.5" customHeight="1" x14ac:dyDescent="0.2">
      <c r="A191" s="163">
        <v>176</v>
      </c>
      <c r="B191" s="164"/>
      <c r="C191" s="165"/>
      <c r="D191" s="166"/>
      <c r="E191" s="165"/>
      <c r="F191" s="165"/>
      <c r="G191" s="220"/>
      <c r="H191" s="165"/>
      <c r="I191" s="167"/>
      <c r="J191" s="168"/>
      <c r="K191" s="503"/>
      <c r="L191" s="498"/>
      <c r="M191" s="428"/>
      <c r="N191" s="427"/>
      <c r="O191" s="429"/>
      <c r="P191" s="430"/>
      <c r="Q191" s="422" t="str">
        <f t="shared" si="71"/>
        <v/>
      </c>
      <c r="R191" s="422" t="str">
        <f t="shared" si="72"/>
        <v/>
      </c>
      <c r="S191" s="423" t="str">
        <f t="shared" si="73"/>
        <v/>
      </c>
      <c r="T191" s="424" t="str">
        <f t="shared" si="88"/>
        <v/>
      </c>
      <c r="U191" s="425" t="str">
        <f t="shared" si="74"/>
        <v/>
      </c>
      <c r="V191" s="425" t="str">
        <f t="shared" si="75"/>
        <v/>
      </c>
      <c r="W191" s="425"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3"/>
      <c r="BG191" s="3" t="s">
        <v>294</v>
      </c>
    </row>
    <row r="192" spans="1:59" s="12" customFormat="1" ht="13.5" customHeight="1" x14ac:dyDescent="0.2">
      <c r="A192" s="163">
        <v>177</v>
      </c>
      <c r="B192" s="164"/>
      <c r="C192" s="165"/>
      <c r="D192" s="166"/>
      <c r="E192" s="165"/>
      <c r="F192" s="165"/>
      <c r="G192" s="220"/>
      <c r="H192" s="165"/>
      <c r="I192" s="167"/>
      <c r="J192" s="168"/>
      <c r="K192" s="503"/>
      <c r="L192" s="498"/>
      <c r="M192" s="428"/>
      <c r="N192" s="427"/>
      <c r="O192" s="429"/>
      <c r="P192" s="430"/>
      <c r="Q192" s="422" t="str">
        <f t="shared" si="71"/>
        <v/>
      </c>
      <c r="R192" s="422" t="str">
        <f t="shared" si="72"/>
        <v/>
      </c>
      <c r="S192" s="423" t="str">
        <f t="shared" si="73"/>
        <v/>
      </c>
      <c r="T192" s="424" t="str">
        <f t="shared" si="88"/>
        <v/>
      </c>
      <c r="U192" s="425" t="str">
        <f t="shared" si="74"/>
        <v/>
      </c>
      <c r="V192" s="425" t="str">
        <f t="shared" si="75"/>
        <v/>
      </c>
      <c r="W192" s="425"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3"/>
      <c r="BG192" s="3" t="s">
        <v>296</v>
      </c>
    </row>
    <row r="193" spans="1:59" s="12" customFormat="1" ht="13.5" customHeight="1" x14ac:dyDescent="0.2">
      <c r="A193" s="163">
        <v>178</v>
      </c>
      <c r="B193" s="164"/>
      <c r="C193" s="165"/>
      <c r="D193" s="166"/>
      <c r="E193" s="165"/>
      <c r="F193" s="165"/>
      <c r="G193" s="220"/>
      <c r="H193" s="165"/>
      <c r="I193" s="167"/>
      <c r="J193" s="168"/>
      <c r="K193" s="503"/>
      <c r="L193" s="498"/>
      <c r="M193" s="428"/>
      <c r="N193" s="427"/>
      <c r="O193" s="429"/>
      <c r="P193" s="430"/>
      <c r="Q193" s="422" t="str">
        <f t="shared" si="71"/>
        <v/>
      </c>
      <c r="R193" s="422" t="str">
        <f t="shared" si="72"/>
        <v/>
      </c>
      <c r="S193" s="423" t="str">
        <f t="shared" si="73"/>
        <v/>
      </c>
      <c r="T193" s="424" t="str">
        <f t="shared" si="88"/>
        <v/>
      </c>
      <c r="U193" s="425" t="str">
        <f t="shared" si="74"/>
        <v/>
      </c>
      <c r="V193" s="425" t="str">
        <f t="shared" si="75"/>
        <v/>
      </c>
      <c r="W193" s="425"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3"/>
      <c r="BG193" s="3" t="s">
        <v>298</v>
      </c>
    </row>
    <row r="194" spans="1:59" s="12" customFormat="1" ht="13.5" customHeight="1" x14ac:dyDescent="0.2">
      <c r="A194" s="163">
        <v>179</v>
      </c>
      <c r="B194" s="164"/>
      <c r="C194" s="165"/>
      <c r="D194" s="166"/>
      <c r="E194" s="165"/>
      <c r="F194" s="165"/>
      <c r="G194" s="220"/>
      <c r="H194" s="165"/>
      <c r="I194" s="167"/>
      <c r="J194" s="168"/>
      <c r="K194" s="503"/>
      <c r="L194" s="498"/>
      <c r="M194" s="428"/>
      <c r="N194" s="427"/>
      <c r="O194" s="429"/>
      <c r="P194" s="430"/>
      <c r="Q194" s="422" t="str">
        <f t="shared" si="71"/>
        <v/>
      </c>
      <c r="R194" s="422" t="str">
        <f t="shared" si="72"/>
        <v/>
      </c>
      <c r="S194" s="423" t="str">
        <f t="shared" si="73"/>
        <v/>
      </c>
      <c r="T194" s="424" t="str">
        <f t="shared" si="88"/>
        <v/>
      </c>
      <c r="U194" s="425" t="str">
        <f t="shared" si="74"/>
        <v/>
      </c>
      <c r="V194" s="425" t="str">
        <f t="shared" si="75"/>
        <v/>
      </c>
      <c r="W194" s="425"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3"/>
      <c r="BG194" s="3" t="s">
        <v>312</v>
      </c>
    </row>
    <row r="195" spans="1:59" s="12" customFormat="1" ht="13.5" customHeight="1" x14ac:dyDescent="0.2">
      <c r="A195" s="163">
        <v>180</v>
      </c>
      <c r="B195" s="164"/>
      <c r="C195" s="165"/>
      <c r="D195" s="166"/>
      <c r="E195" s="165"/>
      <c r="F195" s="165"/>
      <c r="G195" s="220"/>
      <c r="H195" s="165"/>
      <c r="I195" s="167"/>
      <c r="J195" s="168"/>
      <c r="K195" s="503"/>
      <c r="L195" s="498"/>
      <c r="M195" s="428"/>
      <c r="N195" s="427"/>
      <c r="O195" s="429"/>
      <c r="P195" s="430"/>
      <c r="Q195" s="422" t="str">
        <f t="shared" si="71"/>
        <v/>
      </c>
      <c r="R195" s="422" t="str">
        <f t="shared" si="72"/>
        <v/>
      </c>
      <c r="S195" s="423" t="str">
        <f t="shared" si="73"/>
        <v/>
      </c>
      <c r="T195" s="424" t="str">
        <f t="shared" si="88"/>
        <v/>
      </c>
      <c r="U195" s="425" t="str">
        <f t="shared" si="74"/>
        <v/>
      </c>
      <c r="V195" s="425" t="str">
        <f t="shared" si="75"/>
        <v/>
      </c>
      <c r="W195" s="425"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3"/>
      <c r="BG195" s="3" t="s">
        <v>314</v>
      </c>
    </row>
    <row r="196" spans="1:59" s="12" customFormat="1" ht="13.5" customHeight="1" x14ac:dyDescent="0.2">
      <c r="A196" s="163">
        <v>181</v>
      </c>
      <c r="B196" s="164"/>
      <c r="C196" s="165"/>
      <c r="D196" s="166"/>
      <c r="E196" s="165"/>
      <c r="F196" s="165"/>
      <c r="G196" s="220"/>
      <c r="H196" s="165"/>
      <c r="I196" s="167"/>
      <c r="J196" s="168"/>
      <c r="K196" s="503"/>
      <c r="L196" s="498"/>
      <c r="M196" s="428"/>
      <c r="N196" s="427"/>
      <c r="O196" s="429"/>
      <c r="P196" s="430"/>
      <c r="Q196" s="422" t="str">
        <f t="shared" si="71"/>
        <v/>
      </c>
      <c r="R196" s="422" t="str">
        <f t="shared" si="72"/>
        <v/>
      </c>
      <c r="S196" s="423" t="str">
        <f t="shared" si="73"/>
        <v/>
      </c>
      <c r="T196" s="424" t="str">
        <f t="shared" si="88"/>
        <v/>
      </c>
      <c r="U196" s="425" t="str">
        <f t="shared" si="74"/>
        <v/>
      </c>
      <c r="V196" s="425" t="str">
        <f t="shared" si="75"/>
        <v/>
      </c>
      <c r="W196" s="425"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3"/>
      <c r="BG196" s="3" t="s">
        <v>316</v>
      </c>
    </row>
    <row r="197" spans="1:59" s="12" customFormat="1" ht="13.5" customHeight="1" x14ac:dyDescent="0.2">
      <c r="A197" s="163">
        <v>182</v>
      </c>
      <c r="B197" s="164"/>
      <c r="C197" s="165"/>
      <c r="D197" s="166"/>
      <c r="E197" s="165"/>
      <c r="F197" s="165"/>
      <c r="G197" s="220"/>
      <c r="H197" s="165"/>
      <c r="I197" s="167"/>
      <c r="J197" s="168"/>
      <c r="K197" s="503"/>
      <c r="L197" s="498"/>
      <c r="M197" s="428"/>
      <c r="N197" s="427"/>
      <c r="O197" s="429"/>
      <c r="P197" s="430"/>
      <c r="Q197" s="422" t="str">
        <f t="shared" si="71"/>
        <v/>
      </c>
      <c r="R197" s="422" t="str">
        <f t="shared" si="72"/>
        <v/>
      </c>
      <c r="S197" s="423" t="str">
        <f t="shared" si="73"/>
        <v/>
      </c>
      <c r="T197" s="424" t="str">
        <f t="shared" si="88"/>
        <v/>
      </c>
      <c r="U197" s="425" t="str">
        <f t="shared" si="74"/>
        <v/>
      </c>
      <c r="V197" s="425" t="str">
        <f t="shared" si="75"/>
        <v/>
      </c>
      <c r="W197" s="425"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3"/>
      <c r="BG197" s="3" t="s">
        <v>523</v>
      </c>
    </row>
    <row r="198" spans="1:59" s="12" customFormat="1" ht="13.5" customHeight="1" x14ac:dyDescent="0.2">
      <c r="A198" s="163">
        <v>183</v>
      </c>
      <c r="B198" s="164"/>
      <c r="C198" s="165"/>
      <c r="D198" s="166"/>
      <c r="E198" s="165"/>
      <c r="F198" s="165"/>
      <c r="G198" s="220"/>
      <c r="H198" s="165"/>
      <c r="I198" s="167"/>
      <c r="J198" s="168"/>
      <c r="K198" s="503"/>
      <c r="L198" s="498"/>
      <c r="M198" s="428"/>
      <c r="N198" s="427"/>
      <c r="O198" s="429"/>
      <c r="P198" s="430"/>
      <c r="Q198" s="422" t="str">
        <f t="shared" si="71"/>
        <v/>
      </c>
      <c r="R198" s="422" t="str">
        <f t="shared" si="72"/>
        <v/>
      </c>
      <c r="S198" s="423" t="str">
        <f t="shared" si="73"/>
        <v/>
      </c>
      <c r="T198" s="424" t="str">
        <f t="shared" si="88"/>
        <v/>
      </c>
      <c r="U198" s="425" t="str">
        <f t="shared" si="74"/>
        <v/>
      </c>
      <c r="V198" s="425" t="str">
        <f t="shared" si="75"/>
        <v/>
      </c>
      <c r="W198" s="425"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3"/>
      <c r="BG198" s="3" t="s">
        <v>525</v>
      </c>
    </row>
    <row r="199" spans="1:59" s="12" customFormat="1" ht="13.5" customHeight="1" x14ac:dyDescent="0.2">
      <c r="A199" s="163">
        <v>184</v>
      </c>
      <c r="B199" s="164"/>
      <c r="C199" s="165"/>
      <c r="D199" s="166"/>
      <c r="E199" s="165"/>
      <c r="F199" s="165"/>
      <c r="G199" s="220"/>
      <c r="H199" s="165"/>
      <c r="I199" s="167"/>
      <c r="J199" s="168"/>
      <c r="K199" s="503"/>
      <c r="L199" s="498"/>
      <c r="M199" s="428"/>
      <c r="N199" s="427"/>
      <c r="O199" s="429"/>
      <c r="P199" s="430"/>
      <c r="Q199" s="422" t="str">
        <f t="shared" si="71"/>
        <v/>
      </c>
      <c r="R199" s="422" t="str">
        <f t="shared" si="72"/>
        <v/>
      </c>
      <c r="S199" s="423" t="str">
        <f t="shared" si="73"/>
        <v/>
      </c>
      <c r="T199" s="424" t="str">
        <f t="shared" si="88"/>
        <v/>
      </c>
      <c r="U199" s="425" t="str">
        <f t="shared" si="74"/>
        <v/>
      </c>
      <c r="V199" s="425" t="str">
        <f t="shared" si="75"/>
        <v/>
      </c>
      <c r="W199" s="425"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3"/>
      <c r="BG199" s="3" t="s">
        <v>527</v>
      </c>
    </row>
    <row r="200" spans="1:59" s="12" customFormat="1" ht="13.5" customHeight="1" x14ac:dyDescent="0.2">
      <c r="A200" s="163">
        <v>185</v>
      </c>
      <c r="B200" s="164"/>
      <c r="C200" s="165"/>
      <c r="D200" s="166"/>
      <c r="E200" s="165"/>
      <c r="F200" s="165"/>
      <c r="G200" s="220"/>
      <c r="H200" s="165"/>
      <c r="I200" s="167"/>
      <c r="J200" s="168"/>
      <c r="K200" s="503"/>
      <c r="L200" s="498"/>
      <c r="M200" s="428"/>
      <c r="N200" s="427"/>
      <c r="O200" s="429"/>
      <c r="P200" s="430"/>
      <c r="Q200" s="422" t="str">
        <f t="shared" si="71"/>
        <v/>
      </c>
      <c r="R200" s="422" t="str">
        <f t="shared" si="72"/>
        <v/>
      </c>
      <c r="S200" s="423" t="str">
        <f t="shared" si="73"/>
        <v/>
      </c>
      <c r="T200" s="424" t="str">
        <f t="shared" si="88"/>
        <v/>
      </c>
      <c r="U200" s="425" t="str">
        <f t="shared" si="74"/>
        <v/>
      </c>
      <c r="V200" s="425" t="str">
        <f t="shared" si="75"/>
        <v/>
      </c>
      <c r="W200" s="425"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3"/>
      <c r="BG200" s="3" t="s">
        <v>300</v>
      </c>
    </row>
    <row r="201" spans="1:59" s="12" customFormat="1" ht="13.5" customHeight="1" x14ac:dyDescent="0.2">
      <c r="A201" s="163">
        <v>186</v>
      </c>
      <c r="B201" s="164"/>
      <c r="C201" s="165"/>
      <c r="D201" s="166"/>
      <c r="E201" s="165"/>
      <c r="F201" s="165"/>
      <c r="G201" s="220"/>
      <c r="H201" s="165"/>
      <c r="I201" s="167"/>
      <c r="J201" s="168"/>
      <c r="K201" s="503"/>
      <c r="L201" s="498"/>
      <c r="M201" s="428"/>
      <c r="N201" s="427"/>
      <c r="O201" s="429"/>
      <c r="P201" s="430"/>
      <c r="Q201" s="422" t="str">
        <f t="shared" si="71"/>
        <v/>
      </c>
      <c r="R201" s="422" t="str">
        <f t="shared" si="72"/>
        <v/>
      </c>
      <c r="S201" s="423" t="str">
        <f t="shared" si="73"/>
        <v/>
      </c>
      <c r="T201" s="424" t="str">
        <f t="shared" si="88"/>
        <v/>
      </c>
      <c r="U201" s="425" t="str">
        <f t="shared" si="74"/>
        <v/>
      </c>
      <c r="V201" s="425" t="str">
        <f t="shared" si="75"/>
        <v/>
      </c>
      <c r="W201" s="425"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3"/>
      <c r="BG201" s="3" t="s">
        <v>302</v>
      </c>
    </row>
    <row r="202" spans="1:59" s="12" customFormat="1" ht="13.5" customHeight="1" x14ac:dyDescent="0.2">
      <c r="A202" s="163">
        <v>187</v>
      </c>
      <c r="B202" s="164"/>
      <c r="C202" s="165"/>
      <c r="D202" s="166"/>
      <c r="E202" s="165"/>
      <c r="F202" s="165"/>
      <c r="G202" s="220"/>
      <c r="H202" s="165"/>
      <c r="I202" s="167"/>
      <c r="J202" s="168"/>
      <c r="K202" s="503"/>
      <c r="L202" s="498"/>
      <c r="M202" s="428"/>
      <c r="N202" s="427"/>
      <c r="O202" s="429"/>
      <c r="P202" s="430"/>
      <c r="Q202" s="422" t="str">
        <f t="shared" si="71"/>
        <v/>
      </c>
      <c r="R202" s="422" t="str">
        <f t="shared" si="72"/>
        <v/>
      </c>
      <c r="S202" s="423" t="str">
        <f t="shared" si="73"/>
        <v/>
      </c>
      <c r="T202" s="424" t="str">
        <f t="shared" si="88"/>
        <v/>
      </c>
      <c r="U202" s="425" t="str">
        <f t="shared" si="74"/>
        <v/>
      </c>
      <c r="V202" s="425" t="str">
        <f t="shared" si="75"/>
        <v/>
      </c>
      <c r="W202" s="425"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3"/>
      <c r="BG202" s="3" t="s">
        <v>304</v>
      </c>
    </row>
    <row r="203" spans="1:59" s="12" customFormat="1" ht="13.5" customHeight="1" x14ac:dyDescent="0.2">
      <c r="A203" s="163">
        <v>188</v>
      </c>
      <c r="B203" s="164"/>
      <c r="C203" s="165"/>
      <c r="D203" s="166"/>
      <c r="E203" s="165"/>
      <c r="F203" s="165"/>
      <c r="G203" s="220"/>
      <c r="H203" s="165"/>
      <c r="I203" s="167"/>
      <c r="J203" s="168"/>
      <c r="K203" s="503"/>
      <c r="L203" s="498"/>
      <c r="M203" s="428"/>
      <c r="N203" s="427"/>
      <c r="O203" s="429"/>
      <c r="P203" s="430"/>
      <c r="Q203" s="422" t="str">
        <f t="shared" si="71"/>
        <v/>
      </c>
      <c r="R203" s="422" t="str">
        <f t="shared" si="72"/>
        <v/>
      </c>
      <c r="S203" s="423" t="str">
        <f t="shared" si="73"/>
        <v/>
      </c>
      <c r="T203" s="424" t="str">
        <f t="shared" si="88"/>
        <v/>
      </c>
      <c r="U203" s="425" t="str">
        <f t="shared" si="74"/>
        <v/>
      </c>
      <c r="V203" s="425" t="str">
        <f t="shared" si="75"/>
        <v/>
      </c>
      <c r="W203" s="425"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3"/>
      <c r="BG203" s="3" t="s">
        <v>327</v>
      </c>
    </row>
    <row r="204" spans="1:59" s="12" customFormat="1" ht="13.5" customHeight="1" x14ac:dyDescent="0.2">
      <c r="A204" s="163">
        <v>189</v>
      </c>
      <c r="B204" s="164"/>
      <c r="C204" s="165"/>
      <c r="D204" s="166"/>
      <c r="E204" s="165"/>
      <c r="F204" s="165"/>
      <c r="G204" s="220"/>
      <c r="H204" s="165"/>
      <c r="I204" s="167"/>
      <c r="J204" s="168"/>
      <c r="K204" s="503"/>
      <c r="L204" s="498"/>
      <c r="M204" s="428"/>
      <c r="N204" s="427"/>
      <c r="O204" s="429"/>
      <c r="P204" s="430"/>
      <c r="Q204" s="422" t="str">
        <f t="shared" si="71"/>
        <v/>
      </c>
      <c r="R204" s="422" t="str">
        <f t="shared" si="72"/>
        <v/>
      </c>
      <c r="S204" s="423" t="str">
        <f t="shared" si="73"/>
        <v/>
      </c>
      <c r="T204" s="424" t="str">
        <f t="shared" si="88"/>
        <v/>
      </c>
      <c r="U204" s="425" t="str">
        <f t="shared" si="74"/>
        <v/>
      </c>
      <c r="V204" s="425" t="str">
        <f t="shared" si="75"/>
        <v/>
      </c>
      <c r="W204" s="425"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3"/>
      <c r="BG204" s="3" t="s">
        <v>329</v>
      </c>
    </row>
    <row r="205" spans="1:59" s="12" customFormat="1" ht="13.5" customHeight="1" x14ac:dyDescent="0.2">
      <c r="A205" s="163">
        <v>190</v>
      </c>
      <c r="B205" s="164"/>
      <c r="C205" s="165"/>
      <c r="D205" s="166"/>
      <c r="E205" s="165"/>
      <c r="F205" s="165"/>
      <c r="G205" s="220"/>
      <c r="H205" s="165"/>
      <c r="I205" s="167"/>
      <c r="J205" s="168"/>
      <c r="K205" s="503"/>
      <c r="L205" s="498"/>
      <c r="M205" s="428"/>
      <c r="N205" s="427"/>
      <c r="O205" s="429"/>
      <c r="P205" s="430"/>
      <c r="Q205" s="422" t="str">
        <f t="shared" si="71"/>
        <v/>
      </c>
      <c r="R205" s="422" t="str">
        <f t="shared" si="72"/>
        <v/>
      </c>
      <c r="S205" s="423" t="str">
        <f t="shared" si="73"/>
        <v/>
      </c>
      <c r="T205" s="424" t="str">
        <f t="shared" si="88"/>
        <v/>
      </c>
      <c r="U205" s="425" t="str">
        <f t="shared" si="74"/>
        <v/>
      </c>
      <c r="V205" s="425" t="str">
        <f t="shared" si="75"/>
        <v/>
      </c>
      <c r="W205" s="425"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3"/>
      <c r="BG205" s="3" t="s">
        <v>331</v>
      </c>
    </row>
    <row r="206" spans="1:59" s="12" customFormat="1" ht="13.5" customHeight="1" x14ac:dyDescent="0.2">
      <c r="A206" s="163">
        <v>191</v>
      </c>
      <c r="B206" s="164"/>
      <c r="C206" s="165"/>
      <c r="D206" s="166"/>
      <c r="E206" s="165"/>
      <c r="F206" s="165"/>
      <c r="G206" s="220"/>
      <c r="H206" s="165"/>
      <c r="I206" s="167"/>
      <c r="J206" s="168"/>
      <c r="K206" s="503"/>
      <c r="L206" s="498"/>
      <c r="M206" s="428"/>
      <c r="N206" s="427"/>
      <c r="O206" s="429"/>
      <c r="P206" s="430"/>
      <c r="Q206" s="422" t="str">
        <f t="shared" si="71"/>
        <v/>
      </c>
      <c r="R206" s="422" t="str">
        <f t="shared" si="72"/>
        <v/>
      </c>
      <c r="S206" s="423" t="str">
        <f t="shared" si="73"/>
        <v/>
      </c>
      <c r="T206" s="424" t="str">
        <f t="shared" si="88"/>
        <v/>
      </c>
      <c r="U206" s="425" t="str">
        <f t="shared" si="74"/>
        <v/>
      </c>
      <c r="V206" s="425" t="str">
        <f t="shared" si="75"/>
        <v/>
      </c>
      <c r="W206" s="425"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3"/>
      <c r="BG206" s="3" t="s">
        <v>334</v>
      </c>
    </row>
    <row r="207" spans="1:59" s="12" customFormat="1" ht="13.5" customHeight="1" x14ac:dyDescent="0.2">
      <c r="A207" s="163">
        <v>192</v>
      </c>
      <c r="B207" s="164"/>
      <c r="C207" s="165"/>
      <c r="D207" s="166"/>
      <c r="E207" s="165"/>
      <c r="F207" s="165"/>
      <c r="G207" s="220"/>
      <c r="H207" s="165"/>
      <c r="I207" s="167"/>
      <c r="J207" s="168"/>
      <c r="K207" s="503"/>
      <c r="L207" s="498"/>
      <c r="M207" s="428"/>
      <c r="N207" s="427"/>
      <c r="O207" s="429"/>
      <c r="P207" s="430"/>
      <c r="Q207" s="422" t="str">
        <f t="shared" si="71"/>
        <v/>
      </c>
      <c r="R207" s="422" t="str">
        <f t="shared" si="72"/>
        <v/>
      </c>
      <c r="S207" s="423" t="str">
        <f t="shared" si="73"/>
        <v/>
      </c>
      <c r="T207" s="424" t="str">
        <f t="shared" si="88"/>
        <v/>
      </c>
      <c r="U207" s="425" t="str">
        <f t="shared" si="74"/>
        <v/>
      </c>
      <c r="V207" s="425" t="str">
        <f t="shared" si="75"/>
        <v/>
      </c>
      <c r="W207" s="425"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3"/>
      <c r="BG207" s="3" t="s">
        <v>336</v>
      </c>
    </row>
    <row r="208" spans="1:59" s="12" customFormat="1" ht="13.5" customHeight="1" x14ac:dyDescent="0.2">
      <c r="A208" s="163">
        <v>193</v>
      </c>
      <c r="B208" s="164"/>
      <c r="C208" s="165"/>
      <c r="D208" s="166"/>
      <c r="E208" s="165"/>
      <c r="F208" s="165"/>
      <c r="G208" s="220"/>
      <c r="H208" s="165"/>
      <c r="I208" s="167"/>
      <c r="J208" s="168"/>
      <c r="K208" s="503"/>
      <c r="L208" s="498"/>
      <c r="M208" s="428"/>
      <c r="N208" s="427"/>
      <c r="O208" s="429"/>
      <c r="P208" s="430"/>
      <c r="Q208" s="422" t="str">
        <f t="shared" ref="Q208:Q271" si="106">IF(ISBLANK(K208)=TRUE,"",IF(ISNUMBER(AM208)=TRUE,AM208,"エラー"))</f>
        <v/>
      </c>
      <c r="R208" s="422" t="str">
        <f t="shared" ref="R208:R271" si="107">IF(ISBLANK(K208)=TRUE,"",IF(ISNUMBER(AP208)=TRUE,AP208,"エラー"))</f>
        <v/>
      </c>
      <c r="S208" s="423" t="str">
        <f t="shared" ref="S208:S271" si="108">IF(ISBLANK(K208)=TRUE,"",IF(ISNUMBER(AV208)=TRUE,AV208,"エラー"))</f>
        <v/>
      </c>
      <c r="T208" s="424" t="str">
        <f t="shared" si="88"/>
        <v/>
      </c>
      <c r="U208" s="425" t="str">
        <f t="shared" ref="U208:U271" si="109">IF(Q208="","",IF(ISERROR(Q208*Y208*AF208),"エラー",IF(ISBLANK(Y208)=TRUE,"エラー",IF(ISBLANK(Q208)=TRUE,"エラー",IF(AY208=1,"エラー",Q208*AF208*Y208/1000)))))</f>
        <v/>
      </c>
      <c r="V208" s="425" t="str">
        <f t="shared" ref="V208:V271" si="110">IF(R208="","",IF(ISERROR(R208*Y208*AF208),"エラー",IF(ISBLANK(Y208)=TRUE,"エラー",IF(ISBLANK(R208)=TRUE,"エラー",IF(AY208=1,"エラー",R208*AF208*Y208/1000)))))</f>
        <v/>
      </c>
      <c r="W208" s="425"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3"/>
      <c r="BG208" s="3" t="s">
        <v>338</v>
      </c>
    </row>
    <row r="209" spans="1:59" s="12" customFormat="1" ht="13.5" customHeight="1" x14ac:dyDescent="0.2">
      <c r="A209" s="163">
        <v>194</v>
      </c>
      <c r="B209" s="164"/>
      <c r="C209" s="165"/>
      <c r="D209" s="166"/>
      <c r="E209" s="165"/>
      <c r="F209" s="165"/>
      <c r="G209" s="220"/>
      <c r="H209" s="165"/>
      <c r="I209" s="167"/>
      <c r="J209" s="168"/>
      <c r="K209" s="503"/>
      <c r="L209" s="498"/>
      <c r="M209" s="428"/>
      <c r="N209" s="427"/>
      <c r="O209" s="429"/>
      <c r="P209" s="430"/>
      <c r="Q209" s="422" t="str">
        <f t="shared" si="106"/>
        <v/>
      </c>
      <c r="R209" s="422" t="str">
        <f t="shared" si="107"/>
        <v/>
      </c>
      <c r="S209" s="423" t="str">
        <f t="shared" si="108"/>
        <v/>
      </c>
      <c r="T209" s="424" t="str">
        <f t="shared" ref="T209:T272" si="123">IF(OR(Y209="",Z209=""),"",Y209/Z209)</f>
        <v/>
      </c>
      <c r="U209" s="425" t="str">
        <f t="shared" si="109"/>
        <v/>
      </c>
      <c r="V209" s="425" t="str">
        <f t="shared" si="110"/>
        <v/>
      </c>
      <c r="W209" s="425"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3"/>
      <c r="BG209" s="3" t="s">
        <v>93</v>
      </c>
    </row>
    <row r="210" spans="1:59" s="12" customFormat="1" ht="13.5" customHeight="1" x14ac:dyDescent="0.2">
      <c r="A210" s="163">
        <v>195</v>
      </c>
      <c r="B210" s="164"/>
      <c r="C210" s="165"/>
      <c r="D210" s="166"/>
      <c r="E210" s="165"/>
      <c r="F210" s="165"/>
      <c r="G210" s="220"/>
      <c r="H210" s="165"/>
      <c r="I210" s="167"/>
      <c r="J210" s="168"/>
      <c r="K210" s="503"/>
      <c r="L210" s="498"/>
      <c r="M210" s="428"/>
      <c r="N210" s="427"/>
      <c r="O210" s="429"/>
      <c r="P210" s="430"/>
      <c r="Q210" s="422" t="str">
        <f t="shared" si="106"/>
        <v/>
      </c>
      <c r="R210" s="422" t="str">
        <f t="shared" si="107"/>
        <v/>
      </c>
      <c r="S210" s="423" t="str">
        <f t="shared" si="108"/>
        <v/>
      </c>
      <c r="T210" s="424" t="str">
        <f t="shared" si="123"/>
        <v/>
      </c>
      <c r="U210" s="425" t="str">
        <f t="shared" si="109"/>
        <v/>
      </c>
      <c r="V210" s="425" t="str">
        <f t="shared" si="110"/>
        <v/>
      </c>
      <c r="W210" s="425"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3"/>
      <c r="BG210" s="3" t="s">
        <v>94</v>
      </c>
    </row>
    <row r="211" spans="1:59" s="12" customFormat="1" ht="13.5" customHeight="1" x14ac:dyDescent="0.2">
      <c r="A211" s="163">
        <v>196</v>
      </c>
      <c r="B211" s="164"/>
      <c r="C211" s="165"/>
      <c r="D211" s="166"/>
      <c r="E211" s="165"/>
      <c r="F211" s="165"/>
      <c r="G211" s="220"/>
      <c r="H211" s="165"/>
      <c r="I211" s="167"/>
      <c r="J211" s="168"/>
      <c r="K211" s="503"/>
      <c r="L211" s="498"/>
      <c r="M211" s="428"/>
      <c r="N211" s="427"/>
      <c r="O211" s="429"/>
      <c r="P211" s="430"/>
      <c r="Q211" s="422" t="str">
        <f t="shared" si="106"/>
        <v/>
      </c>
      <c r="R211" s="422" t="str">
        <f t="shared" si="107"/>
        <v/>
      </c>
      <c r="S211" s="423" t="str">
        <f t="shared" si="108"/>
        <v/>
      </c>
      <c r="T211" s="424" t="str">
        <f t="shared" si="123"/>
        <v/>
      </c>
      <c r="U211" s="425" t="str">
        <f t="shared" si="109"/>
        <v/>
      </c>
      <c r="V211" s="425" t="str">
        <f t="shared" si="110"/>
        <v/>
      </c>
      <c r="W211" s="425"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3"/>
      <c r="BG211" s="3" t="s">
        <v>95</v>
      </c>
    </row>
    <row r="212" spans="1:59" s="12" customFormat="1" ht="13.5" customHeight="1" x14ac:dyDescent="0.2">
      <c r="A212" s="163">
        <v>197</v>
      </c>
      <c r="B212" s="164"/>
      <c r="C212" s="165"/>
      <c r="D212" s="166"/>
      <c r="E212" s="165"/>
      <c r="F212" s="165"/>
      <c r="G212" s="220"/>
      <c r="H212" s="165"/>
      <c r="I212" s="167"/>
      <c r="J212" s="168"/>
      <c r="K212" s="503"/>
      <c r="L212" s="498"/>
      <c r="M212" s="428"/>
      <c r="N212" s="427"/>
      <c r="O212" s="429"/>
      <c r="P212" s="430"/>
      <c r="Q212" s="422" t="str">
        <f t="shared" si="106"/>
        <v/>
      </c>
      <c r="R212" s="422" t="str">
        <f t="shared" si="107"/>
        <v/>
      </c>
      <c r="S212" s="423" t="str">
        <f t="shared" si="108"/>
        <v/>
      </c>
      <c r="T212" s="424" t="str">
        <f t="shared" si="123"/>
        <v/>
      </c>
      <c r="U212" s="425" t="str">
        <f t="shared" si="109"/>
        <v/>
      </c>
      <c r="V212" s="425" t="str">
        <f t="shared" si="110"/>
        <v/>
      </c>
      <c r="W212" s="425"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3"/>
      <c r="BG212" s="3" t="s">
        <v>96</v>
      </c>
    </row>
    <row r="213" spans="1:59" s="12" customFormat="1" ht="13.5" customHeight="1" x14ac:dyDescent="0.2">
      <c r="A213" s="163">
        <v>198</v>
      </c>
      <c r="B213" s="164"/>
      <c r="C213" s="165"/>
      <c r="D213" s="166"/>
      <c r="E213" s="165"/>
      <c r="F213" s="165"/>
      <c r="G213" s="220"/>
      <c r="H213" s="165"/>
      <c r="I213" s="167"/>
      <c r="J213" s="168"/>
      <c r="K213" s="503"/>
      <c r="L213" s="498"/>
      <c r="M213" s="428"/>
      <c r="N213" s="427"/>
      <c r="O213" s="429"/>
      <c r="P213" s="430"/>
      <c r="Q213" s="422" t="str">
        <f t="shared" si="106"/>
        <v/>
      </c>
      <c r="R213" s="422" t="str">
        <f t="shared" si="107"/>
        <v/>
      </c>
      <c r="S213" s="423" t="str">
        <f t="shared" si="108"/>
        <v/>
      </c>
      <c r="T213" s="424" t="str">
        <f t="shared" si="123"/>
        <v/>
      </c>
      <c r="U213" s="425" t="str">
        <f t="shared" si="109"/>
        <v/>
      </c>
      <c r="V213" s="425" t="str">
        <f t="shared" si="110"/>
        <v/>
      </c>
      <c r="W213" s="425"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3"/>
      <c r="BG213" s="3" t="s">
        <v>529</v>
      </c>
    </row>
    <row r="214" spans="1:59" s="12" customFormat="1" ht="13.5" customHeight="1" x14ac:dyDescent="0.2">
      <c r="A214" s="163">
        <v>199</v>
      </c>
      <c r="B214" s="164"/>
      <c r="C214" s="165"/>
      <c r="D214" s="166"/>
      <c r="E214" s="165"/>
      <c r="F214" s="165"/>
      <c r="G214" s="220"/>
      <c r="H214" s="165"/>
      <c r="I214" s="167"/>
      <c r="J214" s="168"/>
      <c r="K214" s="503"/>
      <c r="L214" s="498"/>
      <c r="M214" s="428"/>
      <c r="N214" s="427"/>
      <c r="O214" s="429"/>
      <c r="P214" s="430"/>
      <c r="Q214" s="422" t="str">
        <f t="shared" si="106"/>
        <v/>
      </c>
      <c r="R214" s="422" t="str">
        <f t="shared" si="107"/>
        <v/>
      </c>
      <c r="S214" s="423" t="str">
        <f t="shared" si="108"/>
        <v/>
      </c>
      <c r="T214" s="424" t="str">
        <f t="shared" si="123"/>
        <v/>
      </c>
      <c r="U214" s="425" t="str">
        <f t="shared" si="109"/>
        <v/>
      </c>
      <c r="V214" s="425" t="str">
        <f t="shared" si="110"/>
        <v/>
      </c>
      <c r="W214" s="425"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3"/>
      <c r="BG214" s="3" t="s">
        <v>531</v>
      </c>
    </row>
    <row r="215" spans="1:59" s="12" customFormat="1" ht="13.5" customHeight="1" x14ac:dyDescent="0.2">
      <c r="A215" s="163">
        <v>200</v>
      </c>
      <c r="B215" s="164"/>
      <c r="C215" s="165"/>
      <c r="D215" s="166"/>
      <c r="E215" s="165"/>
      <c r="F215" s="165"/>
      <c r="G215" s="220"/>
      <c r="H215" s="165"/>
      <c r="I215" s="167"/>
      <c r="J215" s="168"/>
      <c r="K215" s="503"/>
      <c r="L215" s="498"/>
      <c r="M215" s="428"/>
      <c r="N215" s="427"/>
      <c r="O215" s="429"/>
      <c r="P215" s="430"/>
      <c r="Q215" s="422" t="str">
        <f t="shared" si="106"/>
        <v/>
      </c>
      <c r="R215" s="422" t="str">
        <f t="shared" si="107"/>
        <v/>
      </c>
      <c r="S215" s="423" t="str">
        <f t="shared" si="108"/>
        <v/>
      </c>
      <c r="T215" s="424" t="str">
        <f t="shared" si="123"/>
        <v/>
      </c>
      <c r="U215" s="425" t="str">
        <f t="shared" si="109"/>
        <v/>
      </c>
      <c r="V215" s="425" t="str">
        <f t="shared" si="110"/>
        <v/>
      </c>
      <c r="W215" s="425"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3"/>
      <c r="BG215" s="3" t="s">
        <v>183</v>
      </c>
    </row>
    <row r="216" spans="1:59" s="12" customFormat="1" ht="13.5" customHeight="1" x14ac:dyDescent="0.2">
      <c r="A216" s="163">
        <v>201</v>
      </c>
      <c r="B216" s="164"/>
      <c r="C216" s="165"/>
      <c r="D216" s="166"/>
      <c r="E216" s="165"/>
      <c r="F216" s="165"/>
      <c r="G216" s="220"/>
      <c r="H216" s="165"/>
      <c r="I216" s="167"/>
      <c r="J216" s="168"/>
      <c r="K216" s="503"/>
      <c r="L216" s="498"/>
      <c r="M216" s="428"/>
      <c r="N216" s="427"/>
      <c r="O216" s="429"/>
      <c r="P216" s="430"/>
      <c r="Q216" s="422" t="str">
        <f t="shared" si="106"/>
        <v/>
      </c>
      <c r="R216" s="422" t="str">
        <f t="shared" si="107"/>
        <v/>
      </c>
      <c r="S216" s="423" t="str">
        <f t="shared" si="108"/>
        <v/>
      </c>
      <c r="T216" s="424" t="str">
        <f t="shared" si="123"/>
        <v/>
      </c>
      <c r="U216" s="425" t="str">
        <f t="shared" si="109"/>
        <v/>
      </c>
      <c r="V216" s="425" t="str">
        <f t="shared" si="110"/>
        <v/>
      </c>
      <c r="W216" s="425"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3"/>
      <c r="BG216" s="3" t="s">
        <v>184</v>
      </c>
    </row>
    <row r="217" spans="1:59" s="12" customFormat="1" ht="13.5" customHeight="1" x14ac:dyDescent="0.2">
      <c r="A217" s="163">
        <v>202</v>
      </c>
      <c r="B217" s="164"/>
      <c r="C217" s="165"/>
      <c r="D217" s="166"/>
      <c r="E217" s="165"/>
      <c r="F217" s="165"/>
      <c r="G217" s="220"/>
      <c r="H217" s="165"/>
      <c r="I217" s="167"/>
      <c r="J217" s="168"/>
      <c r="K217" s="503"/>
      <c r="L217" s="498"/>
      <c r="M217" s="428"/>
      <c r="N217" s="427"/>
      <c r="O217" s="429"/>
      <c r="P217" s="430"/>
      <c r="Q217" s="422" t="str">
        <f t="shared" si="106"/>
        <v/>
      </c>
      <c r="R217" s="422" t="str">
        <f t="shared" si="107"/>
        <v/>
      </c>
      <c r="S217" s="423" t="str">
        <f t="shared" si="108"/>
        <v/>
      </c>
      <c r="T217" s="424" t="str">
        <f t="shared" si="123"/>
        <v/>
      </c>
      <c r="U217" s="425" t="str">
        <f t="shared" si="109"/>
        <v/>
      </c>
      <c r="V217" s="425" t="str">
        <f t="shared" si="110"/>
        <v/>
      </c>
      <c r="W217" s="425"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3"/>
      <c r="BG217" s="3" t="s">
        <v>185</v>
      </c>
    </row>
    <row r="218" spans="1:59" s="12" customFormat="1" ht="13.5" customHeight="1" x14ac:dyDescent="0.2">
      <c r="A218" s="163">
        <v>203</v>
      </c>
      <c r="B218" s="164"/>
      <c r="C218" s="165"/>
      <c r="D218" s="166"/>
      <c r="E218" s="165"/>
      <c r="F218" s="165"/>
      <c r="G218" s="220"/>
      <c r="H218" s="165"/>
      <c r="I218" s="167"/>
      <c r="J218" s="168"/>
      <c r="K218" s="503"/>
      <c r="L218" s="498"/>
      <c r="M218" s="428"/>
      <c r="N218" s="427"/>
      <c r="O218" s="429"/>
      <c r="P218" s="430"/>
      <c r="Q218" s="422" t="str">
        <f t="shared" si="106"/>
        <v/>
      </c>
      <c r="R218" s="422" t="str">
        <f t="shared" si="107"/>
        <v/>
      </c>
      <c r="S218" s="423" t="str">
        <f t="shared" si="108"/>
        <v/>
      </c>
      <c r="T218" s="424" t="str">
        <f t="shared" si="123"/>
        <v/>
      </c>
      <c r="U218" s="425" t="str">
        <f t="shared" si="109"/>
        <v/>
      </c>
      <c r="V218" s="425" t="str">
        <f t="shared" si="110"/>
        <v/>
      </c>
      <c r="W218" s="425"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3"/>
      <c r="BG218" s="3" t="s">
        <v>186</v>
      </c>
    </row>
    <row r="219" spans="1:59" s="12" customFormat="1" ht="13.5" customHeight="1" x14ac:dyDescent="0.2">
      <c r="A219" s="163">
        <v>204</v>
      </c>
      <c r="B219" s="164"/>
      <c r="C219" s="165"/>
      <c r="D219" s="166"/>
      <c r="E219" s="165"/>
      <c r="F219" s="165"/>
      <c r="G219" s="220"/>
      <c r="H219" s="165"/>
      <c r="I219" s="167"/>
      <c r="J219" s="168"/>
      <c r="K219" s="503"/>
      <c r="L219" s="498"/>
      <c r="M219" s="428"/>
      <c r="N219" s="427"/>
      <c r="O219" s="429"/>
      <c r="P219" s="430"/>
      <c r="Q219" s="422" t="str">
        <f t="shared" si="106"/>
        <v/>
      </c>
      <c r="R219" s="422" t="str">
        <f t="shared" si="107"/>
        <v/>
      </c>
      <c r="S219" s="423" t="str">
        <f t="shared" si="108"/>
        <v/>
      </c>
      <c r="T219" s="424" t="str">
        <f t="shared" si="123"/>
        <v/>
      </c>
      <c r="U219" s="425" t="str">
        <f t="shared" si="109"/>
        <v/>
      </c>
      <c r="V219" s="425" t="str">
        <f t="shared" si="110"/>
        <v/>
      </c>
      <c r="W219" s="425"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3"/>
      <c r="BG219" s="3" t="s">
        <v>187</v>
      </c>
    </row>
    <row r="220" spans="1:59" s="12" customFormat="1" ht="13.5" customHeight="1" x14ac:dyDescent="0.2">
      <c r="A220" s="163">
        <v>205</v>
      </c>
      <c r="B220" s="164"/>
      <c r="C220" s="165"/>
      <c r="D220" s="166"/>
      <c r="E220" s="165"/>
      <c r="F220" s="165"/>
      <c r="G220" s="220"/>
      <c r="H220" s="165"/>
      <c r="I220" s="167"/>
      <c r="J220" s="168"/>
      <c r="K220" s="503"/>
      <c r="L220" s="498"/>
      <c r="M220" s="428"/>
      <c r="N220" s="427"/>
      <c r="O220" s="429"/>
      <c r="P220" s="430"/>
      <c r="Q220" s="422" t="str">
        <f t="shared" si="106"/>
        <v/>
      </c>
      <c r="R220" s="422" t="str">
        <f t="shared" si="107"/>
        <v/>
      </c>
      <c r="S220" s="423" t="str">
        <f t="shared" si="108"/>
        <v/>
      </c>
      <c r="T220" s="424" t="str">
        <f t="shared" si="123"/>
        <v/>
      </c>
      <c r="U220" s="425" t="str">
        <f t="shared" si="109"/>
        <v/>
      </c>
      <c r="V220" s="425" t="str">
        <f t="shared" si="110"/>
        <v/>
      </c>
      <c r="W220" s="425"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3"/>
      <c r="BG220" s="3" t="s">
        <v>97</v>
      </c>
    </row>
    <row r="221" spans="1:59" s="12" customFormat="1" ht="13.5" customHeight="1" x14ac:dyDescent="0.2">
      <c r="A221" s="163">
        <v>206</v>
      </c>
      <c r="B221" s="164"/>
      <c r="C221" s="165"/>
      <c r="D221" s="166"/>
      <c r="E221" s="165"/>
      <c r="F221" s="165"/>
      <c r="G221" s="220"/>
      <c r="H221" s="165"/>
      <c r="I221" s="167"/>
      <c r="J221" s="168"/>
      <c r="K221" s="503"/>
      <c r="L221" s="498"/>
      <c r="M221" s="428"/>
      <c r="N221" s="427"/>
      <c r="O221" s="429"/>
      <c r="P221" s="430"/>
      <c r="Q221" s="422" t="str">
        <f t="shared" si="106"/>
        <v/>
      </c>
      <c r="R221" s="422" t="str">
        <f t="shared" si="107"/>
        <v/>
      </c>
      <c r="S221" s="423" t="str">
        <f t="shared" si="108"/>
        <v/>
      </c>
      <c r="T221" s="424" t="str">
        <f t="shared" si="123"/>
        <v/>
      </c>
      <c r="U221" s="425" t="str">
        <f t="shared" si="109"/>
        <v/>
      </c>
      <c r="V221" s="425" t="str">
        <f t="shared" si="110"/>
        <v/>
      </c>
      <c r="W221" s="425"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3"/>
      <c r="BG221" s="3" t="s">
        <v>98</v>
      </c>
    </row>
    <row r="222" spans="1:59" s="12" customFormat="1" ht="13.5" customHeight="1" x14ac:dyDescent="0.2">
      <c r="A222" s="163">
        <v>207</v>
      </c>
      <c r="B222" s="164"/>
      <c r="C222" s="165"/>
      <c r="D222" s="166"/>
      <c r="E222" s="165"/>
      <c r="F222" s="165"/>
      <c r="G222" s="220"/>
      <c r="H222" s="165"/>
      <c r="I222" s="167"/>
      <c r="J222" s="168"/>
      <c r="K222" s="503"/>
      <c r="L222" s="498"/>
      <c r="M222" s="428"/>
      <c r="N222" s="427"/>
      <c r="O222" s="429"/>
      <c r="P222" s="430"/>
      <c r="Q222" s="422" t="str">
        <f t="shared" si="106"/>
        <v/>
      </c>
      <c r="R222" s="422" t="str">
        <f t="shared" si="107"/>
        <v/>
      </c>
      <c r="S222" s="423" t="str">
        <f t="shared" si="108"/>
        <v/>
      </c>
      <c r="T222" s="424" t="str">
        <f t="shared" si="123"/>
        <v/>
      </c>
      <c r="U222" s="425" t="str">
        <f t="shared" si="109"/>
        <v/>
      </c>
      <c r="V222" s="425" t="str">
        <f t="shared" si="110"/>
        <v/>
      </c>
      <c r="W222" s="425"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3"/>
      <c r="BG222" s="3" t="s">
        <v>99</v>
      </c>
    </row>
    <row r="223" spans="1:59" s="12" customFormat="1" ht="13.5" customHeight="1" x14ac:dyDescent="0.2">
      <c r="A223" s="163">
        <v>208</v>
      </c>
      <c r="B223" s="164"/>
      <c r="C223" s="165"/>
      <c r="D223" s="166"/>
      <c r="E223" s="165"/>
      <c r="F223" s="165"/>
      <c r="G223" s="220"/>
      <c r="H223" s="165"/>
      <c r="I223" s="167"/>
      <c r="J223" s="168"/>
      <c r="K223" s="503"/>
      <c r="L223" s="498"/>
      <c r="M223" s="428"/>
      <c r="N223" s="427"/>
      <c r="O223" s="429"/>
      <c r="P223" s="430"/>
      <c r="Q223" s="422" t="str">
        <f t="shared" si="106"/>
        <v/>
      </c>
      <c r="R223" s="422" t="str">
        <f t="shared" si="107"/>
        <v/>
      </c>
      <c r="S223" s="423" t="str">
        <f t="shared" si="108"/>
        <v/>
      </c>
      <c r="T223" s="424" t="str">
        <f t="shared" si="123"/>
        <v/>
      </c>
      <c r="U223" s="425" t="str">
        <f t="shared" si="109"/>
        <v/>
      </c>
      <c r="V223" s="425" t="str">
        <f t="shared" si="110"/>
        <v/>
      </c>
      <c r="W223" s="425"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3"/>
      <c r="BG223" s="3" t="s">
        <v>100</v>
      </c>
    </row>
    <row r="224" spans="1:59" s="12" customFormat="1" ht="13.5" customHeight="1" x14ac:dyDescent="0.2">
      <c r="A224" s="163">
        <v>209</v>
      </c>
      <c r="B224" s="164"/>
      <c r="C224" s="165"/>
      <c r="D224" s="166"/>
      <c r="E224" s="165"/>
      <c r="F224" s="165"/>
      <c r="G224" s="220"/>
      <c r="H224" s="165"/>
      <c r="I224" s="167"/>
      <c r="J224" s="168"/>
      <c r="K224" s="503"/>
      <c r="L224" s="498"/>
      <c r="M224" s="428"/>
      <c r="N224" s="427"/>
      <c r="O224" s="429"/>
      <c r="P224" s="430"/>
      <c r="Q224" s="422" t="str">
        <f t="shared" si="106"/>
        <v/>
      </c>
      <c r="R224" s="422" t="str">
        <f t="shared" si="107"/>
        <v/>
      </c>
      <c r="S224" s="423" t="str">
        <f t="shared" si="108"/>
        <v/>
      </c>
      <c r="T224" s="424" t="str">
        <f t="shared" si="123"/>
        <v/>
      </c>
      <c r="U224" s="425" t="str">
        <f t="shared" si="109"/>
        <v/>
      </c>
      <c r="V224" s="425" t="str">
        <f t="shared" si="110"/>
        <v/>
      </c>
      <c r="W224" s="425"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3"/>
      <c r="BG224" s="3" t="s">
        <v>533</v>
      </c>
    </row>
    <row r="225" spans="1:59" s="12" customFormat="1" ht="13.5" customHeight="1" x14ac:dyDescent="0.2">
      <c r="A225" s="163">
        <v>210</v>
      </c>
      <c r="B225" s="164"/>
      <c r="C225" s="165"/>
      <c r="D225" s="166"/>
      <c r="E225" s="165"/>
      <c r="F225" s="165"/>
      <c r="G225" s="220"/>
      <c r="H225" s="165"/>
      <c r="I225" s="167"/>
      <c r="J225" s="168"/>
      <c r="K225" s="503"/>
      <c r="L225" s="498"/>
      <c r="M225" s="428"/>
      <c r="N225" s="427"/>
      <c r="O225" s="429"/>
      <c r="P225" s="430"/>
      <c r="Q225" s="422" t="str">
        <f t="shared" si="106"/>
        <v/>
      </c>
      <c r="R225" s="422" t="str">
        <f t="shared" si="107"/>
        <v/>
      </c>
      <c r="S225" s="423" t="str">
        <f t="shared" si="108"/>
        <v/>
      </c>
      <c r="T225" s="424" t="str">
        <f t="shared" si="123"/>
        <v/>
      </c>
      <c r="U225" s="425" t="str">
        <f t="shared" si="109"/>
        <v/>
      </c>
      <c r="V225" s="425" t="str">
        <f t="shared" si="110"/>
        <v/>
      </c>
      <c r="W225" s="425"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3"/>
      <c r="BG225" s="3" t="s">
        <v>535</v>
      </c>
    </row>
    <row r="226" spans="1:59" s="12" customFormat="1" ht="13.5" customHeight="1" x14ac:dyDescent="0.2">
      <c r="A226" s="163">
        <v>211</v>
      </c>
      <c r="B226" s="164"/>
      <c r="C226" s="165"/>
      <c r="D226" s="166"/>
      <c r="E226" s="165"/>
      <c r="F226" s="165"/>
      <c r="G226" s="220"/>
      <c r="H226" s="165"/>
      <c r="I226" s="167"/>
      <c r="J226" s="168"/>
      <c r="K226" s="503"/>
      <c r="L226" s="498"/>
      <c r="M226" s="428"/>
      <c r="N226" s="427"/>
      <c r="O226" s="429"/>
      <c r="P226" s="430"/>
      <c r="Q226" s="422" t="str">
        <f t="shared" si="106"/>
        <v/>
      </c>
      <c r="R226" s="422" t="str">
        <f t="shared" si="107"/>
        <v/>
      </c>
      <c r="S226" s="423" t="str">
        <f t="shared" si="108"/>
        <v/>
      </c>
      <c r="T226" s="424" t="str">
        <f t="shared" si="123"/>
        <v/>
      </c>
      <c r="U226" s="425" t="str">
        <f t="shared" si="109"/>
        <v/>
      </c>
      <c r="V226" s="425" t="str">
        <f t="shared" si="110"/>
        <v/>
      </c>
      <c r="W226" s="425"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3"/>
      <c r="BG226" s="3" t="s">
        <v>189</v>
      </c>
    </row>
    <row r="227" spans="1:59" s="12" customFormat="1" ht="13.5" customHeight="1" x14ac:dyDescent="0.2">
      <c r="A227" s="163">
        <v>212</v>
      </c>
      <c r="B227" s="164"/>
      <c r="C227" s="165"/>
      <c r="D227" s="166"/>
      <c r="E227" s="165"/>
      <c r="F227" s="165"/>
      <c r="G227" s="220"/>
      <c r="H227" s="165"/>
      <c r="I227" s="167"/>
      <c r="J227" s="168"/>
      <c r="K227" s="503"/>
      <c r="L227" s="498"/>
      <c r="M227" s="428"/>
      <c r="N227" s="427"/>
      <c r="O227" s="429"/>
      <c r="P227" s="430"/>
      <c r="Q227" s="422" t="str">
        <f t="shared" si="106"/>
        <v/>
      </c>
      <c r="R227" s="422" t="str">
        <f t="shared" si="107"/>
        <v/>
      </c>
      <c r="S227" s="423" t="str">
        <f t="shared" si="108"/>
        <v/>
      </c>
      <c r="T227" s="424" t="str">
        <f t="shared" si="123"/>
        <v/>
      </c>
      <c r="U227" s="425" t="str">
        <f t="shared" si="109"/>
        <v/>
      </c>
      <c r="V227" s="425" t="str">
        <f t="shared" si="110"/>
        <v/>
      </c>
      <c r="W227" s="425"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3"/>
      <c r="BG227" s="3" t="s">
        <v>190</v>
      </c>
    </row>
    <row r="228" spans="1:59" s="12" customFormat="1" ht="13.5" customHeight="1" x14ac:dyDescent="0.2">
      <c r="A228" s="163">
        <v>213</v>
      </c>
      <c r="B228" s="164"/>
      <c r="C228" s="165"/>
      <c r="D228" s="166"/>
      <c r="E228" s="165"/>
      <c r="F228" s="165"/>
      <c r="G228" s="220"/>
      <c r="H228" s="165"/>
      <c r="I228" s="167"/>
      <c r="J228" s="168"/>
      <c r="K228" s="503"/>
      <c r="L228" s="498"/>
      <c r="M228" s="428"/>
      <c r="N228" s="427"/>
      <c r="O228" s="429"/>
      <c r="P228" s="430"/>
      <c r="Q228" s="422" t="str">
        <f t="shared" si="106"/>
        <v/>
      </c>
      <c r="R228" s="422" t="str">
        <f t="shared" si="107"/>
        <v/>
      </c>
      <c r="S228" s="423" t="str">
        <f t="shared" si="108"/>
        <v/>
      </c>
      <c r="T228" s="424" t="str">
        <f t="shared" si="123"/>
        <v/>
      </c>
      <c r="U228" s="425" t="str">
        <f t="shared" si="109"/>
        <v/>
      </c>
      <c r="V228" s="425" t="str">
        <f t="shared" si="110"/>
        <v/>
      </c>
      <c r="W228" s="425"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3"/>
      <c r="BG228" s="3" t="s">
        <v>191</v>
      </c>
    </row>
    <row r="229" spans="1:59" s="12" customFormat="1" ht="13.5" customHeight="1" x14ac:dyDescent="0.2">
      <c r="A229" s="163">
        <v>214</v>
      </c>
      <c r="B229" s="164"/>
      <c r="C229" s="165"/>
      <c r="D229" s="166"/>
      <c r="E229" s="165"/>
      <c r="F229" s="165"/>
      <c r="G229" s="220"/>
      <c r="H229" s="165"/>
      <c r="I229" s="167"/>
      <c r="J229" s="168"/>
      <c r="K229" s="503"/>
      <c r="L229" s="498"/>
      <c r="M229" s="428"/>
      <c r="N229" s="427"/>
      <c r="O229" s="429"/>
      <c r="P229" s="430"/>
      <c r="Q229" s="422" t="str">
        <f t="shared" si="106"/>
        <v/>
      </c>
      <c r="R229" s="422" t="str">
        <f t="shared" si="107"/>
        <v/>
      </c>
      <c r="S229" s="423" t="str">
        <f t="shared" si="108"/>
        <v/>
      </c>
      <c r="T229" s="424" t="str">
        <f t="shared" si="123"/>
        <v/>
      </c>
      <c r="U229" s="425" t="str">
        <f t="shared" si="109"/>
        <v/>
      </c>
      <c r="V229" s="425" t="str">
        <f t="shared" si="110"/>
        <v/>
      </c>
      <c r="W229" s="425"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3"/>
      <c r="BG229" s="3" t="s">
        <v>192</v>
      </c>
    </row>
    <row r="230" spans="1:59" s="12" customFormat="1" ht="13.5" customHeight="1" x14ac:dyDescent="0.2">
      <c r="A230" s="163">
        <v>215</v>
      </c>
      <c r="B230" s="164"/>
      <c r="C230" s="165"/>
      <c r="D230" s="166"/>
      <c r="E230" s="165"/>
      <c r="F230" s="165"/>
      <c r="G230" s="220"/>
      <c r="H230" s="165"/>
      <c r="I230" s="167"/>
      <c r="J230" s="168"/>
      <c r="K230" s="503"/>
      <c r="L230" s="498"/>
      <c r="M230" s="428"/>
      <c r="N230" s="427"/>
      <c r="O230" s="429"/>
      <c r="P230" s="430"/>
      <c r="Q230" s="422" t="str">
        <f t="shared" si="106"/>
        <v/>
      </c>
      <c r="R230" s="422" t="str">
        <f t="shared" si="107"/>
        <v/>
      </c>
      <c r="S230" s="423" t="str">
        <f t="shared" si="108"/>
        <v/>
      </c>
      <c r="T230" s="424" t="str">
        <f t="shared" si="123"/>
        <v/>
      </c>
      <c r="U230" s="425" t="str">
        <f t="shared" si="109"/>
        <v/>
      </c>
      <c r="V230" s="425" t="str">
        <f t="shared" si="110"/>
        <v/>
      </c>
      <c r="W230" s="425"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3"/>
      <c r="BG230" s="3" t="s">
        <v>193</v>
      </c>
    </row>
    <row r="231" spans="1:59" s="12" customFormat="1" ht="13.5" customHeight="1" x14ac:dyDescent="0.2">
      <c r="A231" s="163">
        <v>216</v>
      </c>
      <c r="B231" s="164"/>
      <c r="C231" s="165"/>
      <c r="D231" s="166"/>
      <c r="E231" s="165"/>
      <c r="F231" s="165"/>
      <c r="G231" s="220"/>
      <c r="H231" s="165"/>
      <c r="I231" s="167"/>
      <c r="J231" s="168"/>
      <c r="K231" s="503"/>
      <c r="L231" s="498"/>
      <c r="M231" s="428"/>
      <c r="N231" s="427"/>
      <c r="O231" s="429"/>
      <c r="P231" s="430"/>
      <c r="Q231" s="422" t="str">
        <f t="shared" si="106"/>
        <v/>
      </c>
      <c r="R231" s="422" t="str">
        <f t="shared" si="107"/>
        <v/>
      </c>
      <c r="S231" s="423" t="str">
        <f t="shared" si="108"/>
        <v/>
      </c>
      <c r="T231" s="424" t="str">
        <f t="shared" si="123"/>
        <v/>
      </c>
      <c r="U231" s="425" t="str">
        <f t="shared" si="109"/>
        <v/>
      </c>
      <c r="V231" s="425" t="str">
        <f t="shared" si="110"/>
        <v/>
      </c>
      <c r="W231" s="425"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3"/>
      <c r="BG231" s="3" t="s">
        <v>101</v>
      </c>
    </row>
    <row r="232" spans="1:59" s="12" customFormat="1" ht="13.5" customHeight="1" x14ac:dyDescent="0.2">
      <c r="A232" s="163">
        <v>217</v>
      </c>
      <c r="B232" s="164"/>
      <c r="C232" s="165"/>
      <c r="D232" s="166"/>
      <c r="E232" s="165"/>
      <c r="F232" s="165"/>
      <c r="G232" s="220"/>
      <c r="H232" s="165"/>
      <c r="I232" s="167"/>
      <c r="J232" s="168"/>
      <c r="K232" s="503"/>
      <c r="L232" s="498"/>
      <c r="M232" s="428"/>
      <c r="N232" s="427"/>
      <c r="O232" s="429"/>
      <c r="P232" s="430"/>
      <c r="Q232" s="422" t="str">
        <f t="shared" si="106"/>
        <v/>
      </c>
      <c r="R232" s="422" t="str">
        <f t="shared" si="107"/>
        <v/>
      </c>
      <c r="S232" s="423" t="str">
        <f t="shared" si="108"/>
        <v/>
      </c>
      <c r="T232" s="424" t="str">
        <f t="shared" si="123"/>
        <v/>
      </c>
      <c r="U232" s="425" t="str">
        <f t="shared" si="109"/>
        <v/>
      </c>
      <c r="V232" s="425" t="str">
        <f t="shared" si="110"/>
        <v/>
      </c>
      <c r="W232" s="425"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3"/>
      <c r="BG232" s="3" t="s">
        <v>102</v>
      </c>
    </row>
    <row r="233" spans="1:59" s="12" customFormat="1" ht="13.5" customHeight="1" x14ac:dyDescent="0.2">
      <c r="A233" s="163">
        <v>218</v>
      </c>
      <c r="B233" s="164"/>
      <c r="C233" s="165"/>
      <c r="D233" s="166"/>
      <c r="E233" s="165"/>
      <c r="F233" s="165"/>
      <c r="G233" s="220"/>
      <c r="H233" s="165"/>
      <c r="I233" s="167"/>
      <c r="J233" s="168"/>
      <c r="K233" s="503"/>
      <c r="L233" s="498"/>
      <c r="M233" s="428"/>
      <c r="N233" s="427"/>
      <c r="O233" s="429"/>
      <c r="P233" s="430"/>
      <c r="Q233" s="422" t="str">
        <f t="shared" si="106"/>
        <v/>
      </c>
      <c r="R233" s="422" t="str">
        <f t="shared" si="107"/>
        <v/>
      </c>
      <c r="S233" s="423" t="str">
        <f t="shared" si="108"/>
        <v/>
      </c>
      <c r="T233" s="424" t="str">
        <f t="shared" si="123"/>
        <v/>
      </c>
      <c r="U233" s="425" t="str">
        <f t="shared" si="109"/>
        <v/>
      </c>
      <c r="V233" s="425" t="str">
        <f t="shared" si="110"/>
        <v/>
      </c>
      <c r="W233" s="425"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3"/>
      <c r="BG233" s="3" t="s">
        <v>103</v>
      </c>
    </row>
    <row r="234" spans="1:59" s="12" customFormat="1" ht="13.5" customHeight="1" x14ac:dyDescent="0.2">
      <c r="A234" s="163">
        <v>219</v>
      </c>
      <c r="B234" s="164"/>
      <c r="C234" s="165"/>
      <c r="D234" s="166"/>
      <c r="E234" s="165"/>
      <c r="F234" s="165"/>
      <c r="G234" s="220"/>
      <c r="H234" s="165"/>
      <c r="I234" s="167"/>
      <c r="J234" s="168"/>
      <c r="K234" s="503"/>
      <c r="L234" s="498"/>
      <c r="M234" s="428"/>
      <c r="N234" s="427"/>
      <c r="O234" s="429"/>
      <c r="P234" s="430"/>
      <c r="Q234" s="422" t="str">
        <f t="shared" si="106"/>
        <v/>
      </c>
      <c r="R234" s="422" t="str">
        <f t="shared" si="107"/>
        <v/>
      </c>
      <c r="S234" s="423" t="str">
        <f t="shared" si="108"/>
        <v/>
      </c>
      <c r="T234" s="424" t="str">
        <f t="shared" si="123"/>
        <v/>
      </c>
      <c r="U234" s="425" t="str">
        <f t="shared" si="109"/>
        <v/>
      </c>
      <c r="V234" s="425" t="str">
        <f t="shared" si="110"/>
        <v/>
      </c>
      <c r="W234" s="425"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3"/>
      <c r="BG234" s="3" t="s">
        <v>104</v>
      </c>
    </row>
    <row r="235" spans="1:59" s="12" customFormat="1" ht="13.5" customHeight="1" x14ac:dyDescent="0.2">
      <c r="A235" s="163">
        <v>220</v>
      </c>
      <c r="B235" s="164"/>
      <c r="C235" s="165"/>
      <c r="D235" s="166"/>
      <c r="E235" s="165"/>
      <c r="F235" s="165"/>
      <c r="G235" s="220"/>
      <c r="H235" s="165"/>
      <c r="I235" s="167"/>
      <c r="J235" s="168"/>
      <c r="K235" s="503"/>
      <c r="L235" s="498"/>
      <c r="M235" s="428"/>
      <c r="N235" s="427"/>
      <c r="O235" s="429"/>
      <c r="P235" s="430"/>
      <c r="Q235" s="422" t="str">
        <f t="shared" si="106"/>
        <v/>
      </c>
      <c r="R235" s="422" t="str">
        <f t="shared" si="107"/>
        <v/>
      </c>
      <c r="S235" s="423" t="str">
        <f t="shared" si="108"/>
        <v/>
      </c>
      <c r="T235" s="424" t="str">
        <f t="shared" si="123"/>
        <v/>
      </c>
      <c r="U235" s="425" t="str">
        <f t="shared" si="109"/>
        <v/>
      </c>
      <c r="V235" s="425" t="str">
        <f t="shared" si="110"/>
        <v/>
      </c>
      <c r="W235" s="425"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3"/>
      <c r="BG235" s="3" t="s">
        <v>537</v>
      </c>
    </row>
    <row r="236" spans="1:59" s="12" customFormat="1" ht="13.5" customHeight="1" x14ac:dyDescent="0.2">
      <c r="A236" s="163">
        <v>221</v>
      </c>
      <c r="B236" s="164"/>
      <c r="C236" s="165"/>
      <c r="D236" s="166"/>
      <c r="E236" s="165"/>
      <c r="F236" s="165"/>
      <c r="G236" s="220"/>
      <c r="H236" s="165"/>
      <c r="I236" s="167"/>
      <c r="J236" s="168"/>
      <c r="K236" s="503"/>
      <c r="L236" s="498"/>
      <c r="M236" s="428"/>
      <c r="N236" s="427"/>
      <c r="O236" s="429"/>
      <c r="P236" s="430"/>
      <c r="Q236" s="422" t="str">
        <f t="shared" si="106"/>
        <v/>
      </c>
      <c r="R236" s="422" t="str">
        <f t="shared" si="107"/>
        <v/>
      </c>
      <c r="S236" s="423" t="str">
        <f t="shared" si="108"/>
        <v/>
      </c>
      <c r="T236" s="424" t="str">
        <f t="shared" si="123"/>
        <v/>
      </c>
      <c r="U236" s="425" t="str">
        <f t="shared" si="109"/>
        <v/>
      </c>
      <c r="V236" s="425" t="str">
        <f t="shared" si="110"/>
        <v/>
      </c>
      <c r="W236" s="425"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3"/>
      <c r="BG236" s="3" t="s">
        <v>539</v>
      </c>
    </row>
    <row r="237" spans="1:59" s="12" customFormat="1" ht="13.5" customHeight="1" x14ac:dyDescent="0.2">
      <c r="A237" s="163">
        <v>222</v>
      </c>
      <c r="B237" s="164"/>
      <c r="C237" s="165"/>
      <c r="D237" s="166"/>
      <c r="E237" s="165"/>
      <c r="F237" s="165"/>
      <c r="G237" s="220"/>
      <c r="H237" s="165"/>
      <c r="I237" s="167"/>
      <c r="J237" s="168"/>
      <c r="K237" s="503"/>
      <c r="L237" s="498"/>
      <c r="M237" s="428"/>
      <c r="N237" s="427"/>
      <c r="O237" s="429"/>
      <c r="P237" s="430"/>
      <c r="Q237" s="422" t="str">
        <f t="shared" si="106"/>
        <v/>
      </c>
      <c r="R237" s="422" t="str">
        <f t="shared" si="107"/>
        <v/>
      </c>
      <c r="S237" s="423" t="str">
        <f t="shared" si="108"/>
        <v/>
      </c>
      <c r="T237" s="424" t="str">
        <f t="shared" si="123"/>
        <v/>
      </c>
      <c r="U237" s="425" t="str">
        <f t="shared" si="109"/>
        <v/>
      </c>
      <c r="V237" s="425" t="str">
        <f t="shared" si="110"/>
        <v/>
      </c>
      <c r="W237" s="425"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3"/>
      <c r="BG237" s="3" t="s">
        <v>194</v>
      </c>
    </row>
    <row r="238" spans="1:59" s="12" customFormat="1" ht="13.5" customHeight="1" x14ac:dyDescent="0.2">
      <c r="A238" s="163">
        <v>223</v>
      </c>
      <c r="B238" s="164"/>
      <c r="C238" s="165"/>
      <c r="D238" s="166"/>
      <c r="E238" s="165"/>
      <c r="F238" s="165"/>
      <c r="G238" s="220"/>
      <c r="H238" s="165"/>
      <c r="I238" s="167"/>
      <c r="J238" s="168"/>
      <c r="K238" s="503"/>
      <c r="L238" s="498"/>
      <c r="M238" s="428"/>
      <c r="N238" s="427"/>
      <c r="O238" s="429"/>
      <c r="P238" s="430"/>
      <c r="Q238" s="422" t="str">
        <f t="shared" si="106"/>
        <v/>
      </c>
      <c r="R238" s="422" t="str">
        <f t="shared" si="107"/>
        <v/>
      </c>
      <c r="S238" s="423" t="str">
        <f t="shared" si="108"/>
        <v/>
      </c>
      <c r="T238" s="424" t="str">
        <f t="shared" si="123"/>
        <v/>
      </c>
      <c r="U238" s="425" t="str">
        <f t="shared" si="109"/>
        <v/>
      </c>
      <c r="V238" s="425" t="str">
        <f t="shared" si="110"/>
        <v/>
      </c>
      <c r="W238" s="425"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3"/>
      <c r="BG238" s="3" t="s">
        <v>195</v>
      </c>
    </row>
    <row r="239" spans="1:59" s="12" customFormat="1" ht="13.5" customHeight="1" x14ac:dyDescent="0.2">
      <c r="A239" s="163">
        <v>224</v>
      </c>
      <c r="B239" s="164"/>
      <c r="C239" s="165"/>
      <c r="D239" s="166"/>
      <c r="E239" s="165"/>
      <c r="F239" s="165"/>
      <c r="G239" s="220"/>
      <c r="H239" s="165"/>
      <c r="I239" s="167"/>
      <c r="J239" s="168"/>
      <c r="K239" s="503"/>
      <c r="L239" s="498"/>
      <c r="M239" s="428"/>
      <c r="N239" s="427"/>
      <c r="O239" s="429"/>
      <c r="P239" s="430"/>
      <c r="Q239" s="422" t="str">
        <f t="shared" si="106"/>
        <v/>
      </c>
      <c r="R239" s="422" t="str">
        <f t="shared" si="107"/>
        <v/>
      </c>
      <c r="S239" s="423" t="str">
        <f t="shared" si="108"/>
        <v/>
      </c>
      <c r="T239" s="424" t="str">
        <f t="shared" si="123"/>
        <v/>
      </c>
      <c r="U239" s="425" t="str">
        <f t="shared" si="109"/>
        <v/>
      </c>
      <c r="V239" s="425" t="str">
        <f t="shared" si="110"/>
        <v/>
      </c>
      <c r="W239" s="425"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3"/>
      <c r="BG239" s="3" t="s">
        <v>196</v>
      </c>
    </row>
    <row r="240" spans="1:59" s="12" customFormat="1" ht="13.5" customHeight="1" x14ac:dyDescent="0.2">
      <c r="A240" s="163">
        <v>225</v>
      </c>
      <c r="B240" s="164"/>
      <c r="C240" s="165"/>
      <c r="D240" s="166"/>
      <c r="E240" s="165"/>
      <c r="F240" s="165"/>
      <c r="G240" s="220"/>
      <c r="H240" s="165"/>
      <c r="I240" s="167"/>
      <c r="J240" s="168"/>
      <c r="K240" s="503"/>
      <c r="L240" s="498"/>
      <c r="M240" s="428"/>
      <c r="N240" s="427"/>
      <c r="O240" s="429"/>
      <c r="P240" s="430"/>
      <c r="Q240" s="422" t="str">
        <f t="shared" si="106"/>
        <v/>
      </c>
      <c r="R240" s="422" t="str">
        <f t="shared" si="107"/>
        <v/>
      </c>
      <c r="S240" s="423" t="str">
        <f t="shared" si="108"/>
        <v/>
      </c>
      <c r="T240" s="424" t="str">
        <f t="shared" si="123"/>
        <v/>
      </c>
      <c r="U240" s="425" t="str">
        <f t="shared" si="109"/>
        <v/>
      </c>
      <c r="V240" s="425" t="str">
        <f t="shared" si="110"/>
        <v/>
      </c>
      <c r="W240" s="425"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3"/>
      <c r="BG240" s="3" t="s">
        <v>197</v>
      </c>
    </row>
    <row r="241" spans="1:59" s="12" customFormat="1" ht="13.5" customHeight="1" x14ac:dyDescent="0.2">
      <c r="A241" s="163">
        <v>226</v>
      </c>
      <c r="B241" s="164"/>
      <c r="C241" s="165"/>
      <c r="D241" s="166"/>
      <c r="E241" s="165"/>
      <c r="F241" s="165"/>
      <c r="G241" s="220"/>
      <c r="H241" s="165"/>
      <c r="I241" s="167"/>
      <c r="J241" s="168"/>
      <c r="K241" s="503"/>
      <c r="L241" s="498"/>
      <c r="M241" s="428"/>
      <c r="N241" s="427"/>
      <c r="O241" s="429"/>
      <c r="P241" s="430"/>
      <c r="Q241" s="422" t="str">
        <f t="shared" si="106"/>
        <v/>
      </c>
      <c r="R241" s="422" t="str">
        <f t="shared" si="107"/>
        <v/>
      </c>
      <c r="S241" s="423" t="str">
        <f t="shared" si="108"/>
        <v/>
      </c>
      <c r="T241" s="424" t="str">
        <f t="shared" si="123"/>
        <v/>
      </c>
      <c r="U241" s="425" t="str">
        <f t="shared" si="109"/>
        <v/>
      </c>
      <c r="V241" s="425" t="str">
        <f t="shared" si="110"/>
        <v/>
      </c>
      <c r="W241" s="425"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3"/>
      <c r="BG241" s="3" t="s">
        <v>198</v>
      </c>
    </row>
    <row r="242" spans="1:59" s="12" customFormat="1" ht="13.5" customHeight="1" x14ac:dyDescent="0.2">
      <c r="A242" s="163">
        <v>227</v>
      </c>
      <c r="B242" s="164"/>
      <c r="C242" s="165"/>
      <c r="D242" s="166"/>
      <c r="E242" s="165"/>
      <c r="F242" s="165"/>
      <c r="G242" s="220"/>
      <c r="H242" s="165"/>
      <c r="I242" s="167"/>
      <c r="J242" s="168"/>
      <c r="K242" s="503"/>
      <c r="L242" s="498"/>
      <c r="M242" s="428"/>
      <c r="N242" s="427"/>
      <c r="O242" s="429"/>
      <c r="P242" s="430"/>
      <c r="Q242" s="422" t="str">
        <f t="shared" si="106"/>
        <v/>
      </c>
      <c r="R242" s="422" t="str">
        <f t="shared" si="107"/>
        <v/>
      </c>
      <c r="S242" s="423" t="str">
        <f t="shared" si="108"/>
        <v/>
      </c>
      <c r="T242" s="424" t="str">
        <f t="shared" si="123"/>
        <v/>
      </c>
      <c r="U242" s="425" t="str">
        <f t="shared" si="109"/>
        <v/>
      </c>
      <c r="V242" s="425" t="str">
        <f t="shared" si="110"/>
        <v/>
      </c>
      <c r="W242" s="425"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3"/>
      <c r="BG242" s="3" t="s">
        <v>1189</v>
      </c>
    </row>
    <row r="243" spans="1:59" s="12" customFormat="1" ht="13.5" customHeight="1" x14ac:dyDescent="0.2">
      <c r="A243" s="163">
        <v>228</v>
      </c>
      <c r="B243" s="164"/>
      <c r="C243" s="165"/>
      <c r="D243" s="166"/>
      <c r="E243" s="165"/>
      <c r="F243" s="165"/>
      <c r="G243" s="220"/>
      <c r="H243" s="165"/>
      <c r="I243" s="167"/>
      <c r="J243" s="168"/>
      <c r="K243" s="503"/>
      <c r="L243" s="498"/>
      <c r="M243" s="428"/>
      <c r="N243" s="427"/>
      <c r="O243" s="429"/>
      <c r="P243" s="430"/>
      <c r="Q243" s="422" t="str">
        <f t="shared" si="106"/>
        <v/>
      </c>
      <c r="R243" s="422" t="str">
        <f t="shared" si="107"/>
        <v/>
      </c>
      <c r="S243" s="423" t="str">
        <f t="shared" si="108"/>
        <v/>
      </c>
      <c r="T243" s="424" t="str">
        <f t="shared" si="123"/>
        <v/>
      </c>
      <c r="U243" s="425" t="str">
        <f t="shared" si="109"/>
        <v/>
      </c>
      <c r="V243" s="425" t="str">
        <f t="shared" si="110"/>
        <v/>
      </c>
      <c r="W243" s="425"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3"/>
      <c r="BG243" s="3" t="s">
        <v>1190</v>
      </c>
    </row>
    <row r="244" spans="1:59" s="12" customFormat="1" ht="13.5" customHeight="1" x14ac:dyDescent="0.2">
      <c r="A244" s="163">
        <v>229</v>
      </c>
      <c r="B244" s="164"/>
      <c r="C244" s="165"/>
      <c r="D244" s="166"/>
      <c r="E244" s="165"/>
      <c r="F244" s="165"/>
      <c r="G244" s="220"/>
      <c r="H244" s="165"/>
      <c r="I244" s="167"/>
      <c r="J244" s="168"/>
      <c r="K244" s="503"/>
      <c r="L244" s="498"/>
      <c r="M244" s="428"/>
      <c r="N244" s="427"/>
      <c r="O244" s="429"/>
      <c r="P244" s="430"/>
      <c r="Q244" s="422" t="str">
        <f t="shared" si="106"/>
        <v/>
      </c>
      <c r="R244" s="422" t="str">
        <f t="shared" si="107"/>
        <v/>
      </c>
      <c r="S244" s="423" t="str">
        <f t="shared" si="108"/>
        <v/>
      </c>
      <c r="T244" s="424" t="str">
        <f t="shared" si="123"/>
        <v/>
      </c>
      <c r="U244" s="425" t="str">
        <f t="shared" si="109"/>
        <v/>
      </c>
      <c r="V244" s="425" t="str">
        <f t="shared" si="110"/>
        <v/>
      </c>
      <c r="W244" s="425"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3"/>
      <c r="BG244" s="3" t="s">
        <v>1584</v>
      </c>
    </row>
    <row r="245" spans="1:59" s="12" customFormat="1" ht="13.5" customHeight="1" x14ac:dyDescent="0.2">
      <c r="A245" s="163">
        <v>230</v>
      </c>
      <c r="B245" s="164"/>
      <c r="C245" s="165"/>
      <c r="D245" s="166"/>
      <c r="E245" s="165"/>
      <c r="F245" s="165"/>
      <c r="G245" s="220"/>
      <c r="H245" s="165"/>
      <c r="I245" s="167"/>
      <c r="J245" s="168"/>
      <c r="K245" s="503"/>
      <c r="L245" s="498"/>
      <c r="M245" s="428"/>
      <c r="N245" s="427"/>
      <c r="O245" s="429"/>
      <c r="P245" s="430"/>
      <c r="Q245" s="422" t="str">
        <f t="shared" si="106"/>
        <v/>
      </c>
      <c r="R245" s="422" t="str">
        <f t="shared" si="107"/>
        <v/>
      </c>
      <c r="S245" s="423" t="str">
        <f t="shared" si="108"/>
        <v/>
      </c>
      <c r="T245" s="424" t="str">
        <f t="shared" si="123"/>
        <v/>
      </c>
      <c r="U245" s="425" t="str">
        <f t="shared" si="109"/>
        <v/>
      </c>
      <c r="V245" s="425" t="str">
        <f t="shared" si="110"/>
        <v/>
      </c>
      <c r="W245" s="425"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3"/>
      <c r="BG245" s="3" t="s">
        <v>1585</v>
      </c>
    </row>
    <row r="246" spans="1:59" s="12" customFormat="1" ht="13.5" customHeight="1" x14ac:dyDescent="0.2">
      <c r="A246" s="163">
        <v>231</v>
      </c>
      <c r="B246" s="164"/>
      <c r="C246" s="165"/>
      <c r="D246" s="166"/>
      <c r="E246" s="165"/>
      <c r="F246" s="165"/>
      <c r="G246" s="220"/>
      <c r="H246" s="165"/>
      <c r="I246" s="167"/>
      <c r="J246" s="168"/>
      <c r="K246" s="503"/>
      <c r="L246" s="498"/>
      <c r="M246" s="428"/>
      <c r="N246" s="427"/>
      <c r="O246" s="429"/>
      <c r="P246" s="430"/>
      <c r="Q246" s="422" t="str">
        <f t="shared" si="106"/>
        <v/>
      </c>
      <c r="R246" s="422" t="str">
        <f t="shared" si="107"/>
        <v/>
      </c>
      <c r="S246" s="423" t="str">
        <f t="shared" si="108"/>
        <v/>
      </c>
      <c r="T246" s="424" t="str">
        <f t="shared" si="123"/>
        <v/>
      </c>
      <c r="U246" s="425" t="str">
        <f t="shared" si="109"/>
        <v/>
      </c>
      <c r="V246" s="425" t="str">
        <f t="shared" si="110"/>
        <v/>
      </c>
      <c r="W246" s="425"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3"/>
      <c r="BG246" s="3" t="s">
        <v>1586</v>
      </c>
    </row>
    <row r="247" spans="1:59" s="12" customFormat="1" ht="13.5" customHeight="1" x14ac:dyDescent="0.2">
      <c r="A247" s="163">
        <v>232</v>
      </c>
      <c r="B247" s="164"/>
      <c r="C247" s="165"/>
      <c r="D247" s="166"/>
      <c r="E247" s="165"/>
      <c r="F247" s="165"/>
      <c r="G247" s="220"/>
      <c r="H247" s="165"/>
      <c r="I247" s="167"/>
      <c r="J247" s="168"/>
      <c r="K247" s="503"/>
      <c r="L247" s="498"/>
      <c r="M247" s="428"/>
      <c r="N247" s="427"/>
      <c r="O247" s="429"/>
      <c r="P247" s="430"/>
      <c r="Q247" s="422" t="str">
        <f t="shared" si="106"/>
        <v/>
      </c>
      <c r="R247" s="422" t="str">
        <f t="shared" si="107"/>
        <v/>
      </c>
      <c r="S247" s="423" t="str">
        <f t="shared" si="108"/>
        <v/>
      </c>
      <c r="T247" s="424" t="str">
        <f t="shared" si="123"/>
        <v/>
      </c>
      <c r="U247" s="425" t="str">
        <f t="shared" si="109"/>
        <v/>
      </c>
      <c r="V247" s="425" t="str">
        <f t="shared" si="110"/>
        <v/>
      </c>
      <c r="W247" s="425"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3"/>
      <c r="BG247" s="3" t="s">
        <v>1587</v>
      </c>
    </row>
    <row r="248" spans="1:59" s="12" customFormat="1" ht="13.5" customHeight="1" x14ac:dyDescent="0.2">
      <c r="A248" s="163">
        <v>233</v>
      </c>
      <c r="B248" s="164"/>
      <c r="C248" s="165"/>
      <c r="D248" s="166"/>
      <c r="E248" s="165"/>
      <c r="F248" s="165"/>
      <c r="G248" s="220"/>
      <c r="H248" s="165"/>
      <c r="I248" s="167"/>
      <c r="J248" s="168"/>
      <c r="K248" s="503"/>
      <c r="L248" s="498"/>
      <c r="M248" s="428"/>
      <c r="N248" s="427"/>
      <c r="O248" s="429"/>
      <c r="P248" s="430"/>
      <c r="Q248" s="422" t="str">
        <f t="shared" si="106"/>
        <v/>
      </c>
      <c r="R248" s="422" t="str">
        <f t="shared" si="107"/>
        <v/>
      </c>
      <c r="S248" s="423" t="str">
        <f t="shared" si="108"/>
        <v/>
      </c>
      <c r="T248" s="424" t="str">
        <f t="shared" si="123"/>
        <v/>
      </c>
      <c r="U248" s="425" t="str">
        <f t="shared" si="109"/>
        <v/>
      </c>
      <c r="V248" s="425" t="str">
        <f t="shared" si="110"/>
        <v/>
      </c>
      <c r="W248" s="425"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3"/>
      <c r="BG248" s="3" t="s">
        <v>1191</v>
      </c>
    </row>
    <row r="249" spans="1:59" s="12" customFormat="1" ht="13.5" customHeight="1" x14ac:dyDescent="0.2">
      <c r="A249" s="163">
        <v>234</v>
      </c>
      <c r="B249" s="164"/>
      <c r="C249" s="165"/>
      <c r="D249" s="166"/>
      <c r="E249" s="165"/>
      <c r="F249" s="165"/>
      <c r="G249" s="220"/>
      <c r="H249" s="165"/>
      <c r="I249" s="167"/>
      <c r="J249" s="168"/>
      <c r="K249" s="503"/>
      <c r="L249" s="498"/>
      <c r="M249" s="428"/>
      <c r="N249" s="427"/>
      <c r="O249" s="429"/>
      <c r="P249" s="430"/>
      <c r="Q249" s="422" t="str">
        <f t="shared" si="106"/>
        <v/>
      </c>
      <c r="R249" s="422" t="str">
        <f t="shared" si="107"/>
        <v/>
      </c>
      <c r="S249" s="423" t="str">
        <f t="shared" si="108"/>
        <v/>
      </c>
      <c r="T249" s="424" t="str">
        <f t="shared" si="123"/>
        <v/>
      </c>
      <c r="U249" s="425" t="str">
        <f t="shared" si="109"/>
        <v/>
      </c>
      <c r="V249" s="425" t="str">
        <f t="shared" si="110"/>
        <v/>
      </c>
      <c r="W249" s="425"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3"/>
      <c r="BG249" s="3" t="s">
        <v>1192</v>
      </c>
    </row>
    <row r="250" spans="1:59" s="12" customFormat="1" ht="13.5" customHeight="1" x14ac:dyDescent="0.2">
      <c r="A250" s="163">
        <v>235</v>
      </c>
      <c r="B250" s="164"/>
      <c r="C250" s="165"/>
      <c r="D250" s="166"/>
      <c r="E250" s="165"/>
      <c r="F250" s="165"/>
      <c r="G250" s="220"/>
      <c r="H250" s="165"/>
      <c r="I250" s="167"/>
      <c r="J250" s="168"/>
      <c r="K250" s="503"/>
      <c r="L250" s="498"/>
      <c r="M250" s="428"/>
      <c r="N250" s="427"/>
      <c r="O250" s="429"/>
      <c r="P250" s="430"/>
      <c r="Q250" s="422" t="str">
        <f t="shared" si="106"/>
        <v/>
      </c>
      <c r="R250" s="422" t="str">
        <f t="shared" si="107"/>
        <v/>
      </c>
      <c r="S250" s="423" t="str">
        <f t="shared" si="108"/>
        <v/>
      </c>
      <c r="T250" s="424" t="str">
        <f t="shared" si="123"/>
        <v/>
      </c>
      <c r="U250" s="425" t="str">
        <f t="shared" si="109"/>
        <v/>
      </c>
      <c r="V250" s="425" t="str">
        <f t="shared" si="110"/>
        <v/>
      </c>
      <c r="W250" s="425"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3"/>
      <c r="BG250" s="3" t="s">
        <v>1193</v>
      </c>
    </row>
    <row r="251" spans="1:59" s="12" customFormat="1" ht="13.5" customHeight="1" x14ac:dyDescent="0.2">
      <c r="A251" s="163">
        <v>236</v>
      </c>
      <c r="B251" s="164"/>
      <c r="C251" s="165"/>
      <c r="D251" s="166"/>
      <c r="E251" s="165"/>
      <c r="F251" s="165"/>
      <c r="G251" s="220"/>
      <c r="H251" s="165"/>
      <c r="I251" s="167"/>
      <c r="J251" s="168"/>
      <c r="K251" s="503"/>
      <c r="L251" s="498"/>
      <c r="M251" s="428"/>
      <c r="N251" s="427"/>
      <c r="O251" s="429"/>
      <c r="P251" s="430"/>
      <c r="Q251" s="422" t="str">
        <f t="shared" si="106"/>
        <v/>
      </c>
      <c r="R251" s="422" t="str">
        <f t="shared" si="107"/>
        <v/>
      </c>
      <c r="S251" s="423" t="str">
        <f t="shared" si="108"/>
        <v/>
      </c>
      <c r="T251" s="424" t="str">
        <f t="shared" si="123"/>
        <v/>
      </c>
      <c r="U251" s="425" t="str">
        <f t="shared" si="109"/>
        <v/>
      </c>
      <c r="V251" s="425" t="str">
        <f t="shared" si="110"/>
        <v/>
      </c>
      <c r="W251" s="425"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3"/>
      <c r="BG251" s="3" t="s">
        <v>1194</v>
      </c>
    </row>
    <row r="252" spans="1:59" s="12" customFormat="1" ht="13.5" customHeight="1" x14ac:dyDescent="0.2">
      <c r="A252" s="163">
        <v>237</v>
      </c>
      <c r="B252" s="164"/>
      <c r="C252" s="165"/>
      <c r="D252" s="166"/>
      <c r="E252" s="165"/>
      <c r="F252" s="165"/>
      <c r="G252" s="220"/>
      <c r="H252" s="165"/>
      <c r="I252" s="167"/>
      <c r="J252" s="168"/>
      <c r="K252" s="503"/>
      <c r="L252" s="498"/>
      <c r="M252" s="428"/>
      <c r="N252" s="427"/>
      <c r="O252" s="429"/>
      <c r="P252" s="430"/>
      <c r="Q252" s="422" t="str">
        <f t="shared" si="106"/>
        <v/>
      </c>
      <c r="R252" s="422" t="str">
        <f t="shared" si="107"/>
        <v/>
      </c>
      <c r="S252" s="423" t="str">
        <f t="shared" si="108"/>
        <v/>
      </c>
      <c r="T252" s="424" t="str">
        <f t="shared" si="123"/>
        <v/>
      </c>
      <c r="U252" s="425" t="str">
        <f t="shared" si="109"/>
        <v/>
      </c>
      <c r="V252" s="425" t="str">
        <f t="shared" si="110"/>
        <v/>
      </c>
      <c r="W252" s="425"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3"/>
      <c r="BG252" s="3" t="s">
        <v>1195</v>
      </c>
    </row>
    <row r="253" spans="1:59" s="12" customFormat="1" ht="13.5" customHeight="1" x14ac:dyDescent="0.2">
      <c r="A253" s="163">
        <v>238</v>
      </c>
      <c r="B253" s="164"/>
      <c r="C253" s="165"/>
      <c r="D253" s="166"/>
      <c r="E253" s="165"/>
      <c r="F253" s="165"/>
      <c r="G253" s="220"/>
      <c r="H253" s="165"/>
      <c r="I253" s="167"/>
      <c r="J253" s="168"/>
      <c r="K253" s="503"/>
      <c r="L253" s="498"/>
      <c r="M253" s="428"/>
      <c r="N253" s="427"/>
      <c r="O253" s="429"/>
      <c r="P253" s="430"/>
      <c r="Q253" s="422" t="str">
        <f t="shared" si="106"/>
        <v/>
      </c>
      <c r="R253" s="422" t="str">
        <f t="shared" si="107"/>
        <v/>
      </c>
      <c r="S253" s="423" t="str">
        <f t="shared" si="108"/>
        <v/>
      </c>
      <c r="T253" s="424" t="str">
        <f t="shared" si="123"/>
        <v/>
      </c>
      <c r="U253" s="425" t="str">
        <f t="shared" si="109"/>
        <v/>
      </c>
      <c r="V253" s="425" t="str">
        <f t="shared" si="110"/>
        <v/>
      </c>
      <c r="W253" s="425"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3"/>
      <c r="BG253" s="3" t="s">
        <v>1196</v>
      </c>
    </row>
    <row r="254" spans="1:59" s="12" customFormat="1" ht="13.5" customHeight="1" x14ac:dyDescent="0.2">
      <c r="A254" s="163">
        <v>239</v>
      </c>
      <c r="B254" s="164"/>
      <c r="C254" s="165"/>
      <c r="D254" s="166"/>
      <c r="E254" s="165"/>
      <c r="F254" s="165"/>
      <c r="G254" s="220"/>
      <c r="H254" s="165"/>
      <c r="I254" s="167"/>
      <c r="J254" s="168"/>
      <c r="K254" s="503"/>
      <c r="L254" s="498"/>
      <c r="M254" s="428"/>
      <c r="N254" s="427"/>
      <c r="O254" s="429"/>
      <c r="P254" s="430"/>
      <c r="Q254" s="422" t="str">
        <f t="shared" si="106"/>
        <v/>
      </c>
      <c r="R254" s="422" t="str">
        <f t="shared" si="107"/>
        <v/>
      </c>
      <c r="S254" s="423" t="str">
        <f t="shared" si="108"/>
        <v/>
      </c>
      <c r="T254" s="424" t="str">
        <f t="shared" si="123"/>
        <v/>
      </c>
      <c r="U254" s="425" t="str">
        <f t="shared" si="109"/>
        <v/>
      </c>
      <c r="V254" s="425" t="str">
        <f t="shared" si="110"/>
        <v/>
      </c>
      <c r="W254" s="425"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3"/>
      <c r="BG254" s="3" t="s">
        <v>1197</v>
      </c>
    </row>
    <row r="255" spans="1:59" s="12" customFormat="1" ht="13.5" customHeight="1" x14ac:dyDescent="0.2">
      <c r="A255" s="163">
        <v>240</v>
      </c>
      <c r="B255" s="164"/>
      <c r="C255" s="165"/>
      <c r="D255" s="166"/>
      <c r="E255" s="165"/>
      <c r="F255" s="165"/>
      <c r="G255" s="220"/>
      <c r="H255" s="165"/>
      <c r="I255" s="167"/>
      <c r="J255" s="168"/>
      <c r="K255" s="503"/>
      <c r="L255" s="498"/>
      <c r="M255" s="428"/>
      <c r="N255" s="427"/>
      <c r="O255" s="429"/>
      <c r="P255" s="430"/>
      <c r="Q255" s="422" t="str">
        <f t="shared" si="106"/>
        <v/>
      </c>
      <c r="R255" s="422" t="str">
        <f t="shared" si="107"/>
        <v/>
      </c>
      <c r="S255" s="423" t="str">
        <f t="shared" si="108"/>
        <v/>
      </c>
      <c r="T255" s="424" t="str">
        <f t="shared" si="123"/>
        <v/>
      </c>
      <c r="U255" s="425" t="str">
        <f t="shared" si="109"/>
        <v/>
      </c>
      <c r="V255" s="425" t="str">
        <f t="shared" si="110"/>
        <v/>
      </c>
      <c r="W255" s="425"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3"/>
      <c r="BG255" s="3" t="s">
        <v>1198</v>
      </c>
    </row>
    <row r="256" spans="1:59" s="12" customFormat="1" ht="13.5" customHeight="1" x14ac:dyDescent="0.2">
      <c r="A256" s="163">
        <v>241</v>
      </c>
      <c r="B256" s="164"/>
      <c r="C256" s="165"/>
      <c r="D256" s="166"/>
      <c r="E256" s="165"/>
      <c r="F256" s="165"/>
      <c r="G256" s="220"/>
      <c r="H256" s="165"/>
      <c r="I256" s="167"/>
      <c r="J256" s="168"/>
      <c r="K256" s="503"/>
      <c r="L256" s="498"/>
      <c r="M256" s="428"/>
      <c r="N256" s="427"/>
      <c r="O256" s="429"/>
      <c r="P256" s="430"/>
      <c r="Q256" s="422" t="str">
        <f t="shared" si="106"/>
        <v/>
      </c>
      <c r="R256" s="422" t="str">
        <f t="shared" si="107"/>
        <v/>
      </c>
      <c r="S256" s="423" t="str">
        <f t="shared" si="108"/>
        <v/>
      </c>
      <c r="T256" s="424" t="str">
        <f t="shared" si="123"/>
        <v/>
      </c>
      <c r="U256" s="425" t="str">
        <f t="shared" si="109"/>
        <v/>
      </c>
      <c r="V256" s="425" t="str">
        <f t="shared" si="110"/>
        <v/>
      </c>
      <c r="W256" s="425"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3"/>
      <c r="BG256" s="3" t="s">
        <v>1199</v>
      </c>
    </row>
    <row r="257" spans="1:59" s="12" customFormat="1" ht="13.5" customHeight="1" x14ac:dyDescent="0.2">
      <c r="A257" s="163">
        <v>242</v>
      </c>
      <c r="B257" s="164"/>
      <c r="C257" s="165"/>
      <c r="D257" s="166"/>
      <c r="E257" s="165"/>
      <c r="F257" s="165"/>
      <c r="G257" s="220"/>
      <c r="H257" s="165"/>
      <c r="I257" s="167"/>
      <c r="J257" s="168"/>
      <c r="K257" s="503"/>
      <c r="L257" s="498"/>
      <c r="M257" s="428"/>
      <c r="N257" s="427"/>
      <c r="O257" s="429"/>
      <c r="P257" s="430"/>
      <c r="Q257" s="422" t="str">
        <f t="shared" si="106"/>
        <v/>
      </c>
      <c r="R257" s="422" t="str">
        <f t="shared" si="107"/>
        <v/>
      </c>
      <c r="S257" s="423" t="str">
        <f t="shared" si="108"/>
        <v/>
      </c>
      <c r="T257" s="424" t="str">
        <f t="shared" si="123"/>
        <v/>
      </c>
      <c r="U257" s="425" t="str">
        <f t="shared" si="109"/>
        <v/>
      </c>
      <c r="V257" s="425" t="str">
        <f t="shared" si="110"/>
        <v/>
      </c>
      <c r="W257" s="425"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3"/>
      <c r="BG257" s="3" t="s">
        <v>1200</v>
      </c>
    </row>
    <row r="258" spans="1:59" s="12" customFormat="1" ht="13.5" customHeight="1" x14ac:dyDescent="0.2">
      <c r="A258" s="163">
        <v>243</v>
      </c>
      <c r="B258" s="164"/>
      <c r="C258" s="165"/>
      <c r="D258" s="166"/>
      <c r="E258" s="165"/>
      <c r="F258" s="165"/>
      <c r="G258" s="220"/>
      <c r="H258" s="165"/>
      <c r="I258" s="167"/>
      <c r="J258" s="168"/>
      <c r="K258" s="503"/>
      <c r="L258" s="498"/>
      <c r="M258" s="428"/>
      <c r="N258" s="427"/>
      <c r="O258" s="429"/>
      <c r="P258" s="430"/>
      <c r="Q258" s="422" t="str">
        <f t="shared" si="106"/>
        <v/>
      </c>
      <c r="R258" s="422" t="str">
        <f t="shared" si="107"/>
        <v/>
      </c>
      <c r="S258" s="423" t="str">
        <f t="shared" si="108"/>
        <v/>
      </c>
      <c r="T258" s="424" t="str">
        <f t="shared" si="123"/>
        <v/>
      </c>
      <c r="U258" s="425" t="str">
        <f t="shared" si="109"/>
        <v/>
      </c>
      <c r="V258" s="425" t="str">
        <f t="shared" si="110"/>
        <v/>
      </c>
      <c r="W258" s="425"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3"/>
      <c r="BG258" s="3" t="s">
        <v>1201</v>
      </c>
    </row>
    <row r="259" spans="1:59" s="12" customFormat="1" ht="13.5" customHeight="1" x14ac:dyDescent="0.2">
      <c r="A259" s="163">
        <v>244</v>
      </c>
      <c r="B259" s="164"/>
      <c r="C259" s="165"/>
      <c r="D259" s="166"/>
      <c r="E259" s="165"/>
      <c r="F259" s="165"/>
      <c r="G259" s="220"/>
      <c r="H259" s="165"/>
      <c r="I259" s="167"/>
      <c r="J259" s="168"/>
      <c r="K259" s="503"/>
      <c r="L259" s="498"/>
      <c r="M259" s="428"/>
      <c r="N259" s="427"/>
      <c r="O259" s="429"/>
      <c r="P259" s="430"/>
      <c r="Q259" s="422" t="str">
        <f t="shared" si="106"/>
        <v/>
      </c>
      <c r="R259" s="422" t="str">
        <f t="shared" si="107"/>
        <v/>
      </c>
      <c r="S259" s="423" t="str">
        <f t="shared" si="108"/>
        <v/>
      </c>
      <c r="T259" s="424" t="str">
        <f t="shared" si="123"/>
        <v/>
      </c>
      <c r="U259" s="425" t="str">
        <f t="shared" si="109"/>
        <v/>
      </c>
      <c r="V259" s="425" t="str">
        <f t="shared" si="110"/>
        <v/>
      </c>
      <c r="W259" s="425"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3"/>
      <c r="BG259" s="3" t="s">
        <v>1202</v>
      </c>
    </row>
    <row r="260" spans="1:59" s="12" customFormat="1" ht="13.5" customHeight="1" x14ac:dyDescent="0.2">
      <c r="A260" s="163">
        <v>245</v>
      </c>
      <c r="B260" s="164"/>
      <c r="C260" s="165"/>
      <c r="D260" s="166"/>
      <c r="E260" s="165"/>
      <c r="F260" s="165"/>
      <c r="G260" s="220"/>
      <c r="H260" s="165"/>
      <c r="I260" s="167"/>
      <c r="J260" s="168"/>
      <c r="K260" s="503"/>
      <c r="L260" s="498"/>
      <c r="M260" s="428"/>
      <c r="N260" s="427"/>
      <c r="O260" s="429"/>
      <c r="P260" s="430"/>
      <c r="Q260" s="422" t="str">
        <f t="shared" si="106"/>
        <v/>
      </c>
      <c r="R260" s="422" t="str">
        <f t="shared" si="107"/>
        <v/>
      </c>
      <c r="S260" s="423" t="str">
        <f t="shared" si="108"/>
        <v/>
      </c>
      <c r="T260" s="424" t="str">
        <f t="shared" si="123"/>
        <v/>
      </c>
      <c r="U260" s="425" t="str">
        <f t="shared" si="109"/>
        <v/>
      </c>
      <c r="V260" s="425" t="str">
        <f t="shared" si="110"/>
        <v/>
      </c>
      <c r="W260" s="425"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3"/>
      <c r="BG260" s="3" t="s">
        <v>1203</v>
      </c>
    </row>
    <row r="261" spans="1:59" s="12" customFormat="1" ht="13.5" customHeight="1" x14ac:dyDescent="0.2">
      <c r="A261" s="163">
        <v>246</v>
      </c>
      <c r="B261" s="164"/>
      <c r="C261" s="165"/>
      <c r="D261" s="166"/>
      <c r="E261" s="165"/>
      <c r="F261" s="165"/>
      <c r="G261" s="220"/>
      <c r="H261" s="165"/>
      <c r="I261" s="167"/>
      <c r="J261" s="168"/>
      <c r="K261" s="503"/>
      <c r="L261" s="498"/>
      <c r="M261" s="428"/>
      <c r="N261" s="427"/>
      <c r="O261" s="429"/>
      <c r="P261" s="430"/>
      <c r="Q261" s="422" t="str">
        <f t="shared" si="106"/>
        <v/>
      </c>
      <c r="R261" s="422" t="str">
        <f t="shared" si="107"/>
        <v/>
      </c>
      <c r="S261" s="423" t="str">
        <f t="shared" si="108"/>
        <v/>
      </c>
      <c r="T261" s="424" t="str">
        <f t="shared" si="123"/>
        <v/>
      </c>
      <c r="U261" s="425" t="str">
        <f t="shared" si="109"/>
        <v/>
      </c>
      <c r="V261" s="425" t="str">
        <f t="shared" si="110"/>
        <v/>
      </c>
      <c r="W261" s="425"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3"/>
      <c r="BG261" s="3" t="s">
        <v>1204</v>
      </c>
    </row>
    <row r="262" spans="1:59" s="12" customFormat="1" ht="13.5" customHeight="1" x14ac:dyDescent="0.2">
      <c r="A262" s="163">
        <v>247</v>
      </c>
      <c r="B262" s="164"/>
      <c r="C262" s="165"/>
      <c r="D262" s="166"/>
      <c r="E262" s="165"/>
      <c r="F262" s="165"/>
      <c r="G262" s="220"/>
      <c r="H262" s="165"/>
      <c r="I262" s="167"/>
      <c r="J262" s="168"/>
      <c r="K262" s="503"/>
      <c r="L262" s="498"/>
      <c r="M262" s="428"/>
      <c r="N262" s="427"/>
      <c r="O262" s="429"/>
      <c r="P262" s="430"/>
      <c r="Q262" s="422" t="str">
        <f t="shared" si="106"/>
        <v/>
      </c>
      <c r="R262" s="422" t="str">
        <f t="shared" si="107"/>
        <v/>
      </c>
      <c r="S262" s="423" t="str">
        <f t="shared" si="108"/>
        <v/>
      </c>
      <c r="T262" s="424" t="str">
        <f t="shared" si="123"/>
        <v/>
      </c>
      <c r="U262" s="425" t="str">
        <f t="shared" si="109"/>
        <v/>
      </c>
      <c r="V262" s="425" t="str">
        <f t="shared" si="110"/>
        <v/>
      </c>
      <c r="W262" s="425"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3"/>
      <c r="BG262" s="3" t="s">
        <v>1205</v>
      </c>
    </row>
    <row r="263" spans="1:59" s="12" customFormat="1" ht="13.5" customHeight="1" x14ac:dyDescent="0.2">
      <c r="A263" s="163">
        <v>248</v>
      </c>
      <c r="B263" s="164"/>
      <c r="C263" s="165"/>
      <c r="D263" s="166"/>
      <c r="E263" s="165"/>
      <c r="F263" s="165"/>
      <c r="G263" s="220"/>
      <c r="H263" s="165"/>
      <c r="I263" s="167"/>
      <c r="J263" s="168"/>
      <c r="K263" s="503"/>
      <c r="L263" s="498"/>
      <c r="M263" s="428"/>
      <c r="N263" s="427"/>
      <c r="O263" s="429"/>
      <c r="P263" s="430"/>
      <c r="Q263" s="422" t="str">
        <f t="shared" si="106"/>
        <v/>
      </c>
      <c r="R263" s="422" t="str">
        <f t="shared" si="107"/>
        <v/>
      </c>
      <c r="S263" s="423" t="str">
        <f t="shared" si="108"/>
        <v/>
      </c>
      <c r="T263" s="424" t="str">
        <f t="shared" si="123"/>
        <v/>
      </c>
      <c r="U263" s="425" t="str">
        <f t="shared" si="109"/>
        <v/>
      </c>
      <c r="V263" s="425" t="str">
        <f t="shared" si="110"/>
        <v/>
      </c>
      <c r="W263" s="425"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3"/>
      <c r="BG263" s="3" t="s">
        <v>1206</v>
      </c>
    </row>
    <row r="264" spans="1:59" s="12" customFormat="1" ht="13.5" customHeight="1" x14ac:dyDescent="0.2">
      <c r="A264" s="163">
        <v>249</v>
      </c>
      <c r="B264" s="164"/>
      <c r="C264" s="165"/>
      <c r="D264" s="166"/>
      <c r="E264" s="165"/>
      <c r="F264" s="165"/>
      <c r="G264" s="220"/>
      <c r="H264" s="165"/>
      <c r="I264" s="167"/>
      <c r="J264" s="168"/>
      <c r="K264" s="503"/>
      <c r="L264" s="498"/>
      <c r="M264" s="428"/>
      <c r="N264" s="427"/>
      <c r="O264" s="429"/>
      <c r="P264" s="430"/>
      <c r="Q264" s="422" t="str">
        <f t="shared" si="106"/>
        <v/>
      </c>
      <c r="R264" s="422" t="str">
        <f t="shared" si="107"/>
        <v/>
      </c>
      <c r="S264" s="423" t="str">
        <f t="shared" si="108"/>
        <v/>
      </c>
      <c r="T264" s="424" t="str">
        <f t="shared" si="123"/>
        <v/>
      </c>
      <c r="U264" s="425" t="str">
        <f t="shared" si="109"/>
        <v/>
      </c>
      <c r="V264" s="425" t="str">
        <f t="shared" si="110"/>
        <v/>
      </c>
      <c r="W264" s="425"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3"/>
      <c r="BG264" s="3" t="s">
        <v>1207</v>
      </c>
    </row>
    <row r="265" spans="1:59" s="12" customFormat="1" ht="13.5" customHeight="1" x14ac:dyDescent="0.2">
      <c r="A265" s="163">
        <v>250</v>
      </c>
      <c r="B265" s="164"/>
      <c r="C265" s="165"/>
      <c r="D265" s="166"/>
      <c r="E265" s="165"/>
      <c r="F265" s="165"/>
      <c r="G265" s="220"/>
      <c r="H265" s="165"/>
      <c r="I265" s="167"/>
      <c r="J265" s="168"/>
      <c r="K265" s="503"/>
      <c r="L265" s="498"/>
      <c r="M265" s="428"/>
      <c r="N265" s="427"/>
      <c r="O265" s="429"/>
      <c r="P265" s="430"/>
      <c r="Q265" s="422" t="str">
        <f t="shared" si="106"/>
        <v/>
      </c>
      <c r="R265" s="422" t="str">
        <f t="shared" si="107"/>
        <v/>
      </c>
      <c r="S265" s="423" t="str">
        <f t="shared" si="108"/>
        <v/>
      </c>
      <c r="T265" s="424" t="str">
        <f t="shared" si="123"/>
        <v/>
      </c>
      <c r="U265" s="425" t="str">
        <f t="shared" si="109"/>
        <v/>
      </c>
      <c r="V265" s="425" t="str">
        <f t="shared" si="110"/>
        <v/>
      </c>
      <c r="W265" s="425"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3"/>
      <c r="BG265" s="3" t="s">
        <v>1208</v>
      </c>
    </row>
    <row r="266" spans="1:59" s="12" customFormat="1" ht="13.5" customHeight="1" x14ac:dyDescent="0.2">
      <c r="A266" s="163">
        <v>251</v>
      </c>
      <c r="B266" s="164"/>
      <c r="C266" s="165"/>
      <c r="D266" s="166"/>
      <c r="E266" s="165"/>
      <c r="F266" s="165"/>
      <c r="G266" s="220"/>
      <c r="H266" s="165"/>
      <c r="I266" s="167"/>
      <c r="J266" s="168"/>
      <c r="K266" s="503"/>
      <c r="L266" s="498"/>
      <c r="M266" s="428"/>
      <c r="N266" s="427"/>
      <c r="O266" s="429"/>
      <c r="P266" s="430"/>
      <c r="Q266" s="422" t="str">
        <f t="shared" si="106"/>
        <v/>
      </c>
      <c r="R266" s="422" t="str">
        <f t="shared" si="107"/>
        <v/>
      </c>
      <c r="S266" s="423" t="str">
        <f t="shared" si="108"/>
        <v/>
      </c>
      <c r="T266" s="424" t="str">
        <f t="shared" si="123"/>
        <v/>
      </c>
      <c r="U266" s="425" t="str">
        <f t="shared" si="109"/>
        <v/>
      </c>
      <c r="V266" s="425" t="str">
        <f t="shared" si="110"/>
        <v/>
      </c>
      <c r="W266" s="425"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3"/>
      <c r="BG266" s="3" t="s">
        <v>1209</v>
      </c>
    </row>
    <row r="267" spans="1:59" s="12" customFormat="1" ht="13.5" customHeight="1" x14ac:dyDescent="0.2">
      <c r="A267" s="163">
        <v>252</v>
      </c>
      <c r="B267" s="164"/>
      <c r="C267" s="165"/>
      <c r="D267" s="166"/>
      <c r="E267" s="165"/>
      <c r="F267" s="165"/>
      <c r="G267" s="220"/>
      <c r="H267" s="165"/>
      <c r="I267" s="167"/>
      <c r="J267" s="168"/>
      <c r="K267" s="503"/>
      <c r="L267" s="498"/>
      <c r="M267" s="428"/>
      <c r="N267" s="427"/>
      <c r="O267" s="429"/>
      <c r="P267" s="430"/>
      <c r="Q267" s="422" t="str">
        <f t="shared" si="106"/>
        <v/>
      </c>
      <c r="R267" s="422" t="str">
        <f t="shared" si="107"/>
        <v/>
      </c>
      <c r="S267" s="423" t="str">
        <f t="shared" si="108"/>
        <v/>
      </c>
      <c r="T267" s="424" t="str">
        <f t="shared" si="123"/>
        <v/>
      </c>
      <c r="U267" s="425" t="str">
        <f t="shared" si="109"/>
        <v/>
      </c>
      <c r="V267" s="425" t="str">
        <f t="shared" si="110"/>
        <v/>
      </c>
      <c r="W267" s="425"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3"/>
      <c r="BG267" s="3" t="s">
        <v>1210</v>
      </c>
    </row>
    <row r="268" spans="1:59" s="12" customFormat="1" ht="13.5" customHeight="1" x14ac:dyDescent="0.2">
      <c r="A268" s="163">
        <v>253</v>
      </c>
      <c r="B268" s="164"/>
      <c r="C268" s="165"/>
      <c r="D268" s="166"/>
      <c r="E268" s="165"/>
      <c r="F268" s="165"/>
      <c r="G268" s="220"/>
      <c r="H268" s="165"/>
      <c r="I268" s="167"/>
      <c r="J268" s="168"/>
      <c r="K268" s="503"/>
      <c r="L268" s="498"/>
      <c r="M268" s="428"/>
      <c r="N268" s="427"/>
      <c r="O268" s="429"/>
      <c r="P268" s="430"/>
      <c r="Q268" s="422" t="str">
        <f t="shared" si="106"/>
        <v/>
      </c>
      <c r="R268" s="422" t="str">
        <f t="shared" si="107"/>
        <v/>
      </c>
      <c r="S268" s="423" t="str">
        <f t="shared" si="108"/>
        <v/>
      </c>
      <c r="T268" s="424" t="str">
        <f t="shared" si="123"/>
        <v/>
      </c>
      <c r="U268" s="425" t="str">
        <f t="shared" si="109"/>
        <v/>
      </c>
      <c r="V268" s="425" t="str">
        <f t="shared" si="110"/>
        <v/>
      </c>
      <c r="W268" s="425"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3"/>
      <c r="BG268" s="3" t="s">
        <v>1211</v>
      </c>
    </row>
    <row r="269" spans="1:59" s="12" customFormat="1" ht="13.5" customHeight="1" x14ac:dyDescent="0.2">
      <c r="A269" s="163">
        <v>254</v>
      </c>
      <c r="B269" s="164"/>
      <c r="C269" s="165"/>
      <c r="D269" s="166"/>
      <c r="E269" s="165"/>
      <c r="F269" s="165"/>
      <c r="G269" s="220"/>
      <c r="H269" s="165"/>
      <c r="I269" s="167"/>
      <c r="J269" s="168"/>
      <c r="K269" s="503"/>
      <c r="L269" s="498"/>
      <c r="M269" s="428"/>
      <c r="N269" s="427"/>
      <c r="O269" s="429"/>
      <c r="P269" s="430"/>
      <c r="Q269" s="422" t="str">
        <f t="shared" si="106"/>
        <v/>
      </c>
      <c r="R269" s="422" t="str">
        <f t="shared" si="107"/>
        <v/>
      </c>
      <c r="S269" s="423" t="str">
        <f t="shared" si="108"/>
        <v/>
      </c>
      <c r="T269" s="424" t="str">
        <f t="shared" si="123"/>
        <v/>
      </c>
      <c r="U269" s="425" t="str">
        <f t="shared" si="109"/>
        <v/>
      </c>
      <c r="V269" s="425" t="str">
        <f t="shared" si="110"/>
        <v/>
      </c>
      <c r="W269" s="425"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3"/>
      <c r="BG269" s="3" t="s">
        <v>1212</v>
      </c>
    </row>
    <row r="270" spans="1:59" s="12" customFormat="1" ht="13.5" customHeight="1" x14ac:dyDescent="0.2">
      <c r="A270" s="163">
        <v>255</v>
      </c>
      <c r="B270" s="164"/>
      <c r="C270" s="165"/>
      <c r="D270" s="166"/>
      <c r="E270" s="165"/>
      <c r="F270" s="165"/>
      <c r="G270" s="220"/>
      <c r="H270" s="165"/>
      <c r="I270" s="167"/>
      <c r="J270" s="168"/>
      <c r="K270" s="503"/>
      <c r="L270" s="498"/>
      <c r="M270" s="428"/>
      <c r="N270" s="427"/>
      <c r="O270" s="429"/>
      <c r="P270" s="430"/>
      <c r="Q270" s="422" t="str">
        <f t="shared" si="106"/>
        <v/>
      </c>
      <c r="R270" s="422" t="str">
        <f t="shared" si="107"/>
        <v/>
      </c>
      <c r="S270" s="423" t="str">
        <f t="shared" si="108"/>
        <v/>
      </c>
      <c r="T270" s="424" t="str">
        <f t="shared" si="123"/>
        <v/>
      </c>
      <c r="U270" s="425" t="str">
        <f t="shared" si="109"/>
        <v/>
      </c>
      <c r="V270" s="425" t="str">
        <f t="shared" si="110"/>
        <v/>
      </c>
      <c r="W270" s="425"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3"/>
      <c r="BG270" s="3" t="s">
        <v>1213</v>
      </c>
    </row>
    <row r="271" spans="1:59" s="12" customFormat="1" ht="13.5" customHeight="1" x14ac:dyDescent="0.2">
      <c r="A271" s="163">
        <v>256</v>
      </c>
      <c r="B271" s="164"/>
      <c r="C271" s="165"/>
      <c r="D271" s="166"/>
      <c r="E271" s="165"/>
      <c r="F271" s="165"/>
      <c r="G271" s="220"/>
      <c r="H271" s="165"/>
      <c r="I271" s="167"/>
      <c r="J271" s="168"/>
      <c r="K271" s="503"/>
      <c r="L271" s="498"/>
      <c r="M271" s="428"/>
      <c r="N271" s="427"/>
      <c r="O271" s="429"/>
      <c r="P271" s="430"/>
      <c r="Q271" s="422" t="str">
        <f t="shared" si="106"/>
        <v/>
      </c>
      <c r="R271" s="422" t="str">
        <f t="shared" si="107"/>
        <v/>
      </c>
      <c r="S271" s="423" t="str">
        <f t="shared" si="108"/>
        <v/>
      </c>
      <c r="T271" s="424" t="str">
        <f t="shared" si="123"/>
        <v/>
      </c>
      <c r="U271" s="425" t="str">
        <f t="shared" si="109"/>
        <v/>
      </c>
      <c r="V271" s="425" t="str">
        <f t="shared" si="110"/>
        <v/>
      </c>
      <c r="W271" s="425"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3"/>
      <c r="BG271" s="3" t="s">
        <v>1214</v>
      </c>
    </row>
    <row r="272" spans="1:59" s="12" customFormat="1" ht="13.5" customHeight="1" x14ac:dyDescent="0.2">
      <c r="A272" s="163">
        <v>257</v>
      </c>
      <c r="B272" s="164"/>
      <c r="C272" s="165"/>
      <c r="D272" s="166"/>
      <c r="E272" s="165"/>
      <c r="F272" s="165"/>
      <c r="G272" s="220"/>
      <c r="H272" s="165"/>
      <c r="I272" s="167"/>
      <c r="J272" s="168"/>
      <c r="K272" s="503"/>
      <c r="L272" s="498"/>
      <c r="M272" s="428"/>
      <c r="N272" s="427"/>
      <c r="O272" s="429"/>
      <c r="P272" s="430"/>
      <c r="Q272" s="422" t="str">
        <f t="shared" ref="Q272:Q335" si="141">IF(ISBLANK(K272)=TRUE,"",IF(ISNUMBER(AM272)=TRUE,AM272,"エラー"))</f>
        <v/>
      </c>
      <c r="R272" s="422" t="str">
        <f t="shared" ref="R272:R335" si="142">IF(ISBLANK(K272)=TRUE,"",IF(ISNUMBER(AP272)=TRUE,AP272,"エラー"))</f>
        <v/>
      </c>
      <c r="S272" s="423" t="str">
        <f t="shared" ref="S272:S335" si="143">IF(ISBLANK(K272)=TRUE,"",IF(ISNUMBER(AV272)=TRUE,AV272,"エラー"))</f>
        <v/>
      </c>
      <c r="T272" s="424" t="str">
        <f t="shared" si="123"/>
        <v/>
      </c>
      <c r="U272" s="425" t="str">
        <f t="shared" ref="U272:U335" si="144">IF(Q272="","",IF(ISERROR(Q272*Y272*AF272),"エラー",IF(ISBLANK(Y272)=TRUE,"エラー",IF(ISBLANK(Q272)=TRUE,"エラー",IF(AY272=1,"エラー",Q272*AF272*Y272/1000)))))</f>
        <v/>
      </c>
      <c r="V272" s="425" t="str">
        <f t="shared" ref="V272:V335" si="145">IF(R272="","",IF(ISERROR(R272*Y272*AF272),"エラー",IF(ISBLANK(Y272)=TRUE,"エラー",IF(ISBLANK(R272)=TRUE,"エラー",IF(AY272=1,"エラー",R272*AF272*Y272/1000)))))</f>
        <v/>
      </c>
      <c r="W272" s="425"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3"/>
      <c r="BG272" s="3" t="s">
        <v>1215</v>
      </c>
    </row>
    <row r="273" spans="1:59" s="12" customFormat="1" ht="13.5" customHeight="1" x14ac:dyDescent="0.2">
      <c r="A273" s="163">
        <v>258</v>
      </c>
      <c r="B273" s="164"/>
      <c r="C273" s="165"/>
      <c r="D273" s="166"/>
      <c r="E273" s="165"/>
      <c r="F273" s="165"/>
      <c r="G273" s="220"/>
      <c r="H273" s="165"/>
      <c r="I273" s="167"/>
      <c r="J273" s="168"/>
      <c r="K273" s="503"/>
      <c r="L273" s="498"/>
      <c r="M273" s="428"/>
      <c r="N273" s="427"/>
      <c r="O273" s="429"/>
      <c r="P273" s="430"/>
      <c r="Q273" s="422" t="str">
        <f t="shared" si="141"/>
        <v/>
      </c>
      <c r="R273" s="422" t="str">
        <f t="shared" si="142"/>
        <v/>
      </c>
      <c r="S273" s="423" t="str">
        <f t="shared" si="143"/>
        <v/>
      </c>
      <c r="T273" s="424" t="str">
        <f t="shared" ref="T273:T336" si="158">IF(OR(Y273="",Z273=""),"",Y273/Z273)</f>
        <v/>
      </c>
      <c r="U273" s="425" t="str">
        <f t="shared" si="144"/>
        <v/>
      </c>
      <c r="V273" s="425" t="str">
        <f t="shared" si="145"/>
        <v/>
      </c>
      <c r="W273" s="425"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3"/>
      <c r="BG273" s="3" t="s">
        <v>1216</v>
      </c>
    </row>
    <row r="274" spans="1:59" s="12" customFormat="1" ht="13.5" customHeight="1" x14ac:dyDescent="0.2">
      <c r="A274" s="163">
        <v>259</v>
      </c>
      <c r="B274" s="164"/>
      <c r="C274" s="165"/>
      <c r="D274" s="166"/>
      <c r="E274" s="165"/>
      <c r="F274" s="165"/>
      <c r="G274" s="220"/>
      <c r="H274" s="165"/>
      <c r="I274" s="167"/>
      <c r="J274" s="168"/>
      <c r="K274" s="503"/>
      <c r="L274" s="498"/>
      <c r="M274" s="428"/>
      <c r="N274" s="427"/>
      <c r="O274" s="429"/>
      <c r="P274" s="430"/>
      <c r="Q274" s="422" t="str">
        <f t="shared" si="141"/>
        <v/>
      </c>
      <c r="R274" s="422" t="str">
        <f t="shared" si="142"/>
        <v/>
      </c>
      <c r="S274" s="423" t="str">
        <f t="shared" si="143"/>
        <v/>
      </c>
      <c r="T274" s="424" t="str">
        <f t="shared" si="158"/>
        <v/>
      </c>
      <c r="U274" s="425" t="str">
        <f t="shared" si="144"/>
        <v/>
      </c>
      <c r="V274" s="425" t="str">
        <f t="shared" si="145"/>
        <v/>
      </c>
      <c r="W274" s="425"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3"/>
      <c r="BG274" s="3" t="s">
        <v>1217</v>
      </c>
    </row>
    <row r="275" spans="1:59" s="12" customFormat="1" ht="13.5" customHeight="1" x14ac:dyDescent="0.2">
      <c r="A275" s="163">
        <v>260</v>
      </c>
      <c r="B275" s="164"/>
      <c r="C275" s="165"/>
      <c r="D275" s="166"/>
      <c r="E275" s="165"/>
      <c r="F275" s="165"/>
      <c r="G275" s="220"/>
      <c r="H275" s="165"/>
      <c r="I275" s="167"/>
      <c r="J275" s="168"/>
      <c r="K275" s="503"/>
      <c r="L275" s="498"/>
      <c r="M275" s="428"/>
      <c r="N275" s="427"/>
      <c r="O275" s="429"/>
      <c r="P275" s="430"/>
      <c r="Q275" s="422" t="str">
        <f t="shared" si="141"/>
        <v/>
      </c>
      <c r="R275" s="422" t="str">
        <f t="shared" si="142"/>
        <v/>
      </c>
      <c r="S275" s="423" t="str">
        <f t="shared" si="143"/>
        <v/>
      </c>
      <c r="T275" s="424" t="str">
        <f t="shared" si="158"/>
        <v/>
      </c>
      <c r="U275" s="425" t="str">
        <f t="shared" si="144"/>
        <v/>
      </c>
      <c r="V275" s="425" t="str">
        <f t="shared" si="145"/>
        <v/>
      </c>
      <c r="W275" s="425"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3"/>
      <c r="BG275" s="3" t="s">
        <v>1218</v>
      </c>
    </row>
    <row r="276" spans="1:59" s="12" customFormat="1" ht="13.5" customHeight="1" x14ac:dyDescent="0.2">
      <c r="A276" s="163">
        <v>261</v>
      </c>
      <c r="B276" s="164"/>
      <c r="C276" s="165"/>
      <c r="D276" s="166"/>
      <c r="E276" s="165"/>
      <c r="F276" s="165"/>
      <c r="G276" s="220"/>
      <c r="H276" s="165"/>
      <c r="I276" s="167"/>
      <c r="J276" s="168"/>
      <c r="K276" s="503"/>
      <c r="L276" s="498"/>
      <c r="M276" s="428"/>
      <c r="N276" s="427"/>
      <c r="O276" s="429"/>
      <c r="P276" s="430"/>
      <c r="Q276" s="422" t="str">
        <f t="shared" si="141"/>
        <v/>
      </c>
      <c r="R276" s="422" t="str">
        <f t="shared" si="142"/>
        <v/>
      </c>
      <c r="S276" s="423" t="str">
        <f t="shared" si="143"/>
        <v/>
      </c>
      <c r="T276" s="424" t="str">
        <f t="shared" si="158"/>
        <v/>
      </c>
      <c r="U276" s="425" t="str">
        <f t="shared" si="144"/>
        <v/>
      </c>
      <c r="V276" s="425" t="str">
        <f t="shared" si="145"/>
        <v/>
      </c>
      <c r="W276" s="425"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3"/>
      <c r="BG276" s="3" t="s">
        <v>1219</v>
      </c>
    </row>
    <row r="277" spans="1:59" s="12" customFormat="1" ht="13.5" customHeight="1" x14ac:dyDescent="0.2">
      <c r="A277" s="163">
        <v>262</v>
      </c>
      <c r="B277" s="164"/>
      <c r="C277" s="165"/>
      <c r="D277" s="166"/>
      <c r="E277" s="165"/>
      <c r="F277" s="165"/>
      <c r="G277" s="220"/>
      <c r="H277" s="165"/>
      <c r="I277" s="167"/>
      <c r="J277" s="168"/>
      <c r="K277" s="503"/>
      <c r="L277" s="498"/>
      <c r="M277" s="428"/>
      <c r="N277" s="427"/>
      <c r="O277" s="429"/>
      <c r="P277" s="430"/>
      <c r="Q277" s="422" t="str">
        <f t="shared" si="141"/>
        <v/>
      </c>
      <c r="R277" s="422" t="str">
        <f t="shared" si="142"/>
        <v/>
      </c>
      <c r="S277" s="423" t="str">
        <f t="shared" si="143"/>
        <v/>
      </c>
      <c r="T277" s="424" t="str">
        <f t="shared" si="158"/>
        <v/>
      </c>
      <c r="U277" s="425" t="str">
        <f t="shared" si="144"/>
        <v/>
      </c>
      <c r="V277" s="425" t="str">
        <f t="shared" si="145"/>
        <v/>
      </c>
      <c r="W277" s="425"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3"/>
      <c r="BG277" s="3" t="s">
        <v>1220</v>
      </c>
    </row>
    <row r="278" spans="1:59" s="12" customFormat="1" ht="13.5" customHeight="1" x14ac:dyDescent="0.2">
      <c r="A278" s="163">
        <v>263</v>
      </c>
      <c r="B278" s="164"/>
      <c r="C278" s="165"/>
      <c r="D278" s="166"/>
      <c r="E278" s="165"/>
      <c r="F278" s="165"/>
      <c r="G278" s="220"/>
      <c r="H278" s="165"/>
      <c r="I278" s="167"/>
      <c r="J278" s="168"/>
      <c r="K278" s="503"/>
      <c r="L278" s="498"/>
      <c r="M278" s="428"/>
      <c r="N278" s="427"/>
      <c r="O278" s="429"/>
      <c r="P278" s="430"/>
      <c r="Q278" s="422" t="str">
        <f t="shared" si="141"/>
        <v/>
      </c>
      <c r="R278" s="422" t="str">
        <f t="shared" si="142"/>
        <v/>
      </c>
      <c r="S278" s="423" t="str">
        <f t="shared" si="143"/>
        <v/>
      </c>
      <c r="T278" s="424" t="str">
        <f t="shared" si="158"/>
        <v/>
      </c>
      <c r="U278" s="425" t="str">
        <f t="shared" si="144"/>
        <v/>
      </c>
      <c r="V278" s="425" t="str">
        <f t="shared" si="145"/>
        <v/>
      </c>
      <c r="W278" s="425"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3"/>
      <c r="BG278" s="3" t="s">
        <v>1221</v>
      </c>
    </row>
    <row r="279" spans="1:59" s="12" customFormat="1" ht="13.5" customHeight="1" x14ac:dyDescent="0.2">
      <c r="A279" s="163">
        <v>264</v>
      </c>
      <c r="B279" s="164"/>
      <c r="C279" s="165"/>
      <c r="D279" s="166"/>
      <c r="E279" s="165"/>
      <c r="F279" s="165"/>
      <c r="G279" s="220"/>
      <c r="H279" s="165"/>
      <c r="I279" s="167"/>
      <c r="J279" s="168"/>
      <c r="K279" s="503"/>
      <c r="L279" s="498"/>
      <c r="M279" s="428"/>
      <c r="N279" s="427"/>
      <c r="O279" s="429"/>
      <c r="P279" s="430"/>
      <c r="Q279" s="422" t="str">
        <f t="shared" si="141"/>
        <v/>
      </c>
      <c r="R279" s="422" t="str">
        <f t="shared" si="142"/>
        <v/>
      </c>
      <c r="S279" s="423" t="str">
        <f t="shared" si="143"/>
        <v/>
      </c>
      <c r="T279" s="424" t="str">
        <f t="shared" si="158"/>
        <v/>
      </c>
      <c r="U279" s="425" t="str">
        <f t="shared" si="144"/>
        <v/>
      </c>
      <c r="V279" s="425" t="str">
        <f t="shared" si="145"/>
        <v/>
      </c>
      <c r="W279" s="425"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3"/>
      <c r="BG279" s="3" t="s">
        <v>1222</v>
      </c>
    </row>
    <row r="280" spans="1:59" s="12" customFormat="1" ht="13.5" customHeight="1" x14ac:dyDescent="0.2">
      <c r="A280" s="163">
        <v>265</v>
      </c>
      <c r="B280" s="164"/>
      <c r="C280" s="165"/>
      <c r="D280" s="166"/>
      <c r="E280" s="165"/>
      <c r="F280" s="165"/>
      <c r="G280" s="220"/>
      <c r="H280" s="165"/>
      <c r="I280" s="167"/>
      <c r="J280" s="168"/>
      <c r="K280" s="503"/>
      <c r="L280" s="498"/>
      <c r="M280" s="428"/>
      <c r="N280" s="427"/>
      <c r="O280" s="429"/>
      <c r="P280" s="430"/>
      <c r="Q280" s="422" t="str">
        <f t="shared" si="141"/>
        <v/>
      </c>
      <c r="R280" s="422" t="str">
        <f t="shared" si="142"/>
        <v/>
      </c>
      <c r="S280" s="423" t="str">
        <f t="shared" si="143"/>
        <v/>
      </c>
      <c r="T280" s="424" t="str">
        <f t="shared" si="158"/>
        <v/>
      </c>
      <c r="U280" s="425" t="str">
        <f t="shared" si="144"/>
        <v/>
      </c>
      <c r="V280" s="425" t="str">
        <f t="shared" si="145"/>
        <v/>
      </c>
      <c r="W280" s="425"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3"/>
      <c r="BG280" s="3" t="s">
        <v>1223</v>
      </c>
    </row>
    <row r="281" spans="1:59" s="12" customFormat="1" ht="13.5" customHeight="1" x14ac:dyDescent="0.2">
      <c r="A281" s="163">
        <v>266</v>
      </c>
      <c r="B281" s="164"/>
      <c r="C281" s="165"/>
      <c r="D281" s="166"/>
      <c r="E281" s="165"/>
      <c r="F281" s="165"/>
      <c r="G281" s="220"/>
      <c r="H281" s="165"/>
      <c r="I281" s="167"/>
      <c r="J281" s="168"/>
      <c r="K281" s="503"/>
      <c r="L281" s="498"/>
      <c r="M281" s="428"/>
      <c r="N281" s="427"/>
      <c r="O281" s="429"/>
      <c r="P281" s="430"/>
      <c r="Q281" s="422" t="str">
        <f t="shared" si="141"/>
        <v/>
      </c>
      <c r="R281" s="422" t="str">
        <f t="shared" si="142"/>
        <v/>
      </c>
      <c r="S281" s="423" t="str">
        <f t="shared" si="143"/>
        <v/>
      </c>
      <c r="T281" s="424" t="str">
        <f t="shared" si="158"/>
        <v/>
      </c>
      <c r="U281" s="425" t="str">
        <f t="shared" si="144"/>
        <v/>
      </c>
      <c r="V281" s="425" t="str">
        <f t="shared" si="145"/>
        <v/>
      </c>
      <c r="W281" s="425"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3"/>
      <c r="BG281" s="3" t="s">
        <v>1224</v>
      </c>
    </row>
    <row r="282" spans="1:59" s="12" customFormat="1" ht="13.5" customHeight="1" x14ac:dyDescent="0.2">
      <c r="A282" s="163">
        <v>267</v>
      </c>
      <c r="B282" s="164"/>
      <c r="C282" s="165"/>
      <c r="D282" s="166"/>
      <c r="E282" s="165"/>
      <c r="F282" s="165"/>
      <c r="G282" s="220"/>
      <c r="H282" s="165"/>
      <c r="I282" s="167"/>
      <c r="J282" s="168"/>
      <c r="K282" s="503"/>
      <c r="L282" s="498"/>
      <c r="M282" s="428"/>
      <c r="N282" s="427"/>
      <c r="O282" s="429"/>
      <c r="P282" s="430"/>
      <c r="Q282" s="422" t="str">
        <f t="shared" si="141"/>
        <v/>
      </c>
      <c r="R282" s="422" t="str">
        <f t="shared" si="142"/>
        <v/>
      </c>
      <c r="S282" s="423" t="str">
        <f t="shared" si="143"/>
        <v/>
      </c>
      <c r="T282" s="424" t="str">
        <f t="shared" si="158"/>
        <v/>
      </c>
      <c r="U282" s="425" t="str">
        <f t="shared" si="144"/>
        <v/>
      </c>
      <c r="V282" s="425" t="str">
        <f t="shared" si="145"/>
        <v/>
      </c>
      <c r="W282" s="425"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3"/>
      <c r="BG282" s="3" t="s">
        <v>1225</v>
      </c>
    </row>
    <row r="283" spans="1:59" s="12" customFormat="1" ht="13.5" customHeight="1" x14ac:dyDescent="0.2">
      <c r="A283" s="163">
        <v>268</v>
      </c>
      <c r="B283" s="164"/>
      <c r="C283" s="165"/>
      <c r="D283" s="166"/>
      <c r="E283" s="165"/>
      <c r="F283" s="165"/>
      <c r="G283" s="220"/>
      <c r="H283" s="165"/>
      <c r="I283" s="167"/>
      <c r="J283" s="168"/>
      <c r="K283" s="503"/>
      <c r="L283" s="498"/>
      <c r="M283" s="428"/>
      <c r="N283" s="427"/>
      <c r="O283" s="429"/>
      <c r="P283" s="430"/>
      <c r="Q283" s="422" t="str">
        <f t="shared" si="141"/>
        <v/>
      </c>
      <c r="R283" s="422" t="str">
        <f t="shared" si="142"/>
        <v/>
      </c>
      <c r="S283" s="423" t="str">
        <f t="shared" si="143"/>
        <v/>
      </c>
      <c r="T283" s="424" t="str">
        <f t="shared" si="158"/>
        <v/>
      </c>
      <c r="U283" s="425" t="str">
        <f t="shared" si="144"/>
        <v/>
      </c>
      <c r="V283" s="425" t="str">
        <f t="shared" si="145"/>
        <v/>
      </c>
      <c r="W283" s="425"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3"/>
      <c r="BG283" s="3" t="s">
        <v>1226</v>
      </c>
    </row>
    <row r="284" spans="1:59" s="12" customFormat="1" ht="13.5" customHeight="1" x14ac:dyDescent="0.2">
      <c r="A284" s="163">
        <v>269</v>
      </c>
      <c r="B284" s="164"/>
      <c r="C284" s="165"/>
      <c r="D284" s="166"/>
      <c r="E284" s="165"/>
      <c r="F284" s="165"/>
      <c r="G284" s="220"/>
      <c r="H284" s="165"/>
      <c r="I284" s="167"/>
      <c r="J284" s="168"/>
      <c r="K284" s="503"/>
      <c r="L284" s="498"/>
      <c r="M284" s="428"/>
      <c r="N284" s="427"/>
      <c r="O284" s="429"/>
      <c r="P284" s="430"/>
      <c r="Q284" s="422" t="str">
        <f t="shared" si="141"/>
        <v/>
      </c>
      <c r="R284" s="422" t="str">
        <f t="shared" si="142"/>
        <v/>
      </c>
      <c r="S284" s="423" t="str">
        <f t="shared" si="143"/>
        <v/>
      </c>
      <c r="T284" s="424" t="str">
        <f t="shared" si="158"/>
        <v/>
      </c>
      <c r="U284" s="425" t="str">
        <f t="shared" si="144"/>
        <v/>
      </c>
      <c r="V284" s="425" t="str">
        <f t="shared" si="145"/>
        <v/>
      </c>
      <c r="W284" s="425"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3"/>
      <c r="BG284" s="3" t="s">
        <v>1227</v>
      </c>
    </row>
    <row r="285" spans="1:59" s="12" customFormat="1" ht="13.5" customHeight="1" x14ac:dyDescent="0.2">
      <c r="A285" s="163">
        <v>270</v>
      </c>
      <c r="B285" s="164"/>
      <c r="C285" s="165"/>
      <c r="D285" s="166"/>
      <c r="E285" s="165"/>
      <c r="F285" s="165"/>
      <c r="G285" s="220"/>
      <c r="H285" s="165"/>
      <c r="I285" s="167"/>
      <c r="J285" s="168"/>
      <c r="K285" s="503"/>
      <c r="L285" s="498"/>
      <c r="M285" s="428"/>
      <c r="N285" s="427"/>
      <c r="O285" s="429"/>
      <c r="P285" s="430"/>
      <c r="Q285" s="422" t="str">
        <f t="shared" si="141"/>
        <v/>
      </c>
      <c r="R285" s="422" t="str">
        <f t="shared" si="142"/>
        <v/>
      </c>
      <c r="S285" s="423" t="str">
        <f t="shared" si="143"/>
        <v/>
      </c>
      <c r="T285" s="424" t="str">
        <f t="shared" si="158"/>
        <v/>
      </c>
      <c r="U285" s="425" t="str">
        <f t="shared" si="144"/>
        <v/>
      </c>
      <c r="V285" s="425" t="str">
        <f t="shared" si="145"/>
        <v/>
      </c>
      <c r="W285" s="425"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3"/>
      <c r="BG285" s="3" t="s">
        <v>1228</v>
      </c>
    </row>
    <row r="286" spans="1:59" s="12" customFormat="1" ht="13.5" customHeight="1" x14ac:dyDescent="0.2">
      <c r="A286" s="163">
        <v>271</v>
      </c>
      <c r="B286" s="164"/>
      <c r="C286" s="165"/>
      <c r="D286" s="166"/>
      <c r="E286" s="165"/>
      <c r="F286" s="165"/>
      <c r="G286" s="220"/>
      <c r="H286" s="165"/>
      <c r="I286" s="167"/>
      <c r="J286" s="168"/>
      <c r="K286" s="503"/>
      <c r="L286" s="498"/>
      <c r="M286" s="428"/>
      <c r="N286" s="427"/>
      <c r="O286" s="429"/>
      <c r="P286" s="430"/>
      <c r="Q286" s="422" t="str">
        <f t="shared" si="141"/>
        <v/>
      </c>
      <c r="R286" s="422" t="str">
        <f t="shared" si="142"/>
        <v/>
      </c>
      <c r="S286" s="423" t="str">
        <f t="shared" si="143"/>
        <v/>
      </c>
      <c r="T286" s="424" t="str">
        <f t="shared" si="158"/>
        <v/>
      </c>
      <c r="U286" s="425" t="str">
        <f t="shared" si="144"/>
        <v/>
      </c>
      <c r="V286" s="425" t="str">
        <f t="shared" si="145"/>
        <v/>
      </c>
      <c r="W286" s="425"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3"/>
      <c r="BG286" s="3" t="s">
        <v>1229</v>
      </c>
    </row>
    <row r="287" spans="1:59" s="12" customFormat="1" ht="13.5" customHeight="1" x14ac:dyDescent="0.2">
      <c r="A287" s="163">
        <v>272</v>
      </c>
      <c r="B287" s="164"/>
      <c r="C287" s="165"/>
      <c r="D287" s="166"/>
      <c r="E287" s="165"/>
      <c r="F287" s="165"/>
      <c r="G287" s="220"/>
      <c r="H287" s="165"/>
      <c r="I287" s="167"/>
      <c r="J287" s="168"/>
      <c r="K287" s="503"/>
      <c r="L287" s="498"/>
      <c r="M287" s="428"/>
      <c r="N287" s="427"/>
      <c r="O287" s="429"/>
      <c r="P287" s="430"/>
      <c r="Q287" s="422" t="str">
        <f t="shared" si="141"/>
        <v/>
      </c>
      <c r="R287" s="422" t="str">
        <f t="shared" si="142"/>
        <v/>
      </c>
      <c r="S287" s="423" t="str">
        <f t="shared" si="143"/>
        <v/>
      </c>
      <c r="T287" s="424" t="str">
        <f t="shared" si="158"/>
        <v/>
      </c>
      <c r="U287" s="425" t="str">
        <f t="shared" si="144"/>
        <v/>
      </c>
      <c r="V287" s="425" t="str">
        <f t="shared" si="145"/>
        <v/>
      </c>
      <c r="W287" s="425"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3"/>
      <c r="BG287" s="3" t="s">
        <v>1432</v>
      </c>
    </row>
    <row r="288" spans="1:59" s="12" customFormat="1" ht="13.5" customHeight="1" x14ac:dyDescent="0.2">
      <c r="A288" s="163">
        <v>273</v>
      </c>
      <c r="B288" s="164"/>
      <c r="C288" s="165"/>
      <c r="D288" s="166"/>
      <c r="E288" s="165"/>
      <c r="F288" s="165"/>
      <c r="G288" s="220"/>
      <c r="H288" s="165"/>
      <c r="I288" s="167"/>
      <c r="J288" s="168"/>
      <c r="K288" s="503"/>
      <c r="L288" s="498"/>
      <c r="M288" s="428"/>
      <c r="N288" s="427"/>
      <c r="O288" s="429"/>
      <c r="P288" s="430"/>
      <c r="Q288" s="422" t="str">
        <f t="shared" si="141"/>
        <v/>
      </c>
      <c r="R288" s="422" t="str">
        <f t="shared" si="142"/>
        <v/>
      </c>
      <c r="S288" s="423" t="str">
        <f t="shared" si="143"/>
        <v/>
      </c>
      <c r="T288" s="424" t="str">
        <f t="shared" si="158"/>
        <v/>
      </c>
      <c r="U288" s="425" t="str">
        <f t="shared" si="144"/>
        <v/>
      </c>
      <c r="V288" s="425" t="str">
        <f t="shared" si="145"/>
        <v/>
      </c>
      <c r="W288" s="425"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3"/>
      <c r="BG288" s="3" t="s">
        <v>1275</v>
      </c>
    </row>
    <row r="289" spans="1:59" s="12" customFormat="1" ht="13.5" customHeight="1" x14ac:dyDescent="0.2">
      <c r="A289" s="163">
        <v>274</v>
      </c>
      <c r="B289" s="164"/>
      <c r="C289" s="165"/>
      <c r="D289" s="166"/>
      <c r="E289" s="165"/>
      <c r="F289" s="165"/>
      <c r="G289" s="220"/>
      <c r="H289" s="165"/>
      <c r="I289" s="167"/>
      <c r="J289" s="168"/>
      <c r="K289" s="503"/>
      <c r="L289" s="498"/>
      <c r="M289" s="428"/>
      <c r="N289" s="427"/>
      <c r="O289" s="429"/>
      <c r="P289" s="430"/>
      <c r="Q289" s="422" t="str">
        <f t="shared" si="141"/>
        <v/>
      </c>
      <c r="R289" s="422" t="str">
        <f t="shared" si="142"/>
        <v/>
      </c>
      <c r="S289" s="423" t="str">
        <f t="shared" si="143"/>
        <v/>
      </c>
      <c r="T289" s="424" t="str">
        <f t="shared" si="158"/>
        <v/>
      </c>
      <c r="U289" s="425" t="str">
        <f t="shared" si="144"/>
        <v/>
      </c>
      <c r="V289" s="425" t="str">
        <f t="shared" si="145"/>
        <v/>
      </c>
      <c r="W289" s="425"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3"/>
      <c r="BG289" s="3" t="s">
        <v>1301</v>
      </c>
    </row>
    <row r="290" spans="1:59" s="12" customFormat="1" ht="13.5" customHeight="1" x14ac:dyDescent="0.2">
      <c r="A290" s="163">
        <v>275</v>
      </c>
      <c r="B290" s="164"/>
      <c r="C290" s="165"/>
      <c r="D290" s="166"/>
      <c r="E290" s="165"/>
      <c r="F290" s="165"/>
      <c r="G290" s="220"/>
      <c r="H290" s="165"/>
      <c r="I290" s="167"/>
      <c r="J290" s="168"/>
      <c r="K290" s="503"/>
      <c r="L290" s="498"/>
      <c r="M290" s="428"/>
      <c r="N290" s="427"/>
      <c r="O290" s="429"/>
      <c r="P290" s="430"/>
      <c r="Q290" s="422" t="str">
        <f t="shared" si="141"/>
        <v/>
      </c>
      <c r="R290" s="422" t="str">
        <f t="shared" si="142"/>
        <v/>
      </c>
      <c r="S290" s="423" t="str">
        <f t="shared" si="143"/>
        <v/>
      </c>
      <c r="T290" s="424" t="str">
        <f t="shared" si="158"/>
        <v/>
      </c>
      <c r="U290" s="425" t="str">
        <f t="shared" si="144"/>
        <v/>
      </c>
      <c r="V290" s="425" t="str">
        <f t="shared" si="145"/>
        <v/>
      </c>
      <c r="W290" s="425"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3"/>
      <c r="BG290" s="3" t="s">
        <v>1430</v>
      </c>
    </row>
    <row r="291" spans="1:59" s="12" customFormat="1" ht="13.5" customHeight="1" x14ac:dyDescent="0.2">
      <c r="A291" s="163">
        <v>276</v>
      </c>
      <c r="B291" s="164"/>
      <c r="C291" s="165"/>
      <c r="D291" s="166"/>
      <c r="E291" s="165"/>
      <c r="F291" s="165"/>
      <c r="G291" s="220"/>
      <c r="H291" s="165"/>
      <c r="I291" s="167"/>
      <c r="J291" s="168"/>
      <c r="K291" s="503"/>
      <c r="L291" s="498"/>
      <c r="M291" s="428"/>
      <c r="N291" s="427"/>
      <c r="O291" s="429"/>
      <c r="P291" s="430"/>
      <c r="Q291" s="422" t="str">
        <f t="shared" si="141"/>
        <v/>
      </c>
      <c r="R291" s="422" t="str">
        <f t="shared" si="142"/>
        <v/>
      </c>
      <c r="S291" s="423" t="str">
        <f t="shared" si="143"/>
        <v/>
      </c>
      <c r="T291" s="424" t="str">
        <f t="shared" si="158"/>
        <v/>
      </c>
      <c r="U291" s="425" t="str">
        <f t="shared" si="144"/>
        <v/>
      </c>
      <c r="V291" s="425" t="str">
        <f t="shared" si="145"/>
        <v/>
      </c>
      <c r="W291" s="425"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3"/>
      <c r="BG291" s="3" t="s">
        <v>1273</v>
      </c>
    </row>
    <row r="292" spans="1:59" s="12" customFormat="1" ht="13.5" customHeight="1" x14ac:dyDescent="0.2">
      <c r="A292" s="163">
        <v>277</v>
      </c>
      <c r="B292" s="164"/>
      <c r="C292" s="165"/>
      <c r="D292" s="166"/>
      <c r="E292" s="165"/>
      <c r="F292" s="165"/>
      <c r="G292" s="220"/>
      <c r="H292" s="165"/>
      <c r="I292" s="167"/>
      <c r="J292" s="168"/>
      <c r="K292" s="503"/>
      <c r="L292" s="498"/>
      <c r="M292" s="428"/>
      <c r="N292" s="427"/>
      <c r="O292" s="429"/>
      <c r="P292" s="430"/>
      <c r="Q292" s="422" t="str">
        <f t="shared" si="141"/>
        <v/>
      </c>
      <c r="R292" s="422" t="str">
        <f t="shared" si="142"/>
        <v/>
      </c>
      <c r="S292" s="423" t="str">
        <f t="shared" si="143"/>
        <v/>
      </c>
      <c r="T292" s="424" t="str">
        <f t="shared" si="158"/>
        <v/>
      </c>
      <c r="U292" s="425" t="str">
        <f t="shared" si="144"/>
        <v/>
      </c>
      <c r="V292" s="425" t="str">
        <f t="shared" si="145"/>
        <v/>
      </c>
      <c r="W292" s="425"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3"/>
      <c r="BG292" s="3" t="s">
        <v>1300</v>
      </c>
    </row>
    <row r="293" spans="1:59" s="12" customFormat="1" ht="13.5" customHeight="1" x14ac:dyDescent="0.2">
      <c r="A293" s="163">
        <v>278</v>
      </c>
      <c r="B293" s="164"/>
      <c r="C293" s="165"/>
      <c r="D293" s="166"/>
      <c r="E293" s="165"/>
      <c r="F293" s="165"/>
      <c r="G293" s="220"/>
      <c r="H293" s="165"/>
      <c r="I293" s="167"/>
      <c r="J293" s="168"/>
      <c r="K293" s="503"/>
      <c r="L293" s="498"/>
      <c r="M293" s="428"/>
      <c r="N293" s="427"/>
      <c r="O293" s="429"/>
      <c r="P293" s="430"/>
      <c r="Q293" s="422" t="str">
        <f t="shared" si="141"/>
        <v/>
      </c>
      <c r="R293" s="422" t="str">
        <f t="shared" si="142"/>
        <v/>
      </c>
      <c r="S293" s="423" t="str">
        <f t="shared" si="143"/>
        <v/>
      </c>
      <c r="T293" s="424" t="str">
        <f t="shared" si="158"/>
        <v/>
      </c>
      <c r="U293" s="425" t="str">
        <f t="shared" si="144"/>
        <v/>
      </c>
      <c r="V293" s="425" t="str">
        <f t="shared" si="145"/>
        <v/>
      </c>
      <c r="W293" s="425"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3"/>
      <c r="BG293" s="3" t="s">
        <v>1588</v>
      </c>
    </row>
    <row r="294" spans="1:59" s="12" customFormat="1" ht="13.5" customHeight="1" x14ac:dyDescent="0.2">
      <c r="A294" s="163">
        <v>279</v>
      </c>
      <c r="B294" s="164"/>
      <c r="C294" s="165"/>
      <c r="D294" s="166"/>
      <c r="E294" s="165"/>
      <c r="F294" s="165"/>
      <c r="G294" s="220"/>
      <c r="H294" s="165"/>
      <c r="I294" s="167"/>
      <c r="J294" s="168"/>
      <c r="K294" s="503"/>
      <c r="L294" s="498"/>
      <c r="M294" s="428"/>
      <c r="N294" s="427"/>
      <c r="O294" s="429"/>
      <c r="P294" s="430"/>
      <c r="Q294" s="422" t="str">
        <f t="shared" si="141"/>
        <v/>
      </c>
      <c r="R294" s="422" t="str">
        <f t="shared" si="142"/>
        <v/>
      </c>
      <c r="S294" s="423" t="str">
        <f t="shared" si="143"/>
        <v/>
      </c>
      <c r="T294" s="424" t="str">
        <f t="shared" si="158"/>
        <v/>
      </c>
      <c r="U294" s="425" t="str">
        <f t="shared" si="144"/>
        <v/>
      </c>
      <c r="V294" s="425" t="str">
        <f t="shared" si="145"/>
        <v/>
      </c>
      <c r="W294" s="425"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3"/>
      <c r="BG294" s="3" t="s">
        <v>1315</v>
      </c>
    </row>
    <row r="295" spans="1:59" s="12" customFormat="1" ht="13.5" customHeight="1" x14ac:dyDescent="0.2">
      <c r="A295" s="163">
        <v>280</v>
      </c>
      <c r="B295" s="164"/>
      <c r="C295" s="165"/>
      <c r="D295" s="166"/>
      <c r="E295" s="165"/>
      <c r="F295" s="165"/>
      <c r="G295" s="220"/>
      <c r="H295" s="165"/>
      <c r="I295" s="167"/>
      <c r="J295" s="168"/>
      <c r="K295" s="503"/>
      <c r="L295" s="498"/>
      <c r="M295" s="428"/>
      <c r="N295" s="427"/>
      <c r="O295" s="429"/>
      <c r="P295" s="430"/>
      <c r="Q295" s="422" t="str">
        <f t="shared" si="141"/>
        <v/>
      </c>
      <c r="R295" s="422" t="str">
        <f t="shared" si="142"/>
        <v/>
      </c>
      <c r="S295" s="423" t="str">
        <f t="shared" si="143"/>
        <v/>
      </c>
      <c r="T295" s="424" t="str">
        <f t="shared" si="158"/>
        <v/>
      </c>
      <c r="U295" s="425" t="str">
        <f t="shared" si="144"/>
        <v/>
      </c>
      <c r="V295" s="425" t="str">
        <f t="shared" si="145"/>
        <v/>
      </c>
      <c r="W295" s="425"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3"/>
      <c r="BG295" s="3" t="s">
        <v>1324</v>
      </c>
    </row>
    <row r="296" spans="1:59" s="12" customFormat="1" ht="13.5" customHeight="1" x14ac:dyDescent="0.2">
      <c r="A296" s="163">
        <v>281</v>
      </c>
      <c r="B296" s="164"/>
      <c r="C296" s="165"/>
      <c r="D296" s="166"/>
      <c r="E296" s="165"/>
      <c r="F296" s="165"/>
      <c r="G296" s="220"/>
      <c r="H296" s="165"/>
      <c r="I296" s="167"/>
      <c r="J296" s="168"/>
      <c r="K296" s="503"/>
      <c r="L296" s="498"/>
      <c r="M296" s="428"/>
      <c r="N296" s="427"/>
      <c r="O296" s="429"/>
      <c r="P296" s="430"/>
      <c r="Q296" s="422" t="str">
        <f t="shared" si="141"/>
        <v/>
      </c>
      <c r="R296" s="422" t="str">
        <f t="shared" si="142"/>
        <v/>
      </c>
      <c r="S296" s="423" t="str">
        <f t="shared" si="143"/>
        <v/>
      </c>
      <c r="T296" s="424" t="str">
        <f t="shared" si="158"/>
        <v/>
      </c>
      <c r="U296" s="425" t="str">
        <f t="shared" si="144"/>
        <v/>
      </c>
      <c r="V296" s="425" t="str">
        <f t="shared" si="145"/>
        <v/>
      </c>
      <c r="W296" s="425"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3"/>
      <c r="BG296" s="3" t="s">
        <v>1589</v>
      </c>
    </row>
    <row r="297" spans="1:59" s="12" customFormat="1" ht="13.5" customHeight="1" x14ac:dyDescent="0.2">
      <c r="A297" s="163">
        <v>282</v>
      </c>
      <c r="B297" s="164"/>
      <c r="C297" s="165"/>
      <c r="D297" s="166"/>
      <c r="E297" s="165"/>
      <c r="F297" s="165"/>
      <c r="G297" s="220"/>
      <c r="H297" s="165"/>
      <c r="I297" s="167"/>
      <c r="J297" s="168"/>
      <c r="K297" s="503"/>
      <c r="L297" s="498"/>
      <c r="M297" s="428"/>
      <c r="N297" s="427"/>
      <c r="O297" s="429"/>
      <c r="P297" s="430"/>
      <c r="Q297" s="422" t="str">
        <f t="shared" si="141"/>
        <v/>
      </c>
      <c r="R297" s="422" t="str">
        <f t="shared" si="142"/>
        <v/>
      </c>
      <c r="S297" s="423" t="str">
        <f t="shared" si="143"/>
        <v/>
      </c>
      <c r="T297" s="424" t="str">
        <f t="shared" si="158"/>
        <v/>
      </c>
      <c r="U297" s="425" t="str">
        <f t="shared" si="144"/>
        <v/>
      </c>
      <c r="V297" s="425" t="str">
        <f t="shared" si="145"/>
        <v/>
      </c>
      <c r="W297" s="425"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3"/>
      <c r="BG297" s="3" t="s">
        <v>1314</v>
      </c>
    </row>
    <row r="298" spans="1:59" s="12" customFormat="1" ht="13.5" customHeight="1" x14ac:dyDescent="0.2">
      <c r="A298" s="163">
        <v>283</v>
      </c>
      <c r="B298" s="164"/>
      <c r="C298" s="165"/>
      <c r="D298" s="166"/>
      <c r="E298" s="165"/>
      <c r="F298" s="165"/>
      <c r="G298" s="220"/>
      <c r="H298" s="165"/>
      <c r="I298" s="167"/>
      <c r="J298" s="168"/>
      <c r="K298" s="503"/>
      <c r="L298" s="498"/>
      <c r="M298" s="428"/>
      <c r="N298" s="427"/>
      <c r="O298" s="429"/>
      <c r="P298" s="430"/>
      <c r="Q298" s="422" t="str">
        <f t="shared" si="141"/>
        <v/>
      </c>
      <c r="R298" s="422" t="str">
        <f t="shared" si="142"/>
        <v/>
      </c>
      <c r="S298" s="423" t="str">
        <f t="shared" si="143"/>
        <v/>
      </c>
      <c r="T298" s="424" t="str">
        <f t="shared" si="158"/>
        <v/>
      </c>
      <c r="U298" s="425" t="str">
        <f t="shared" si="144"/>
        <v/>
      </c>
      <c r="V298" s="425" t="str">
        <f t="shared" si="145"/>
        <v/>
      </c>
      <c r="W298" s="425"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3"/>
      <c r="BG298" s="3" t="s">
        <v>1322</v>
      </c>
    </row>
    <row r="299" spans="1:59" s="12" customFormat="1" ht="13.5" customHeight="1" x14ac:dyDescent="0.2">
      <c r="A299" s="163">
        <v>284</v>
      </c>
      <c r="B299" s="164"/>
      <c r="C299" s="165"/>
      <c r="D299" s="166"/>
      <c r="E299" s="165"/>
      <c r="F299" s="165"/>
      <c r="G299" s="220"/>
      <c r="H299" s="165"/>
      <c r="I299" s="167"/>
      <c r="J299" s="168"/>
      <c r="K299" s="503"/>
      <c r="L299" s="498"/>
      <c r="M299" s="428"/>
      <c r="N299" s="427"/>
      <c r="O299" s="429"/>
      <c r="P299" s="430"/>
      <c r="Q299" s="422" t="str">
        <f t="shared" si="141"/>
        <v/>
      </c>
      <c r="R299" s="422" t="str">
        <f t="shared" si="142"/>
        <v/>
      </c>
      <c r="S299" s="423" t="str">
        <f t="shared" si="143"/>
        <v/>
      </c>
      <c r="T299" s="424" t="str">
        <f t="shared" si="158"/>
        <v/>
      </c>
      <c r="U299" s="425" t="str">
        <f t="shared" si="144"/>
        <v/>
      </c>
      <c r="V299" s="425" t="str">
        <f t="shared" si="145"/>
        <v/>
      </c>
      <c r="W299" s="425"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3"/>
      <c r="BG299" s="3" t="s">
        <v>1590</v>
      </c>
    </row>
    <row r="300" spans="1:59" s="12" customFormat="1" ht="13.5" customHeight="1" x14ac:dyDescent="0.2">
      <c r="A300" s="163">
        <v>285</v>
      </c>
      <c r="B300" s="164"/>
      <c r="C300" s="165"/>
      <c r="D300" s="166"/>
      <c r="E300" s="165"/>
      <c r="F300" s="165"/>
      <c r="G300" s="220"/>
      <c r="H300" s="165"/>
      <c r="I300" s="167"/>
      <c r="J300" s="168"/>
      <c r="K300" s="503"/>
      <c r="L300" s="498"/>
      <c r="M300" s="428"/>
      <c r="N300" s="427"/>
      <c r="O300" s="429"/>
      <c r="P300" s="430"/>
      <c r="Q300" s="422" t="str">
        <f t="shared" si="141"/>
        <v/>
      </c>
      <c r="R300" s="422" t="str">
        <f t="shared" si="142"/>
        <v/>
      </c>
      <c r="S300" s="423" t="str">
        <f t="shared" si="143"/>
        <v/>
      </c>
      <c r="T300" s="424" t="str">
        <f t="shared" si="158"/>
        <v/>
      </c>
      <c r="U300" s="425" t="str">
        <f t="shared" si="144"/>
        <v/>
      </c>
      <c r="V300" s="425" t="str">
        <f t="shared" si="145"/>
        <v/>
      </c>
      <c r="W300" s="425"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3"/>
      <c r="BG300" s="3" t="s">
        <v>1591</v>
      </c>
    </row>
    <row r="301" spans="1:59" s="12" customFormat="1" ht="13.5" customHeight="1" x14ac:dyDescent="0.2">
      <c r="A301" s="163">
        <v>286</v>
      </c>
      <c r="B301" s="164"/>
      <c r="C301" s="165"/>
      <c r="D301" s="166"/>
      <c r="E301" s="165"/>
      <c r="F301" s="165"/>
      <c r="G301" s="220"/>
      <c r="H301" s="165"/>
      <c r="I301" s="167"/>
      <c r="J301" s="168"/>
      <c r="K301" s="503"/>
      <c r="L301" s="498"/>
      <c r="M301" s="428"/>
      <c r="N301" s="427"/>
      <c r="O301" s="429"/>
      <c r="P301" s="430"/>
      <c r="Q301" s="422" t="str">
        <f t="shared" si="141"/>
        <v/>
      </c>
      <c r="R301" s="422" t="str">
        <f t="shared" si="142"/>
        <v/>
      </c>
      <c r="S301" s="423" t="str">
        <f t="shared" si="143"/>
        <v/>
      </c>
      <c r="T301" s="424" t="str">
        <f t="shared" si="158"/>
        <v/>
      </c>
      <c r="U301" s="425" t="str">
        <f t="shared" si="144"/>
        <v/>
      </c>
      <c r="V301" s="425" t="str">
        <f t="shared" si="145"/>
        <v/>
      </c>
      <c r="W301" s="425"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3"/>
      <c r="BG301" s="3" t="s">
        <v>1366</v>
      </c>
    </row>
    <row r="302" spans="1:59" s="12" customFormat="1" ht="13.5" customHeight="1" x14ac:dyDescent="0.2">
      <c r="A302" s="163">
        <v>287</v>
      </c>
      <c r="B302" s="164"/>
      <c r="C302" s="165"/>
      <c r="D302" s="166"/>
      <c r="E302" s="165"/>
      <c r="F302" s="165"/>
      <c r="G302" s="220"/>
      <c r="H302" s="165"/>
      <c r="I302" s="167"/>
      <c r="J302" s="168"/>
      <c r="K302" s="503"/>
      <c r="L302" s="498"/>
      <c r="M302" s="428"/>
      <c r="N302" s="427"/>
      <c r="O302" s="429"/>
      <c r="P302" s="430"/>
      <c r="Q302" s="422" t="str">
        <f t="shared" si="141"/>
        <v/>
      </c>
      <c r="R302" s="422" t="str">
        <f t="shared" si="142"/>
        <v/>
      </c>
      <c r="S302" s="423" t="str">
        <f t="shared" si="143"/>
        <v/>
      </c>
      <c r="T302" s="424" t="str">
        <f t="shared" si="158"/>
        <v/>
      </c>
      <c r="U302" s="425" t="str">
        <f t="shared" si="144"/>
        <v/>
      </c>
      <c r="V302" s="425" t="str">
        <f t="shared" si="145"/>
        <v/>
      </c>
      <c r="W302" s="425"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3"/>
      <c r="BG302" s="3" t="s">
        <v>1592</v>
      </c>
    </row>
    <row r="303" spans="1:59" s="12" customFormat="1" ht="13.5" customHeight="1" x14ac:dyDescent="0.2">
      <c r="A303" s="163">
        <v>288</v>
      </c>
      <c r="B303" s="164"/>
      <c r="C303" s="165"/>
      <c r="D303" s="166"/>
      <c r="E303" s="165"/>
      <c r="F303" s="165"/>
      <c r="G303" s="220"/>
      <c r="H303" s="165"/>
      <c r="I303" s="167"/>
      <c r="J303" s="168"/>
      <c r="K303" s="503"/>
      <c r="L303" s="498"/>
      <c r="M303" s="428"/>
      <c r="N303" s="427"/>
      <c r="O303" s="429"/>
      <c r="P303" s="430"/>
      <c r="Q303" s="422" t="str">
        <f t="shared" si="141"/>
        <v/>
      </c>
      <c r="R303" s="422" t="str">
        <f t="shared" si="142"/>
        <v/>
      </c>
      <c r="S303" s="423" t="str">
        <f t="shared" si="143"/>
        <v/>
      </c>
      <c r="T303" s="424" t="str">
        <f t="shared" si="158"/>
        <v/>
      </c>
      <c r="U303" s="425" t="str">
        <f t="shared" si="144"/>
        <v/>
      </c>
      <c r="V303" s="425" t="str">
        <f t="shared" si="145"/>
        <v/>
      </c>
      <c r="W303" s="425"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3"/>
      <c r="BG303" s="3" t="s">
        <v>1593</v>
      </c>
    </row>
    <row r="304" spans="1:59" s="12" customFormat="1" ht="13.5" customHeight="1" x14ac:dyDescent="0.2">
      <c r="A304" s="163">
        <v>289</v>
      </c>
      <c r="B304" s="164"/>
      <c r="C304" s="165"/>
      <c r="D304" s="166"/>
      <c r="E304" s="165"/>
      <c r="F304" s="165"/>
      <c r="G304" s="220"/>
      <c r="H304" s="165"/>
      <c r="I304" s="167"/>
      <c r="J304" s="168"/>
      <c r="K304" s="503"/>
      <c r="L304" s="498"/>
      <c r="M304" s="428"/>
      <c r="N304" s="427"/>
      <c r="O304" s="429"/>
      <c r="P304" s="430"/>
      <c r="Q304" s="422" t="str">
        <f t="shared" si="141"/>
        <v/>
      </c>
      <c r="R304" s="422" t="str">
        <f t="shared" si="142"/>
        <v/>
      </c>
      <c r="S304" s="423" t="str">
        <f t="shared" si="143"/>
        <v/>
      </c>
      <c r="T304" s="424" t="str">
        <f t="shared" si="158"/>
        <v/>
      </c>
      <c r="U304" s="425" t="str">
        <f t="shared" si="144"/>
        <v/>
      </c>
      <c r="V304" s="425" t="str">
        <f t="shared" si="145"/>
        <v/>
      </c>
      <c r="W304" s="425"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3"/>
      <c r="BG304" s="3" t="s">
        <v>1365</v>
      </c>
    </row>
    <row r="305" spans="1:59" s="12" customFormat="1" ht="13.5" customHeight="1" x14ac:dyDescent="0.2">
      <c r="A305" s="163">
        <v>290</v>
      </c>
      <c r="B305" s="164"/>
      <c r="C305" s="165"/>
      <c r="D305" s="166"/>
      <c r="E305" s="165"/>
      <c r="F305" s="165"/>
      <c r="G305" s="220"/>
      <c r="H305" s="165"/>
      <c r="I305" s="167"/>
      <c r="J305" s="168"/>
      <c r="K305" s="503"/>
      <c r="L305" s="498"/>
      <c r="M305" s="428"/>
      <c r="N305" s="427"/>
      <c r="O305" s="429"/>
      <c r="P305" s="430"/>
      <c r="Q305" s="422" t="str">
        <f t="shared" si="141"/>
        <v/>
      </c>
      <c r="R305" s="422" t="str">
        <f t="shared" si="142"/>
        <v/>
      </c>
      <c r="S305" s="423" t="str">
        <f t="shared" si="143"/>
        <v/>
      </c>
      <c r="T305" s="424" t="str">
        <f t="shared" si="158"/>
        <v/>
      </c>
      <c r="U305" s="425" t="str">
        <f t="shared" si="144"/>
        <v/>
      </c>
      <c r="V305" s="425" t="str">
        <f t="shared" si="145"/>
        <v/>
      </c>
      <c r="W305" s="425"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3"/>
      <c r="BG305" s="3" t="s">
        <v>1594</v>
      </c>
    </row>
    <row r="306" spans="1:59" s="12" customFormat="1" ht="13.5" customHeight="1" x14ac:dyDescent="0.2">
      <c r="A306" s="163">
        <v>291</v>
      </c>
      <c r="B306" s="164"/>
      <c r="C306" s="165"/>
      <c r="D306" s="166"/>
      <c r="E306" s="165"/>
      <c r="F306" s="165"/>
      <c r="G306" s="220"/>
      <c r="H306" s="165"/>
      <c r="I306" s="167"/>
      <c r="J306" s="168"/>
      <c r="K306" s="503"/>
      <c r="L306" s="498"/>
      <c r="M306" s="428"/>
      <c r="N306" s="427"/>
      <c r="O306" s="429"/>
      <c r="P306" s="430"/>
      <c r="Q306" s="422" t="str">
        <f t="shared" si="141"/>
        <v/>
      </c>
      <c r="R306" s="422" t="str">
        <f t="shared" si="142"/>
        <v/>
      </c>
      <c r="S306" s="423" t="str">
        <f t="shared" si="143"/>
        <v/>
      </c>
      <c r="T306" s="424" t="str">
        <f t="shared" si="158"/>
        <v/>
      </c>
      <c r="U306" s="425" t="str">
        <f t="shared" si="144"/>
        <v/>
      </c>
      <c r="V306" s="425" t="str">
        <f t="shared" si="145"/>
        <v/>
      </c>
      <c r="W306" s="425"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3"/>
      <c r="BG306" s="3" t="s">
        <v>1394</v>
      </c>
    </row>
    <row r="307" spans="1:59" s="12" customFormat="1" ht="13.5" customHeight="1" x14ac:dyDescent="0.2">
      <c r="A307" s="163">
        <v>292</v>
      </c>
      <c r="B307" s="164"/>
      <c r="C307" s="165"/>
      <c r="D307" s="166"/>
      <c r="E307" s="165"/>
      <c r="F307" s="165"/>
      <c r="G307" s="220"/>
      <c r="H307" s="165"/>
      <c r="I307" s="167"/>
      <c r="J307" s="168"/>
      <c r="K307" s="503"/>
      <c r="L307" s="498"/>
      <c r="M307" s="428"/>
      <c r="N307" s="427"/>
      <c r="O307" s="429"/>
      <c r="P307" s="430"/>
      <c r="Q307" s="422" t="str">
        <f t="shared" si="141"/>
        <v/>
      </c>
      <c r="R307" s="422" t="str">
        <f t="shared" si="142"/>
        <v/>
      </c>
      <c r="S307" s="423" t="str">
        <f t="shared" si="143"/>
        <v/>
      </c>
      <c r="T307" s="424" t="str">
        <f t="shared" si="158"/>
        <v/>
      </c>
      <c r="U307" s="425" t="str">
        <f t="shared" si="144"/>
        <v/>
      </c>
      <c r="V307" s="425" t="str">
        <f t="shared" si="145"/>
        <v/>
      </c>
      <c r="W307" s="425"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3"/>
      <c r="BG307" s="3" t="s">
        <v>1413</v>
      </c>
    </row>
    <row r="308" spans="1:59" s="12" customFormat="1" ht="13.5" customHeight="1" x14ac:dyDescent="0.2">
      <c r="A308" s="163">
        <v>293</v>
      </c>
      <c r="B308" s="164"/>
      <c r="C308" s="165"/>
      <c r="D308" s="166"/>
      <c r="E308" s="165"/>
      <c r="F308" s="165"/>
      <c r="G308" s="220"/>
      <c r="H308" s="165"/>
      <c r="I308" s="167"/>
      <c r="J308" s="168"/>
      <c r="K308" s="503"/>
      <c r="L308" s="498"/>
      <c r="M308" s="428"/>
      <c r="N308" s="427"/>
      <c r="O308" s="429"/>
      <c r="P308" s="430"/>
      <c r="Q308" s="422" t="str">
        <f t="shared" si="141"/>
        <v/>
      </c>
      <c r="R308" s="422" t="str">
        <f t="shared" si="142"/>
        <v/>
      </c>
      <c r="S308" s="423" t="str">
        <f t="shared" si="143"/>
        <v/>
      </c>
      <c r="T308" s="424" t="str">
        <f t="shared" si="158"/>
        <v/>
      </c>
      <c r="U308" s="425" t="str">
        <f t="shared" si="144"/>
        <v/>
      </c>
      <c r="V308" s="425" t="str">
        <f t="shared" si="145"/>
        <v/>
      </c>
      <c r="W308" s="425"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3"/>
      <c r="BG308" s="3" t="s">
        <v>1595</v>
      </c>
    </row>
    <row r="309" spans="1:59" s="12" customFormat="1" ht="13.5" customHeight="1" x14ac:dyDescent="0.2">
      <c r="A309" s="163">
        <v>294</v>
      </c>
      <c r="B309" s="164"/>
      <c r="C309" s="165"/>
      <c r="D309" s="166"/>
      <c r="E309" s="165"/>
      <c r="F309" s="165"/>
      <c r="G309" s="220"/>
      <c r="H309" s="165"/>
      <c r="I309" s="167"/>
      <c r="J309" s="168"/>
      <c r="K309" s="503"/>
      <c r="L309" s="498"/>
      <c r="M309" s="428"/>
      <c r="N309" s="427"/>
      <c r="O309" s="429"/>
      <c r="P309" s="430"/>
      <c r="Q309" s="422" t="str">
        <f t="shared" si="141"/>
        <v/>
      </c>
      <c r="R309" s="422" t="str">
        <f t="shared" si="142"/>
        <v/>
      </c>
      <c r="S309" s="423" t="str">
        <f t="shared" si="143"/>
        <v/>
      </c>
      <c r="T309" s="424" t="str">
        <f t="shared" si="158"/>
        <v/>
      </c>
      <c r="U309" s="425" t="str">
        <f t="shared" si="144"/>
        <v/>
      </c>
      <c r="V309" s="425" t="str">
        <f t="shared" si="145"/>
        <v/>
      </c>
      <c r="W309" s="425"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3"/>
      <c r="BG309" s="3" t="s">
        <v>1392</v>
      </c>
    </row>
    <row r="310" spans="1:59" s="12" customFormat="1" ht="13.5" customHeight="1" x14ac:dyDescent="0.2">
      <c r="A310" s="163">
        <v>295</v>
      </c>
      <c r="B310" s="164"/>
      <c r="C310" s="165"/>
      <c r="D310" s="166"/>
      <c r="E310" s="165"/>
      <c r="F310" s="165"/>
      <c r="G310" s="220"/>
      <c r="H310" s="165"/>
      <c r="I310" s="167"/>
      <c r="J310" s="168"/>
      <c r="K310" s="503"/>
      <c r="L310" s="498"/>
      <c r="M310" s="428"/>
      <c r="N310" s="427"/>
      <c r="O310" s="429"/>
      <c r="P310" s="430"/>
      <c r="Q310" s="422" t="str">
        <f t="shared" si="141"/>
        <v/>
      </c>
      <c r="R310" s="422" t="str">
        <f t="shared" si="142"/>
        <v/>
      </c>
      <c r="S310" s="423" t="str">
        <f t="shared" si="143"/>
        <v/>
      </c>
      <c r="T310" s="424" t="str">
        <f t="shared" si="158"/>
        <v/>
      </c>
      <c r="U310" s="425" t="str">
        <f t="shared" si="144"/>
        <v/>
      </c>
      <c r="V310" s="425" t="str">
        <f t="shared" si="145"/>
        <v/>
      </c>
      <c r="W310" s="425"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3"/>
      <c r="BG310" s="3" t="s">
        <v>1412</v>
      </c>
    </row>
    <row r="311" spans="1:59" s="12" customFormat="1" ht="13.5" customHeight="1" x14ac:dyDescent="0.2">
      <c r="A311" s="163">
        <v>296</v>
      </c>
      <c r="B311" s="164"/>
      <c r="C311" s="165"/>
      <c r="D311" s="166"/>
      <c r="E311" s="165"/>
      <c r="F311" s="165"/>
      <c r="G311" s="220"/>
      <c r="H311" s="165"/>
      <c r="I311" s="167"/>
      <c r="J311" s="168"/>
      <c r="K311" s="503"/>
      <c r="L311" s="498"/>
      <c r="M311" s="428"/>
      <c r="N311" s="427"/>
      <c r="O311" s="429"/>
      <c r="P311" s="430"/>
      <c r="Q311" s="422" t="str">
        <f t="shared" si="141"/>
        <v/>
      </c>
      <c r="R311" s="422" t="str">
        <f t="shared" si="142"/>
        <v/>
      </c>
      <c r="S311" s="423" t="str">
        <f t="shared" si="143"/>
        <v/>
      </c>
      <c r="T311" s="424" t="str">
        <f t="shared" si="158"/>
        <v/>
      </c>
      <c r="U311" s="425" t="str">
        <f t="shared" si="144"/>
        <v/>
      </c>
      <c r="V311" s="425" t="str">
        <f t="shared" si="145"/>
        <v/>
      </c>
      <c r="W311" s="425"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3"/>
      <c r="BG311" s="3" t="s">
        <v>1596</v>
      </c>
    </row>
    <row r="312" spans="1:59" s="12" customFormat="1" ht="13.5" customHeight="1" x14ac:dyDescent="0.2">
      <c r="A312" s="163">
        <v>297</v>
      </c>
      <c r="B312" s="164"/>
      <c r="C312" s="165"/>
      <c r="D312" s="166"/>
      <c r="E312" s="165"/>
      <c r="F312" s="165"/>
      <c r="G312" s="220"/>
      <c r="H312" s="165"/>
      <c r="I312" s="167"/>
      <c r="J312" s="168"/>
      <c r="K312" s="503"/>
      <c r="L312" s="498"/>
      <c r="M312" s="428"/>
      <c r="N312" s="427"/>
      <c r="O312" s="429"/>
      <c r="P312" s="430"/>
      <c r="Q312" s="422" t="str">
        <f t="shared" si="141"/>
        <v/>
      </c>
      <c r="R312" s="422" t="str">
        <f t="shared" si="142"/>
        <v/>
      </c>
      <c r="S312" s="423" t="str">
        <f t="shared" si="143"/>
        <v/>
      </c>
      <c r="T312" s="424" t="str">
        <f t="shared" si="158"/>
        <v/>
      </c>
      <c r="U312" s="425" t="str">
        <f t="shared" si="144"/>
        <v/>
      </c>
      <c r="V312" s="425" t="str">
        <f t="shared" si="145"/>
        <v/>
      </c>
      <c r="W312" s="425"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3"/>
      <c r="BG312" s="3" t="s">
        <v>1483</v>
      </c>
    </row>
    <row r="313" spans="1:59" s="12" customFormat="1" ht="13.5" customHeight="1" x14ac:dyDescent="0.2">
      <c r="A313" s="163">
        <v>298</v>
      </c>
      <c r="B313" s="164"/>
      <c r="C313" s="165"/>
      <c r="D313" s="166"/>
      <c r="E313" s="165"/>
      <c r="F313" s="165"/>
      <c r="G313" s="220"/>
      <c r="H313" s="165"/>
      <c r="I313" s="167"/>
      <c r="J313" s="168"/>
      <c r="K313" s="503"/>
      <c r="L313" s="498"/>
      <c r="M313" s="428"/>
      <c r="N313" s="427"/>
      <c r="O313" s="429"/>
      <c r="P313" s="430"/>
      <c r="Q313" s="422" t="str">
        <f t="shared" si="141"/>
        <v/>
      </c>
      <c r="R313" s="422" t="str">
        <f t="shared" si="142"/>
        <v/>
      </c>
      <c r="S313" s="423" t="str">
        <f t="shared" si="143"/>
        <v/>
      </c>
      <c r="T313" s="424" t="str">
        <f t="shared" si="158"/>
        <v/>
      </c>
      <c r="U313" s="425" t="str">
        <f t="shared" si="144"/>
        <v/>
      </c>
      <c r="V313" s="425" t="str">
        <f t="shared" si="145"/>
        <v/>
      </c>
      <c r="W313" s="425"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3"/>
      <c r="BG313" s="3" t="s">
        <v>1497</v>
      </c>
    </row>
    <row r="314" spans="1:59" s="12" customFormat="1" ht="13.5" customHeight="1" x14ac:dyDescent="0.2">
      <c r="A314" s="163">
        <v>299</v>
      </c>
      <c r="B314" s="164"/>
      <c r="C314" s="165"/>
      <c r="D314" s="166"/>
      <c r="E314" s="165"/>
      <c r="F314" s="165"/>
      <c r="G314" s="220"/>
      <c r="H314" s="165"/>
      <c r="I314" s="167"/>
      <c r="J314" s="168"/>
      <c r="K314" s="503"/>
      <c r="L314" s="498"/>
      <c r="M314" s="428"/>
      <c r="N314" s="427"/>
      <c r="O314" s="429"/>
      <c r="P314" s="430"/>
      <c r="Q314" s="422" t="str">
        <f t="shared" si="141"/>
        <v/>
      </c>
      <c r="R314" s="422" t="str">
        <f t="shared" si="142"/>
        <v/>
      </c>
      <c r="S314" s="423" t="str">
        <f t="shared" si="143"/>
        <v/>
      </c>
      <c r="T314" s="424" t="str">
        <f t="shared" si="158"/>
        <v/>
      </c>
      <c r="U314" s="425" t="str">
        <f t="shared" si="144"/>
        <v/>
      </c>
      <c r="V314" s="425" t="str">
        <f t="shared" si="145"/>
        <v/>
      </c>
      <c r="W314" s="425"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3"/>
      <c r="BG314" s="3" t="s">
        <v>1597</v>
      </c>
    </row>
    <row r="315" spans="1:59" s="12" customFormat="1" ht="13.5" customHeight="1" x14ac:dyDescent="0.2">
      <c r="A315" s="163">
        <v>300</v>
      </c>
      <c r="B315" s="164"/>
      <c r="C315" s="165"/>
      <c r="D315" s="166"/>
      <c r="E315" s="165"/>
      <c r="F315" s="165"/>
      <c r="G315" s="220"/>
      <c r="H315" s="165"/>
      <c r="I315" s="167"/>
      <c r="J315" s="168"/>
      <c r="K315" s="503"/>
      <c r="L315" s="498"/>
      <c r="M315" s="428"/>
      <c r="N315" s="427"/>
      <c r="O315" s="429"/>
      <c r="P315" s="430"/>
      <c r="Q315" s="422" t="str">
        <f t="shared" si="141"/>
        <v/>
      </c>
      <c r="R315" s="422" t="str">
        <f t="shared" si="142"/>
        <v/>
      </c>
      <c r="S315" s="423" t="str">
        <f t="shared" si="143"/>
        <v/>
      </c>
      <c r="T315" s="424" t="str">
        <f t="shared" si="158"/>
        <v/>
      </c>
      <c r="U315" s="425" t="str">
        <f t="shared" si="144"/>
        <v/>
      </c>
      <c r="V315" s="425" t="str">
        <f t="shared" si="145"/>
        <v/>
      </c>
      <c r="W315" s="425"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3"/>
      <c r="BG315" s="3" t="s">
        <v>1490</v>
      </c>
    </row>
    <row r="316" spans="1:59" s="12" customFormat="1" ht="13.5" customHeight="1" x14ac:dyDescent="0.2">
      <c r="A316" s="163">
        <v>301</v>
      </c>
      <c r="B316" s="164"/>
      <c r="C316" s="165"/>
      <c r="D316" s="166"/>
      <c r="E316" s="165"/>
      <c r="F316" s="165"/>
      <c r="G316" s="220"/>
      <c r="H316" s="165"/>
      <c r="I316" s="167"/>
      <c r="J316" s="168"/>
      <c r="K316" s="503"/>
      <c r="L316" s="498"/>
      <c r="M316" s="428"/>
      <c r="N316" s="427"/>
      <c r="O316" s="429"/>
      <c r="P316" s="430"/>
      <c r="Q316" s="422" t="str">
        <f t="shared" si="141"/>
        <v/>
      </c>
      <c r="R316" s="422" t="str">
        <f t="shared" si="142"/>
        <v/>
      </c>
      <c r="S316" s="423" t="str">
        <f t="shared" si="143"/>
        <v/>
      </c>
      <c r="T316" s="424" t="str">
        <f t="shared" si="158"/>
        <v/>
      </c>
      <c r="U316" s="425" t="str">
        <f t="shared" si="144"/>
        <v/>
      </c>
      <c r="V316" s="425" t="str">
        <f t="shared" si="145"/>
        <v/>
      </c>
      <c r="W316" s="425"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3"/>
      <c r="BG316" s="3" t="s">
        <v>1504</v>
      </c>
    </row>
    <row r="317" spans="1:59" s="12" customFormat="1" ht="13.5" customHeight="1" x14ac:dyDescent="0.2">
      <c r="A317" s="163">
        <v>302</v>
      </c>
      <c r="B317" s="164"/>
      <c r="C317" s="165"/>
      <c r="D317" s="166"/>
      <c r="E317" s="165"/>
      <c r="F317" s="165"/>
      <c r="G317" s="220"/>
      <c r="H317" s="165"/>
      <c r="I317" s="167"/>
      <c r="J317" s="168"/>
      <c r="K317" s="503"/>
      <c r="L317" s="498"/>
      <c r="M317" s="428"/>
      <c r="N317" s="427"/>
      <c r="O317" s="429"/>
      <c r="P317" s="430"/>
      <c r="Q317" s="422" t="str">
        <f t="shared" si="141"/>
        <v/>
      </c>
      <c r="R317" s="422" t="str">
        <f t="shared" si="142"/>
        <v/>
      </c>
      <c r="S317" s="423" t="str">
        <f t="shared" si="143"/>
        <v/>
      </c>
      <c r="T317" s="424" t="str">
        <f t="shared" si="158"/>
        <v/>
      </c>
      <c r="U317" s="425" t="str">
        <f t="shared" si="144"/>
        <v/>
      </c>
      <c r="V317" s="425" t="str">
        <f t="shared" si="145"/>
        <v/>
      </c>
      <c r="W317" s="425"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3"/>
      <c r="BG317" s="3" t="s">
        <v>1436</v>
      </c>
    </row>
    <row r="318" spans="1:59" s="12" customFormat="1" ht="13.5" customHeight="1" x14ac:dyDescent="0.2">
      <c r="A318" s="163">
        <v>303</v>
      </c>
      <c r="B318" s="164"/>
      <c r="C318" s="165"/>
      <c r="D318" s="166"/>
      <c r="E318" s="165"/>
      <c r="F318" s="165"/>
      <c r="G318" s="220"/>
      <c r="H318" s="165"/>
      <c r="I318" s="167"/>
      <c r="J318" s="168"/>
      <c r="K318" s="503"/>
      <c r="L318" s="498"/>
      <c r="M318" s="428"/>
      <c r="N318" s="427"/>
      <c r="O318" s="429"/>
      <c r="P318" s="430"/>
      <c r="Q318" s="422" t="str">
        <f t="shared" si="141"/>
        <v/>
      </c>
      <c r="R318" s="422" t="str">
        <f t="shared" si="142"/>
        <v/>
      </c>
      <c r="S318" s="423" t="str">
        <f t="shared" si="143"/>
        <v/>
      </c>
      <c r="T318" s="424" t="str">
        <f t="shared" si="158"/>
        <v/>
      </c>
      <c r="U318" s="425" t="str">
        <f t="shared" si="144"/>
        <v/>
      </c>
      <c r="V318" s="425" t="str">
        <f t="shared" si="145"/>
        <v/>
      </c>
      <c r="W318" s="425"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3"/>
      <c r="BG318" s="3" t="s">
        <v>1279</v>
      </c>
    </row>
    <row r="319" spans="1:59" s="12" customFormat="1" ht="13.5" customHeight="1" x14ac:dyDescent="0.2">
      <c r="A319" s="163">
        <v>304</v>
      </c>
      <c r="B319" s="164"/>
      <c r="C319" s="165"/>
      <c r="D319" s="166"/>
      <c r="E319" s="165"/>
      <c r="F319" s="165"/>
      <c r="G319" s="220"/>
      <c r="H319" s="165"/>
      <c r="I319" s="167"/>
      <c r="J319" s="168"/>
      <c r="K319" s="503"/>
      <c r="L319" s="498"/>
      <c r="M319" s="428"/>
      <c r="N319" s="427"/>
      <c r="O319" s="429"/>
      <c r="P319" s="430"/>
      <c r="Q319" s="422" t="str">
        <f t="shared" si="141"/>
        <v/>
      </c>
      <c r="R319" s="422" t="str">
        <f t="shared" si="142"/>
        <v/>
      </c>
      <c r="S319" s="423" t="str">
        <f t="shared" si="143"/>
        <v/>
      </c>
      <c r="T319" s="424" t="str">
        <f t="shared" si="158"/>
        <v/>
      </c>
      <c r="U319" s="425" t="str">
        <f t="shared" si="144"/>
        <v/>
      </c>
      <c r="V319" s="425" t="str">
        <f t="shared" si="145"/>
        <v/>
      </c>
      <c r="W319" s="425"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3"/>
      <c r="BG319" s="3" t="s">
        <v>1303</v>
      </c>
    </row>
    <row r="320" spans="1:59" s="12" customFormat="1" ht="13.5" customHeight="1" x14ac:dyDescent="0.2">
      <c r="A320" s="163">
        <v>305</v>
      </c>
      <c r="B320" s="164"/>
      <c r="C320" s="165"/>
      <c r="D320" s="166"/>
      <c r="E320" s="165"/>
      <c r="F320" s="165"/>
      <c r="G320" s="220"/>
      <c r="H320" s="165"/>
      <c r="I320" s="167"/>
      <c r="J320" s="168"/>
      <c r="K320" s="503"/>
      <c r="L320" s="498"/>
      <c r="M320" s="428"/>
      <c r="N320" s="427"/>
      <c r="O320" s="429"/>
      <c r="P320" s="430"/>
      <c r="Q320" s="422" t="str">
        <f t="shared" si="141"/>
        <v/>
      </c>
      <c r="R320" s="422" t="str">
        <f t="shared" si="142"/>
        <v/>
      </c>
      <c r="S320" s="423" t="str">
        <f t="shared" si="143"/>
        <v/>
      </c>
      <c r="T320" s="424" t="str">
        <f t="shared" si="158"/>
        <v/>
      </c>
      <c r="U320" s="425" t="str">
        <f t="shared" si="144"/>
        <v/>
      </c>
      <c r="V320" s="425" t="str">
        <f t="shared" si="145"/>
        <v/>
      </c>
      <c r="W320" s="425"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3"/>
      <c r="BG320" s="3" t="s">
        <v>1434</v>
      </c>
    </row>
    <row r="321" spans="1:59" s="12" customFormat="1" ht="13.5" customHeight="1" x14ac:dyDescent="0.2">
      <c r="A321" s="163">
        <v>306</v>
      </c>
      <c r="B321" s="164"/>
      <c r="C321" s="165"/>
      <c r="D321" s="166"/>
      <c r="E321" s="165"/>
      <c r="F321" s="165"/>
      <c r="G321" s="220"/>
      <c r="H321" s="165"/>
      <c r="I321" s="167"/>
      <c r="J321" s="168"/>
      <c r="K321" s="503"/>
      <c r="L321" s="498"/>
      <c r="M321" s="428"/>
      <c r="N321" s="427"/>
      <c r="O321" s="429"/>
      <c r="P321" s="430"/>
      <c r="Q321" s="422" t="str">
        <f t="shared" si="141"/>
        <v/>
      </c>
      <c r="R321" s="422" t="str">
        <f t="shared" si="142"/>
        <v/>
      </c>
      <c r="S321" s="423" t="str">
        <f t="shared" si="143"/>
        <v/>
      </c>
      <c r="T321" s="424" t="str">
        <f t="shared" si="158"/>
        <v/>
      </c>
      <c r="U321" s="425" t="str">
        <f t="shared" si="144"/>
        <v/>
      </c>
      <c r="V321" s="425" t="str">
        <f t="shared" si="145"/>
        <v/>
      </c>
      <c r="W321" s="425"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3"/>
      <c r="BG321" s="3" t="s">
        <v>1277</v>
      </c>
    </row>
    <row r="322" spans="1:59" s="12" customFormat="1" ht="13.5" customHeight="1" x14ac:dyDescent="0.2">
      <c r="A322" s="163">
        <v>307</v>
      </c>
      <c r="B322" s="164"/>
      <c r="C322" s="165"/>
      <c r="D322" s="166"/>
      <c r="E322" s="165"/>
      <c r="F322" s="165"/>
      <c r="G322" s="220"/>
      <c r="H322" s="165"/>
      <c r="I322" s="167"/>
      <c r="J322" s="168"/>
      <c r="K322" s="503"/>
      <c r="L322" s="498"/>
      <c r="M322" s="428"/>
      <c r="N322" s="427"/>
      <c r="O322" s="429"/>
      <c r="P322" s="430"/>
      <c r="Q322" s="422" t="str">
        <f t="shared" si="141"/>
        <v/>
      </c>
      <c r="R322" s="422" t="str">
        <f t="shared" si="142"/>
        <v/>
      </c>
      <c r="S322" s="423" t="str">
        <f t="shared" si="143"/>
        <v/>
      </c>
      <c r="T322" s="424" t="str">
        <f t="shared" si="158"/>
        <v/>
      </c>
      <c r="U322" s="425" t="str">
        <f t="shared" si="144"/>
        <v/>
      </c>
      <c r="V322" s="425" t="str">
        <f t="shared" si="145"/>
        <v/>
      </c>
      <c r="W322" s="425"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3"/>
      <c r="BG322" s="3" t="s">
        <v>1302</v>
      </c>
    </row>
    <row r="323" spans="1:59" s="12" customFormat="1" ht="13.5" customHeight="1" x14ac:dyDescent="0.2">
      <c r="A323" s="163">
        <v>308</v>
      </c>
      <c r="B323" s="164"/>
      <c r="C323" s="165"/>
      <c r="D323" s="166"/>
      <c r="E323" s="165"/>
      <c r="F323" s="165"/>
      <c r="G323" s="220"/>
      <c r="H323" s="165"/>
      <c r="I323" s="167"/>
      <c r="J323" s="168"/>
      <c r="K323" s="503"/>
      <c r="L323" s="498"/>
      <c r="M323" s="428"/>
      <c r="N323" s="427"/>
      <c r="O323" s="429"/>
      <c r="P323" s="430"/>
      <c r="Q323" s="422" t="str">
        <f t="shared" si="141"/>
        <v/>
      </c>
      <c r="R323" s="422" t="str">
        <f t="shared" si="142"/>
        <v/>
      </c>
      <c r="S323" s="423" t="str">
        <f t="shared" si="143"/>
        <v/>
      </c>
      <c r="T323" s="424" t="str">
        <f t="shared" si="158"/>
        <v/>
      </c>
      <c r="U323" s="425" t="str">
        <f t="shared" si="144"/>
        <v/>
      </c>
      <c r="V323" s="425" t="str">
        <f t="shared" si="145"/>
        <v/>
      </c>
      <c r="W323" s="425"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3"/>
      <c r="BG323" s="3" t="s">
        <v>1598</v>
      </c>
    </row>
    <row r="324" spans="1:59" s="12" customFormat="1" ht="13.5" customHeight="1" x14ac:dyDescent="0.2">
      <c r="A324" s="163">
        <v>309</v>
      </c>
      <c r="B324" s="164"/>
      <c r="C324" s="165"/>
      <c r="D324" s="166"/>
      <c r="E324" s="165"/>
      <c r="F324" s="165"/>
      <c r="G324" s="220"/>
      <c r="H324" s="165"/>
      <c r="I324" s="167"/>
      <c r="J324" s="168"/>
      <c r="K324" s="503"/>
      <c r="L324" s="498"/>
      <c r="M324" s="428"/>
      <c r="N324" s="427"/>
      <c r="O324" s="429"/>
      <c r="P324" s="430"/>
      <c r="Q324" s="422" t="str">
        <f t="shared" si="141"/>
        <v/>
      </c>
      <c r="R324" s="422" t="str">
        <f t="shared" si="142"/>
        <v/>
      </c>
      <c r="S324" s="423" t="str">
        <f t="shared" si="143"/>
        <v/>
      </c>
      <c r="T324" s="424" t="str">
        <f t="shared" si="158"/>
        <v/>
      </c>
      <c r="U324" s="425" t="str">
        <f t="shared" si="144"/>
        <v/>
      </c>
      <c r="V324" s="425" t="str">
        <f t="shared" si="145"/>
        <v/>
      </c>
      <c r="W324" s="425"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3"/>
      <c r="BG324" s="3" t="s">
        <v>1317</v>
      </c>
    </row>
    <row r="325" spans="1:59" s="12" customFormat="1" ht="13.5" customHeight="1" x14ac:dyDescent="0.2">
      <c r="A325" s="163">
        <v>310</v>
      </c>
      <c r="B325" s="164"/>
      <c r="C325" s="165"/>
      <c r="D325" s="166"/>
      <c r="E325" s="165"/>
      <c r="F325" s="165"/>
      <c r="G325" s="220"/>
      <c r="H325" s="165"/>
      <c r="I325" s="167"/>
      <c r="J325" s="168"/>
      <c r="K325" s="503"/>
      <c r="L325" s="498"/>
      <c r="M325" s="428"/>
      <c r="N325" s="427"/>
      <c r="O325" s="429"/>
      <c r="P325" s="430"/>
      <c r="Q325" s="422" t="str">
        <f t="shared" si="141"/>
        <v/>
      </c>
      <c r="R325" s="422" t="str">
        <f t="shared" si="142"/>
        <v/>
      </c>
      <c r="S325" s="423" t="str">
        <f t="shared" si="143"/>
        <v/>
      </c>
      <c r="T325" s="424" t="str">
        <f t="shared" si="158"/>
        <v/>
      </c>
      <c r="U325" s="425" t="str">
        <f t="shared" si="144"/>
        <v/>
      </c>
      <c r="V325" s="425" t="str">
        <f t="shared" si="145"/>
        <v/>
      </c>
      <c r="W325" s="425"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3"/>
      <c r="BG325" s="3" t="s">
        <v>1328</v>
      </c>
    </row>
    <row r="326" spans="1:59" s="12" customFormat="1" ht="13.5" customHeight="1" x14ac:dyDescent="0.2">
      <c r="A326" s="163">
        <v>311</v>
      </c>
      <c r="B326" s="164"/>
      <c r="C326" s="165"/>
      <c r="D326" s="166"/>
      <c r="E326" s="165"/>
      <c r="F326" s="165"/>
      <c r="G326" s="220"/>
      <c r="H326" s="165"/>
      <c r="I326" s="167"/>
      <c r="J326" s="168"/>
      <c r="K326" s="503"/>
      <c r="L326" s="498"/>
      <c r="M326" s="428"/>
      <c r="N326" s="427"/>
      <c r="O326" s="429"/>
      <c r="P326" s="430"/>
      <c r="Q326" s="422" t="str">
        <f t="shared" si="141"/>
        <v/>
      </c>
      <c r="R326" s="422" t="str">
        <f t="shared" si="142"/>
        <v/>
      </c>
      <c r="S326" s="423" t="str">
        <f t="shared" si="143"/>
        <v/>
      </c>
      <c r="T326" s="424" t="str">
        <f t="shared" si="158"/>
        <v/>
      </c>
      <c r="U326" s="425" t="str">
        <f t="shared" si="144"/>
        <v/>
      </c>
      <c r="V326" s="425" t="str">
        <f t="shared" si="145"/>
        <v/>
      </c>
      <c r="W326" s="425"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3"/>
      <c r="BG326" s="3" t="s">
        <v>1448</v>
      </c>
    </row>
    <row r="327" spans="1:59" s="12" customFormat="1" ht="13.5" customHeight="1" x14ac:dyDescent="0.2">
      <c r="A327" s="163">
        <v>312</v>
      </c>
      <c r="B327" s="164"/>
      <c r="C327" s="165"/>
      <c r="D327" s="166"/>
      <c r="E327" s="165"/>
      <c r="F327" s="165"/>
      <c r="G327" s="220"/>
      <c r="H327" s="165"/>
      <c r="I327" s="167"/>
      <c r="J327" s="168"/>
      <c r="K327" s="503"/>
      <c r="L327" s="498"/>
      <c r="M327" s="428"/>
      <c r="N327" s="427"/>
      <c r="O327" s="429"/>
      <c r="P327" s="430"/>
      <c r="Q327" s="422" t="str">
        <f t="shared" si="141"/>
        <v/>
      </c>
      <c r="R327" s="422" t="str">
        <f t="shared" si="142"/>
        <v/>
      </c>
      <c r="S327" s="423" t="str">
        <f t="shared" si="143"/>
        <v/>
      </c>
      <c r="T327" s="424" t="str">
        <f t="shared" si="158"/>
        <v/>
      </c>
      <c r="U327" s="425" t="str">
        <f t="shared" si="144"/>
        <v/>
      </c>
      <c r="V327" s="425" t="str">
        <f t="shared" si="145"/>
        <v/>
      </c>
      <c r="W327" s="425"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3"/>
      <c r="BG327" s="3" t="s">
        <v>1316</v>
      </c>
    </row>
    <row r="328" spans="1:59" s="12" customFormat="1" ht="13.5" customHeight="1" x14ac:dyDescent="0.2">
      <c r="A328" s="163">
        <v>313</v>
      </c>
      <c r="B328" s="164"/>
      <c r="C328" s="165"/>
      <c r="D328" s="166"/>
      <c r="E328" s="165"/>
      <c r="F328" s="165"/>
      <c r="G328" s="220"/>
      <c r="H328" s="165"/>
      <c r="I328" s="167"/>
      <c r="J328" s="168"/>
      <c r="K328" s="503"/>
      <c r="L328" s="498"/>
      <c r="M328" s="428"/>
      <c r="N328" s="427"/>
      <c r="O328" s="429"/>
      <c r="P328" s="430"/>
      <c r="Q328" s="422" t="str">
        <f t="shared" si="141"/>
        <v/>
      </c>
      <c r="R328" s="422" t="str">
        <f t="shared" si="142"/>
        <v/>
      </c>
      <c r="S328" s="423" t="str">
        <f t="shared" si="143"/>
        <v/>
      </c>
      <c r="T328" s="424" t="str">
        <f t="shared" si="158"/>
        <v/>
      </c>
      <c r="U328" s="425" t="str">
        <f t="shared" si="144"/>
        <v/>
      </c>
      <c r="V328" s="425" t="str">
        <f t="shared" si="145"/>
        <v/>
      </c>
      <c r="W328" s="425"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3"/>
      <c r="BG328" s="3" t="s">
        <v>1326</v>
      </c>
    </row>
    <row r="329" spans="1:59" s="12" customFormat="1" ht="13.5" customHeight="1" x14ac:dyDescent="0.2">
      <c r="A329" s="163">
        <v>314</v>
      </c>
      <c r="B329" s="164"/>
      <c r="C329" s="165"/>
      <c r="D329" s="166"/>
      <c r="E329" s="165"/>
      <c r="F329" s="165"/>
      <c r="G329" s="220"/>
      <c r="H329" s="165"/>
      <c r="I329" s="167"/>
      <c r="J329" s="168"/>
      <c r="K329" s="503"/>
      <c r="L329" s="498"/>
      <c r="M329" s="428"/>
      <c r="N329" s="427"/>
      <c r="O329" s="429"/>
      <c r="P329" s="430"/>
      <c r="Q329" s="422" t="str">
        <f t="shared" si="141"/>
        <v/>
      </c>
      <c r="R329" s="422" t="str">
        <f t="shared" si="142"/>
        <v/>
      </c>
      <c r="S329" s="423" t="str">
        <f t="shared" si="143"/>
        <v/>
      </c>
      <c r="T329" s="424" t="str">
        <f t="shared" si="158"/>
        <v/>
      </c>
      <c r="U329" s="425" t="str">
        <f t="shared" si="144"/>
        <v/>
      </c>
      <c r="V329" s="425" t="str">
        <f t="shared" si="145"/>
        <v/>
      </c>
      <c r="W329" s="425"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3"/>
      <c r="BG329" s="3" t="s">
        <v>1599</v>
      </c>
    </row>
    <row r="330" spans="1:59" s="12" customFormat="1" ht="13.5" customHeight="1" x14ac:dyDescent="0.2">
      <c r="A330" s="163">
        <v>315</v>
      </c>
      <c r="B330" s="164"/>
      <c r="C330" s="165"/>
      <c r="D330" s="166"/>
      <c r="E330" s="165"/>
      <c r="F330" s="165"/>
      <c r="G330" s="220"/>
      <c r="H330" s="165"/>
      <c r="I330" s="167"/>
      <c r="J330" s="168"/>
      <c r="K330" s="503"/>
      <c r="L330" s="498"/>
      <c r="M330" s="428"/>
      <c r="N330" s="427"/>
      <c r="O330" s="429"/>
      <c r="P330" s="430"/>
      <c r="Q330" s="422" t="str">
        <f t="shared" si="141"/>
        <v/>
      </c>
      <c r="R330" s="422" t="str">
        <f t="shared" si="142"/>
        <v/>
      </c>
      <c r="S330" s="423" t="str">
        <f t="shared" si="143"/>
        <v/>
      </c>
      <c r="T330" s="424" t="str">
        <f t="shared" si="158"/>
        <v/>
      </c>
      <c r="U330" s="425" t="str">
        <f t="shared" si="144"/>
        <v/>
      </c>
      <c r="V330" s="425" t="str">
        <f t="shared" si="145"/>
        <v/>
      </c>
      <c r="W330" s="425"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3"/>
      <c r="BG330" s="3" t="s">
        <v>1600</v>
      </c>
    </row>
    <row r="331" spans="1:59" s="12" customFormat="1" ht="13.5" customHeight="1" x14ac:dyDescent="0.2">
      <c r="A331" s="163">
        <v>316</v>
      </c>
      <c r="B331" s="164"/>
      <c r="C331" s="165"/>
      <c r="D331" s="166"/>
      <c r="E331" s="165"/>
      <c r="F331" s="165"/>
      <c r="G331" s="220"/>
      <c r="H331" s="165"/>
      <c r="I331" s="167"/>
      <c r="J331" s="168"/>
      <c r="K331" s="503"/>
      <c r="L331" s="498"/>
      <c r="M331" s="428"/>
      <c r="N331" s="427"/>
      <c r="O331" s="429"/>
      <c r="P331" s="430"/>
      <c r="Q331" s="422" t="str">
        <f t="shared" si="141"/>
        <v/>
      </c>
      <c r="R331" s="422" t="str">
        <f t="shared" si="142"/>
        <v/>
      </c>
      <c r="S331" s="423" t="str">
        <f t="shared" si="143"/>
        <v/>
      </c>
      <c r="T331" s="424" t="str">
        <f t="shared" si="158"/>
        <v/>
      </c>
      <c r="U331" s="425" t="str">
        <f t="shared" si="144"/>
        <v/>
      </c>
      <c r="V331" s="425" t="str">
        <f t="shared" si="145"/>
        <v/>
      </c>
      <c r="W331" s="425"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3"/>
      <c r="BG331" s="3" t="s">
        <v>1368</v>
      </c>
    </row>
    <row r="332" spans="1:59" s="12" customFormat="1" ht="13.5" customHeight="1" x14ac:dyDescent="0.2">
      <c r="A332" s="163">
        <v>317</v>
      </c>
      <c r="B332" s="164"/>
      <c r="C332" s="165"/>
      <c r="D332" s="166"/>
      <c r="E332" s="165"/>
      <c r="F332" s="165"/>
      <c r="G332" s="220"/>
      <c r="H332" s="165"/>
      <c r="I332" s="167"/>
      <c r="J332" s="168"/>
      <c r="K332" s="503"/>
      <c r="L332" s="498"/>
      <c r="M332" s="428"/>
      <c r="N332" s="427"/>
      <c r="O332" s="429"/>
      <c r="P332" s="430"/>
      <c r="Q332" s="422" t="str">
        <f t="shared" si="141"/>
        <v/>
      </c>
      <c r="R332" s="422" t="str">
        <f t="shared" si="142"/>
        <v/>
      </c>
      <c r="S332" s="423" t="str">
        <f t="shared" si="143"/>
        <v/>
      </c>
      <c r="T332" s="424" t="str">
        <f t="shared" si="158"/>
        <v/>
      </c>
      <c r="U332" s="425" t="str">
        <f t="shared" si="144"/>
        <v/>
      </c>
      <c r="V332" s="425" t="str">
        <f t="shared" si="145"/>
        <v/>
      </c>
      <c r="W332" s="425"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3"/>
      <c r="BG332" s="3" t="s">
        <v>1601</v>
      </c>
    </row>
    <row r="333" spans="1:59" s="12" customFormat="1" ht="13.5" customHeight="1" x14ac:dyDescent="0.2">
      <c r="A333" s="163">
        <v>318</v>
      </c>
      <c r="B333" s="164"/>
      <c r="C333" s="165"/>
      <c r="D333" s="166"/>
      <c r="E333" s="165"/>
      <c r="F333" s="165"/>
      <c r="G333" s="220"/>
      <c r="H333" s="165"/>
      <c r="I333" s="167"/>
      <c r="J333" s="168"/>
      <c r="K333" s="503"/>
      <c r="L333" s="498"/>
      <c r="M333" s="428"/>
      <c r="N333" s="427"/>
      <c r="O333" s="429"/>
      <c r="P333" s="430"/>
      <c r="Q333" s="422" t="str">
        <f t="shared" si="141"/>
        <v/>
      </c>
      <c r="R333" s="422" t="str">
        <f t="shared" si="142"/>
        <v/>
      </c>
      <c r="S333" s="423" t="str">
        <f t="shared" si="143"/>
        <v/>
      </c>
      <c r="T333" s="424" t="str">
        <f t="shared" si="158"/>
        <v/>
      </c>
      <c r="U333" s="425" t="str">
        <f t="shared" si="144"/>
        <v/>
      </c>
      <c r="V333" s="425" t="str">
        <f t="shared" si="145"/>
        <v/>
      </c>
      <c r="W333" s="425"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3"/>
      <c r="BG333" s="3" t="s">
        <v>1602</v>
      </c>
    </row>
    <row r="334" spans="1:59" s="12" customFormat="1" ht="13.5" customHeight="1" x14ac:dyDescent="0.2">
      <c r="A334" s="163">
        <v>319</v>
      </c>
      <c r="B334" s="164"/>
      <c r="C334" s="165"/>
      <c r="D334" s="166"/>
      <c r="E334" s="165"/>
      <c r="F334" s="165"/>
      <c r="G334" s="220"/>
      <c r="H334" s="165"/>
      <c r="I334" s="167"/>
      <c r="J334" s="168"/>
      <c r="K334" s="503"/>
      <c r="L334" s="498"/>
      <c r="M334" s="428"/>
      <c r="N334" s="427"/>
      <c r="O334" s="429"/>
      <c r="P334" s="430"/>
      <c r="Q334" s="422" t="str">
        <f t="shared" si="141"/>
        <v/>
      </c>
      <c r="R334" s="422" t="str">
        <f t="shared" si="142"/>
        <v/>
      </c>
      <c r="S334" s="423" t="str">
        <f t="shared" si="143"/>
        <v/>
      </c>
      <c r="T334" s="424" t="str">
        <f t="shared" si="158"/>
        <v/>
      </c>
      <c r="U334" s="425" t="str">
        <f t="shared" si="144"/>
        <v/>
      </c>
      <c r="V334" s="425" t="str">
        <f t="shared" si="145"/>
        <v/>
      </c>
      <c r="W334" s="425"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3"/>
      <c r="BG334" s="3" t="s">
        <v>1367</v>
      </c>
    </row>
    <row r="335" spans="1:59" s="12" customFormat="1" ht="13.5" customHeight="1" x14ac:dyDescent="0.2">
      <c r="A335" s="163">
        <v>320</v>
      </c>
      <c r="B335" s="164"/>
      <c r="C335" s="165"/>
      <c r="D335" s="166"/>
      <c r="E335" s="165"/>
      <c r="F335" s="165"/>
      <c r="G335" s="220"/>
      <c r="H335" s="165"/>
      <c r="I335" s="167"/>
      <c r="J335" s="168"/>
      <c r="K335" s="503"/>
      <c r="L335" s="498"/>
      <c r="M335" s="428"/>
      <c r="N335" s="427"/>
      <c r="O335" s="429"/>
      <c r="P335" s="430"/>
      <c r="Q335" s="422" t="str">
        <f t="shared" si="141"/>
        <v/>
      </c>
      <c r="R335" s="422" t="str">
        <f t="shared" si="142"/>
        <v/>
      </c>
      <c r="S335" s="423" t="str">
        <f t="shared" si="143"/>
        <v/>
      </c>
      <c r="T335" s="424" t="str">
        <f t="shared" si="158"/>
        <v/>
      </c>
      <c r="U335" s="425" t="str">
        <f t="shared" si="144"/>
        <v/>
      </c>
      <c r="V335" s="425" t="str">
        <f t="shared" si="145"/>
        <v/>
      </c>
      <c r="W335" s="425"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3"/>
      <c r="BG335" s="3" t="s">
        <v>1603</v>
      </c>
    </row>
    <row r="336" spans="1:59" s="12" customFormat="1" ht="13.5" customHeight="1" x14ac:dyDescent="0.2">
      <c r="A336" s="163">
        <v>321</v>
      </c>
      <c r="B336" s="164"/>
      <c r="C336" s="165"/>
      <c r="D336" s="166"/>
      <c r="E336" s="165"/>
      <c r="F336" s="165"/>
      <c r="G336" s="220"/>
      <c r="H336" s="165"/>
      <c r="I336" s="167"/>
      <c r="J336" s="168"/>
      <c r="K336" s="503"/>
      <c r="L336" s="498"/>
      <c r="M336" s="428"/>
      <c r="N336" s="427"/>
      <c r="O336" s="429"/>
      <c r="P336" s="430"/>
      <c r="Q336" s="422" t="str">
        <f t="shared" ref="Q336:Q399" si="176">IF(ISBLANK(K336)=TRUE,"",IF(ISNUMBER(AM336)=TRUE,AM336,"エラー"))</f>
        <v/>
      </c>
      <c r="R336" s="422" t="str">
        <f t="shared" ref="R336:R399" si="177">IF(ISBLANK(K336)=TRUE,"",IF(ISNUMBER(AP336)=TRUE,AP336,"エラー"))</f>
        <v/>
      </c>
      <c r="S336" s="423" t="str">
        <f t="shared" ref="S336:S399" si="178">IF(ISBLANK(K336)=TRUE,"",IF(ISNUMBER(AV336)=TRUE,AV336,"エラー"))</f>
        <v/>
      </c>
      <c r="T336" s="424" t="str">
        <f t="shared" si="158"/>
        <v/>
      </c>
      <c r="U336" s="425" t="str">
        <f t="shared" ref="U336:U399" si="179">IF(Q336="","",IF(ISERROR(Q336*Y336*AF336),"エラー",IF(ISBLANK(Y336)=TRUE,"エラー",IF(ISBLANK(Q336)=TRUE,"エラー",IF(AY336=1,"エラー",Q336*AF336*Y336/1000)))))</f>
        <v/>
      </c>
      <c r="V336" s="425" t="str">
        <f t="shared" ref="V336:V399" si="180">IF(R336="","",IF(ISERROR(R336*Y336*AF336),"エラー",IF(ISBLANK(Y336)=TRUE,"エラー",IF(ISBLANK(R336)=TRUE,"エラー",IF(AY336=1,"エラー",R336*AF336*Y336/1000)))))</f>
        <v/>
      </c>
      <c r="W336" s="425"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3"/>
      <c r="BG336" s="3" t="s">
        <v>1398</v>
      </c>
    </row>
    <row r="337" spans="1:59" s="12" customFormat="1" ht="13.5" customHeight="1" x14ac:dyDescent="0.2">
      <c r="A337" s="163">
        <v>322</v>
      </c>
      <c r="B337" s="164"/>
      <c r="C337" s="165"/>
      <c r="D337" s="166"/>
      <c r="E337" s="165"/>
      <c r="F337" s="165"/>
      <c r="G337" s="220"/>
      <c r="H337" s="165"/>
      <c r="I337" s="167"/>
      <c r="J337" s="168"/>
      <c r="K337" s="503"/>
      <c r="L337" s="498"/>
      <c r="M337" s="428"/>
      <c r="N337" s="427"/>
      <c r="O337" s="429"/>
      <c r="P337" s="430"/>
      <c r="Q337" s="422" t="str">
        <f t="shared" si="176"/>
        <v/>
      </c>
      <c r="R337" s="422" t="str">
        <f t="shared" si="177"/>
        <v/>
      </c>
      <c r="S337" s="423" t="str">
        <f t="shared" si="178"/>
        <v/>
      </c>
      <c r="T337" s="424" t="str">
        <f t="shared" ref="T337:T400" si="193">IF(OR(Y337="",Z337=""),"",Y337/Z337)</f>
        <v/>
      </c>
      <c r="U337" s="425" t="str">
        <f t="shared" si="179"/>
        <v/>
      </c>
      <c r="V337" s="425" t="str">
        <f t="shared" si="180"/>
        <v/>
      </c>
      <c r="W337" s="425"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3"/>
      <c r="BG337" s="3" t="s">
        <v>1415</v>
      </c>
    </row>
    <row r="338" spans="1:59" s="12" customFormat="1" ht="13.5" customHeight="1" x14ac:dyDescent="0.2">
      <c r="A338" s="163">
        <v>323</v>
      </c>
      <c r="B338" s="164"/>
      <c r="C338" s="165"/>
      <c r="D338" s="166"/>
      <c r="E338" s="165"/>
      <c r="F338" s="165"/>
      <c r="G338" s="220"/>
      <c r="H338" s="165"/>
      <c r="I338" s="167"/>
      <c r="J338" s="168"/>
      <c r="K338" s="503"/>
      <c r="L338" s="498"/>
      <c r="M338" s="428"/>
      <c r="N338" s="427"/>
      <c r="O338" s="429"/>
      <c r="P338" s="430"/>
      <c r="Q338" s="422" t="str">
        <f t="shared" si="176"/>
        <v/>
      </c>
      <c r="R338" s="422" t="str">
        <f t="shared" si="177"/>
        <v/>
      </c>
      <c r="S338" s="423" t="str">
        <f t="shared" si="178"/>
        <v/>
      </c>
      <c r="T338" s="424" t="str">
        <f t="shared" si="193"/>
        <v/>
      </c>
      <c r="U338" s="425" t="str">
        <f t="shared" si="179"/>
        <v/>
      </c>
      <c r="V338" s="425" t="str">
        <f t="shared" si="180"/>
        <v/>
      </c>
      <c r="W338" s="425"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3"/>
      <c r="BG338" s="3" t="s">
        <v>1604</v>
      </c>
    </row>
    <row r="339" spans="1:59" s="12" customFormat="1" ht="13.5" customHeight="1" x14ac:dyDescent="0.2">
      <c r="A339" s="163">
        <v>324</v>
      </c>
      <c r="B339" s="164"/>
      <c r="C339" s="165"/>
      <c r="D339" s="166"/>
      <c r="E339" s="165"/>
      <c r="F339" s="165"/>
      <c r="G339" s="220"/>
      <c r="H339" s="165"/>
      <c r="I339" s="167"/>
      <c r="J339" s="168"/>
      <c r="K339" s="503"/>
      <c r="L339" s="498"/>
      <c r="M339" s="428"/>
      <c r="N339" s="427"/>
      <c r="O339" s="429"/>
      <c r="P339" s="430"/>
      <c r="Q339" s="422" t="str">
        <f t="shared" si="176"/>
        <v/>
      </c>
      <c r="R339" s="422" t="str">
        <f t="shared" si="177"/>
        <v/>
      </c>
      <c r="S339" s="423" t="str">
        <f t="shared" si="178"/>
        <v/>
      </c>
      <c r="T339" s="424" t="str">
        <f t="shared" si="193"/>
        <v/>
      </c>
      <c r="U339" s="425" t="str">
        <f t="shared" si="179"/>
        <v/>
      </c>
      <c r="V339" s="425" t="str">
        <f t="shared" si="180"/>
        <v/>
      </c>
      <c r="W339" s="425"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3"/>
      <c r="BG339" s="3" t="s">
        <v>1396</v>
      </c>
    </row>
    <row r="340" spans="1:59" s="12" customFormat="1" ht="13.5" customHeight="1" x14ac:dyDescent="0.2">
      <c r="A340" s="163">
        <v>325</v>
      </c>
      <c r="B340" s="164"/>
      <c r="C340" s="165"/>
      <c r="D340" s="166"/>
      <c r="E340" s="165"/>
      <c r="F340" s="165"/>
      <c r="G340" s="220"/>
      <c r="H340" s="165"/>
      <c r="I340" s="167"/>
      <c r="J340" s="168"/>
      <c r="K340" s="503"/>
      <c r="L340" s="498"/>
      <c r="M340" s="428"/>
      <c r="N340" s="427"/>
      <c r="O340" s="429"/>
      <c r="P340" s="430"/>
      <c r="Q340" s="422" t="str">
        <f t="shared" si="176"/>
        <v/>
      </c>
      <c r="R340" s="422" t="str">
        <f t="shared" si="177"/>
        <v/>
      </c>
      <c r="S340" s="423" t="str">
        <f t="shared" si="178"/>
        <v/>
      </c>
      <c r="T340" s="424" t="str">
        <f t="shared" si="193"/>
        <v/>
      </c>
      <c r="U340" s="425" t="str">
        <f t="shared" si="179"/>
        <v/>
      </c>
      <c r="V340" s="425" t="str">
        <f t="shared" si="180"/>
        <v/>
      </c>
      <c r="W340" s="425"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3"/>
      <c r="BG340" s="3" t="s">
        <v>1414</v>
      </c>
    </row>
    <row r="341" spans="1:59" s="12" customFormat="1" ht="13.5" customHeight="1" x14ac:dyDescent="0.2">
      <c r="A341" s="163">
        <v>326</v>
      </c>
      <c r="B341" s="164"/>
      <c r="C341" s="165"/>
      <c r="D341" s="166"/>
      <c r="E341" s="165"/>
      <c r="F341" s="165"/>
      <c r="G341" s="220"/>
      <c r="H341" s="165"/>
      <c r="I341" s="167"/>
      <c r="J341" s="168"/>
      <c r="K341" s="503"/>
      <c r="L341" s="498"/>
      <c r="M341" s="428"/>
      <c r="N341" s="427"/>
      <c r="O341" s="429"/>
      <c r="P341" s="430"/>
      <c r="Q341" s="422" t="str">
        <f t="shared" si="176"/>
        <v/>
      </c>
      <c r="R341" s="422" t="str">
        <f t="shared" si="177"/>
        <v/>
      </c>
      <c r="S341" s="423" t="str">
        <f t="shared" si="178"/>
        <v/>
      </c>
      <c r="T341" s="424" t="str">
        <f t="shared" si="193"/>
        <v/>
      </c>
      <c r="U341" s="425" t="str">
        <f t="shared" si="179"/>
        <v/>
      </c>
      <c r="V341" s="425" t="str">
        <f t="shared" si="180"/>
        <v/>
      </c>
      <c r="W341" s="425"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3"/>
      <c r="BG341" s="3" t="s">
        <v>1605</v>
      </c>
    </row>
    <row r="342" spans="1:59" s="12" customFormat="1" ht="13.5" customHeight="1" x14ac:dyDescent="0.2">
      <c r="A342" s="163">
        <v>327</v>
      </c>
      <c r="B342" s="164"/>
      <c r="C342" s="165"/>
      <c r="D342" s="166"/>
      <c r="E342" s="165"/>
      <c r="F342" s="165"/>
      <c r="G342" s="220"/>
      <c r="H342" s="165"/>
      <c r="I342" s="167"/>
      <c r="J342" s="168"/>
      <c r="K342" s="503"/>
      <c r="L342" s="498"/>
      <c r="M342" s="428"/>
      <c r="N342" s="427"/>
      <c r="O342" s="429"/>
      <c r="P342" s="430"/>
      <c r="Q342" s="422" t="str">
        <f t="shared" si="176"/>
        <v/>
      </c>
      <c r="R342" s="422" t="str">
        <f t="shared" si="177"/>
        <v/>
      </c>
      <c r="S342" s="423" t="str">
        <f t="shared" si="178"/>
        <v/>
      </c>
      <c r="T342" s="424" t="str">
        <f t="shared" si="193"/>
        <v/>
      </c>
      <c r="U342" s="425" t="str">
        <f t="shared" si="179"/>
        <v/>
      </c>
      <c r="V342" s="425" t="str">
        <f t="shared" si="180"/>
        <v/>
      </c>
      <c r="W342" s="425"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3"/>
      <c r="BG342" s="3" t="s">
        <v>1485</v>
      </c>
    </row>
    <row r="343" spans="1:59" s="12" customFormat="1" ht="13.5" customHeight="1" x14ac:dyDescent="0.2">
      <c r="A343" s="163">
        <v>328</v>
      </c>
      <c r="B343" s="164"/>
      <c r="C343" s="165"/>
      <c r="D343" s="166"/>
      <c r="E343" s="165"/>
      <c r="F343" s="165"/>
      <c r="G343" s="220"/>
      <c r="H343" s="165"/>
      <c r="I343" s="167"/>
      <c r="J343" s="168"/>
      <c r="K343" s="503"/>
      <c r="L343" s="498"/>
      <c r="M343" s="428"/>
      <c r="N343" s="427"/>
      <c r="O343" s="429"/>
      <c r="P343" s="430"/>
      <c r="Q343" s="422" t="str">
        <f t="shared" si="176"/>
        <v/>
      </c>
      <c r="R343" s="422" t="str">
        <f t="shared" si="177"/>
        <v/>
      </c>
      <c r="S343" s="423" t="str">
        <f t="shared" si="178"/>
        <v/>
      </c>
      <c r="T343" s="424" t="str">
        <f t="shared" si="193"/>
        <v/>
      </c>
      <c r="U343" s="425" t="str">
        <f t="shared" si="179"/>
        <v/>
      </c>
      <c r="V343" s="425" t="str">
        <f t="shared" si="180"/>
        <v/>
      </c>
      <c r="W343" s="425"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3"/>
      <c r="BG343" s="3" t="s">
        <v>1499</v>
      </c>
    </row>
    <row r="344" spans="1:59" s="12" customFormat="1" ht="13.5" customHeight="1" x14ac:dyDescent="0.2">
      <c r="A344" s="163">
        <v>329</v>
      </c>
      <c r="B344" s="164"/>
      <c r="C344" s="165"/>
      <c r="D344" s="166"/>
      <c r="E344" s="165"/>
      <c r="F344" s="165"/>
      <c r="G344" s="220"/>
      <c r="H344" s="165"/>
      <c r="I344" s="167"/>
      <c r="J344" s="168"/>
      <c r="K344" s="503"/>
      <c r="L344" s="498"/>
      <c r="M344" s="428"/>
      <c r="N344" s="427"/>
      <c r="O344" s="429"/>
      <c r="P344" s="430"/>
      <c r="Q344" s="422" t="str">
        <f t="shared" si="176"/>
        <v/>
      </c>
      <c r="R344" s="422" t="str">
        <f t="shared" si="177"/>
        <v/>
      </c>
      <c r="S344" s="423" t="str">
        <f t="shared" si="178"/>
        <v/>
      </c>
      <c r="T344" s="424" t="str">
        <f t="shared" si="193"/>
        <v/>
      </c>
      <c r="U344" s="425" t="str">
        <f t="shared" si="179"/>
        <v/>
      </c>
      <c r="V344" s="425" t="str">
        <f t="shared" si="180"/>
        <v/>
      </c>
      <c r="W344" s="425"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3"/>
      <c r="BG344" s="3" t="s">
        <v>1606</v>
      </c>
    </row>
    <row r="345" spans="1:59" s="12" customFormat="1" ht="13.5" customHeight="1" x14ac:dyDescent="0.2">
      <c r="A345" s="163">
        <v>330</v>
      </c>
      <c r="B345" s="164"/>
      <c r="C345" s="165"/>
      <c r="D345" s="166"/>
      <c r="E345" s="165"/>
      <c r="F345" s="165"/>
      <c r="G345" s="220"/>
      <c r="H345" s="165"/>
      <c r="I345" s="167"/>
      <c r="J345" s="168"/>
      <c r="K345" s="503"/>
      <c r="L345" s="498"/>
      <c r="M345" s="428"/>
      <c r="N345" s="427"/>
      <c r="O345" s="429"/>
      <c r="P345" s="430"/>
      <c r="Q345" s="422" t="str">
        <f t="shared" si="176"/>
        <v/>
      </c>
      <c r="R345" s="422" t="str">
        <f t="shared" si="177"/>
        <v/>
      </c>
      <c r="S345" s="423" t="str">
        <f t="shared" si="178"/>
        <v/>
      </c>
      <c r="T345" s="424" t="str">
        <f t="shared" si="193"/>
        <v/>
      </c>
      <c r="U345" s="425" t="str">
        <f t="shared" si="179"/>
        <v/>
      </c>
      <c r="V345" s="425" t="str">
        <f t="shared" si="180"/>
        <v/>
      </c>
      <c r="W345" s="425"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3"/>
      <c r="BG345" s="3" t="s">
        <v>1492</v>
      </c>
    </row>
    <row r="346" spans="1:59" s="12" customFormat="1" ht="13.5" customHeight="1" x14ac:dyDescent="0.2">
      <c r="A346" s="163">
        <v>331</v>
      </c>
      <c r="B346" s="164"/>
      <c r="C346" s="165"/>
      <c r="D346" s="166"/>
      <c r="E346" s="165"/>
      <c r="F346" s="165"/>
      <c r="G346" s="220"/>
      <c r="H346" s="165"/>
      <c r="I346" s="167"/>
      <c r="J346" s="168"/>
      <c r="K346" s="503"/>
      <c r="L346" s="498"/>
      <c r="M346" s="428"/>
      <c r="N346" s="427"/>
      <c r="O346" s="429"/>
      <c r="P346" s="430"/>
      <c r="Q346" s="422" t="str">
        <f t="shared" si="176"/>
        <v/>
      </c>
      <c r="R346" s="422" t="str">
        <f t="shared" si="177"/>
        <v/>
      </c>
      <c r="S346" s="423" t="str">
        <f t="shared" si="178"/>
        <v/>
      </c>
      <c r="T346" s="424" t="str">
        <f t="shared" si="193"/>
        <v/>
      </c>
      <c r="U346" s="425" t="str">
        <f t="shared" si="179"/>
        <v/>
      </c>
      <c r="V346" s="425" t="str">
        <f t="shared" si="180"/>
        <v/>
      </c>
      <c r="W346" s="425"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3"/>
      <c r="BG346" s="3" t="s">
        <v>1506</v>
      </c>
    </row>
    <row r="347" spans="1:59" s="12" customFormat="1" ht="13.5" customHeight="1" x14ac:dyDescent="0.2">
      <c r="A347" s="163">
        <v>332</v>
      </c>
      <c r="B347" s="164"/>
      <c r="C347" s="165"/>
      <c r="D347" s="166"/>
      <c r="E347" s="165"/>
      <c r="F347" s="165"/>
      <c r="G347" s="220"/>
      <c r="H347" s="165"/>
      <c r="I347" s="167"/>
      <c r="J347" s="168"/>
      <c r="K347" s="503"/>
      <c r="L347" s="498"/>
      <c r="M347" s="428"/>
      <c r="N347" s="427"/>
      <c r="O347" s="429"/>
      <c r="P347" s="430"/>
      <c r="Q347" s="422" t="str">
        <f t="shared" si="176"/>
        <v/>
      </c>
      <c r="R347" s="422" t="str">
        <f t="shared" si="177"/>
        <v/>
      </c>
      <c r="S347" s="423" t="str">
        <f t="shared" si="178"/>
        <v/>
      </c>
      <c r="T347" s="424" t="str">
        <f t="shared" si="193"/>
        <v/>
      </c>
      <c r="U347" s="425" t="str">
        <f t="shared" si="179"/>
        <v/>
      </c>
      <c r="V347" s="425" t="str">
        <f t="shared" si="180"/>
        <v/>
      </c>
      <c r="W347" s="425"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3"/>
      <c r="BG347" s="3" t="s">
        <v>1440</v>
      </c>
    </row>
    <row r="348" spans="1:59" s="12" customFormat="1" ht="13.5" customHeight="1" x14ac:dyDescent="0.2">
      <c r="A348" s="163">
        <v>333</v>
      </c>
      <c r="B348" s="164"/>
      <c r="C348" s="165"/>
      <c r="D348" s="166"/>
      <c r="E348" s="165"/>
      <c r="F348" s="165"/>
      <c r="G348" s="220"/>
      <c r="H348" s="165"/>
      <c r="I348" s="167"/>
      <c r="J348" s="168"/>
      <c r="K348" s="503"/>
      <c r="L348" s="498"/>
      <c r="M348" s="428"/>
      <c r="N348" s="427"/>
      <c r="O348" s="429"/>
      <c r="P348" s="430"/>
      <c r="Q348" s="422" t="str">
        <f t="shared" si="176"/>
        <v/>
      </c>
      <c r="R348" s="422" t="str">
        <f t="shared" si="177"/>
        <v/>
      </c>
      <c r="S348" s="423" t="str">
        <f t="shared" si="178"/>
        <v/>
      </c>
      <c r="T348" s="424" t="str">
        <f t="shared" si="193"/>
        <v/>
      </c>
      <c r="U348" s="425" t="str">
        <f t="shared" si="179"/>
        <v/>
      </c>
      <c r="V348" s="425" t="str">
        <f t="shared" si="180"/>
        <v/>
      </c>
      <c r="W348" s="425"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3"/>
      <c r="BG348" s="3" t="s">
        <v>1283</v>
      </c>
    </row>
    <row r="349" spans="1:59" s="12" customFormat="1" ht="13.5" customHeight="1" x14ac:dyDescent="0.2">
      <c r="A349" s="163">
        <v>334</v>
      </c>
      <c r="B349" s="164"/>
      <c r="C349" s="165"/>
      <c r="D349" s="166"/>
      <c r="E349" s="165"/>
      <c r="F349" s="165"/>
      <c r="G349" s="220"/>
      <c r="H349" s="165"/>
      <c r="I349" s="167"/>
      <c r="J349" s="168"/>
      <c r="K349" s="503"/>
      <c r="L349" s="498"/>
      <c r="M349" s="428"/>
      <c r="N349" s="427"/>
      <c r="O349" s="429"/>
      <c r="P349" s="430"/>
      <c r="Q349" s="422" t="str">
        <f t="shared" si="176"/>
        <v/>
      </c>
      <c r="R349" s="422" t="str">
        <f t="shared" si="177"/>
        <v/>
      </c>
      <c r="S349" s="423" t="str">
        <f t="shared" si="178"/>
        <v/>
      </c>
      <c r="T349" s="424" t="str">
        <f t="shared" si="193"/>
        <v/>
      </c>
      <c r="U349" s="425" t="str">
        <f t="shared" si="179"/>
        <v/>
      </c>
      <c r="V349" s="425" t="str">
        <f t="shared" si="180"/>
        <v/>
      </c>
      <c r="W349" s="425"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3"/>
      <c r="BG349" s="3" t="s">
        <v>1305</v>
      </c>
    </row>
    <row r="350" spans="1:59" s="12" customFormat="1" ht="13.5" customHeight="1" x14ac:dyDescent="0.2">
      <c r="A350" s="163">
        <v>335</v>
      </c>
      <c r="B350" s="164"/>
      <c r="C350" s="165"/>
      <c r="D350" s="166"/>
      <c r="E350" s="165"/>
      <c r="F350" s="165"/>
      <c r="G350" s="220"/>
      <c r="H350" s="165"/>
      <c r="I350" s="167"/>
      <c r="J350" s="168"/>
      <c r="K350" s="503"/>
      <c r="L350" s="498"/>
      <c r="M350" s="428"/>
      <c r="N350" s="427"/>
      <c r="O350" s="429"/>
      <c r="P350" s="430"/>
      <c r="Q350" s="422" t="str">
        <f t="shared" si="176"/>
        <v/>
      </c>
      <c r="R350" s="422" t="str">
        <f t="shared" si="177"/>
        <v/>
      </c>
      <c r="S350" s="423" t="str">
        <f t="shared" si="178"/>
        <v/>
      </c>
      <c r="T350" s="424" t="str">
        <f t="shared" si="193"/>
        <v/>
      </c>
      <c r="U350" s="425" t="str">
        <f t="shared" si="179"/>
        <v/>
      </c>
      <c r="V350" s="425" t="str">
        <f t="shared" si="180"/>
        <v/>
      </c>
      <c r="W350" s="425"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3"/>
      <c r="BG350" s="3" t="s">
        <v>1438</v>
      </c>
    </row>
    <row r="351" spans="1:59" s="12" customFormat="1" ht="13.5" customHeight="1" x14ac:dyDescent="0.2">
      <c r="A351" s="163">
        <v>336</v>
      </c>
      <c r="B351" s="164"/>
      <c r="C351" s="165"/>
      <c r="D351" s="166"/>
      <c r="E351" s="165"/>
      <c r="F351" s="165"/>
      <c r="G351" s="220"/>
      <c r="H351" s="165"/>
      <c r="I351" s="167"/>
      <c r="J351" s="168"/>
      <c r="K351" s="503"/>
      <c r="L351" s="498"/>
      <c r="M351" s="428"/>
      <c r="N351" s="427"/>
      <c r="O351" s="429"/>
      <c r="P351" s="430"/>
      <c r="Q351" s="422" t="str">
        <f t="shared" si="176"/>
        <v/>
      </c>
      <c r="R351" s="422" t="str">
        <f t="shared" si="177"/>
        <v/>
      </c>
      <c r="S351" s="423" t="str">
        <f t="shared" si="178"/>
        <v/>
      </c>
      <c r="T351" s="424" t="str">
        <f t="shared" si="193"/>
        <v/>
      </c>
      <c r="U351" s="425" t="str">
        <f t="shared" si="179"/>
        <v/>
      </c>
      <c r="V351" s="425" t="str">
        <f t="shared" si="180"/>
        <v/>
      </c>
      <c r="W351" s="425"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3"/>
      <c r="BG351" s="3" t="s">
        <v>1281</v>
      </c>
    </row>
    <row r="352" spans="1:59" s="12" customFormat="1" ht="13.5" customHeight="1" x14ac:dyDescent="0.2">
      <c r="A352" s="163">
        <v>337</v>
      </c>
      <c r="B352" s="164"/>
      <c r="C352" s="165"/>
      <c r="D352" s="166"/>
      <c r="E352" s="165"/>
      <c r="F352" s="165"/>
      <c r="G352" s="220"/>
      <c r="H352" s="165"/>
      <c r="I352" s="167"/>
      <c r="J352" s="168"/>
      <c r="K352" s="503"/>
      <c r="L352" s="498"/>
      <c r="M352" s="428"/>
      <c r="N352" s="427"/>
      <c r="O352" s="429"/>
      <c r="P352" s="430"/>
      <c r="Q352" s="422" t="str">
        <f t="shared" si="176"/>
        <v/>
      </c>
      <c r="R352" s="422" t="str">
        <f t="shared" si="177"/>
        <v/>
      </c>
      <c r="S352" s="423" t="str">
        <f t="shared" si="178"/>
        <v/>
      </c>
      <c r="T352" s="424" t="str">
        <f t="shared" si="193"/>
        <v/>
      </c>
      <c r="U352" s="425" t="str">
        <f t="shared" si="179"/>
        <v/>
      </c>
      <c r="V352" s="425" t="str">
        <f t="shared" si="180"/>
        <v/>
      </c>
      <c r="W352" s="425"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3"/>
      <c r="BG352" s="3" t="s">
        <v>1304</v>
      </c>
    </row>
    <row r="353" spans="1:59" s="12" customFormat="1" ht="13.5" customHeight="1" x14ac:dyDescent="0.2">
      <c r="A353" s="163">
        <v>338</v>
      </c>
      <c r="B353" s="164"/>
      <c r="C353" s="165"/>
      <c r="D353" s="166"/>
      <c r="E353" s="165"/>
      <c r="F353" s="165"/>
      <c r="G353" s="220"/>
      <c r="H353" s="165"/>
      <c r="I353" s="167"/>
      <c r="J353" s="168"/>
      <c r="K353" s="503"/>
      <c r="L353" s="498"/>
      <c r="M353" s="428"/>
      <c r="N353" s="427"/>
      <c r="O353" s="429"/>
      <c r="P353" s="430"/>
      <c r="Q353" s="422" t="str">
        <f t="shared" si="176"/>
        <v/>
      </c>
      <c r="R353" s="422" t="str">
        <f t="shared" si="177"/>
        <v/>
      </c>
      <c r="S353" s="423" t="str">
        <f t="shared" si="178"/>
        <v/>
      </c>
      <c r="T353" s="424" t="str">
        <f t="shared" si="193"/>
        <v/>
      </c>
      <c r="U353" s="425" t="str">
        <f t="shared" si="179"/>
        <v/>
      </c>
      <c r="V353" s="425" t="str">
        <f t="shared" si="180"/>
        <v/>
      </c>
      <c r="W353" s="425"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3"/>
      <c r="BG353" s="3" t="s">
        <v>1607</v>
      </c>
    </row>
    <row r="354" spans="1:59" s="12" customFormat="1" ht="13.5" customHeight="1" x14ac:dyDescent="0.2">
      <c r="A354" s="163">
        <v>339</v>
      </c>
      <c r="B354" s="164"/>
      <c r="C354" s="165"/>
      <c r="D354" s="166"/>
      <c r="E354" s="165"/>
      <c r="F354" s="165"/>
      <c r="G354" s="220"/>
      <c r="H354" s="165"/>
      <c r="I354" s="167"/>
      <c r="J354" s="168"/>
      <c r="K354" s="503"/>
      <c r="L354" s="498"/>
      <c r="M354" s="428"/>
      <c r="N354" s="427"/>
      <c r="O354" s="429"/>
      <c r="P354" s="430"/>
      <c r="Q354" s="422" t="str">
        <f t="shared" si="176"/>
        <v/>
      </c>
      <c r="R354" s="422" t="str">
        <f t="shared" si="177"/>
        <v/>
      </c>
      <c r="S354" s="423" t="str">
        <f t="shared" si="178"/>
        <v/>
      </c>
      <c r="T354" s="424" t="str">
        <f t="shared" si="193"/>
        <v/>
      </c>
      <c r="U354" s="425" t="str">
        <f t="shared" si="179"/>
        <v/>
      </c>
      <c r="V354" s="425" t="str">
        <f t="shared" si="180"/>
        <v/>
      </c>
      <c r="W354" s="425"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3"/>
      <c r="BG354" s="3" t="s">
        <v>1319</v>
      </c>
    </row>
    <row r="355" spans="1:59" s="12" customFormat="1" ht="13.5" customHeight="1" x14ac:dyDescent="0.2">
      <c r="A355" s="163">
        <v>340</v>
      </c>
      <c r="B355" s="164"/>
      <c r="C355" s="165"/>
      <c r="D355" s="166"/>
      <c r="E355" s="165"/>
      <c r="F355" s="165"/>
      <c r="G355" s="220"/>
      <c r="H355" s="165"/>
      <c r="I355" s="167"/>
      <c r="J355" s="168"/>
      <c r="K355" s="503"/>
      <c r="L355" s="498"/>
      <c r="M355" s="428"/>
      <c r="N355" s="427"/>
      <c r="O355" s="429"/>
      <c r="P355" s="430"/>
      <c r="Q355" s="422" t="str">
        <f t="shared" si="176"/>
        <v/>
      </c>
      <c r="R355" s="422" t="str">
        <f t="shared" si="177"/>
        <v/>
      </c>
      <c r="S355" s="423" t="str">
        <f t="shared" si="178"/>
        <v/>
      </c>
      <c r="T355" s="424" t="str">
        <f t="shared" si="193"/>
        <v/>
      </c>
      <c r="U355" s="425" t="str">
        <f t="shared" si="179"/>
        <v/>
      </c>
      <c r="V355" s="425" t="str">
        <f t="shared" si="180"/>
        <v/>
      </c>
      <c r="W355" s="425"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3"/>
      <c r="BG355" s="3" t="s">
        <v>1332</v>
      </c>
    </row>
    <row r="356" spans="1:59" s="12" customFormat="1" ht="13.5" customHeight="1" x14ac:dyDescent="0.2">
      <c r="A356" s="163">
        <v>341</v>
      </c>
      <c r="B356" s="164"/>
      <c r="C356" s="165"/>
      <c r="D356" s="166"/>
      <c r="E356" s="165"/>
      <c r="F356" s="165"/>
      <c r="G356" s="220"/>
      <c r="H356" s="165"/>
      <c r="I356" s="167"/>
      <c r="J356" s="168"/>
      <c r="K356" s="503"/>
      <c r="L356" s="498"/>
      <c r="M356" s="428"/>
      <c r="N356" s="427"/>
      <c r="O356" s="429"/>
      <c r="P356" s="430"/>
      <c r="Q356" s="422" t="str">
        <f t="shared" si="176"/>
        <v/>
      </c>
      <c r="R356" s="422" t="str">
        <f t="shared" si="177"/>
        <v/>
      </c>
      <c r="S356" s="423" t="str">
        <f t="shared" si="178"/>
        <v/>
      </c>
      <c r="T356" s="424" t="str">
        <f t="shared" si="193"/>
        <v/>
      </c>
      <c r="U356" s="425" t="str">
        <f t="shared" si="179"/>
        <v/>
      </c>
      <c r="V356" s="425" t="str">
        <f t="shared" si="180"/>
        <v/>
      </c>
      <c r="W356" s="425"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3"/>
      <c r="BG356" s="3" t="s">
        <v>1608</v>
      </c>
    </row>
    <row r="357" spans="1:59" s="12" customFormat="1" ht="13.5" customHeight="1" x14ac:dyDescent="0.2">
      <c r="A357" s="163">
        <v>342</v>
      </c>
      <c r="B357" s="164"/>
      <c r="C357" s="165"/>
      <c r="D357" s="166"/>
      <c r="E357" s="165"/>
      <c r="F357" s="165"/>
      <c r="G357" s="220"/>
      <c r="H357" s="165"/>
      <c r="I357" s="167"/>
      <c r="J357" s="168"/>
      <c r="K357" s="503"/>
      <c r="L357" s="498"/>
      <c r="M357" s="428"/>
      <c r="N357" s="427"/>
      <c r="O357" s="429"/>
      <c r="P357" s="430"/>
      <c r="Q357" s="422" t="str">
        <f t="shared" si="176"/>
        <v/>
      </c>
      <c r="R357" s="422" t="str">
        <f t="shared" si="177"/>
        <v/>
      </c>
      <c r="S357" s="423" t="str">
        <f t="shared" si="178"/>
        <v/>
      </c>
      <c r="T357" s="424" t="str">
        <f t="shared" si="193"/>
        <v/>
      </c>
      <c r="U357" s="425" t="str">
        <f t="shared" si="179"/>
        <v/>
      </c>
      <c r="V357" s="425" t="str">
        <f t="shared" si="180"/>
        <v/>
      </c>
      <c r="W357" s="425"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3"/>
      <c r="BG357" s="3" t="s">
        <v>1318</v>
      </c>
    </row>
    <row r="358" spans="1:59" s="12" customFormat="1" ht="13.5" customHeight="1" x14ac:dyDescent="0.2">
      <c r="A358" s="163">
        <v>343</v>
      </c>
      <c r="B358" s="164"/>
      <c r="C358" s="165"/>
      <c r="D358" s="166"/>
      <c r="E358" s="165"/>
      <c r="F358" s="165"/>
      <c r="G358" s="220"/>
      <c r="H358" s="165"/>
      <c r="I358" s="167"/>
      <c r="J358" s="168"/>
      <c r="K358" s="503"/>
      <c r="L358" s="498"/>
      <c r="M358" s="428"/>
      <c r="N358" s="427"/>
      <c r="O358" s="429"/>
      <c r="P358" s="430"/>
      <c r="Q358" s="422" t="str">
        <f t="shared" si="176"/>
        <v/>
      </c>
      <c r="R358" s="422" t="str">
        <f t="shared" si="177"/>
        <v/>
      </c>
      <c r="S358" s="423" t="str">
        <f t="shared" si="178"/>
        <v/>
      </c>
      <c r="T358" s="424" t="str">
        <f t="shared" si="193"/>
        <v/>
      </c>
      <c r="U358" s="425" t="str">
        <f t="shared" si="179"/>
        <v/>
      </c>
      <c r="V358" s="425" t="str">
        <f t="shared" si="180"/>
        <v/>
      </c>
      <c r="W358" s="425"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3"/>
      <c r="BG358" s="3" t="s">
        <v>1330</v>
      </c>
    </row>
    <row r="359" spans="1:59" s="12" customFormat="1" ht="13.5" customHeight="1" x14ac:dyDescent="0.2">
      <c r="A359" s="163">
        <v>344</v>
      </c>
      <c r="B359" s="164"/>
      <c r="C359" s="165"/>
      <c r="D359" s="166"/>
      <c r="E359" s="165"/>
      <c r="F359" s="165"/>
      <c r="G359" s="220"/>
      <c r="H359" s="165"/>
      <c r="I359" s="167"/>
      <c r="J359" s="168"/>
      <c r="K359" s="503"/>
      <c r="L359" s="498"/>
      <c r="M359" s="428"/>
      <c r="N359" s="427"/>
      <c r="O359" s="429"/>
      <c r="P359" s="430"/>
      <c r="Q359" s="422" t="str">
        <f t="shared" si="176"/>
        <v/>
      </c>
      <c r="R359" s="422" t="str">
        <f t="shared" si="177"/>
        <v/>
      </c>
      <c r="S359" s="423" t="str">
        <f t="shared" si="178"/>
        <v/>
      </c>
      <c r="T359" s="424" t="str">
        <f t="shared" si="193"/>
        <v/>
      </c>
      <c r="U359" s="425" t="str">
        <f t="shared" si="179"/>
        <v/>
      </c>
      <c r="V359" s="425" t="str">
        <f t="shared" si="180"/>
        <v/>
      </c>
      <c r="W359" s="425"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3"/>
      <c r="BG359" s="3" t="s">
        <v>1609</v>
      </c>
    </row>
    <row r="360" spans="1:59" s="12" customFormat="1" ht="13.5" customHeight="1" x14ac:dyDescent="0.2">
      <c r="A360" s="163">
        <v>345</v>
      </c>
      <c r="B360" s="164"/>
      <c r="C360" s="165"/>
      <c r="D360" s="166"/>
      <c r="E360" s="165"/>
      <c r="F360" s="165"/>
      <c r="G360" s="220"/>
      <c r="H360" s="165"/>
      <c r="I360" s="167"/>
      <c r="J360" s="168"/>
      <c r="K360" s="503"/>
      <c r="L360" s="498"/>
      <c r="M360" s="428"/>
      <c r="N360" s="427"/>
      <c r="O360" s="429"/>
      <c r="P360" s="430"/>
      <c r="Q360" s="422" t="str">
        <f t="shared" si="176"/>
        <v/>
      </c>
      <c r="R360" s="422" t="str">
        <f t="shared" si="177"/>
        <v/>
      </c>
      <c r="S360" s="423" t="str">
        <f t="shared" si="178"/>
        <v/>
      </c>
      <c r="T360" s="424" t="str">
        <f t="shared" si="193"/>
        <v/>
      </c>
      <c r="U360" s="425" t="str">
        <f t="shared" si="179"/>
        <v/>
      </c>
      <c r="V360" s="425" t="str">
        <f t="shared" si="180"/>
        <v/>
      </c>
      <c r="W360" s="425"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3"/>
      <c r="BG360" s="3" t="s">
        <v>1610</v>
      </c>
    </row>
    <row r="361" spans="1:59" s="12" customFormat="1" ht="13.5" customHeight="1" x14ac:dyDescent="0.2">
      <c r="A361" s="163">
        <v>346</v>
      </c>
      <c r="B361" s="164"/>
      <c r="C361" s="165"/>
      <c r="D361" s="166"/>
      <c r="E361" s="165"/>
      <c r="F361" s="165"/>
      <c r="G361" s="220"/>
      <c r="H361" s="165"/>
      <c r="I361" s="167"/>
      <c r="J361" s="168"/>
      <c r="K361" s="503"/>
      <c r="L361" s="498"/>
      <c r="M361" s="428"/>
      <c r="N361" s="427"/>
      <c r="O361" s="429"/>
      <c r="P361" s="430"/>
      <c r="Q361" s="422" t="str">
        <f t="shared" si="176"/>
        <v/>
      </c>
      <c r="R361" s="422" t="str">
        <f t="shared" si="177"/>
        <v/>
      </c>
      <c r="S361" s="423" t="str">
        <f t="shared" si="178"/>
        <v/>
      </c>
      <c r="T361" s="424" t="str">
        <f t="shared" si="193"/>
        <v/>
      </c>
      <c r="U361" s="425" t="str">
        <f t="shared" si="179"/>
        <v/>
      </c>
      <c r="V361" s="425" t="str">
        <f t="shared" si="180"/>
        <v/>
      </c>
      <c r="W361" s="425"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3"/>
      <c r="BG361" s="3" t="s">
        <v>1370</v>
      </c>
    </row>
    <row r="362" spans="1:59" s="12" customFormat="1" ht="13.5" customHeight="1" x14ac:dyDescent="0.2">
      <c r="A362" s="163">
        <v>347</v>
      </c>
      <c r="B362" s="164"/>
      <c r="C362" s="165"/>
      <c r="D362" s="166"/>
      <c r="E362" s="165"/>
      <c r="F362" s="165"/>
      <c r="G362" s="220"/>
      <c r="H362" s="165"/>
      <c r="I362" s="167"/>
      <c r="J362" s="168"/>
      <c r="K362" s="503"/>
      <c r="L362" s="498"/>
      <c r="M362" s="428"/>
      <c r="N362" s="427"/>
      <c r="O362" s="429"/>
      <c r="P362" s="430"/>
      <c r="Q362" s="422" t="str">
        <f t="shared" si="176"/>
        <v/>
      </c>
      <c r="R362" s="422" t="str">
        <f t="shared" si="177"/>
        <v/>
      </c>
      <c r="S362" s="423" t="str">
        <f t="shared" si="178"/>
        <v/>
      </c>
      <c r="T362" s="424" t="str">
        <f t="shared" si="193"/>
        <v/>
      </c>
      <c r="U362" s="425" t="str">
        <f t="shared" si="179"/>
        <v/>
      </c>
      <c r="V362" s="425" t="str">
        <f t="shared" si="180"/>
        <v/>
      </c>
      <c r="W362" s="425"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3"/>
      <c r="BG362" s="3" t="s">
        <v>1611</v>
      </c>
    </row>
    <row r="363" spans="1:59" s="12" customFormat="1" ht="13.5" customHeight="1" x14ac:dyDescent="0.2">
      <c r="A363" s="163">
        <v>348</v>
      </c>
      <c r="B363" s="164"/>
      <c r="C363" s="165"/>
      <c r="D363" s="166"/>
      <c r="E363" s="165"/>
      <c r="F363" s="165"/>
      <c r="G363" s="220"/>
      <c r="H363" s="165"/>
      <c r="I363" s="167"/>
      <c r="J363" s="168"/>
      <c r="K363" s="503"/>
      <c r="L363" s="498"/>
      <c r="M363" s="428"/>
      <c r="N363" s="427"/>
      <c r="O363" s="429"/>
      <c r="P363" s="430"/>
      <c r="Q363" s="422" t="str">
        <f t="shared" si="176"/>
        <v/>
      </c>
      <c r="R363" s="422" t="str">
        <f t="shared" si="177"/>
        <v/>
      </c>
      <c r="S363" s="423" t="str">
        <f t="shared" si="178"/>
        <v/>
      </c>
      <c r="T363" s="424" t="str">
        <f t="shared" si="193"/>
        <v/>
      </c>
      <c r="U363" s="425" t="str">
        <f t="shared" si="179"/>
        <v/>
      </c>
      <c r="V363" s="425" t="str">
        <f t="shared" si="180"/>
        <v/>
      </c>
      <c r="W363" s="425"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3"/>
      <c r="BG363" s="3" t="s">
        <v>1612</v>
      </c>
    </row>
    <row r="364" spans="1:59" s="12" customFormat="1" ht="13.5" customHeight="1" x14ac:dyDescent="0.2">
      <c r="A364" s="163">
        <v>349</v>
      </c>
      <c r="B364" s="164"/>
      <c r="C364" s="165"/>
      <c r="D364" s="166"/>
      <c r="E364" s="165"/>
      <c r="F364" s="165"/>
      <c r="G364" s="220"/>
      <c r="H364" s="165"/>
      <c r="I364" s="167"/>
      <c r="J364" s="168"/>
      <c r="K364" s="503"/>
      <c r="L364" s="498"/>
      <c r="M364" s="428"/>
      <c r="N364" s="427"/>
      <c r="O364" s="429"/>
      <c r="P364" s="430"/>
      <c r="Q364" s="422" t="str">
        <f t="shared" si="176"/>
        <v/>
      </c>
      <c r="R364" s="422" t="str">
        <f t="shared" si="177"/>
        <v/>
      </c>
      <c r="S364" s="423" t="str">
        <f t="shared" si="178"/>
        <v/>
      </c>
      <c r="T364" s="424" t="str">
        <f t="shared" si="193"/>
        <v/>
      </c>
      <c r="U364" s="425" t="str">
        <f t="shared" si="179"/>
        <v/>
      </c>
      <c r="V364" s="425" t="str">
        <f t="shared" si="180"/>
        <v/>
      </c>
      <c r="W364" s="425"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3"/>
      <c r="BG364" s="3" t="s">
        <v>1369</v>
      </c>
    </row>
    <row r="365" spans="1:59" s="12" customFormat="1" ht="13.5" customHeight="1" x14ac:dyDescent="0.2">
      <c r="A365" s="163">
        <v>350</v>
      </c>
      <c r="B365" s="164"/>
      <c r="C365" s="165"/>
      <c r="D365" s="166"/>
      <c r="E365" s="165"/>
      <c r="F365" s="165"/>
      <c r="G365" s="220"/>
      <c r="H365" s="165"/>
      <c r="I365" s="167"/>
      <c r="J365" s="168"/>
      <c r="K365" s="503"/>
      <c r="L365" s="498"/>
      <c r="M365" s="428"/>
      <c r="N365" s="427"/>
      <c r="O365" s="429"/>
      <c r="P365" s="430"/>
      <c r="Q365" s="422" t="str">
        <f t="shared" si="176"/>
        <v/>
      </c>
      <c r="R365" s="422" t="str">
        <f t="shared" si="177"/>
        <v/>
      </c>
      <c r="S365" s="423" t="str">
        <f t="shared" si="178"/>
        <v/>
      </c>
      <c r="T365" s="424" t="str">
        <f t="shared" si="193"/>
        <v/>
      </c>
      <c r="U365" s="425" t="str">
        <f t="shared" si="179"/>
        <v/>
      </c>
      <c r="V365" s="425" t="str">
        <f t="shared" si="180"/>
        <v/>
      </c>
      <c r="W365" s="425"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3"/>
      <c r="BG365" s="3" t="s">
        <v>1613</v>
      </c>
    </row>
    <row r="366" spans="1:59" s="12" customFormat="1" ht="13.5" customHeight="1" x14ac:dyDescent="0.2">
      <c r="A366" s="163">
        <v>351</v>
      </c>
      <c r="B366" s="164"/>
      <c r="C366" s="165"/>
      <c r="D366" s="166"/>
      <c r="E366" s="165"/>
      <c r="F366" s="165"/>
      <c r="G366" s="220"/>
      <c r="H366" s="165"/>
      <c r="I366" s="167"/>
      <c r="J366" s="168"/>
      <c r="K366" s="503"/>
      <c r="L366" s="498"/>
      <c r="M366" s="428"/>
      <c r="N366" s="427"/>
      <c r="O366" s="429"/>
      <c r="P366" s="430"/>
      <c r="Q366" s="422" t="str">
        <f t="shared" si="176"/>
        <v/>
      </c>
      <c r="R366" s="422" t="str">
        <f t="shared" si="177"/>
        <v/>
      </c>
      <c r="S366" s="423" t="str">
        <f t="shared" si="178"/>
        <v/>
      </c>
      <c r="T366" s="424" t="str">
        <f t="shared" si="193"/>
        <v/>
      </c>
      <c r="U366" s="425" t="str">
        <f t="shared" si="179"/>
        <v/>
      </c>
      <c r="V366" s="425" t="str">
        <f t="shared" si="180"/>
        <v/>
      </c>
      <c r="W366" s="425"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3"/>
      <c r="BG366" s="3" t="s">
        <v>1402</v>
      </c>
    </row>
    <row r="367" spans="1:59" s="12" customFormat="1" ht="13.5" customHeight="1" x14ac:dyDescent="0.2">
      <c r="A367" s="163">
        <v>352</v>
      </c>
      <c r="B367" s="164"/>
      <c r="C367" s="165"/>
      <c r="D367" s="166"/>
      <c r="E367" s="165"/>
      <c r="F367" s="165"/>
      <c r="G367" s="220"/>
      <c r="H367" s="165"/>
      <c r="I367" s="167"/>
      <c r="J367" s="168"/>
      <c r="K367" s="503"/>
      <c r="L367" s="498"/>
      <c r="M367" s="428"/>
      <c r="N367" s="427"/>
      <c r="O367" s="429"/>
      <c r="P367" s="430"/>
      <c r="Q367" s="422" t="str">
        <f t="shared" si="176"/>
        <v/>
      </c>
      <c r="R367" s="422" t="str">
        <f t="shared" si="177"/>
        <v/>
      </c>
      <c r="S367" s="423" t="str">
        <f t="shared" si="178"/>
        <v/>
      </c>
      <c r="T367" s="424" t="str">
        <f t="shared" si="193"/>
        <v/>
      </c>
      <c r="U367" s="425" t="str">
        <f t="shared" si="179"/>
        <v/>
      </c>
      <c r="V367" s="425" t="str">
        <f t="shared" si="180"/>
        <v/>
      </c>
      <c r="W367" s="425"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3"/>
      <c r="BG367" s="3" t="s">
        <v>1417</v>
      </c>
    </row>
    <row r="368" spans="1:59" s="12" customFormat="1" ht="13.5" customHeight="1" x14ac:dyDescent="0.2">
      <c r="A368" s="163">
        <v>353</v>
      </c>
      <c r="B368" s="164"/>
      <c r="C368" s="165"/>
      <c r="D368" s="166"/>
      <c r="E368" s="165"/>
      <c r="F368" s="165"/>
      <c r="G368" s="220"/>
      <c r="H368" s="165"/>
      <c r="I368" s="167"/>
      <c r="J368" s="168"/>
      <c r="K368" s="503"/>
      <c r="L368" s="498"/>
      <c r="M368" s="428"/>
      <c r="N368" s="427"/>
      <c r="O368" s="429"/>
      <c r="P368" s="430"/>
      <c r="Q368" s="422" t="str">
        <f t="shared" si="176"/>
        <v/>
      </c>
      <c r="R368" s="422" t="str">
        <f t="shared" si="177"/>
        <v/>
      </c>
      <c r="S368" s="423" t="str">
        <f t="shared" si="178"/>
        <v/>
      </c>
      <c r="T368" s="424" t="str">
        <f t="shared" si="193"/>
        <v/>
      </c>
      <c r="U368" s="425" t="str">
        <f t="shared" si="179"/>
        <v/>
      </c>
      <c r="V368" s="425" t="str">
        <f t="shared" si="180"/>
        <v/>
      </c>
      <c r="W368" s="425"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3"/>
      <c r="BG368" s="3" t="s">
        <v>1614</v>
      </c>
    </row>
    <row r="369" spans="1:59" s="12" customFormat="1" ht="13.5" customHeight="1" x14ac:dyDescent="0.2">
      <c r="A369" s="163">
        <v>354</v>
      </c>
      <c r="B369" s="164"/>
      <c r="C369" s="165"/>
      <c r="D369" s="166"/>
      <c r="E369" s="165"/>
      <c r="F369" s="165"/>
      <c r="G369" s="220"/>
      <c r="H369" s="165"/>
      <c r="I369" s="167"/>
      <c r="J369" s="168"/>
      <c r="K369" s="503"/>
      <c r="L369" s="498"/>
      <c r="M369" s="428"/>
      <c r="N369" s="427"/>
      <c r="O369" s="429"/>
      <c r="P369" s="430"/>
      <c r="Q369" s="422" t="str">
        <f t="shared" si="176"/>
        <v/>
      </c>
      <c r="R369" s="422" t="str">
        <f t="shared" si="177"/>
        <v/>
      </c>
      <c r="S369" s="423" t="str">
        <f t="shared" si="178"/>
        <v/>
      </c>
      <c r="T369" s="424" t="str">
        <f t="shared" si="193"/>
        <v/>
      </c>
      <c r="U369" s="425" t="str">
        <f t="shared" si="179"/>
        <v/>
      </c>
      <c r="V369" s="425" t="str">
        <f t="shared" si="180"/>
        <v/>
      </c>
      <c r="W369" s="425"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3"/>
      <c r="BG369" s="3" t="s">
        <v>1400</v>
      </c>
    </row>
    <row r="370" spans="1:59" s="12" customFormat="1" ht="13.5" customHeight="1" x14ac:dyDescent="0.2">
      <c r="A370" s="163">
        <v>355</v>
      </c>
      <c r="B370" s="164"/>
      <c r="C370" s="165"/>
      <c r="D370" s="166"/>
      <c r="E370" s="165"/>
      <c r="F370" s="165"/>
      <c r="G370" s="220"/>
      <c r="H370" s="165"/>
      <c r="I370" s="167"/>
      <c r="J370" s="168"/>
      <c r="K370" s="503"/>
      <c r="L370" s="498"/>
      <c r="M370" s="428"/>
      <c r="N370" s="427"/>
      <c r="O370" s="429"/>
      <c r="P370" s="430"/>
      <c r="Q370" s="422" t="str">
        <f t="shared" si="176"/>
        <v/>
      </c>
      <c r="R370" s="422" t="str">
        <f t="shared" si="177"/>
        <v/>
      </c>
      <c r="S370" s="423" t="str">
        <f t="shared" si="178"/>
        <v/>
      </c>
      <c r="T370" s="424" t="str">
        <f t="shared" si="193"/>
        <v/>
      </c>
      <c r="U370" s="425" t="str">
        <f t="shared" si="179"/>
        <v/>
      </c>
      <c r="V370" s="425" t="str">
        <f t="shared" si="180"/>
        <v/>
      </c>
      <c r="W370" s="425"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3"/>
      <c r="BG370" s="3" t="s">
        <v>1416</v>
      </c>
    </row>
    <row r="371" spans="1:59" s="12" customFormat="1" ht="13.5" customHeight="1" x14ac:dyDescent="0.2">
      <c r="A371" s="163">
        <v>356</v>
      </c>
      <c r="B371" s="164"/>
      <c r="C371" s="165"/>
      <c r="D371" s="166"/>
      <c r="E371" s="165"/>
      <c r="F371" s="165"/>
      <c r="G371" s="220"/>
      <c r="H371" s="165"/>
      <c r="I371" s="167"/>
      <c r="J371" s="168"/>
      <c r="K371" s="503"/>
      <c r="L371" s="498"/>
      <c r="M371" s="428"/>
      <c r="N371" s="427"/>
      <c r="O371" s="429"/>
      <c r="P371" s="430"/>
      <c r="Q371" s="422" t="str">
        <f t="shared" si="176"/>
        <v/>
      </c>
      <c r="R371" s="422" t="str">
        <f t="shared" si="177"/>
        <v/>
      </c>
      <c r="S371" s="423" t="str">
        <f t="shared" si="178"/>
        <v/>
      </c>
      <c r="T371" s="424" t="str">
        <f t="shared" si="193"/>
        <v/>
      </c>
      <c r="U371" s="425" t="str">
        <f t="shared" si="179"/>
        <v/>
      </c>
      <c r="V371" s="425" t="str">
        <f t="shared" si="180"/>
        <v/>
      </c>
      <c r="W371" s="425"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3"/>
      <c r="BG371" s="3" t="s">
        <v>1615</v>
      </c>
    </row>
    <row r="372" spans="1:59" s="12" customFormat="1" ht="13.5" customHeight="1" x14ac:dyDescent="0.2">
      <c r="A372" s="163">
        <v>357</v>
      </c>
      <c r="B372" s="164"/>
      <c r="C372" s="165"/>
      <c r="D372" s="166"/>
      <c r="E372" s="165"/>
      <c r="F372" s="165"/>
      <c r="G372" s="220"/>
      <c r="H372" s="165"/>
      <c r="I372" s="167"/>
      <c r="J372" s="168"/>
      <c r="K372" s="503"/>
      <c r="L372" s="498"/>
      <c r="M372" s="428"/>
      <c r="N372" s="427"/>
      <c r="O372" s="429"/>
      <c r="P372" s="430"/>
      <c r="Q372" s="422" t="str">
        <f t="shared" si="176"/>
        <v/>
      </c>
      <c r="R372" s="422" t="str">
        <f t="shared" si="177"/>
        <v/>
      </c>
      <c r="S372" s="423" t="str">
        <f t="shared" si="178"/>
        <v/>
      </c>
      <c r="T372" s="424" t="str">
        <f t="shared" si="193"/>
        <v/>
      </c>
      <c r="U372" s="425" t="str">
        <f t="shared" si="179"/>
        <v/>
      </c>
      <c r="V372" s="425" t="str">
        <f t="shared" si="180"/>
        <v/>
      </c>
      <c r="W372" s="425"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3"/>
      <c r="BG372" s="3" t="s">
        <v>1487</v>
      </c>
    </row>
    <row r="373" spans="1:59" s="12" customFormat="1" ht="13.5" customHeight="1" x14ac:dyDescent="0.2">
      <c r="A373" s="163">
        <v>358</v>
      </c>
      <c r="B373" s="164"/>
      <c r="C373" s="165"/>
      <c r="D373" s="166"/>
      <c r="E373" s="165"/>
      <c r="F373" s="165"/>
      <c r="G373" s="220"/>
      <c r="H373" s="165"/>
      <c r="I373" s="167"/>
      <c r="J373" s="168"/>
      <c r="K373" s="503"/>
      <c r="L373" s="498"/>
      <c r="M373" s="428"/>
      <c r="N373" s="427"/>
      <c r="O373" s="429"/>
      <c r="P373" s="430"/>
      <c r="Q373" s="422" t="str">
        <f t="shared" si="176"/>
        <v/>
      </c>
      <c r="R373" s="422" t="str">
        <f t="shared" si="177"/>
        <v/>
      </c>
      <c r="S373" s="423" t="str">
        <f t="shared" si="178"/>
        <v/>
      </c>
      <c r="T373" s="424" t="str">
        <f t="shared" si="193"/>
        <v/>
      </c>
      <c r="U373" s="425" t="str">
        <f t="shared" si="179"/>
        <v/>
      </c>
      <c r="V373" s="425" t="str">
        <f t="shared" si="180"/>
        <v/>
      </c>
      <c r="W373" s="425"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3"/>
      <c r="BG373" s="3" t="s">
        <v>1501</v>
      </c>
    </row>
    <row r="374" spans="1:59" s="12" customFormat="1" ht="13.5" customHeight="1" x14ac:dyDescent="0.2">
      <c r="A374" s="163">
        <v>359</v>
      </c>
      <c r="B374" s="164"/>
      <c r="C374" s="165"/>
      <c r="D374" s="166"/>
      <c r="E374" s="165"/>
      <c r="F374" s="165"/>
      <c r="G374" s="220"/>
      <c r="H374" s="165"/>
      <c r="I374" s="167"/>
      <c r="J374" s="168"/>
      <c r="K374" s="503"/>
      <c r="L374" s="498"/>
      <c r="M374" s="428"/>
      <c r="N374" s="427"/>
      <c r="O374" s="429"/>
      <c r="P374" s="430"/>
      <c r="Q374" s="422" t="str">
        <f t="shared" si="176"/>
        <v/>
      </c>
      <c r="R374" s="422" t="str">
        <f t="shared" si="177"/>
        <v/>
      </c>
      <c r="S374" s="423" t="str">
        <f t="shared" si="178"/>
        <v/>
      </c>
      <c r="T374" s="424" t="str">
        <f t="shared" si="193"/>
        <v/>
      </c>
      <c r="U374" s="425" t="str">
        <f t="shared" si="179"/>
        <v/>
      </c>
      <c r="V374" s="425" t="str">
        <f t="shared" si="180"/>
        <v/>
      </c>
      <c r="W374" s="425"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3"/>
      <c r="BG374" s="3" t="s">
        <v>1616</v>
      </c>
    </row>
    <row r="375" spans="1:59" s="12" customFormat="1" ht="13.5" customHeight="1" x14ac:dyDescent="0.2">
      <c r="A375" s="163">
        <v>360</v>
      </c>
      <c r="B375" s="164"/>
      <c r="C375" s="165"/>
      <c r="D375" s="166"/>
      <c r="E375" s="165"/>
      <c r="F375" s="165"/>
      <c r="G375" s="220"/>
      <c r="H375" s="165"/>
      <c r="I375" s="167"/>
      <c r="J375" s="168"/>
      <c r="K375" s="503"/>
      <c r="L375" s="498"/>
      <c r="M375" s="428"/>
      <c r="N375" s="427"/>
      <c r="O375" s="429"/>
      <c r="P375" s="430"/>
      <c r="Q375" s="422" t="str">
        <f t="shared" si="176"/>
        <v/>
      </c>
      <c r="R375" s="422" t="str">
        <f t="shared" si="177"/>
        <v/>
      </c>
      <c r="S375" s="423" t="str">
        <f t="shared" si="178"/>
        <v/>
      </c>
      <c r="T375" s="424" t="str">
        <f t="shared" si="193"/>
        <v/>
      </c>
      <c r="U375" s="425" t="str">
        <f t="shared" si="179"/>
        <v/>
      </c>
      <c r="V375" s="425" t="str">
        <f t="shared" si="180"/>
        <v/>
      </c>
      <c r="W375" s="425"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3"/>
      <c r="BG375" s="3" t="s">
        <v>1494</v>
      </c>
    </row>
    <row r="376" spans="1:59" s="12" customFormat="1" ht="13.5" customHeight="1" x14ac:dyDescent="0.2">
      <c r="A376" s="163">
        <v>361</v>
      </c>
      <c r="B376" s="164"/>
      <c r="C376" s="165"/>
      <c r="D376" s="166"/>
      <c r="E376" s="165"/>
      <c r="F376" s="165"/>
      <c r="G376" s="220"/>
      <c r="H376" s="165"/>
      <c r="I376" s="167"/>
      <c r="J376" s="168"/>
      <c r="K376" s="503"/>
      <c r="L376" s="498"/>
      <c r="M376" s="428"/>
      <c r="N376" s="427"/>
      <c r="O376" s="429"/>
      <c r="P376" s="430"/>
      <c r="Q376" s="422" t="str">
        <f t="shared" si="176"/>
        <v/>
      </c>
      <c r="R376" s="422" t="str">
        <f t="shared" si="177"/>
        <v/>
      </c>
      <c r="S376" s="423" t="str">
        <f t="shared" si="178"/>
        <v/>
      </c>
      <c r="T376" s="424" t="str">
        <f t="shared" si="193"/>
        <v/>
      </c>
      <c r="U376" s="425" t="str">
        <f t="shared" si="179"/>
        <v/>
      </c>
      <c r="V376" s="425" t="str">
        <f t="shared" si="180"/>
        <v/>
      </c>
      <c r="W376" s="425"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3"/>
      <c r="BG376" s="3" t="s">
        <v>1508</v>
      </c>
    </row>
    <row r="377" spans="1:59" s="12" customFormat="1" ht="13.5" customHeight="1" x14ac:dyDescent="0.2">
      <c r="A377" s="163">
        <v>362</v>
      </c>
      <c r="B377" s="164"/>
      <c r="C377" s="165"/>
      <c r="D377" s="166"/>
      <c r="E377" s="165"/>
      <c r="F377" s="165"/>
      <c r="G377" s="220"/>
      <c r="H377" s="165"/>
      <c r="I377" s="167"/>
      <c r="J377" s="168"/>
      <c r="K377" s="503"/>
      <c r="L377" s="498"/>
      <c r="M377" s="428"/>
      <c r="N377" s="427"/>
      <c r="O377" s="429"/>
      <c r="P377" s="430"/>
      <c r="Q377" s="422" t="str">
        <f t="shared" si="176"/>
        <v/>
      </c>
      <c r="R377" s="422" t="str">
        <f t="shared" si="177"/>
        <v/>
      </c>
      <c r="S377" s="423" t="str">
        <f t="shared" si="178"/>
        <v/>
      </c>
      <c r="T377" s="424" t="str">
        <f t="shared" si="193"/>
        <v/>
      </c>
      <c r="U377" s="425" t="str">
        <f t="shared" si="179"/>
        <v/>
      </c>
      <c r="V377" s="425" t="str">
        <f t="shared" si="180"/>
        <v/>
      </c>
      <c r="W377" s="425"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3"/>
      <c r="BG377" s="3" t="s">
        <v>496</v>
      </c>
    </row>
    <row r="378" spans="1:59" s="12" customFormat="1" ht="13.5" customHeight="1" x14ac:dyDescent="0.2">
      <c r="A378" s="163">
        <v>363</v>
      </c>
      <c r="B378" s="164"/>
      <c r="C378" s="165"/>
      <c r="D378" s="166"/>
      <c r="E378" s="165"/>
      <c r="F378" s="165"/>
      <c r="G378" s="220"/>
      <c r="H378" s="165"/>
      <c r="I378" s="167"/>
      <c r="J378" s="168"/>
      <c r="K378" s="503"/>
      <c r="L378" s="498"/>
      <c r="M378" s="428"/>
      <c r="N378" s="427"/>
      <c r="O378" s="429"/>
      <c r="P378" s="430"/>
      <c r="Q378" s="422" t="str">
        <f t="shared" si="176"/>
        <v/>
      </c>
      <c r="R378" s="422" t="str">
        <f t="shared" si="177"/>
        <v/>
      </c>
      <c r="S378" s="423" t="str">
        <f t="shared" si="178"/>
        <v/>
      </c>
      <c r="T378" s="424" t="str">
        <f t="shared" si="193"/>
        <v/>
      </c>
      <c r="U378" s="425" t="str">
        <f t="shared" si="179"/>
        <v/>
      </c>
      <c r="V378" s="425" t="str">
        <f t="shared" si="180"/>
        <v/>
      </c>
      <c r="W378" s="425"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3"/>
      <c r="BG378" s="3" t="s">
        <v>247</v>
      </c>
    </row>
    <row r="379" spans="1:59" s="12" customFormat="1" ht="13.5" customHeight="1" x14ac:dyDescent="0.2">
      <c r="A379" s="163">
        <v>364</v>
      </c>
      <c r="B379" s="164"/>
      <c r="C379" s="165"/>
      <c r="D379" s="166"/>
      <c r="E379" s="165"/>
      <c r="F379" s="165"/>
      <c r="G379" s="220"/>
      <c r="H379" s="165"/>
      <c r="I379" s="167"/>
      <c r="J379" s="168"/>
      <c r="K379" s="503"/>
      <c r="L379" s="498"/>
      <c r="M379" s="428"/>
      <c r="N379" s="427"/>
      <c r="O379" s="429"/>
      <c r="P379" s="430"/>
      <c r="Q379" s="422" t="str">
        <f t="shared" si="176"/>
        <v/>
      </c>
      <c r="R379" s="422" t="str">
        <f t="shared" si="177"/>
        <v/>
      </c>
      <c r="S379" s="423" t="str">
        <f t="shared" si="178"/>
        <v/>
      </c>
      <c r="T379" s="424" t="str">
        <f t="shared" si="193"/>
        <v/>
      </c>
      <c r="U379" s="425" t="str">
        <f t="shared" si="179"/>
        <v/>
      </c>
      <c r="V379" s="425" t="str">
        <f t="shared" si="180"/>
        <v/>
      </c>
      <c r="W379" s="425"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3"/>
      <c r="BG379" s="3" t="s">
        <v>259</v>
      </c>
    </row>
    <row r="380" spans="1:59" s="12" customFormat="1" ht="13.5" customHeight="1" x14ac:dyDescent="0.2">
      <c r="A380" s="163">
        <v>365</v>
      </c>
      <c r="B380" s="164"/>
      <c r="C380" s="165"/>
      <c r="D380" s="166"/>
      <c r="E380" s="165"/>
      <c r="F380" s="165"/>
      <c r="G380" s="220"/>
      <c r="H380" s="165"/>
      <c r="I380" s="167"/>
      <c r="J380" s="168"/>
      <c r="K380" s="503"/>
      <c r="L380" s="498"/>
      <c r="M380" s="428"/>
      <c r="N380" s="427"/>
      <c r="O380" s="429"/>
      <c r="P380" s="430"/>
      <c r="Q380" s="422" t="str">
        <f t="shared" si="176"/>
        <v/>
      </c>
      <c r="R380" s="422" t="str">
        <f t="shared" si="177"/>
        <v/>
      </c>
      <c r="S380" s="423" t="str">
        <f t="shared" si="178"/>
        <v/>
      </c>
      <c r="T380" s="424" t="str">
        <f t="shared" si="193"/>
        <v/>
      </c>
      <c r="U380" s="425" t="str">
        <f t="shared" si="179"/>
        <v/>
      </c>
      <c r="V380" s="425" t="str">
        <f t="shared" si="180"/>
        <v/>
      </c>
      <c r="W380" s="425"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3"/>
      <c r="BG380" s="3" t="s">
        <v>269</v>
      </c>
    </row>
    <row r="381" spans="1:59" s="12" customFormat="1" ht="13.5" customHeight="1" x14ac:dyDescent="0.2">
      <c r="A381" s="163">
        <v>366</v>
      </c>
      <c r="B381" s="164"/>
      <c r="C381" s="165"/>
      <c r="D381" s="166"/>
      <c r="E381" s="165"/>
      <c r="F381" s="165"/>
      <c r="G381" s="220"/>
      <c r="H381" s="165"/>
      <c r="I381" s="167"/>
      <c r="J381" s="168"/>
      <c r="K381" s="503"/>
      <c r="L381" s="498"/>
      <c r="M381" s="428"/>
      <c r="N381" s="427"/>
      <c r="O381" s="429"/>
      <c r="P381" s="430"/>
      <c r="Q381" s="422" t="str">
        <f t="shared" si="176"/>
        <v/>
      </c>
      <c r="R381" s="422" t="str">
        <f t="shared" si="177"/>
        <v/>
      </c>
      <c r="S381" s="423" t="str">
        <f t="shared" si="178"/>
        <v/>
      </c>
      <c r="T381" s="424" t="str">
        <f t="shared" si="193"/>
        <v/>
      </c>
      <c r="U381" s="425" t="str">
        <f t="shared" si="179"/>
        <v/>
      </c>
      <c r="V381" s="425" t="str">
        <f t="shared" si="180"/>
        <v/>
      </c>
      <c r="W381" s="425"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3"/>
      <c r="BG381" s="3" t="s">
        <v>495</v>
      </c>
    </row>
    <row r="382" spans="1:59" s="12" customFormat="1" ht="13.5" customHeight="1" x14ac:dyDescent="0.2">
      <c r="A382" s="163">
        <v>367</v>
      </c>
      <c r="B382" s="164"/>
      <c r="C382" s="165"/>
      <c r="D382" s="166"/>
      <c r="E382" s="165"/>
      <c r="F382" s="165"/>
      <c r="G382" s="220"/>
      <c r="H382" s="165"/>
      <c r="I382" s="167"/>
      <c r="J382" s="168"/>
      <c r="K382" s="503"/>
      <c r="L382" s="498"/>
      <c r="M382" s="428"/>
      <c r="N382" s="427"/>
      <c r="O382" s="429"/>
      <c r="P382" s="430"/>
      <c r="Q382" s="422" t="str">
        <f t="shared" si="176"/>
        <v/>
      </c>
      <c r="R382" s="422" t="str">
        <f t="shared" si="177"/>
        <v/>
      </c>
      <c r="S382" s="423" t="str">
        <f t="shared" si="178"/>
        <v/>
      </c>
      <c r="T382" s="424" t="str">
        <f t="shared" si="193"/>
        <v/>
      </c>
      <c r="U382" s="425" t="str">
        <f t="shared" si="179"/>
        <v/>
      </c>
      <c r="V382" s="425" t="str">
        <f t="shared" si="180"/>
        <v/>
      </c>
      <c r="W382" s="425"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3"/>
      <c r="BG382" s="3" t="s">
        <v>246</v>
      </c>
    </row>
    <row r="383" spans="1:59" s="12" customFormat="1" ht="13.5" customHeight="1" x14ac:dyDescent="0.2">
      <c r="A383" s="163">
        <v>368</v>
      </c>
      <c r="B383" s="164"/>
      <c r="C383" s="165"/>
      <c r="D383" s="166"/>
      <c r="E383" s="165"/>
      <c r="F383" s="165"/>
      <c r="G383" s="220"/>
      <c r="H383" s="165"/>
      <c r="I383" s="167"/>
      <c r="J383" s="168"/>
      <c r="K383" s="503"/>
      <c r="L383" s="498"/>
      <c r="M383" s="428"/>
      <c r="N383" s="427"/>
      <c r="O383" s="429"/>
      <c r="P383" s="430"/>
      <c r="Q383" s="422" t="str">
        <f t="shared" si="176"/>
        <v/>
      </c>
      <c r="R383" s="422" t="str">
        <f t="shared" si="177"/>
        <v/>
      </c>
      <c r="S383" s="423" t="str">
        <f t="shared" si="178"/>
        <v/>
      </c>
      <c r="T383" s="424" t="str">
        <f t="shared" si="193"/>
        <v/>
      </c>
      <c r="U383" s="425" t="str">
        <f t="shared" si="179"/>
        <v/>
      </c>
      <c r="V383" s="425" t="str">
        <f t="shared" si="180"/>
        <v/>
      </c>
      <c r="W383" s="425"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3"/>
      <c r="BG383" s="3" t="s">
        <v>258</v>
      </c>
    </row>
    <row r="384" spans="1:59" s="12" customFormat="1" ht="13.5" customHeight="1" x14ac:dyDescent="0.2">
      <c r="A384" s="163">
        <v>369</v>
      </c>
      <c r="B384" s="164"/>
      <c r="C384" s="165"/>
      <c r="D384" s="166"/>
      <c r="E384" s="165"/>
      <c r="F384" s="165"/>
      <c r="G384" s="220"/>
      <c r="H384" s="165"/>
      <c r="I384" s="167"/>
      <c r="J384" s="168"/>
      <c r="K384" s="503"/>
      <c r="L384" s="498"/>
      <c r="M384" s="428"/>
      <c r="N384" s="427"/>
      <c r="O384" s="429"/>
      <c r="P384" s="430"/>
      <c r="Q384" s="422" t="str">
        <f t="shared" si="176"/>
        <v/>
      </c>
      <c r="R384" s="422" t="str">
        <f t="shared" si="177"/>
        <v/>
      </c>
      <c r="S384" s="423" t="str">
        <f t="shared" si="178"/>
        <v/>
      </c>
      <c r="T384" s="424" t="str">
        <f t="shared" si="193"/>
        <v/>
      </c>
      <c r="U384" s="425" t="str">
        <f t="shared" si="179"/>
        <v/>
      </c>
      <c r="V384" s="425" t="str">
        <f t="shared" si="180"/>
        <v/>
      </c>
      <c r="W384" s="425"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3"/>
      <c r="BG384" s="3" t="s">
        <v>268</v>
      </c>
    </row>
    <row r="385" spans="1:59" s="12" customFormat="1" ht="13.5" customHeight="1" x14ac:dyDescent="0.2">
      <c r="A385" s="163">
        <v>370</v>
      </c>
      <c r="B385" s="164"/>
      <c r="C385" s="165"/>
      <c r="D385" s="166"/>
      <c r="E385" s="165"/>
      <c r="F385" s="165"/>
      <c r="G385" s="220"/>
      <c r="H385" s="165"/>
      <c r="I385" s="167"/>
      <c r="J385" s="168"/>
      <c r="K385" s="503"/>
      <c r="L385" s="498"/>
      <c r="M385" s="428"/>
      <c r="N385" s="427"/>
      <c r="O385" s="429"/>
      <c r="P385" s="430"/>
      <c r="Q385" s="422" t="str">
        <f t="shared" si="176"/>
        <v/>
      </c>
      <c r="R385" s="422" t="str">
        <f t="shared" si="177"/>
        <v/>
      </c>
      <c r="S385" s="423" t="str">
        <f t="shared" si="178"/>
        <v/>
      </c>
      <c r="T385" s="424" t="str">
        <f t="shared" si="193"/>
        <v/>
      </c>
      <c r="U385" s="425" t="str">
        <f t="shared" si="179"/>
        <v/>
      </c>
      <c r="V385" s="425" t="str">
        <f t="shared" si="180"/>
        <v/>
      </c>
      <c r="W385" s="425"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3"/>
      <c r="BG385" s="3" t="s">
        <v>542</v>
      </c>
    </row>
    <row r="386" spans="1:59" s="12" customFormat="1" ht="13.5" customHeight="1" x14ac:dyDescent="0.2">
      <c r="A386" s="163">
        <v>371</v>
      </c>
      <c r="B386" s="164"/>
      <c r="C386" s="165"/>
      <c r="D386" s="166"/>
      <c r="E386" s="165"/>
      <c r="F386" s="165"/>
      <c r="G386" s="220"/>
      <c r="H386" s="165"/>
      <c r="I386" s="167"/>
      <c r="J386" s="168"/>
      <c r="K386" s="503"/>
      <c r="L386" s="498"/>
      <c r="M386" s="428"/>
      <c r="N386" s="427"/>
      <c r="O386" s="429"/>
      <c r="P386" s="430"/>
      <c r="Q386" s="422" t="str">
        <f t="shared" si="176"/>
        <v/>
      </c>
      <c r="R386" s="422" t="str">
        <f t="shared" si="177"/>
        <v/>
      </c>
      <c r="S386" s="423" t="str">
        <f t="shared" si="178"/>
        <v/>
      </c>
      <c r="T386" s="424" t="str">
        <f t="shared" si="193"/>
        <v/>
      </c>
      <c r="U386" s="425" t="str">
        <f t="shared" si="179"/>
        <v/>
      </c>
      <c r="V386" s="425" t="str">
        <f t="shared" si="180"/>
        <v/>
      </c>
      <c r="W386" s="425"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3"/>
      <c r="BG386" s="3" t="s">
        <v>543</v>
      </c>
    </row>
    <row r="387" spans="1:59" s="12" customFormat="1" ht="13.5" customHeight="1" x14ac:dyDescent="0.2">
      <c r="A387" s="163">
        <v>372</v>
      </c>
      <c r="B387" s="164"/>
      <c r="C387" s="165"/>
      <c r="D387" s="166"/>
      <c r="E387" s="165"/>
      <c r="F387" s="165"/>
      <c r="G387" s="220"/>
      <c r="H387" s="165"/>
      <c r="I387" s="167"/>
      <c r="J387" s="168"/>
      <c r="K387" s="503"/>
      <c r="L387" s="498"/>
      <c r="M387" s="428"/>
      <c r="N387" s="427"/>
      <c r="O387" s="429"/>
      <c r="P387" s="430"/>
      <c r="Q387" s="422" t="str">
        <f t="shared" si="176"/>
        <v/>
      </c>
      <c r="R387" s="422" t="str">
        <f t="shared" si="177"/>
        <v/>
      </c>
      <c r="S387" s="423" t="str">
        <f t="shared" si="178"/>
        <v/>
      </c>
      <c r="T387" s="424" t="str">
        <f t="shared" si="193"/>
        <v/>
      </c>
      <c r="U387" s="425" t="str">
        <f t="shared" si="179"/>
        <v/>
      </c>
      <c r="V387" s="425" t="str">
        <f t="shared" si="180"/>
        <v/>
      </c>
      <c r="W387" s="425"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3"/>
      <c r="BG387" s="3" t="s">
        <v>281</v>
      </c>
    </row>
    <row r="388" spans="1:59" s="12" customFormat="1" ht="13.5" customHeight="1" x14ac:dyDescent="0.2">
      <c r="A388" s="163">
        <v>373</v>
      </c>
      <c r="B388" s="164"/>
      <c r="C388" s="165"/>
      <c r="D388" s="166"/>
      <c r="E388" s="165"/>
      <c r="F388" s="165"/>
      <c r="G388" s="220"/>
      <c r="H388" s="165"/>
      <c r="I388" s="167"/>
      <c r="J388" s="168"/>
      <c r="K388" s="503"/>
      <c r="L388" s="498"/>
      <c r="M388" s="428"/>
      <c r="N388" s="427"/>
      <c r="O388" s="429"/>
      <c r="P388" s="430"/>
      <c r="Q388" s="422" t="str">
        <f t="shared" si="176"/>
        <v/>
      </c>
      <c r="R388" s="422" t="str">
        <f t="shared" si="177"/>
        <v/>
      </c>
      <c r="S388" s="423" t="str">
        <f t="shared" si="178"/>
        <v/>
      </c>
      <c r="T388" s="424" t="str">
        <f t="shared" si="193"/>
        <v/>
      </c>
      <c r="U388" s="425" t="str">
        <f t="shared" si="179"/>
        <v/>
      </c>
      <c r="V388" s="425" t="str">
        <f t="shared" si="180"/>
        <v/>
      </c>
      <c r="W388" s="425"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3"/>
      <c r="BG388" s="3" t="s">
        <v>306</v>
      </c>
    </row>
    <row r="389" spans="1:59" s="12" customFormat="1" ht="13.5" customHeight="1" x14ac:dyDescent="0.2">
      <c r="A389" s="163">
        <v>374</v>
      </c>
      <c r="B389" s="164"/>
      <c r="C389" s="165"/>
      <c r="D389" s="166"/>
      <c r="E389" s="165"/>
      <c r="F389" s="165"/>
      <c r="G389" s="220"/>
      <c r="H389" s="165"/>
      <c r="I389" s="167"/>
      <c r="J389" s="168"/>
      <c r="K389" s="503"/>
      <c r="L389" s="498"/>
      <c r="M389" s="428"/>
      <c r="N389" s="427"/>
      <c r="O389" s="429"/>
      <c r="P389" s="430"/>
      <c r="Q389" s="422" t="str">
        <f t="shared" si="176"/>
        <v/>
      </c>
      <c r="R389" s="422" t="str">
        <f t="shared" si="177"/>
        <v/>
      </c>
      <c r="S389" s="423" t="str">
        <f t="shared" si="178"/>
        <v/>
      </c>
      <c r="T389" s="424" t="str">
        <f t="shared" si="193"/>
        <v/>
      </c>
      <c r="U389" s="425" t="str">
        <f t="shared" si="179"/>
        <v/>
      </c>
      <c r="V389" s="425" t="str">
        <f t="shared" si="180"/>
        <v/>
      </c>
      <c r="W389" s="425"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3"/>
      <c r="BG389" s="3" t="s">
        <v>357</v>
      </c>
    </row>
    <row r="390" spans="1:59" s="12" customFormat="1" ht="13.5" customHeight="1" x14ac:dyDescent="0.2">
      <c r="A390" s="163">
        <v>375</v>
      </c>
      <c r="B390" s="164"/>
      <c r="C390" s="165"/>
      <c r="D390" s="166"/>
      <c r="E390" s="165"/>
      <c r="F390" s="165"/>
      <c r="G390" s="220"/>
      <c r="H390" s="165"/>
      <c r="I390" s="167"/>
      <c r="J390" s="168"/>
      <c r="K390" s="503"/>
      <c r="L390" s="498"/>
      <c r="M390" s="428"/>
      <c r="N390" s="427"/>
      <c r="O390" s="429"/>
      <c r="P390" s="430"/>
      <c r="Q390" s="422" t="str">
        <f t="shared" si="176"/>
        <v/>
      </c>
      <c r="R390" s="422" t="str">
        <f t="shared" si="177"/>
        <v/>
      </c>
      <c r="S390" s="423" t="str">
        <f t="shared" si="178"/>
        <v/>
      </c>
      <c r="T390" s="424" t="str">
        <f t="shared" si="193"/>
        <v/>
      </c>
      <c r="U390" s="425" t="str">
        <f t="shared" si="179"/>
        <v/>
      </c>
      <c r="V390" s="425" t="str">
        <f t="shared" si="180"/>
        <v/>
      </c>
      <c r="W390" s="425"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3"/>
      <c r="BG390" s="3" t="s">
        <v>540</v>
      </c>
    </row>
    <row r="391" spans="1:59" s="12" customFormat="1" ht="13.5" customHeight="1" x14ac:dyDescent="0.2">
      <c r="A391" s="163">
        <v>376</v>
      </c>
      <c r="B391" s="164"/>
      <c r="C391" s="165"/>
      <c r="D391" s="166"/>
      <c r="E391" s="165"/>
      <c r="F391" s="165"/>
      <c r="G391" s="220"/>
      <c r="H391" s="165"/>
      <c r="I391" s="167"/>
      <c r="J391" s="168"/>
      <c r="K391" s="503"/>
      <c r="L391" s="498"/>
      <c r="M391" s="428"/>
      <c r="N391" s="427"/>
      <c r="O391" s="429"/>
      <c r="P391" s="430"/>
      <c r="Q391" s="422" t="str">
        <f t="shared" si="176"/>
        <v/>
      </c>
      <c r="R391" s="422" t="str">
        <f t="shared" si="177"/>
        <v/>
      </c>
      <c r="S391" s="423" t="str">
        <f t="shared" si="178"/>
        <v/>
      </c>
      <c r="T391" s="424" t="str">
        <f t="shared" si="193"/>
        <v/>
      </c>
      <c r="U391" s="425" t="str">
        <f t="shared" si="179"/>
        <v/>
      </c>
      <c r="V391" s="425" t="str">
        <f t="shared" si="180"/>
        <v/>
      </c>
      <c r="W391" s="425"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3"/>
      <c r="BG391" s="3" t="s">
        <v>541</v>
      </c>
    </row>
    <row r="392" spans="1:59" s="12" customFormat="1" ht="13.5" customHeight="1" x14ac:dyDescent="0.2">
      <c r="A392" s="163">
        <v>377</v>
      </c>
      <c r="B392" s="164"/>
      <c r="C392" s="165"/>
      <c r="D392" s="166"/>
      <c r="E392" s="165"/>
      <c r="F392" s="165"/>
      <c r="G392" s="220"/>
      <c r="H392" s="165"/>
      <c r="I392" s="167"/>
      <c r="J392" s="168"/>
      <c r="K392" s="503"/>
      <c r="L392" s="498"/>
      <c r="M392" s="428"/>
      <c r="N392" s="427"/>
      <c r="O392" s="429"/>
      <c r="P392" s="430"/>
      <c r="Q392" s="422" t="str">
        <f t="shared" si="176"/>
        <v/>
      </c>
      <c r="R392" s="422" t="str">
        <f t="shared" si="177"/>
        <v/>
      </c>
      <c r="S392" s="423" t="str">
        <f t="shared" si="178"/>
        <v/>
      </c>
      <c r="T392" s="424" t="str">
        <f t="shared" si="193"/>
        <v/>
      </c>
      <c r="U392" s="425" t="str">
        <f t="shared" si="179"/>
        <v/>
      </c>
      <c r="V392" s="425" t="str">
        <f t="shared" si="180"/>
        <v/>
      </c>
      <c r="W392" s="425"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3"/>
      <c r="BG392" s="3" t="s">
        <v>280</v>
      </c>
    </row>
    <row r="393" spans="1:59" s="12" customFormat="1" ht="13.5" customHeight="1" x14ac:dyDescent="0.2">
      <c r="A393" s="163">
        <v>378</v>
      </c>
      <c r="B393" s="164"/>
      <c r="C393" s="165"/>
      <c r="D393" s="166"/>
      <c r="E393" s="165"/>
      <c r="F393" s="165"/>
      <c r="G393" s="220"/>
      <c r="H393" s="165"/>
      <c r="I393" s="167"/>
      <c r="J393" s="168"/>
      <c r="K393" s="503"/>
      <c r="L393" s="498"/>
      <c r="M393" s="428"/>
      <c r="N393" s="427"/>
      <c r="O393" s="429"/>
      <c r="P393" s="430"/>
      <c r="Q393" s="422" t="str">
        <f t="shared" si="176"/>
        <v/>
      </c>
      <c r="R393" s="422" t="str">
        <f t="shared" si="177"/>
        <v/>
      </c>
      <c r="S393" s="423" t="str">
        <f t="shared" si="178"/>
        <v/>
      </c>
      <c r="T393" s="424" t="str">
        <f t="shared" si="193"/>
        <v/>
      </c>
      <c r="U393" s="425" t="str">
        <f t="shared" si="179"/>
        <v/>
      </c>
      <c r="V393" s="425" t="str">
        <f t="shared" si="180"/>
        <v/>
      </c>
      <c r="W393" s="425"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3"/>
      <c r="BG393" s="3" t="s">
        <v>305</v>
      </c>
    </row>
    <row r="394" spans="1:59" s="12" customFormat="1" ht="13.5" customHeight="1" x14ac:dyDescent="0.2">
      <c r="A394" s="163">
        <v>379</v>
      </c>
      <c r="B394" s="164"/>
      <c r="C394" s="165"/>
      <c r="D394" s="166"/>
      <c r="E394" s="165"/>
      <c r="F394" s="165"/>
      <c r="G394" s="220"/>
      <c r="H394" s="165"/>
      <c r="I394" s="167"/>
      <c r="J394" s="168"/>
      <c r="K394" s="503"/>
      <c r="L394" s="498"/>
      <c r="M394" s="428"/>
      <c r="N394" s="427"/>
      <c r="O394" s="429"/>
      <c r="P394" s="430"/>
      <c r="Q394" s="422" t="str">
        <f t="shared" si="176"/>
        <v/>
      </c>
      <c r="R394" s="422" t="str">
        <f t="shared" si="177"/>
        <v/>
      </c>
      <c r="S394" s="423" t="str">
        <f t="shared" si="178"/>
        <v/>
      </c>
      <c r="T394" s="424" t="str">
        <f t="shared" si="193"/>
        <v/>
      </c>
      <c r="U394" s="425" t="str">
        <f t="shared" si="179"/>
        <v/>
      </c>
      <c r="V394" s="425" t="str">
        <f t="shared" si="180"/>
        <v/>
      </c>
      <c r="W394" s="425"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3"/>
      <c r="BG394" s="3" t="s">
        <v>355</v>
      </c>
    </row>
    <row r="395" spans="1:59" s="12" customFormat="1" ht="13.5" customHeight="1" x14ac:dyDescent="0.2">
      <c r="A395" s="163">
        <v>380</v>
      </c>
      <c r="B395" s="164"/>
      <c r="C395" s="165"/>
      <c r="D395" s="166"/>
      <c r="E395" s="165"/>
      <c r="F395" s="165"/>
      <c r="G395" s="220"/>
      <c r="H395" s="165"/>
      <c r="I395" s="167"/>
      <c r="J395" s="168"/>
      <c r="K395" s="503"/>
      <c r="L395" s="498"/>
      <c r="M395" s="428"/>
      <c r="N395" s="427"/>
      <c r="O395" s="429"/>
      <c r="P395" s="430"/>
      <c r="Q395" s="422" t="str">
        <f t="shared" si="176"/>
        <v/>
      </c>
      <c r="R395" s="422" t="str">
        <f t="shared" si="177"/>
        <v/>
      </c>
      <c r="S395" s="423" t="str">
        <f t="shared" si="178"/>
        <v/>
      </c>
      <c r="T395" s="424" t="str">
        <f t="shared" si="193"/>
        <v/>
      </c>
      <c r="U395" s="425" t="str">
        <f t="shared" si="179"/>
        <v/>
      </c>
      <c r="V395" s="425" t="str">
        <f t="shared" si="180"/>
        <v/>
      </c>
      <c r="W395" s="425"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3"/>
      <c r="BG395" s="3" t="s">
        <v>567</v>
      </c>
    </row>
    <row r="396" spans="1:59" s="12" customFormat="1" ht="13.5" customHeight="1" x14ac:dyDescent="0.2">
      <c r="A396" s="163">
        <v>381</v>
      </c>
      <c r="B396" s="164"/>
      <c r="C396" s="165"/>
      <c r="D396" s="166"/>
      <c r="E396" s="165"/>
      <c r="F396" s="165"/>
      <c r="G396" s="220"/>
      <c r="H396" s="165"/>
      <c r="I396" s="167"/>
      <c r="J396" s="168"/>
      <c r="K396" s="503"/>
      <c r="L396" s="498"/>
      <c r="M396" s="428"/>
      <c r="N396" s="427"/>
      <c r="O396" s="429"/>
      <c r="P396" s="430"/>
      <c r="Q396" s="422" t="str">
        <f t="shared" si="176"/>
        <v/>
      </c>
      <c r="R396" s="422" t="str">
        <f t="shared" si="177"/>
        <v/>
      </c>
      <c r="S396" s="423" t="str">
        <f t="shared" si="178"/>
        <v/>
      </c>
      <c r="T396" s="424" t="str">
        <f t="shared" si="193"/>
        <v/>
      </c>
      <c r="U396" s="425" t="str">
        <f t="shared" si="179"/>
        <v/>
      </c>
      <c r="V396" s="425" t="str">
        <f t="shared" si="180"/>
        <v/>
      </c>
      <c r="W396" s="425"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3"/>
      <c r="BG396" s="3" t="s">
        <v>568</v>
      </c>
    </row>
    <row r="397" spans="1:59" s="12" customFormat="1" ht="13.5" customHeight="1" x14ac:dyDescent="0.2">
      <c r="A397" s="163">
        <v>382</v>
      </c>
      <c r="B397" s="164"/>
      <c r="C397" s="165"/>
      <c r="D397" s="166"/>
      <c r="E397" s="165"/>
      <c r="F397" s="165"/>
      <c r="G397" s="220"/>
      <c r="H397" s="165"/>
      <c r="I397" s="167"/>
      <c r="J397" s="168"/>
      <c r="K397" s="503"/>
      <c r="L397" s="498"/>
      <c r="M397" s="428"/>
      <c r="N397" s="427"/>
      <c r="O397" s="429"/>
      <c r="P397" s="430"/>
      <c r="Q397" s="422" t="str">
        <f t="shared" si="176"/>
        <v/>
      </c>
      <c r="R397" s="422" t="str">
        <f t="shared" si="177"/>
        <v/>
      </c>
      <c r="S397" s="423" t="str">
        <f t="shared" si="178"/>
        <v/>
      </c>
      <c r="T397" s="424" t="str">
        <f t="shared" si="193"/>
        <v/>
      </c>
      <c r="U397" s="425" t="str">
        <f t="shared" si="179"/>
        <v/>
      </c>
      <c r="V397" s="425" t="str">
        <f t="shared" si="180"/>
        <v/>
      </c>
      <c r="W397" s="425"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3"/>
      <c r="BG397" s="3" t="s">
        <v>414</v>
      </c>
    </row>
    <row r="398" spans="1:59" s="12" customFormat="1" ht="13.5" customHeight="1" x14ac:dyDescent="0.2">
      <c r="A398" s="163">
        <v>383</v>
      </c>
      <c r="B398" s="164"/>
      <c r="C398" s="165"/>
      <c r="D398" s="166"/>
      <c r="E398" s="165"/>
      <c r="F398" s="165"/>
      <c r="G398" s="220"/>
      <c r="H398" s="165"/>
      <c r="I398" s="167"/>
      <c r="J398" s="168"/>
      <c r="K398" s="503"/>
      <c r="L398" s="498"/>
      <c r="M398" s="428"/>
      <c r="N398" s="427"/>
      <c r="O398" s="429"/>
      <c r="P398" s="430"/>
      <c r="Q398" s="422" t="str">
        <f t="shared" si="176"/>
        <v/>
      </c>
      <c r="R398" s="422" t="str">
        <f t="shared" si="177"/>
        <v/>
      </c>
      <c r="S398" s="423" t="str">
        <f t="shared" si="178"/>
        <v/>
      </c>
      <c r="T398" s="424" t="str">
        <f t="shared" si="193"/>
        <v/>
      </c>
      <c r="U398" s="425" t="str">
        <f t="shared" si="179"/>
        <v/>
      </c>
      <c r="V398" s="425" t="str">
        <f t="shared" si="180"/>
        <v/>
      </c>
      <c r="W398" s="425"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3"/>
      <c r="BG398" s="3" t="s">
        <v>425</v>
      </c>
    </row>
    <row r="399" spans="1:59" s="12" customFormat="1" ht="13.5" customHeight="1" x14ac:dyDescent="0.2">
      <c r="A399" s="163">
        <v>384</v>
      </c>
      <c r="B399" s="164"/>
      <c r="C399" s="165"/>
      <c r="D399" s="166"/>
      <c r="E399" s="165"/>
      <c r="F399" s="165"/>
      <c r="G399" s="220"/>
      <c r="H399" s="165"/>
      <c r="I399" s="167"/>
      <c r="J399" s="168"/>
      <c r="K399" s="503"/>
      <c r="L399" s="498"/>
      <c r="M399" s="428"/>
      <c r="N399" s="427"/>
      <c r="O399" s="429"/>
      <c r="P399" s="430"/>
      <c r="Q399" s="422" t="str">
        <f t="shared" si="176"/>
        <v/>
      </c>
      <c r="R399" s="422" t="str">
        <f t="shared" si="177"/>
        <v/>
      </c>
      <c r="S399" s="423" t="str">
        <f t="shared" si="178"/>
        <v/>
      </c>
      <c r="T399" s="424" t="str">
        <f t="shared" si="193"/>
        <v/>
      </c>
      <c r="U399" s="425" t="str">
        <f t="shared" si="179"/>
        <v/>
      </c>
      <c r="V399" s="425" t="str">
        <f t="shared" si="180"/>
        <v/>
      </c>
      <c r="W399" s="425"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3"/>
      <c r="BG399" s="3" t="s">
        <v>438</v>
      </c>
    </row>
    <row r="400" spans="1:59" s="12" customFormat="1" ht="13.5" customHeight="1" x14ac:dyDescent="0.2">
      <c r="A400" s="163">
        <v>385</v>
      </c>
      <c r="B400" s="164"/>
      <c r="C400" s="165"/>
      <c r="D400" s="166"/>
      <c r="E400" s="165"/>
      <c r="F400" s="165"/>
      <c r="G400" s="220"/>
      <c r="H400" s="165"/>
      <c r="I400" s="167"/>
      <c r="J400" s="168"/>
      <c r="K400" s="503"/>
      <c r="L400" s="498"/>
      <c r="M400" s="428"/>
      <c r="N400" s="427"/>
      <c r="O400" s="429"/>
      <c r="P400" s="430"/>
      <c r="Q400" s="422" t="str">
        <f t="shared" ref="Q400:Q463" si="211">IF(ISBLANK(K400)=TRUE,"",IF(ISNUMBER(AM400)=TRUE,AM400,"エラー"))</f>
        <v/>
      </c>
      <c r="R400" s="422" t="str">
        <f t="shared" ref="R400:R463" si="212">IF(ISBLANK(K400)=TRUE,"",IF(ISNUMBER(AP400)=TRUE,AP400,"エラー"))</f>
        <v/>
      </c>
      <c r="S400" s="423" t="str">
        <f t="shared" ref="S400:S463" si="213">IF(ISBLANK(K400)=TRUE,"",IF(ISNUMBER(AV400)=TRUE,AV400,"エラー"))</f>
        <v/>
      </c>
      <c r="T400" s="424" t="str">
        <f t="shared" si="193"/>
        <v/>
      </c>
      <c r="U400" s="425" t="str">
        <f t="shared" ref="U400:U463" si="214">IF(Q400="","",IF(ISERROR(Q400*Y400*AF400),"エラー",IF(ISBLANK(Y400)=TRUE,"エラー",IF(ISBLANK(Q400)=TRUE,"エラー",IF(AY400=1,"エラー",Q400*AF400*Y400/1000)))))</f>
        <v/>
      </c>
      <c r="V400" s="425" t="str">
        <f t="shared" ref="V400:V463" si="215">IF(R400="","",IF(ISERROR(R400*Y400*AF400),"エラー",IF(ISBLANK(Y400)=TRUE,"エラー",IF(ISBLANK(R400)=TRUE,"エラー",IF(AY400=1,"エラー",R400*AF400*Y400/1000)))))</f>
        <v/>
      </c>
      <c r="W400" s="425"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3"/>
      <c r="BG400" s="3" t="s">
        <v>565</v>
      </c>
    </row>
    <row r="401" spans="1:59" s="12" customFormat="1" ht="13.5" customHeight="1" x14ac:dyDescent="0.2">
      <c r="A401" s="163">
        <v>386</v>
      </c>
      <c r="B401" s="164"/>
      <c r="C401" s="165"/>
      <c r="D401" s="166"/>
      <c r="E401" s="165"/>
      <c r="F401" s="165"/>
      <c r="G401" s="220"/>
      <c r="H401" s="165"/>
      <c r="I401" s="167"/>
      <c r="J401" s="168"/>
      <c r="K401" s="503"/>
      <c r="L401" s="498"/>
      <c r="M401" s="428"/>
      <c r="N401" s="427"/>
      <c r="O401" s="429"/>
      <c r="P401" s="430"/>
      <c r="Q401" s="422" t="str">
        <f t="shared" si="211"/>
        <v/>
      </c>
      <c r="R401" s="422" t="str">
        <f t="shared" si="212"/>
        <v/>
      </c>
      <c r="S401" s="423" t="str">
        <f t="shared" si="213"/>
        <v/>
      </c>
      <c r="T401" s="424" t="str">
        <f t="shared" ref="T401:T464" si="228">IF(OR(Y401="",Z401=""),"",Y401/Z401)</f>
        <v/>
      </c>
      <c r="U401" s="425" t="str">
        <f t="shared" si="214"/>
        <v/>
      </c>
      <c r="V401" s="425" t="str">
        <f t="shared" si="215"/>
        <v/>
      </c>
      <c r="W401" s="425"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3"/>
      <c r="BG401" s="3" t="s">
        <v>566</v>
      </c>
    </row>
    <row r="402" spans="1:59" s="12" customFormat="1" ht="13.5" customHeight="1" x14ac:dyDescent="0.2">
      <c r="A402" s="163">
        <v>387</v>
      </c>
      <c r="B402" s="164"/>
      <c r="C402" s="165"/>
      <c r="D402" s="166"/>
      <c r="E402" s="165"/>
      <c r="F402" s="165"/>
      <c r="G402" s="220"/>
      <c r="H402" s="165"/>
      <c r="I402" s="167"/>
      <c r="J402" s="168"/>
      <c r="K402" s="503"/>
      <c r="L402" s="498"/>
      <c r="M402" s="428"/>
      <c r="N402" s="427"/>
      <c r="O402" s="429"/>
      <c r="P402" s="430"/>
      <c r="Q402" s="422" t="str">
        <f t="shared" si="211"/>
        <v/>
      </c>
      <c r="R402" s="422" t="str">
        <f t="shared" si="212"/>
        <v/>
      </c>
      <c r="S402" s="423" t="str">
        <f t="shared" si="213"/>
        <v/>
      </c>
      <c r="T402" s="424" t="str">
        <f t="shared" si="228"/>
        <v/>
      </c>
      <c r="U402" s="425" t="str">
        <f t="shared" si="214"/>
        <v/>
      </c>
      <c r="V402" s="425" t="str">
        <f t="shared" si="215"/>
        <v/>
      </c>
      <c r="W402" s="425"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3"/>
      <c r="BG402" s="3" t="s">
        <v>412</v>
      </c>
    </row>
    <row r="403" spans="1:59" s="12" customFormat="1" ht="13.5" customHeight="1" x14ac:dyDescent="0.2">
      <c r="A403" s="163">
        <v>388</v>
      </c>
      <c r="B403" s="164"/>
      <c r="C403" s="165"/>
      <c r="D403" s="166"/>
      <c r="E403" s="165"/>
      <c r="F403" s="165"/>
      <c r="G403" s="220"/>
      <c r="H403" s="165"/>
      <c r="I403" s="167"/>
      <c r="J403" s="168"/>
      <c r="K403" s="503"/>
      <c r="L403" s="498"/>
      <c r="M403" s="428"/>
      <c r="N403" s="427"/>
      <c r="O403" s="429"/>
      <c r="P403" s="430"/>
      <c r="Q403" s="422" t="str">
        <f t="shared" si="211"/>
        <v/>
      </c>
      <c r="R403" s="422" t="str">
        <f t="shared" si="212"/>
        <v/>
      </c>
      <c r="S403" s="423" t="str">
        <f t="shared" si="213"/>
        <v/>
      </c>
      <c r="T403" s="424" t="str">
        <f t="shared" si="228"/>
        <v/>
      </c>
      <c r="U403" s="425" t="str">
        <f t="shared" si="214"/>
        <v/>
      </c>
      <c r="V403" s="425" t="str">
        <f t="shared" si="215"/>
        <v/>
      </c>
      <c r="W403" s="425"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3"/>
      <c r="BG403" s="3" t="s">
        <v>424</v>
      </c>
    </row>
    <row r="404" spans="1:59" s="12" customFormat="1" ht="13.5" customHeight="1" x14ac:dyDescent="0.2">
      <c r="A404" s="163">
        <v>389</v>
      </c>
      <c r="B404" s="164"/>
      <c r="C404" s="165"/>
      <c r="D404" s="166"/>
      <c r="E404" s="165"/>
      <c r="F404" s="165"/>
      <c r="G404" s="220"/>
      <c r="H404" s="165"/>
      <c r="I404" s="167"/>
      <c r="J404" s="168"/>
      <c r="K404" s="503"/>
      <c r="L404" s="498"/>
      <c r="M404" s="428"/>
      <c r="N404" s="427"/>
      <c r="O404" s="429"/>
      <c r="P404" s="430"/>
      <c r="Q404" s="422" t="str">
        <f t="shared" si="211"/>
        <v/>
      </c>
      <c r="R404" s="422" t="str">
        <f t="shared" si="212"/>
        <v/>
      </c>
      <c r="S404" s="423" t="str">
        <f t="shared" si="213"/>
        <v/>
      </c>
      <c r="T404" s="424" t="str">
        <f t="shared" si="228"/>
        <v/>
      </c>
      <c r="U404" s="425" t="str">
        <f t="shared" si="214"/>
        <v/>
      </c>
      <c r="V404" s="425" t="str">
        <f t="shared" si="215"/>
        <v/>
      </c>
      <c r="W404" s="425"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3"/>
      <c r="BG404" s="3" t="s">
        <v>437</v>
      </c>
    </row>
    <row r="405" spans="1:59" s="12" customFormat="1" ht="13.5" customHeight="1" x14ac:dyDescent="0.2">
      <c r="A405" s="163">
        <v>390</v>
      </c>
      <c r="B405" s="164"/>
      <c r="C405" s="165"/>
      <c r="D405" s="166"/>
      <c r="E405" s="165"/>
      <c r="F405" s="165"/>
      <c r="G405" s="220"/>
      <c r="H405" s="165"/>
      <c r="I405" s="167"/>
      <c r="J405" s="168"/>
      <c r="K405" s="503"/>
      <c r="L405" s="498"/>
      <c r="M405" s="428"/>
      <c r="N405" s="427"/>
      <c r="O405" s="429"/>
      <c r="P405" s="430"/>
      <c r="Q405" s="422" t="str">
        <f t="shared" si="211"/>
        <v/>
      </c>
      <c r="R405" s="422" t="str">
        <f t="shared" si="212"/>
        <v/>
      </c>
      <c r="S405" s="423" t="str">
        <f t="shared" si="213"/>
        <v/>
      </c>
      <c r="T405" s="424" t="str">
        <f t="shared" si="228"/>
        <v/>
      </c>
      <c r="U405" s="425" t="str">
        <f t="shared" si="214"/>
        <v/>
      </c>
      <c r="V405" s="425" t="str">
        <f t="shared" si="215"/>
        <v/>
      </c>
      <c r="W405" s="425"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3"/>
      <c r="BG405" s="3" t="s">
        <v>580</v>
      </c>
    </row>
    <row r="406" spans="1:59" s="12" customFormat="1" ht="13.5" customHeight="1" x14ac:dyDescent="0.2">
      <c r="A406" s="163">
        <v>391</v>
      </c>
      <c r="B406" s="164"/>
      <c r="C406" s="165"/>
      <c r="D406" s="166"/>
      <c r="E406" s="165"/>
      <c r="F406" s="165"/>
      <c r="G406" s="220"/>
      <c r="H406" s="165"/>
      <c r="I406" s="167"/>
      <c r="J406" s="168"/>
      <c r="K406" s="503"/>
      <c r="L406" s="498"/>
      <c r="M406" s="428"/>
      <c r="N406" s="427"/>
      <c r="O406" s="429"/>
      <c r="P406" s="430"/>
      <c r="Q406" s="422" t="str">
        <f t="shared" si="211"/>
        <v/>
      </c>
      <c r="R406" s="422" t="str">
        <f t="shared" si="212"/>
        <v/>
      </c>
      <c r="S406" s="423" t="str">
        <f t="shared" si="213"/>
        <v/>
      </c>
      <c r="T406" s="424" t="str">
        <f t="shared" si="228"/>
        <v/>
      </c>
      <c r="U406" s="425" t="str">
        <f t="shared" si="214"/>
        <v/>
      </c>
      <c r="V406" s="425" t="str">
        <f t="shared" si="215"/>
        <v/>
      </c>
      <c r="W406" s="425"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3"/>
      <c r="BG406" s="3" t="s">
        <v>459</v>
      </c>
    </row>
    <row r="407" spans="1:59" s="12" customFormat="1" ht="13.5" customHeight="1" x14ac:dyDescent="0.2">
      <c r="A407" s="163">
        <v>392</v>
      </c>
      <c r="B407" s="164"/>
      <c r="C407" s="165"/>
      <c r="D407" s="166"/>
      <c r="E407" s="165"/>
      <c r="F407" s="165"/>
      <c r="G407" s="220"/>
      <c r="H407" s="165"/>
      <c r="I407" s="167"/>
      <c r="J407" s="168"/>
      <c r="K407" s="503"/>
      <c r="L407" s="498"/>
      <c r="M407" s="428"/>
      <c r="N407" s="427"/>
      <c r="O407" s="429"/>
      <c r="P407" s="430"/>
      <c r="Q407" s="422" t="str">
        <f t="shared" si="211"/>
        <v/>
      </c>
      <c r="R407" s="422" t="str">
        <f t="shared" si="212"/>
        <v/>
      </c>
      <c r="S407" s="423" t="str">
        <f t="shared" si="213"/>
        <v/>
      </c>
      <c r="T407" s="424" t="str">
        <f t="shared" si="228"/>
        <v/>
      </c>
      <c r="U407" s="425" t="str">
        <f t="shared" si="214"/>
        <v/>
      </c>
      <c r="V407" s="425" t="str">
        <f t="shared" si="215"/>
        <v/>
      </c>
      <c r="W407" s="425"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3"/>
      <c r="BG407" s="3" t="s">
        <v>470</v>
      </c>
    </row>
    <row r="408" spans="1:59" s="12" customFormat="1" ht="13.5" customHeight="1" x14ac:dyDescent="0.2">
      <c r="A408" s="163">
        <v>393</v>
      </c>
      <c r="B408" s="164"/>
      <c r="C408" s="165"/>
      <c r="D408" s="166"/>
      <c r="E408" s="165"/>
      <c r="F408" s="165"/>
      <c r="G408" s="220"/>
      <c r="H408" s="165"/>
      <c r="I408" s="167"/>
      <c r="J408" s="168"/>
      <c r="K408" s="503"/>
      <c r="L408" s="498"/>
      <c r="M408" s="428"/>
      <c r="N408" s="427"/>
      <c r="O408" s="429"/>
      <c r="P408" s="430"/>
      <c r="Q408" s="422" t="str">
        <f t="shared" si="211"/>
        <v/>
      </c>
      <c r="R408" s="422" t="str">
        <f t="shared" si="212"/>
        <v/>
      </c>
      <c r="S408" s="423" t="str">
        <f t="shared" si="213"/>
        <v/>
      </c>
      <c r="T408" s="424" t="str">
        <f t="shared" si="228"/>
        <v/>
      </c>
      <c r="U408" s="425" t="str">
        <f t="shared" si="214"/>
        <v/>
      </c>
      <c r="V408" s="425" t="str">
        <f t="shared" si="215"/>
        <v/>
      </c>
      <c r="W408" s="425"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3"/>
      <c r="BG408" s="3" t="s">
        <v>480</v>
      </c>
    </row>
    <row r="409" spans="1:59" s="12" customFormat="1" ht="13.5" customHeight="1" x14ac:dyDescent="0.2">
      <c r="A409" s="163">
        <v>394</v>
      </c>
      <c r="B409" s="164"/>
      <c r="C409" s="165"/>
      <c r="D409" s="166"/>
      <c r="E409" s="165"/>
      <c r="F409" s="165"/>
      <c r="G409" s="220"/>
      <c r="H409" s="165"/>
      <c r="I409" s="167"/>
      <c r="J409" s="168"/>
      <c r="K409" s="503"/>
      <c r="L409" s="498"/>
      <c r="M409" s="428"/>
      <c r="N409" s="427"/>
      <c r="O409" s="429"/>
      <c r="P409" s="430"/>
      <c r="Q409" s="422" t="str">
        <f t="shared" si="211"/>
        <v/>
      </c>
      <c r="R409" s="422" t="str">
        <f t="shared" si="212"/>
        <v/>
      </c>
      <c r="S409" s="423" t="str">
        <f t="shared" si="213"/>
        <v/>
      </c>
      <c r="T409" s="424" t="str">
        <f t="shared" si="228"/>
        <v/>
      </c>
      <c r="U409" s="425" t="str">
        <f t="shared" si="214"/>
        <v/>
      </c>
      <c r="V409" s="425" t="str">
        <f t="shared" si="215"/>
        <v/>
      </c>
      <c r="W409" s="425"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3"/>
      <c r="BG409" s="3" t="s">
        <v>579</v>
      </c>
    </row>
    <row r="410" spans="1:59" s="12" customFormat="1" ht="13.5" customHeight="1" x14ac:dyDescent="0.2">
      <c r="A410" s="163">
        <v>395</v>
      </c>
      <c r="B410" s="164"/>
      <c r="C410" s="165"/>
      <c r="D410" s="166"/>
      <c r="E410" s="165"/>
      <c r="F410" s="165"/>
      <c r="G410" s="220"/>
      <c r="H410" s="165"/>
      <c r="I410" s="167"/>
      <c r="J410" s="168"/>
      <c r="K410" s="503"/>
      <c r="L410" s="498"/>
      <c r="M410" s="428"/>
      <c r="N410" s="427"/>
      <c r="O410" s="429"/>
      <c r="P410" s="430"/>
      <c r="Q410" s="422" t="str">
        <f t="shared" si="211"/>
        <v/>
      </c>
      <c r="R410" s="422" t="str">
        <f t="shared" si="212"/>
        <v/>
      </c>
      <c r="S410" s="423" t="str">
        <f t="shared" si="213"/>
        <v/>
      </c>
      <c r="T410" s="424" t="str">
        <f t="shared" si="228"/>
        <v/>
      </c>
      <c r="U410" s="425" t="str">
        <f t="shared" si="214"/>
        <v/>
      </c>
      <c r="V410" s="425" t="str">
        <f t="shared" si="215"/>
        <v/>
      </c>
      <c r="W410" s="425"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3"/>
      <c r="BG410" s="3" t="s">
        <v>457</v>
      </c>
    </row>
    <row r="411" spans="1:59" s="12" customFormat="1" ht="13.5" customHeight="1" x14ac:dyDescent="0.2">
      <c r="A411" s="163">
        <v>396</v>
      </c>
      <c r="B411" s="164"/>
      <c r="C411" s="165"/>
      <c r="D411" s="166"/>
      <c r="E411" s="165"/>
      <c r="F411" s="165"/>
      <c r="G411" s="220"/>
      <c r="H411" s="165"/>
      <c r="I411" s="167"/>
      <c r="J411" s="168"/>
      <c r="K411" s="503"/>
      <c r="L411" s="498"/>
      <c r="M411" s="428"/>
      <c r="N411" s="427"/>
      <c r="O411" s="429"/>
      <c r="P411" s="430"/>
      <c r="Q411" s="422" t="str">
        <f t="shared" si="211"/>
        <v/>
      </c>
      <c r="R411" s="422" t="str">
        <f t="shared" si="212"/>
        <v/>
      </c>
      <c r="S411" s="423" t="str">
        <f t="shared" si="213"/>
        <v/>
      </c>
      <c r="T411" s="424" t="str">
        <f t="shared" si="228"/>
        <v/>
      </c>
      <c r="U411" s="425" t="str">
        <f t="shared" si="214"/>
        <v/>
      </c>
      <c r="V411" s="425" t="str">
        <f t="shared" si="215"/>
        <v/>
      </c>
      <c r="W411" s="425"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3"/>
      <c r="BG411" s="3" t="s">
        <v>469</v>
      </c>
    </row>
    <row r="412" spans="1:59" s="12" customFormat="1" ht="13.5" customHeight="1" x14ac:dyDescent="0.2">
      <c r="A412" s="163">
        <v>397</v>
      </c>
      <c r="B412" s="164"/>
      <c r="C412" s="165"/>
      <c r="D412" s="166"/>
      <c r="E412" s="165"/>
      <c r="F412" s="165"/>
      <c r="G412" s="220"/>
      <c r="H412" s="165"/>
      <c r="I412" s="167"/>
      <c r="J412" s="168"/>
      <c r="K412" s="503"/>
      <c r="L412" s="498"/>
      <c r="M412" s="428"/>
      <c r="N412" s="427"/>
      <c r="O412" s="429"/>
      <c r="P412" s="430"/>
      <c r="Q412" s="422" t="str">
        <f t="shared" si="211"/>
        <v/>
      </c>
      <c r="R412" s="422" t="str">
        <f t="shared" si="212"/>
        <v/>
      </c>
      <c r="S412" s="423" t="str">
        <f t="shared" si="213"/>
        <v/>
      </c>
      <c r="T412" s="424" t="str">
        <f t="shared" si="228"/>
        <v/>
      </c>
      <c r="U412" s="425" t="str">
        <f t="shared" si="214"/>
        <v/>
      </c>
      <c r="V412" s="425" t="str">
        <f t="shared" si="215"/>
        <v/>
      </c>
      <c r="W412" s="425"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3"/>
      <c r="BG412" s="3" t="s">
        <v>479</v>
      </c>
    </row>
    <row r="413" spans="1:59" s="12" customFormat="1" ht="13.5" customHeight="1" x14ac:dyDescent="0.2">
      <c r="A413" s="163">
        <v>398</v>
      </c>
      <c r="B413" s="164"/>
      <c r="C413" s="165"/>
      <c r="D413" s="166"/>
      <c r="E413" s="165"/>
      <c r="F413" s="165"/>
      <c r="G413" s="220"/>
      <c r="H413" s="165"/>
      <c r="I413" s="167"/>
      <c r="J413" s="168"/>
      <c r="K413" s="503"/>
      <c r="L413" s="498"/>
      <c r="M413" s="428"/>
      <c r="N413" s="427"/>
      <c r="O413" s="429"/>
      <c r="P413" s="430"/>
      <c r="Q413" s="422" t="str">
        <f t="shared" si="211"/>
        <v/>
      </c>
      <c r="R413" s="422" t="str">
        <f t="shared" si="212"/>
        <v/>
      </c>
      <c r="S413" s="423" t="str">
        <f t="shared" si="213"/>
        <v/>
      </c>
      <c r="T413" s="424" t="str">
        <f t="shared" si="228"/>
        <v/>
      </c>
      <c r="U413" s="425" t="str">
        <f t="shared" si="214"/>
        <v/>
      </c>
      <c r="V413" s="425" t="str">
        <f t="shared" si="215"/>
        <v/>
      </c>
      <c r="W413" s="425"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3"/>
      <c r="BG413" s="3" t="s">
        <v>358</v>
      </c>
    </row>
    <row r="414" spans="1:59" s="12" customFormat="1" ht="13.5" customHeight="1" x14ac:dyDescent="0.2">
      <c r="A414" s="163">
        <v>399</v>
      </c>
      <c r="B414" s="164"/>
      <c r="C414" s="165"/>
      <c r="D414" s="166"/>
      <c r="E414" s="165"/>
      <c r="F414" s="165"/>
      <c r="G414" s="220"/>
      <c r="H414" s="165"/>
      <c r="I414" s="167"/>
      <c r="J414" s="168"/>
      <c r="K414" s="503"/>
      <c r="L414" s="498"/>
      <c r="M414" s="428"/>
      <c r="N414" s="427"/>
      <c r="O414" s="429"/>
      <c r="P414" s="430"/>
      <c r="Q414" s="422" t="str">
        <f t="shared" si="211"/>
        <v/>
      </c>
      <c r="R414" s="422" t="str">
        <f t="shared" si="212"/>
        <v/>
      </c>
      <c r="S414" s="423" t="str">
        <f t="shared" si="213"/>
        <v/>
      </c>
      <c r="T414" s="424" t="str">
        <f t="shared" si="228"/>
        <v/>
      </c>
      <c r="U414" s="425" t="str">
        <f t="shared" si="214"/>
        <v/>
      </c>
      <c r="V414" s="425" t="str">
        <f t="shared" si="215"/>
        <v/>
      </c>
      <c r="W414" s="425"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3"/>
      <c r="BG414" s="3" t="s">
        <v>356</v>
      </c>
    </row>
    <row r="415" spans="1:59" s="12" customFormat="1" ht="13.5" customHeight="1" x14ac:dyDescent="0.2">
      <c r="A415" s="163">
        <v>400</v>
      </c>
      <c r="B415" s="164"/>
      <c r="C415" s="165"/>
      <c r="D415" s="166"/>
      <c r="E415" s="165"/>
      <c r="F415" s="165"/>
      <c r="G415" s="220"/>
      <c r="H415" s="165"/>
      <c r="I415" s="167"/>
      <c r="J415" s="168"/>
      <c r="K415" s="503"/>
      <c r="L415" s="498"/>
      <c r="M415" s="428"/>
      <c r="N415" s="427"/>
      <c r="O415" s="429"/>
      <c r="P415" s="430"/>
      <c r="Q415" s="422" t="str">
        <f t="shared" si="211"/>
        <v/>
      </c>
      <c r="R415" s="422" t="str">
        <f t="shared" si="212"/>
        <v/>
      </c>
      <c r="S415" s="423" t="str">
        <f t="shared" si="213"/>
        <v/>
      </c>
      <c r="T415" s="424" t="str">
        <f t="shared" si="228"/>
        <v/>
      </c>
      <c r="U415" s="425" t="str">
        <f t="shared" si="214"/>
        <v/>
      </c>
      <c r="V415" s="425" t="str">
        <f t="shared" si="215"/>
        <v/>
      </c>
      <c r="W415" s="425"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3"/>
      <c r="BG415" s="3" t="s">
        <v>497</v>
      </c>
    </row>
    <row r="416" spans="1:59" s="12" customFormat="1" ht="13.5" customHeight="1" x14ac:dyDescent="0.2">
      <c r="A416" s="163">
        <v>401</v>
      </c>
      <c r="B416" s="164"/>
      <c r="C416" s="165"/>
      <c r="D416" s="166"/>
      <c r="E416" s="165"/>
      <c r="F416" s="165"/>
      <c r="G416" s="220"/>
      <c r="H416" s="165"/>
      <c r="I416" s="167"/>
      <c r="J416" s="168"/>
      <c r="K416" s="503"/>
      <c r="L416" s="498"/>
      <c r="M416" s="428"/>
      <c r="N416" s="427"/>
      <c r="O416" s="429"/>
      <c r="P416" s="430"/>
      <c r="Q416" s="422" t="str">
        <f t="shared" si="211"/>
        <v/>
      </c>
      <c r="R416" s="422" t="str">
        <f t="shared" si="212"/>
        <v/>
      </c>
      <c r="S416" s="423" t="str">
        <f t="shared" si="213"/>
        <v/>
      </c>
      <c r="T416" s="424" t="str">
        <f t="shared" si="228"/>
        <v/>
      </c>
      <c r="U416" s="425" t="str">
        <f t="shared" si="214"/>
        <v/>
      </c>
      <c r="V416" s="425" t="str">
        <f t="shared" si="215"/>
        <v/>
      </c>
      <c r="W416" s="425"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3"/>
      <c r="BG416" s="3" t="s">
        <v>1230</v>
      </c>
    </row>
    <row r="417" spans="1:59" s="12" customFormat="1" ht="13.5" customHeight="1" x14ac:dyDescent="0.2">
      <c r="A417" s="163">
        <v>402</v>
      </c>
      <c r="B417" s="164"/>
      <c r="C417" s="165"/>
      <c r="D417" s="166"/>
      <c r="E417" s="165"/>
      <c r="F417" s="165"/>
      <c r="G417" s="220"/>
      <c r="H417" s="165"/>
      <c r="I417" s="167"/>
      <c r="J417" s="168"/>
      <c r="K417" s="503"/>
      <c r="L417" s="498"/>
      <c r="M417" s="428"/>
      <c r="N417" s="427"/>
      <c r="O417" s="429"/>
      <c r="P417" s="430"/>
      <c r="Q417" s="422" t="str">
        <f t="shared" si="211"/>
        <v/>
      </c>
      <c r="R417" s="422" t="str">
        <f t="shared" si="212"/>
        <v/>
      </c>
      <c r="S417" s="423" t="str">
        <f t="shared" si="213"/>
        <v/>
      </c>
      <c r="T417" s="424" t="str">
        <f t="shared" si="228"/>
        <v/>
      </c>
      <c r="U417" s="425" t="str">
        <f t="shared" si="214"/>
        <v/>
      </c>
      <c r="V417" s="425" t="str">
        <f t="shared" si="215"/>
        <v/>
      </c>
      <c r="W417" s="425"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3"/>
      <c r="BG417" s="3" t="s">
        <v>1231</v>
      </c>
    </row>
    <row r="418" spans="1:59" s="12" customFormat="1" ht="13.5" customHeight="1" x14ac:dyDescent="0.2">
      <c r="A418" s="163">
        <v>403</v>
      </c>
      <c r="B418" s="164"/>
      <c r="C418" s="165"/>
      <c r="D418" s="166"/>
      <c r="E418" s="165"/>
      <c r="F418" s="165"/>
      <c r="G418" s="220"/>
      <c r="H418" s="165"/>
      <c r="I418" s="167"/>
      <c r="J418" s="168"/>
      <c r="K418" s="503"/>
      <c r="L418" s="498"/>
      <c r="M418" s="428"/>
      <c r="N418" s="427"/>
      <c r="O418" s="429"/>
      <c r="P418" s="430"/>
      <c r="Q418" s="422" t="str">
        <f t="shared" si="211"/>
        <v/>
      </c>
      <c r="R418" s="422" t="str">
        <f t="shared" si="212"/>
        <v/>
      </c>
      <c r="S418" s="423" t="str">
        <f t="shared" si="213"/>
        <v/>
      </c>
      <c r="T418" s="424" t="str">
        <f t="shared" si="228"/>
        <v/>
      </c>
      <c r="U418" s="425" t="str">
        <f t="shared" si="214"/>
        <v/>
      </c>
      <c r="V418" s="425" t="str">
        <f t="shared" si="215"/>
        <v/>
      </c>
      <c r="W418" s="425"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3"/>
      <c r="BG418" s="3" t="s">
        <v>1232</v>
      </c>
    </row>
    <row r="419" spans="1:59" s="12" customFormat="1" ht="13.5" customHeight="1" x14ac:dyDescent="0.2">
      <c r="A419" s="163">
        <v>404</v>
      </c>
      <c r="B419" s="164"/>
      <c r="C419" s="165"/>
      <c r="D419" s="166"/>
      <c r="E419" s="165"/>
      <c r="F419" s="165"/>
      <c r="G419" s="220"/>
      <c r="H419" s="165"/>
      <c r="I419" s="167"/>
      <c r="J419" s="168"/>
      <c r="K419" s="503"/>
      <c r="L419" s="498"/>
      <c r="M419" s="428"/>
      <c r="N419" s="427"/>
      <c r="O419" s="429"/>
      <c r="P419" s="430"/>
      <c r="Q419" s="422" t="str">
        <f t="shared" si="211"/>
        <v/>
      </c>
      <c r="R419" s="422" t="str">
        <f t="shared" si="212"/>
        <v/>
      </c>
      <c r="S419" s="423" t="str">
        <f t="shared" si="213"/>
        <v/>
      </c>
      <c r="T419" s="424" t="str">
        <f t="shared" si="228"/>
        <v/>
      </c>
      <c r="U419" s="425" t="str">
        <f t="shared" si="214"/>
        <v/>
      </c>
      <c r="V419" s="425" t="str">
        <f t="shared" si="215"/>
        <v/>
      </c>
      <c r="W419" s="425"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3"/>
      <c r="BG419" s="3" t="s">
        <v>544</v>
      </c>
    </row>
    <row r="420" spans="1:59" s="12" customFormat="1" ht="13.5" customHeight="1" x14ac:dyDescent="0.2">
      <c r="A420" s="163">
        <v>405</v>
      </c>
      <c r="B420" s="164"/>
      <c r="C420" s="165"/>
      <c r="D420" s="166"/>
      <c r="E420" s="165"/>
      <c r="F420" s="165"/>
      <c r="G420" s="220"/>
      <c r="H420" s="165"/>
      <c r="I420" s="167"/>
      <c r="J420" s="168"/>
      <c r="K420" s="503"/>
      <c r="L420" s="498"/>
      <c r="M420" s="428"/>
      <c r="N420" s="427"/>
      <c r="O420" s="429"/>
      <c r="P420" s="430"/>
      <c r="Q420" s="422" t="str">
        <f t="shared" si="211"/>
        <v/>
      </c>
      <c r="R420" s="422" t="str">
        <f t="shared" si="212"/>
        <v/>
      </c>
      <c r="S420" s="423" t="str">
        <f t="shared" si="213"/>
        <v/>
      </c>
      <c r="T420" s="424" t="str">
        <f t="shared" si="228"/>
        <v/>
      </c>
      <c r="U420" s="425" t="str">
        <f t="shared" si="214"/>
        <v/>
      </c>
      <c r="V420" s="425" t="str">
        <f t="shared" si="215"/>
        <v/>
      </c>
      <c r="W420" s="425"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3"/>
      <c r="BG420" s="3" t="s">
        <v>545</v>
      </c>
    </row>
    <row r="421" spans="1:59" s="12" customFormat="1" ht="13.5" customHeight="1" x14ac:dyDescent="0.2">
      <c r="A421" s="163">
        <v>406</v>
      </c>
      <c r="B421" s="164"/>
      <c r="C421" s="165"/>
      <c r="D421" s="166"/>
      <c r="E421" s="165"/>
      <c r="F421" s="165"/>
      <c r="G421" s="220"/>
      <c r="H421" s="165"/>
      <c r="I421" s="167"/>
      <c r="J421" s="168"/>
      <c r="K421" s="503"/>
      <c r="L421" s="498"/>
      <c r="M421" s="428"/>
      <c r="N421" s="427"/>
      <c r="O421" s="429"/>
      <c r="P421" s="430"/>
      <c r="Q421" s="422" t="str">
        <f t="shared" si="211"/>
        <v/>
      </c>
      <c r="R421" s="422" t="str">
        <f t="shared" si="212"/>
        <v/>
      </c>
      <c r="S421" s="423" t="str">
        <f t="shared" si="213"/>
        <v/>
      </c>
      <c r="T421" s="424" t="str">
        <f t="shared" si="228"/>
        <v/>
      </c>
      <c r="U421" s="425" t="str">
        <f t="shared" si="214"/>
        <v/>
      </c>
      <c r="V421" s="425" t="str">
        <f t="shared" si="215"/>
        <v/>
      </c>
      <c r="W421" s="425"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3"/>
      <c r="BG421" s="3" t="s">
        <v>1233</v>
      </c>
    </row>
    <row r="422" spans="1:59" s="12" customFormat="1" ht="13.5" customHeight="1" x14ac:dyDescent="0.2">
      <c r="A422" s="163">
        <v>407</v>
      </c>
      <c r="B422" s="164"/>
      <c r="C422" s="165"/>
      <c r="D422" s="166"/>
      <c r="E422" s="165"/>
      <c r="F422" s="165"/>
      <c r="G422" s="220"/>
      <c r="H422" s="165"/>
      <c r="I422" s="167"/>
      <c r="J422" s="168"/>
      <c r="K422" s="503"/>
      <c r="L422" s="498"/>
      <c r="M422" s="428"/>
      <c r="N422" s="427"/>
      <c r="O422" s="429"/>
      <c r="P422" s="430"/>
      <c r="Q422" s="422" t="str">
        <f t="shared" si="211"/>
        <v/>
      </c>
      <c r="R422" s="422" t="str">
        <f t="shared" si="212"/>
        <v/>
      </c>
      <c r="S422" s="423" t="str">
        <f t="shared" si="213"/>
        <v/>
      </c>
      <c r="T422" s="424" t="str">
        <f t="shared" si="228"/>
        <v/>
      </c>
      <c r="U422" s="425" t="str">
        <f t="shared" si="214"/>
        <v/>
      </c>
      <c r="V422" s="425" t="str">
        <f t="shared" si="215"/>
        <v/>
      </c>
      <c r="W422" s="425"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3"/>
      <c r="BG422" s="3" t="s">
        <v>1234</v>
      </c>
    </row>
    <row r="423" spans="1:59" s="12" customFormat="1" ht="13.5" customHeight="1" x14ac:dyDescent="0.2">
      <c r="A423" s="163">
        <v>408</v>
      </c>
      <c r="B423" s="164"/>
      <c r="C423" s="165"/>
      <c r="D423" s="166"/>
      <c r="E423" s="165"/>
      <c r="F423" s="165"/>
      <c r="G423" s="220"/>
      <c r="H423" s="165"/>
      <c r="I423" s="167"/>
      <c r="J423" s="168"/>
      <c r="K423" s="503"/>
      <c r="L423" s="498"/>
      <c r="M423" s="428"/>
      <c r="N423" s="427"/>
      <c r="O423" s="429"/>
      <c r="P423" s="430"/>
      <c r="Q423" s="422" t="str">
        <f t="shared" si="211"/>
        <v/>
      </c>
      <c r="R423" s="422" t="str">
        <f t="shared" si="212"/>
        <v/>
      </c>
      <c r="S423" s="423" t="str">
        <f t="shared" si="213"/>
        <v/>
      </c>
      <c r="T423" s="424" t="str">
        <f t="shared" si="228"/>
        <v/>
      </c>
      <c r="U423" s="425" t="str">
        <f t="shared" si="214"/>
        <v/>
      </c>
      <c r="V423" s="425" t="str">
        <f t="shared" si="215"/>
        <v/>
      </c>
      <c r="W423" s="425"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3"/>
      <c r="BG423" s="3" t="s">
        <v>1235</v>
      </c>
    </row>
    <row r="424" spans="1:59" s="12" customFormat="1" ht="13.5" customHeight="1" x14ac:dyDescent="0.2">
      <c r="A424" s="163">
        <v>409</v>
      </c>
      <c r="B424" s="164"/>
      <c r="C424" s="165"/>
      <c r="D424" s="166"/>
      <c r="E424" s="165"/>
      <c r="F424" s="165"/>
      <c r="G424" s="220"/>
      <c r="H424" s="165"/>
      <c r="I424" s="167"/>
      <c r="J424" s="168"/>
      <c r="K424" s="503"/>
      <c r="L424" s="498"/>
      <c r="M424" s="428"/>
      <c r="N424" s="427"/>
      <c r="O424" s="429"/>
      <c r="P424" s="430"/>
      <c r="Q424" s="422" t="str">
        <f t="shared" si="211"/>
        <v/>
      </c>
      <c r="R424" s="422" t="str">
        <f t="shared" si="212"/>
        <v/>
      </c>
      <c r="S424" s="423" t="str">
        <f t="shared" si="213"/>
        <v/>
      </c>
      <c r="T424" s="424" t="str">
        <f t="shared" si="228"/>
        <v/>
      </c>
      <c r="U424" s="425" t="str">
        <f t="shared" si="214"/>
        <v/>
      </c>
      <c r="V424" s="425" t="str">
        <f t="shared" si="215"/>
        <v/>
      </c>
      <c r="W424" s="425"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3"/>
      <c r="BG424" s="3" t="s">
        <v>857</v>
      </c>
    </row>
    <row r="425" spans="1:59" s="12" customFormat="1" ht="13.5" customHeight="1" x14ac:dyDescent="0.2">
      <c r="A425" s="163">
        <v>410</v>
      </c>
      <c r="B425" s="164"/>
      <c r="C425" s="165"/>
      <c r="D425" s="166"/>
      <c r="E425" s="165"/>
      <c r="F425" s="165"/>
      <c r="G425" s="220"/>
      <c r="H425" s="165"/>
      <c r="I425" s="167"/>
      <c r="J425" s="168"/>
      <c r="K425" s="503"/>
      <c r="L425" s="498"/>
      <c r="M425" s="428"/>
      <c r="N425" s="427"/>
      <c r="O425" s="429"/>
      <c r="P425" s="430"/>
      <c r="Q425" s="422" t="str">
        <f t="shared" si="211"/>
        <v/>
      </c>
      <c r="R425" s="422" t="str">
        <f t="shared" si="212"/>
        <v/>
      </c>
      <c r="S425" s="423" t="str">
        <f t="shared" si="213"/>
        <v/>
      </c>
      <c r="T425" s="424" t="str">
        <f t="shared" si="228"/>
        <v/>
      </c>
      <c r="U425" s="425" t="str">
        <f t="shared" si="214"/>
        <v/>
      </c>
      <c r="V425" s="425" t="str">
        <f t="shared" si="215"/>
        <v/>
      </c>
      <c r="W425" s="425"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3"/>
      <c r="BG425" s="3" t="s">
        <v>858</v>
      </c>
    </row>
    <row r="426" spans="1:59" s="12" customFormat="1" ht="13.5" customHeight="1" x14ac:dyDescent="0.2">
      <c r="A426" s="163">
        <v>411</v>
      </c>
      <c r="B426" s="164"/>
      <c r="C426" s="165"/>
      <c r="D426" s="166"/>
      <c r="E426" s="165"/>
      <c r="F426" s="165"/>
      <c r="G426" s="220"/>
      <c r="H426" s="165"/>
      <c r="I426" s="167"/>
      <c r="J426" s="168"/>
      <c r="K426" s="503"/>
      <c r="L426" s="498"/>
      <c r="M426" s="428"/>
      <c r="N426" s="427"/>
      <c r="O426" s="429"/>
      <c r="P426" s="430"/>
      <c r="Q426" s="422" t="str">
        <f t="shared" si="211"/>
        <v/>
      </c>
      <c r="R426" s="422" t="str">
        <f t="shared" si="212"/>
        <v/>
      </c>
      <c r="S426" s="423" t="str">
        <f t="shared" si="213"/>
        <v/>
      </c>
      <c r="T426" s="424" t="str">
        <f t="shared" si="228"/>
        <v/>
      </c>
      <c r="U426" s="425" t="str">
        <f t="shared" si="214"/>
        <v/>
      </c>
      <c r="V426" s="425" t="str">
        <f t="shared" si="215"/>
        <v/>
      </c>
      <c r="W426" s="425"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3"/>
      <c r="BG426" s="3" t="s">
        <v>919</v>
      </c>
    </row>
    <row r="427" spans="1:59" s="12" customFormat="1" ht="13.5" customHeight="1" x14ac:dyDescent="0.2">
      <c r="A427" s="163">
        <v>412</v>
      </c>
      <c r="B427" s="164"/>
      <c r="C427" s="165"/>
      <c r="D427" s="166"/>
      <c r="E427" s="165"/>
      <c r="F427" s="165"/>
      <c r="G427" s="220"/>
      <c r="H427" s="165"/>
      <c r="I427" s="167"/>
      <c r="J427" s="168"/>
      <c r="K427" s="503"/>
      <c r="L427" s="498"/>
      <c r="M427" s="428"/>
      <c r="N427" s="427"/>
      <c r="O427" s="429"/>
      <c r="P427" s="430"/>
      <c r="Q427" s="422" t="str">
        <f t="shared" si="211"/>
        <v/>
      </c>
      <c r="R427" s="422" t="str">
        <f t="shared" si="212"/>
        <v/>
      </c>
      <c r="S427" s="423" t="str">
        <f t="shared" si="213"/>
        <v/>
      </c>
      <c r="T427" s="424" t="str">
        <f t="shared" si="228"/>
        <v/>
      </c>
      <c r="U427" s="425" t="str">
        <f t="shared" si="214"/>
        <v/>
      </c>
      <c r="V427" s="425" t="str">
        <f t="shared" si="215"/>
        <v/>
      </c>
      <c r="W427" s="425"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3"/>
      <c r="BG427" s="3" t="s">
        <v>920</v>
      </c>
    </row>
    <row r="428" spans="1:59" s="12" customFormat="1" ht="13.5" customHeight="1" x14ac:dyDescent="0.2">
      <c r="A428" s="163">
        <v>413</v>
      </c>
      <c r="B428" s="164"/>
      <c r="C428" s="165"/>
      <c r="D428" s="166"/>
      <c r="E428" s="165"/>
      <c r="F428" s="165"/>
      <c r="G428" s="220"/>
      <c r="H428" s="165"/>
      <c r="I428" s="167"/>
      <c r="J428" s="168"/>
      <c r="K428" s="503"/>
      <c r="L428" s="498"/>
      <c r="M428" s="428"/>
      <c r="N428" s="427"/>
      <c r="O428" s="429"/>
      <c r="P428" s="430"/>
      <c r="Q428" s="422" t="str">
        <f t="shared" si="211"/>
        <v/>
      </c>
      <c r="R428" s="422" t="str">
        <f t="shared" si="212"/>
        <v/>
      </c>
      <c r="S428" s="423" t="str">
        <f t="shared" si="213"/>
        <v/>
      </c>
      <c r="T428" s="424" t="str">
        <f t="shared" si="228"/>
        <v/>
      </c>
      <c r="U428" s="425" t="str">
        <f t="shared" si="214"/>
        <v/>
      </c>
      <c r="V428" s="425" t="str">
        <f t="shared" si="215"/>
        <v/>
      </c>
      <c r="W428" s="425"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3"/>
      <c r="BG428" s="3" t="s">
        <v>935</v>
      </c>
    </row>
    <row r="429" spans="1:59" s="12" customFormat="1" ht="13.5" customHeight="1" x14ac:dyDescent="0.2">
      <c r="A429" s="163">
        <v>414</v>
      </c>
      <c r="B429" s="164"/>
      <c r="C429" s="165"/>
      <c r="D429" s="166"/>
      <c r="E429" s="165"/>
      <c r="F429" s="165"/>
      <c r="G429" s="220"/>
      <c r="H429" s="165"/>
      <c r="I429" s="167"/>
      <c r="J429" s="168"/>
      <c r="K429" s="503"/>
      <c r="L429" s="498"/>
      <c r="M429" s="428"/>
      <c r="N429" s="427"/>
      <c r="O429" s="429"/>
      <c r="P429" s="430"/>
      <c r="Q429" s="422" t="str">
        <f t="shared" si="211"/>
        <v/>
      </c>
      <c r="R429" s="422" t="str">
        <f t="shared" si="212"/>
        <v/>
      </c>
      <c r="S429" s="423" t="str">
        <f t="shared" si="213"/>
        <v/>
      </c>
      <c r="T429" s="424" t="str">
        <f t="shared" si="228"/>
        <v/>
      </c>
      <c r="U429" s="425" t="str">
        <f t="shared" si="214"/>
        <v/>
      </c>
      <c r="V429" s="425" t="str">
        <f t="shared" si="215"/>
        <v/>
      </c>
      <c r="W429" s="425"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3"/>
      <c r="BG429" s="3" t="s">
        <v>936</v>
      </c>
    </row>
    <row r="430" spans="1:59" s="12" customFormat="1" ht="13.5" customHeight="1" x14ac:dyDescent="0.2">
      <c r="A430" s="163">
        <v>415</v>
      </c>
      <c r="B430" s="164"/>
      <c r="C430" s="165"/>
      <c r="D430" s="166"/>
      <c r="E430" s="165"/>
      <c r="F430" s="165"/>
      <c r="G430" s="220"/>
      <c r="H430" s="165"/>
      <c r="I430" s="167"/>
      <c r="J430" s="168"/>
      <c r="K430" s="503"/>
      <c r="L430" s="498"/>
      <c r="M430" s="428"/>
      <c r="N430" s="427"/>
      <c r="O430" s="429"/>
      <c r="P430" s="430"/>
      <c r="Q430" s="422" t="str">
        <f t="shared" si="211"/>
        <v/>
      </c>
      <c r="R430" s="422" t="str">
        <f t="shared" si="212"/>
        <v/>
      </c>
      <c r="S430" s="423" t="str">
        <f t="shared" si="213"/>
        <v/>
      </c>
      <c r="T430" s="424" t="str">
        <f t="shared" si="228"/>
        <v/>
      </c>
      <c r="U430" s="425" t="str">
        <f t="shared" si="214"/>
        <v/>
      </c>
      <c r="V430" s="425" t="str">
        <f t="shared" si="215"/>
        <v/>
      </c>
      <c r="W430" s="425"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3"/>
      <c r="BG430" s="3" t="s">
        <v>481</v>
      </c>
    </row>
    <row r="431" spans="1:59" s="12" customFormat="1" ht="13.5" customHeight="1" x14ac:dyDescent="0.2">
      <c r="A431" s="163">
        <v>416</v>
      </c>
      <c r="B431" s="164"/>
      <c r="C431" s="165"/>
      <c r="D431" s="166"/>
      <c r="E431" s="165"/>
      <c r="F431" s="165"/>
      <c r="G431" s="220"/>
      <c r="H431" s="165"/>
      <c r="I431" s="167"/>
      <c r="J431" s="168"/>
      <c r="K431" s="503"/>
      <c r="L431" s="498"/>
      <c r="M431" s="428"/>
      <c r="N431" s="427"/>
      <c r="O431" s="429"/>
      <c r="P431" s="430"/>
      <c r="Q431" s="422" t="str">
        <f t="shared" si="211"/>
        <v/>
      </c>
      <c r="R431" s="422" t="str">
        <f t="shared" si="212"/>
        <v/>
      </c>
      <c r="S431" s="423" t="str">
        <f t="shared" si="213"/>
        <v/>
      </c>
      <c r="T431" s="424" t="str">
        <f t="shared" si="228"/>
        <v/>
      </c>
      <c r="U431" s="425" t="str">
        <f t="shared" si="214"/>
        <v/>
      </c>
      <c r="V431" s="425" t="str">
        <f t="shared" si="215"/>
        <v/>
      </c>
      <c r="W431" s="425"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3"/>
      <c r="BG431" s="3" t="s">
        <v>482</v>
      </c>
    </row>
    <row r="432" spans="1:59" s="12" customFormat="1" ht="13.5" customHeight="1" x14ac:dyDescent="0.2">
      <c r="A432" s="163">
        <v>417</v>
      </c>
      <c r="B432" s="164"/>
      <c r="C432" s="165"/>
      <c r="D432" s="166"/>
      <c r="E432" s="165"/>
      <c r="F432" s="165"/>
      <c r="G432" s="220"/>
      <c r="H432" s="165"/>
      <c r="I432" s="167"/>
      <c r="J432" s="168"/>
      <c r="K432" s="503"/>
      <c r="L432" s="498"/>
      <c r="M432" s="428"/>
      <c r="N432" s="427"/>
      <c r="O432" s="429"/>
      <c r="P432" s="430"/>
      <c r="Q432" s="422" t="str">
        <f t="shared" si="211"/>
        <v/>
      </c>
      <c r="R432" s="422" t="str">
        <f t="shared" si="212"/>
        <v/>
      </c>
      <c r="S432" s="423" t="str">
        <f t="shared" si="213"/>
        <v/>
      </c>
      <c r="T432" s="424" t="str">
        <f t="shared" si="228"/>
        <v/>
      </c>
      <c r="U432" s="425" t="str">
        <f t="shared" si="214"/>
        <v/>
      </c>
      <c r="V432" s="425" t="str">
        <f t="shared" si="215"/>
        <v/>
      </c>
      <c r="W432" s="425"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3"/>
      <c r="BG432" s="3" t="s">
        <v>359</v>
      </c>
    </row>
    <row r="433" spans="1:59" s="12" customFormat="1" ht="13.5" customHeight="1" x14ac:dyDescent="0.2">
      <c r="A433" s="163">
        <v>418</v>
      </c>
      <c r="B433" s="164"/>
      <c r="C433" s="165"/>
      <c r="D433" s="166"/>
      <c r="E433" s="165"/>
      <c r="F433" s="165"/>
      <c r="G433" s="220"/>
      <c r="H433" s="165"/>
      <c r="I433" s="167"/>
      <c r="J433" s="168"/>
      <c r="K433" s="503"/>
      <c r="L433" s="498"/>
      <c r="M433" s="428"/>
      <c r="N433" s="427"/>
      <c r="O433" s="429"/>
      <c r="P433" s="430"/>
      <c r="Q433" s="422" t="str">
        <f t="shared" si="211"/>
        <v/>
      </c>
      <c r="R433" s="422" t="str">
        <f t="shared" si="212"/>
        <v/>
      </c>
      <c r="S433" s="423" t="str">
        <f t="shared" si="213"/>
        <v/>
      </c>
      <c r="T433" s="424" t="str">
        <f t="shared" si="228"/>
        <v/>
      </c>
      <c r="U433" s="425" t="str">
        <f t="shared" si="214"/>
        <v/>
      </c>
      <c r="V433" s="425" t="str">
        <f t="shared" si="215"/>
        <v/>
      </c>
      <c r="W433" s="425"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3"/>
      <c r="BG433" s="3" t="s">
        <v>360</v>
      </c>
    </row>
    <row r="434" spans="1:59" s="12" customFormat="1" ht="13.5" customHeight="1" x14ac:dyDescent="0.2">
      <c r="A434" s="163">
        <v>419</v>
      </c>
      <c r="B434" s="164"/>
      <c r="C434" s="165"/>
      <c r="D434" s="166"/>
      <c r="E434" s="165"/>
      <c r="F434" s="165"/>
      <c r="G434" s="220"/>
      <c r="H434" s="165"/>
      <c r="I434" s="167"/>
      <c r="J434" s="168"/>
      <c r="K434" s="503"/>
      <c r="L434" s="498"/>
      <c r="M434" s="428"/>
      <c r="N434" s="427"/>
      <c r="O434" s="429"/>
      <c r="P434" s="430"/>
      <c r="Q434" s="422" t="str">
        <f t="shared" si="211"/>
        <v/>
      </c>
      <c r="R434" s="422" t="str">
        <f t="shared" si="212"/>
        <v/>
      </c>
      <c r="S434" s="423" t="str">
        <f t="shared" si="213"/>
        <v/>
      </c>
      <c r="T434" s="424" t="str">
        <f t="shared" si="228"/>
        <v/>
      </c>
      <c r="U434" s="425" t="str">
        <f t="shared" si="214"/>
        <v/>
      </c>
      <c r="V434" s="425" t="str">
        <f t="shared" si="215"/>
        <v/>
      </c>
      <c r="W434" s="425"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3"/>
      <c r="BG434" s="3" t="s">
        <v>1516</v>
      </c>
    </row>
    <row r="435" spans="1:59" s="12" customFormat="1" ht="13.5" customHeight="1" x14ac:dyDescent="0.2">
      <c r="A435" s="163">
        <v>420</v>
      </c>
      <c r="B435" s="164"/>
      <c r="C435" s="165"/>
      <c r="D435" s="166"/>
      <c r="E435" s="165"/>
      <c r="F435" s="165"/>
      <c r="G435" s="220"/>
      <c r="H435" s="165"/>
      <c r="I435" s="167"/>
      <c r="J435" s="168"/>
      <c r="K435" s="503"/>
      <c r="L435" s="498"/>
      <c r="M435" s="428"/>
      <c r="N435" s="427"/>
      <c r="O435" s="429"/>
      <c r="P435" s="430"/>
      <c r="Q435" s="422" t="str">
        <f t="shared" si="211"/>
        <v/>
      </c>
      <c r="R435" s="422" t="str">
        <f t="shared" si="212"/>
        <v/>
      </c>
      <c r="S435" s="423" t="str">
        <f t="shared" si="213"/>
        <v/>
      </c>
      <c r="T435" s="424" t="str">
        <f t="shared" si="228"/>
        <v/>
      </c>
      <c r="U435" s="425" t="str">
        <f t="shared" si="214"/>
        <v/>
      </c>
      <c r="V435" s="425" t="str">
        <f t="shared" si="215"/>
        <v/>
      </c>
      <c r="W435" s="425"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3"/>
      <c r="BG435" s="3" t="s">
        <v>1236</v>
      </c>
    </row>
    <row r="436" spans="1:59" s="12" customFormat="1" ht="13.5" customHeight="1" x14ac:dyDescent="0.2">
      <c r="A436" s="163">
        <v>421</v>
      </c>
      <c r="B436" s="164"/>
      <c r="C436" s="165"/>
      <c r="D436" s="166"/>
      <c r="E436" s="165"/>
      <c r="F436" s="165"/>
      <c r="G436" s="220"/>
      <c r="H436" s="165"/>
      <c r="I436" s="167"/>
      <c r="J436" s="168"/>
      <c r="K436" s="503"/>
      <c r="L436" s="498"/>
      <c r="M436" s="428"/>
      <c r="N436" s="427"/>
      <c r="O436" s="429"/>
      <c r="P436" s="430"/>
      <c r="Q436" s="422" t="str">
        <f t="shared" si="211"/>
        <v/>
      </c>
      <c r="R436" s="422" t="str">
        <f t="shared" si="212"/>
        <v/>
      </c>
      <c r="S436" s="423" t="str">
        <f t="shared" si="213"/>
        <v/>
      </c>
      <c r="T436" s="424" t="str">
        <f t="shared" si="228"/>
        <v/>
      </c>
      <c r="U436" s="425" t="str">
        <f t="shared" si="214"/>
        <v/>
      </c>
      <c r="V436" s="425" t="str">
        <f t="shared" si="215"/>
        <v/>
      </c>
      <c r="W436" s="425"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3"/>
      <c r="BG436" s="3" t="s">
        <v>1237</v>
      </c>
    </row>
    <row r="437" spans="1:59" s="12" customFormat="1" ht="13.5" customHeight="1" x14ac:dyDescent="0.2">
      <c r="A437" s="163">
        <v>422</v>
      </c>
      <c r="B437" s="164"/>
      <c r="C437" s="165"/>
      <c r="D437" s="166"/>
      <c r="E437" s="165"/>
      <c r="F437" s="165"/>
      <c r="G437" s="220"/>
      <c r="H437" s="165"/>
      <c r="I437" s="167"/>
      <c r="J437" s="168"/>
      <c r="K437" s="503"/>
      <c r="L437" s="498"/>
      <c r="M437" s="428"/>
      <c r="N437" s="427"/>
      <c r="O437" s="429"/>
      <c r="P437" s="430"/>
      <c r="Q437" s="422" t="str">
        <f t="shared" si="211"/>
        <v/>
      </c>
      <c r="R437" s="422" t="str">
        <f t="shared" si="212"/>
        <v/>
      </c>
      <c r="S437" s="423" t="str">
        <f t="shared" si="213"/>
        <v/>
      </c>
      <c r="T437" s="424" t="str">
        <f t="shared" si="228"/>
        <v/>
      </c>
      <c r="U437" s="425" t="str">
        <f t="shared" si="214"/>
        <v/>
      </c>
      <c r="V437" s="425" t="str">
        <f t="shared" si="215"/>
        <v/>
      </c>
      <c r="W437" s="425"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3"/>
      <c r="BG437" s="3" t="s">
        <v>947</v>
      </c>
    </row>
    <row r="438" spans="1:59" s="12" customFormat="1" ht="13.5" customHeight="1" x14ac:dyDescent="0.2">
      <c r="A438" s="163">
        <v>423</v>
      </c>
      <c r="B438" s="164"/>
      <c r="C438" s="165"/>
      <c r="D438" s="166"/>
      <c r="E438" s="165"/>
      <c r="F438" s="165"/>
      <c r="G438" s="220"/>
      <c r="H438" s="165"/>
      <c r="I438" s="167"/>
      <c r="J438" s="168"/>
      <c r="K438" s="503"/>
      <c r="L438" s="498"/>
      <c r="M438" s="428"/>
      <c r="N438" s="427"/>
      <c r="O438" s="429"/>
      <c r="P438" s="430"/>
      <c r="Q438" s="422" t="str">
        <f t="shared" si="211"/>
        <v/>
      </c>
      <c r="R438" s="422" t="str">
        <f t="shared" si="212"/>
        <v/>
      </c>
      <c r="S438" s="423" t="str">
        <f t="shared" si="213"/>
        <v/>
      </c>
      <c r="T438" s="424" t="str">
        <f t="shared" si="228"/>
        <v/>
      </c>
      <c r="U438" s="425" t="str">
        <f t="shared" si="214"/>
        <v/>
      </c>
      <c r="V438" s="425" t="str">
        <f t="shared" si="215"/>
        <v/>
      </c>
      <c r="W438" s="425"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3"/>
      <c r="BG438" s="3" t="s">
        <v>841</v>
      </c>
    </row>
    <row r="439" spans="1:59" s="12" customFormat="1" ht="13.5" customHeight="1" x14ac:dyDescent="0.2">
      <c r="A439" s="163">
        <v>424</v>
      </c>
      <c r="B439" s="164"/>
      <c r="C439" s="165"/>
      <c r="D439" s="166"/>
      <c r="E439" s="165"/>
      <c r="F439" s="165"/>
      <c r="G439" s="220"/>
      <c r="H439" s="165"/>
      <c r="I439" s="167"/>
      <c r="J439" s="168"/>
      <c r="K439" s="503"/>
      <c r="L439" s="498"/>
      <c r="M439" s="428"/>
      <c r="N439" s="427"/>
      <c r="O439" s="429"/>
      <c r="P439" s="430"/>
      <c r="Q439" s="422" t="str">
        <f t="shared" si="211"/>
        <v/>
      </c>
      <c r="R439" s="422" t="str">
        <f t="shared" si="212"/>
        <v/>
      </c>
      <c r="S439" s="423" t="str">
        <f t="shared" si="213"/>
        <v/>
      </c>
      <c r="T439" s="424" t="str">
        <f t="shared" si="228"/>
        <v/>
      </c>
      <c r="U439" s="425" t="str">
        <f t="shared" si="214"/>
        <v/>
      </c>
      <c r="V439" s="425" t="str">
        <f t="shared" si="215"/>
        <v/>
      </c>
      <c r="W439" s="425"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3"/>
      <c r="BG439" s="3" t="s">
        <v>847</v>
      </c>
    </row>
    <row r="440" spans="1:59" s="12" customFormat="1" ht="13.5" customHeight="1" x14ac:dyDescent="0.2">
      <c r="A440" s="163">
        <v>425</v>
      </c>
      <c r="B440" s="164"/>
      <c r="C440" s="165"/>
      <c r="D440" s="166"/>
      <c r="E440" s="165"/>
      <c r="F440" s="165"/>
      <c r="G440" s="220"/>
      <c r="H440" s="165"/>
      <c r="I440" s="167"/>
      <c r="J440" s="168"/>
      <c r="K440" s="503"/>
      <c r="L440" s="498"/>
      <c r="M440" s="428"/>
      <c r="N440" s="427"/>
      <c r="O440" s="429"/>
      <c r="P440" s="430"/>
      <c r="Q440" s="422" t="str">
        <f t="shared" si="211"/>
        <v/>
      </c>
      <c r="R440" s="422" t="str">
        <f t="shared" si="212"/>
        <v/>
      </c>
      <c r="S440" s="423" t="str">
        <f t="shared" si="213"/>
        <v/>
      </c>
      <c r="T440" s="424" t="str">
        <f t="shared" si="228"/>
        <v/>
      </c>
      <c r="U440" s="425" t="str">
        <f t="shared" si="214"/>
        <v/>
      </c>
      <c r="V440" s="425" t="str">
        <f t="shared" si="215"/>
        <v/>
      </c>
      <c r="W440" s="425"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3"/>
      <c r="BG440" s="3" t="s">
        <v>948</v>
      </c>
    </row>
    <row r="441" spans="1:59" s="12" customFormat="1" ht="13.5" customHeight="1" x14ac:dyDescent="0.2">
      <c r="A441" s="163">
        <v>426</v>
      </c>
      <c r="B441" s="164"/>
      <c r="C441" s="165"/>
      <c r="D441" s="166"/>
      <c r="E441" s="165"/>
      <c r="F441" s="165"/>
      <c r="G441" s="220"/>
      <c r="H441" s="165"/>
      <c r="I441" s="167"/>
      <c r="J441" s="168"/>
      <c r="K441" s="503"/>
      <c r="L441" s="498"/>
      <c r="M441" s="428"/>
      <c r="N441" s="427"/>
      <c r="O441" s="429"/>
      <c r="P441" s="430"/>
      <c r="Q441" s="422" t="str">
        <f t="shared" si="211"/>
        <v/>
      </c>
      <c r="R441" s="422" t="str">
        <f t="shared" si="212"/>
        <v/>
      </c>
      <c r="S441" s="423" t="str">
        <f t="shared" si="213"/>
        <v/>
      </c>
      <c r="T441" s="424" t="str">
        <f t="shared" si="228"/>
        <v/>
      </c>
      <c r="U441" s="425" t="str">
        <f t="shared" si="214"/>
        <v/>
      </c>
      <c r="V441" s="425" t="str">
        <f t="shared" si="215"/>
        <v/>
      </c>
      <c r="W441" s="425"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3"/>
      <c r="BG441" s="3" t="s">
        <v>842</v>
      </c>
    </row>
    <row r="442" spans="1:59" s="12" customFormat="1" ht="13.5" customHeight="1" x14ac:dyDescent="0.2">
      <c r="A442" s="163">
        <v>427</v>
      </c>
      <c r="B442" s="164"/>
      <c r="C442" s="165"/>
      <c r="D442" s="166"/>
      <c r="E442" s="165"/>
      <c r="F442" s="165"/>
      <c r="G442" s="220"/>
      <c r="H442" s="165"/>
      <c r="I442" s="167"/>
      <c r="J442" s="168"/>
      <c r="K442" s="503"/>
      <c r="L442" s="498"/>
      <c r="M442" s="428"/>
      <c r="N442" s="427"/>
      <c r="O442" s="429"/>
      <c r="P442" s="430"/>
      <c r="Q442" s="422" t="str">
        <f t="shared" si="211"/>
        <v/>
      </c>
      <c r="R442" s="422" t="str">
        <f t="shared" si="212"/>
        <v/>
      </c>
      <c r="S442" s="423" t="str">
        <f t="shared" si="213"/>
        <v/>
      </c>
      <c r="T442" s="424" t="str">
        <f t="shared" si="228"/>
        <v/>
      </c>
      <c r="U442" s="425" t="str">
        <f t="shared" si="214"/>
        <v/>
      </c>
      <c r="V442" s="425" t="str">
        <f t="shared" si="215"/>
        <v/>
      </c>
      <c r="W442" s="425"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3"/>
      <c r="BG442" s="3" t="s">
        <v>848</v>
      </c>
    </row>
    <row r="443" spans="1:59" s="12" customFormat="1" ht="13.5" customHeight="1" x14ac:dyDescent="0.2">
      <c r="A443" s="163">
        <v>428</v>
      </c>
      <c r="B443" s="164"/>
      <c r="C443" s="165"/>
      <c r="D443" s="166"/>
      <c r="E443" s="165"/>
      <c r="F443" s="165"/>
      <c r="G443" s="220"/>
      <c r="H443" s="165"/>
      <c r="I443" s="167"/>
      <c r="J443" s="168"/>
      <c r="K443" s="503"/>
      <c r="L443" s="498"/>
      <c r="M443" s="428"/>
      <c r="N443" s="427"/>
      <c r="O443" s="429"/>
      <c r="P443" s="430"/>
      <c r="Q443" s="422" t="str">
        <f t="shared" si="211"/>
        <v/>
      </c>
      <c r="R443" s="422" t="str">
        <f t="shared" si="212"/>
        <v/>
      </c>
      <c r="S443" s="423" t="str">
        <f t="shared" si="213"/>
        <v/>
      </c>
      <c r="T443" s="424" t="str">
        <f t="shared" si="228"/>
        <v/>
      </c>
      <c r="U443" s="425" t="str">
        <f t="shared" si="214"/>
        <v/>
      </c>
      <c r="V443" s="425" t="str">
        <f t="shared" si="215"/>
        <v/>
      </c>
      <c r="W443" s="425"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3"/>
      <c r="BG443" s="3" t="s">
        <v>955</v>
      </c>
    </row>
    <row r="444" spans="1:59" s="12" customFormat="1" ht="13.5" customHeight="1" x14ac:dyDescent="0.2">
      <c r="A444" s="163">
        <v>429</v>
      </c>
      <c r="B444" s="164"/>
      <c r="C444" s="165"/>
      <c r="D444" s="166"/>
      <c r="E444" s="165"/>
      <c r="F444" s="165"/>
      <c r="G444" s="220"/>
      <c r="H444" s="165"/>
      <c r="I444" s="167"/>
      <c r="J444" s="168"/>
      <c r="K444" s="503"/>
      <c r="L444" s="498"/>
      <c r="M444" s="428"/>
      <c r="N444" s="427"/>
      <c r="O444" s="429"/>
      <c r="P444" s="430"/>
      <c r="Q444" s="422" t="str">
        <f t="shared" si="211"/>
        <v/>
      </c>
      <c r="R444" s="422" t="str">
        <f t="shared" si="212"/>
        <v/>
      </c>
      <c r="S444" s="423" t="str">
        <f t="shared" si="213"/>
        <v/>
      </c>
      <c r="T444" s="424" t="str">
        <f t="shared" si="228"/>
        <v/>
      </c>
      <c r="U444" s="425" t="str">
        <f t="shared" si="214"/>
        <v/>
      </c>
      <c r="V444" s="425" t="str">
        <f t="shared" si="215"/>
        <v/>
      </c>
      <c r="W444" s="425"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3"/>
      <c r="BG444" s="3" t="s">
        <v>956</v>
      </c>
    </row>
    <row r="445" spans="1:59" s="12" customFormat="1" ht="13.5" customHeight="1" x14ac:dyDescent="0.2">
      <c r="A445" s="163">
        <v>430</v>
      </c>
      <c r="B445" s="164"/>
      <c r="C445" s="165"/>
      <c r="D445" s="166"/>
      <c r="E445" s="165"/>
      <c r="F445" s="165"/>
      <c r="G445" s="220"/>
      <c r="H445" s="165"/>
      <c r="I445" s="167"/>
      <c r="J445" s="168"/>
      <c r="K445" s="503"/>
      <c r="L445" s="498"/>
      <c r="M445" s="428"/>
      <c r="N445" s="427"/>
      <c r="O445" s="429"/>
      <c r="P445" s="430"/>
      <c r="Q445" s="422" t="str">
        <f t="shared" si="211"/>
        <v/>
      </c>
      <c r="R445" s="422" t="str">
        <f t="shared" si="212"/>
        <v/>
      </c>
      <c r="S445" s="423" t="str">
        <f t="shared" si="213"/>
        <v/>
      </c>
      <c r="T445" s="424" t="str">
        <f t="shared" si="228"/>
        <v/>
      </c>
      <c r="U445" s="425" t="str">
        <f t="shared" si="214"/>
        <v/>
      </c>
      <c r="V445" s="425" t="str">
        <f t="shared" si="215"/>
        <v/>
      </c>
      <c r="W445" s="425"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3"/>
      <c r="BG445" s="3" t="s">
        <v>891</v>
      </c>
    </row>
    <row r="446" spans="1:59" s="12" customFormat="1" ht="13.5" customHeight="1" x14ac:dyDescent="0.2">
      <c r="A446" s="163">
        <v>431</v>
      </c>
      <c r="B446" s="164"/>
      <c r="C446" s="165"/>
      <c r="D446" s="166"/>
      <c r="E446" s="165"/>
      <c r="F446" s="165"/>
      <c r="G446" s="220"/>
      <c r="H446" s="165"/>
      <c r="I446" s="167"/>
      <c r="J446" s="168"/>
      <c r="K446" s="503"/>
      <c r="L446" s="498"/>
      <c r="M446" s="428"/>
      <c r="N446" s="427"/>
      <c r="O446" s="429"/>
      <c r="P446" s="430"/>
      <c r="Q446" s="422" t="str">
        <f t="shared" si="211"/>
        <v/>
      </c>
      <c r="R446" s="422" t="str">
        <f t="shared" si="212"/>
        <v/>
      </c>
      <c r="S446" s="423" t="str">
        <f t="shared" si="213"/>
        <v/>
      </c>
      <c r="T446" s="424" t="str">
        <f t="shared" si="228"/>
        <v/>
      </c>
      <c r="U446" s="425" t="str">
        <f t="shared" si="214"/>
        <v/>
      </c>
      <c r="V446" s="425" t="str">
        <f t="shared" si="215"/>
        <v/>
      </c>
      <c r="W446" s="425"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3"/>
      <c r="BG446" s="3" t="s">
        <v>899</v>
      </c>
    </row>
    <row r="447" spans="1:59" s="12" customFormat="1" ht="13.5" customHeight="1" x14ac:dyDescent="0.2">
      <c r="A447" s="163">
        <v>432</v>
      </c>
      <c r="B447" s="164"/>
      <c r="C447" s="165"/>
      <c r="D447" s="166"/>
      <c r="E447" s="165"/>
      <c r="F447" s="165"/>
      <c r="G447" s="220"/>
      <c r="H447" s="165"/>
      <c r="I447" s="167"/>
      <c r="J447" s="168"/>
      <c r="K447" s="503"/>
      <c r="L447" s="498"/>
      <c r="M447" s="428"/>
      <c r="N447" s="427"/>
      <c r="O447" s="429"/>
      <c r="P447" s="430"/>
      <c r="Q447" s="422" t="str">
        <f t="shared" si="211"/>
        <v/>
      </c>
      <c r="R447" s="422" t="str">
        <f t="shared" si="212"/>
        <v/>
      </c>
      <c r="S447" s="423" t="str">
        <f t="shared" si="213"/>
        <v/>
      </c>
      <c r="T447" s="424" t="str">
        <f t="shared" si="228"/>
        <v/>
      </c>
      <c r="U447" s="425" t="str">
        <f t="shared" si="214"/>
        <v/>
      </c>
      <c r="V447" s="425" t="str">
        <f t="shared" si="215"/>
        <v/>
      </c>
      <c r="W447" s="425"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3"/>
      <c r="BG447" s="3" t="s">
        <v>957</v>
      </c>
    </row>
    <row r="448" spans="1:59" s="12" customFormat="1" ht="13.5" customHeight="1" x14ac:dyDescent="0.2">
      <c r="A448" s="163">
        <v>433</v>
      </c>
      <c r="B448" s="164"/>
      <c r="C448" s="165"/>
      <c r="D448" s="166"/>
      <c r="E448" s="165"/>
      <c r="F448" s="165"/>
      <c r="G448" s="220"/>
      <c r="H448" s="165"/>
      <c r="I448" s="167"/>
      <c r="J448" s="168"/>
      <c r="K448" s="503"/>
      <c r="L448" s="498"/>
      <c r="M448" s="428"/>
      <c r="N448" s="427"/>
      <c r="O448" s="429"/>
      <c r="P448" s="430"/>
      <c r="Q448" s="422" t="str">
        <f t="shared" si="211"/>
        <v/>
      </c>
      <c r="R448" s="422" t="str">
        <f t="shared" si="212"/>
        <v/>
      </c>
      <c r="S448" s="423" t="str">
        <f t="shared" si="213"/>
        <v/>
      </c>
      <c r="T448" s="424" t="str">
        <f t="shared" si="228"/>
        <v/>
      </c>
      <c r="U448" s="425" t="str">
        <f t="shared" si="214"/>
        <v/>
      </c>
      <c r="V448" s="425" t="str">
        <f t="shared" si="215"/>
        <v/>
      </c>
      <c r="W448" s="425"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3"/>
      <c r="BG448" s="3" t="s">
        <v>958</v>
      </c>
    </row>
    <row r="449" spans="1:59" s="12" customFormat="1" ht="13.5" customHeight="1" x14ac:dyDescent="0.2">
      <c r="A449" s="163">
        <v>434</v>
      </c>
      <c r="B449" s="164"/>
      <c r="C449" s="165"/>
      <c r="D449" s="166"/>
      <c r="E449" s="165"/>
      <c r="F449" s="165"/>
      <c r="G449" s="220"/>
      <c r="H449" s="165"/>
      <c r="I449" s="167"/>
      <c r="J449" s="168"/>
      <c r="K449" s="503"/>
      <c r="L449" s="498"/>
      <c r="M449" s="428"/>
      <c r="N449" s="427"/>
      <c r="O449" s="429"/>
      <c r="P449" s="430"/>
      <c r="Q449" s="422" t="str">
        <f t="shared" si="211"/>
        <v/>
      </c>
      <c r="R449" s="422" t="str">
        <f t="shared" si="212"/>
        <v/>
      </c>
      <c r="S449" s="423" t="str">
        <f t="shared" si="213"/>
        <v/>
      </c>
      <c r="T449" s="424" t="str">
        <f t="shared" si="228"/>
        <v/>
      </c>
      <c r="U449" s="425" t="str">
        <f t="shared" si="214"/>
        <v/>
      </c>
      <c r="V449" s="425" t="str">
        <f t="shared" si="215"/>
        <v/>
      </c>
      <c r="W449" s="425"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3"/>
      <c r="BG449" s="3" t="s">
        <v>892</v>
      </c>
    </row>
    <row r="450" spans="1:59" s="12" customFormat="1" ht="13.5" customHeight="1" x14ac:dyDescent="0.2">
      <c r="A450" s="163">
        <v>435</v>
      </c>
      <c r="B450" s="164"/>
      <c r="C450" s="165"/>
      <c r="D450" s="166"/>
      <c r="E450" s="165"/>
      <c r="F450" s="165"/>
      <c r="G450" s="220"/>
      <c r="H450" s="165"/>
      <c r="I450" s="167"/>
      <c r="J450" s="168"/>
      <c r="K450" s="503"/>
      <c r="L450" s="498"/>
      <c r="M450" s="428"/>
      <c r="N450" s="427"/>
      <c r="O450" s="429"/>
      <c r="P450" s="430"/>
      <c r="Q450" s="422" t="str">
        <f t="shared" si="211"/>
        <v/>
      </c>
      <c r="R450" s="422" t="str">
        <f t="shared" si="212"/>
        <v/>
      </c>
      <c r="S450" s="423" t="str">
        <f t="shared" si="213"/>
        <v/>
      </c>
      <c r="T450" s="424" t="str">
        <f t="shared" si="228"/>
        <v/>
      </c>
      <c r="U450" s="425" t="str">
        <f t="shared" si="214"/>
        <v/>
      </c>
      <c r="V450" s="425" t="str">
        <f t="shared" si="215"/>
        <v/>
      </c>
      <c r="W450" s="425"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3"/>
      <c r="BG450" s="3" t="s">
        <v>900</v>
      </c>
    </row>
    <row r="451" spans="1:59" s="12" customFormat="1" ht="13.5" customHeight="1" x14ac:dyDescent="0.2">
      <c r="A451" s="163">
        <v>436</v>
      </c>
      <c r="B451" s="164"/>
      <c r="C451" s="165"/>
      <c r="D451" s="166"/>
      <c r="E451" s="165"/>
      <c r="F451" s="165"/>
      <c r="G451" s="220"/>
      <c r="H451" s="165"/>
      <c r="I451" s="167"/>
      <c r="J451" s="168"/>
      <c r="K451" s="503"/>
      <c r="L451" s="498"/>
      <c r="M451" s="428"/>
      <c r="N451" s="427"/>
      <c r="O451" s="429"/>
      <c r="P451" s="430"/>
      <c r="Q451" s="422" t="str">
        <f t="shared" si="211"/>
        <v/>
      </c>
      <c r="R451" s="422" t="str">
        <f t="shared" si="212"/>
        <v/>
      </c>
      <c r="S451" s="423" t="str">
        <f t="shared" si="213"/>
        <v/>
      </c>
      <c r="T451" s="424" t="str">
        <f t="shared" si="228"/>
        <v/>
      </c>
      <c r="U451" s="425" t="str">
        <f t="shared" si="214"/>
        <v/>
      </c>
      <c r="V451" s="425" t="str">
        <f t="shared" si="215"/>
        <v/>
      </c>
      <c r="W451" s="425"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3"/>
      <c r="BG451" s="3" t="s">
        <v>964</v>
      </c>
    </row>
    <row r="452" spans="1:59" s="12" customFormat="1" ht="13.5" customHeight="1" x14ac:dyDescent="0.2">
      <c r="A452" s="163">
        <v>437</v>
      </c>
      <c r="B452" s="164"/>
      <c r="C452" s="165"/>
      <c r="D452" s="166"/>
      <c r="E452" s="165"/>
      <c r="F452" s="165"/>
      <c r="G452" s="220"/>
      <c r="H452" s="165"/>
      <c r="I452" s="167"/>
      <c r="J452" s="168"/>
      <c r="K452" s="503"/>
      <c r="L452" s="498"/>
      <c r="M452" s="428"/>
      <c r="N452" s="427"/>
      <c r="O452" s="429"/>
      <c r="P452" s="430"/>
      <c r="Q452" s="422" t="str">
        <f t="shared" si="211"/>
        <v/>
      </c>
      <c r="R452" s="422" t="str">
        <f t="shared" si="212"/>
        <v/>
      </c>
      <c r="S452" s="423" t="str">
        <f t="shared" si="213"/>
        <v/>
      </c>
      <c r="T452" s="424" t="str">
        <f t="shared" si="228"/>
        <v/>
      </c>
      <c r="U452" s="425" t="str">
        <f t="shared" si="214"/>
        <v/>
      </c>
      <c r="V452" s="425" t="str">
        <f t="shared" si="215"/>
        <v/>
      </c>
      <c r="W452" s="425"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3"/>
      <c r="BG452" s="3" t="s">
        <v>921</v>
      </c>
    </row>
    <row r="453" spans="1:59" s="12" customFormat="1" ht="13.5" customHeight="1" x14ac:dyDescent="0.2">
      <c r="A453" s="163">
        <v>438</v>
      </c>
      <c r="B453" s="164"/>
      <c r="C453" s="165"/>
      <c r="D453" s="166"/>
      <c r="E453" s="165"/>
      <c r="F453" s="165"/>
      <c r="G453" s="220"/>
      <c r="H453" s="165"/>
      <c r="I453" s="167"/>
      <c r="J453" s="168"/>
      <c r="K453" s="503"/>
      <c r="L453" s="498"/>
      <c r="M453" s="428"/>
      <c r="N453" s="427"/>
      <c r="O453" s="429"/>
      <c r="P453" s="430"/>
      <c r="Q453" s="422" t="str">
        <f t="shared" si="211"/>
        <v/>
      </c>
      <c r="R453" s="422" t="str">
        <f t="shared" si="212"/>
        <v/>
      </c>
      <c r="S453" s="423" t="str">
        <f t="shared" si="213"/>
        <v/>
      </c>
      <c r="T453" s="424" t="str">
        <f t="shared" si="228"/>
        <v/>
      </c>
      <c r="U453" s="425" t="str">
        <f t="shared" si="214"/>
        <v/>
      </c>
      <c r="V453" s="425" t="str">
        <f t="shared" si="215"/>
        <v/>
      </c>
      <c r="W453" s="425"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3"/>
      <c r="BG453" s="3" t="s">
        <v>928</v>
      </c>
    </row>
    <row r="454" spans="1:59" s="12" customFormat="1" ht="13.5" customHeight="1" x14ac:dyDescent="0.2">
      <c r="A454" s="163">
        <v>439</v>
      </c>
      <c r="B454" s="164"/>
      <c r="C454" s="165"/>
      <c r="D454" s="166"/>
      <c r="E454" s="165"/>
      <c r="F454" s="165"/>
      <c r="G454" s="220"/>
      <c r="H454" s="165"/>
      <c r="I454" s="167"/>
      <c r="J454" s="168"/>
      <c r="K454" s="503"/>
      <c r="L454" s="498"/>
      <c r="M454" s="428"/>
      <c r="N454" s="427"/>
      <c r="O454" s="429"/>
      <c r="P454" s="430"/>
      <c r="Q454" s="422" t="str">
        <f t="shared" si="211"/>
        <v/>
      </c>
      <c r="R454" s="422" t="str">
        <f t="shared" si="212"/>
        <v/>
      </c>
      <c r="S454" s="423" t="str">
        <f t="shared" si="213"/>
        <v/>
      </c>
      <c r="T454" s="424" t="str">
        <f t="shared" si="228"/>
        <v/>
      </c>
      <c r="U454" s="425" t="str">
        <f t="shared" si="214"/>
        <v/>
      </c>
      <c r="V454" s="425" t="str">
        <f t="shared" si="215"/>
        <v/>
      </c>
      <c r="W454" s="425"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3"/>
      <c r="BG454" s="3" t="s">
        <v>965</v>
      </c>
    </row>
    <row r="455" spans="1:59" s="12" customFormat="1" ht="13.5" customHeight="1" x14ac:dyDescent="0.2">
      <c r="A455" s="163">
        <v>440</v>
      </c>
      <c r="B455" s="164"/>
      <c r="C455" s="165"/>
      <c r="D455" s="166"/>
      <c r="E455" s="165"/>
      <c r="F455" s="165"/>
      <c r="G455" s="220"/>
      <c r="H455" s="165"/>
      <c r="I455" s="167"/>
      <c r="J455" s="168"/>
      <c r="K455" s="503"/>
      <c r="L455" s="498"/>
      <c r="M455" s="428"/>
      <c r="N455" s="427"/>
      <c r="O455" s="429"/>
      <c r="P455" s="430"/>
      <c r="Q455" s="422" t="str">
        <f t="shared" si="211"/>
        <v/>
      </c>
      <c r="R455" s="422" t="str">
        <f t="shared" si="212"/>
        <v/>
      </c>
      <c r="S455" s="423" t="str">
        <f t="shared" si="213"/>
        <v/>
      </c>
      <c r="T455" s="424" t="str">
        <f t="shared" si="228"/>
        <v/>
      </c>
      <c r="U455" s="425" t="str">
        <f t="shared" si="214"/>
        <v/>
      </c>
      <c r="V455" s="425" t="str">
        <f t="shared" si="215"/>
        <v/>
      </c>
      <c r="W455" s="425"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3"/>
      <c r="BG455" s="3" t="s">
        <v>922</v>
      </c>
    </row>
    <row r="456" spans="1:59" s="12" customFormat="1" ht="13.5" customHeight="1" x14ac:dyDescent="0.2">
      <c r="A456" s="163">
        <v>441</v>
      </c>
      <c r="B456" s="164"/>
      <c r="C456" s="165"/>
      <c r="D456" s="166"/>
      <c r="E456" s="165"/>
      <c r="F456" s="165"/>
      <c r="G456" s="220"/>
      <c r="H456" s="165"/>
      <c r="I456" s="167"/>
      <c r="J456" s="168"/>
      <c r="K456" s="503"/>
      <c r="L456" s="498"/>
      <c r="M456" s="428"/>
      <c r="N456" s="427"/>
      <c r="O456" s="429"/>
      <c r="P456" s="430"/>
      <c r="Q456" s="422" t="str">
        <f t="shared" si="211"/>
        <v/>
      </c>
      <c r="R456" s="422" t="str">
        <f t="shared" si="212"/>
        <v/>
      </c>
      <c r="S456" s="423" t="str">
        <f t="shared" si="213"/>
        <v/>
      </c>
      <c r="T456" s="424" t="str">
        <f t="shared" si="228"/>
        <v/>
      </c>
      <c r="U456" s="425" t="str">
        <f t="shared" si="214"/>
        <v/>
      </c>
      <c r="V456" s="425" t="str">
        <f t="shared" si="215"/>
        <v/>
      </c>
      <c r="W456" s="425"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3"/>
      <c r="BG456" s="3" t="s">
        <v>929</v>
      </c>
    </row>
    <row r="457" spans="1:59" s="12" customFormat="1" ht="13.5" customHeight="1" x14ac:dyDescent="0.2">
      <c r="A457" s="163">
        <v>442</v>
      </c>
      <c r="B457" s="164"/>
      <c r="C457" s="165"/>
      <c r="D457" s="166"/>
      <c r="E457" s="165"/>
      <c r="F457" s="165"/>
      <c r="G457" s="220"/>
      <c r="H457" s="165"/>
      <c r="I457" s="167"/>
      <c r="J457" s="168"/>
      <c r="K457" s="503"/>
      <c r="L457" s="498"/>
      <c r="M457" s="428"/>
      <c r="N457" s="427"/>
      <c r="O457" s="429"/>
      <c r="P457" s="430"/>
      <c r="Q457" s="422" t="str">
        <f t="shared" si="211"/>
        <v/>
      </c>
      <c r="R457" s="422" t="str">
        <f t="shared" si="212"/>
        <v/>
      </c>
      <c r="S457" s="423" t="str">
        <f t="shared" si="213"/>
        <v/>
      </c>
      <c r="T457" s="424" t="str">
        <f t="shared" si="228"/>
        <v/>
      </c>
      <c r="U457" s="425" t="str">
        <f t="shared" si="214"/>
        <v/>
      </c>
      <c r="V457" s="425" t="str">
        <f t="shared" si="215"/>
        <v/>
      </c>
      <c r="W457" s="425"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3"/>
      <c r="BG457" s="3" t="s">
        <v>777</v>
      </c>
    </row>
    <row r="458" spans="1:59" s="12" customFormat="1" ht="13.5" customHeight="1" x14ac:dyDescent="0.2">
      <c r="A458" s="163">
        <v>443</v>
      </c>
      <c r="B458" s="164"/>
      <c r="C458" s="165"/>
      <c r="D458" s="166"/>
      <c r="E458" s="165"/>
      <c r="F458" s="165"/>
      <c r="G458" s="220"/>
      <c r="H458" s="165"/>
      <c r="I458" s="167"/>
      <c r="J458" s="168"/>
      <c r="K458" s="503"/>
      <c r="L458" s="498"/>
      <c r="M458" s="428"/>
      <c r="N458" s="427"/>
      <c r="O458" s="429"/>
      <c r="P458" s="430"/>
      <c r="Q458" s="422" t="str">
        <f t="shared" si="211"/>
        <v/>
      </c>
      <c r="R458" s="422" t="str">
        <f t="shared" si="212"/>
        <v/>
      </c>
      <c r="S458" s="423" t="str">
        <f t="shared" si="213"/>
        <v/>
      </c>
      <c r="T458" s="424" t="str">
        <f t="shared" si="228"/>
        <v/>
      </c>
      <c r="U458" s="425" t="str">
        <f t="shared" si="214"/>
        <v/>
      </c>
      <c r="V458" s="425" t="str">
        <f t="shared" si="215"/>
        <v/>
      </c>
      <c r="W458" s="425"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3"/>
      <c r="BG458" s="3" t="s">
        <v>778</v>
      </c>
    </row>
    <row r="459" spans="1:59" s="12" customFormat="1" ht="13.5" customHeight="1" x14ac:dyDescent="0.2">
      <c r="A459" s="163">
        <v>444</v>
      </c>
      <c r="B459" s="164"/>
      <c r="C459" s="165"/>
      <c r="D459" s="166"/>
      <c r="E459" s="165"/>
      <c r="F459" s="165"/>
      <c r="G459" s="220"/>
      <c r="H459" s="165"/>
      <c r="I459" s="167"/>
      <c r="J459" s="168"/>
      <c r="K459" s="503"/>
      <c r="L459" s="498"/>
      <c r="M459" s="428"/>
      <c r="N459" s="427"/>
      <c r="O459" s="429"/>
      <c r="P459" s="430"/>
      <c r="Q459" s="422" t="str">
        <f t="shared" si="211"/>
        <v/>
      </c>
      <c r="R459" s="422" t="str">
        <f t="shared" si="212"/>
        <v/>
      </c>
      <c r="S459" s="423" t="str">
        <f t="shared" si="213"/>
        <v/>
      </c>
      <c r="T459" s="424" t="str">
        <f t="shared" si="228"/>
        <v/>
      </c>
      <c r="U459" s="425" t="str">
        <f t="shared" si="214"/>
        <v/>
      </c>
      <c r="V459" s="425" t="str">
        <f t="shared" si="215"/>
        <v/>
      </c>
      <c r="W459" s="425"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3"/>
      <c r="BG459" s="3" t="s">
        <v>779</v>
      </c>
    </row>
    <row r="460" spans="1:59" s="12" customFormat="1" ht="13.5" customHeight="1" x14ac:dyDescent="0.2">
      <c r="A460" s="163">
        <v>445</v>
      </c>
      <c r="B460" s="164"/>
      <c r="C460" s="165"/>
      <c r="D460" s="166"/>
      <c r="E460" s="165"/>
      <c r="F460" s="165"/>
      <c r="G460" s="220"/>
      <c r="H460" s="165"/>
      <c r="I460" s="167"/>
      <c r="J460" s="168"/>
      <c r="K460" s="503"/>
      <c r="L460" s="498"/>
      <c r="M460" s="428"/>
      <c r="N460" s="427"/>
      <c r="O460" s="429"/>
      <c r="P460" s="430"/>
      <c r="Q460" s="422" t="str">
        <f t="shared" si="211"/>
        <v/>
      </c>
      <c r="R460" s="422" t="str">
        <f t="shared" si="212"/>
        <v/>
      </c>
      <c r="S460" s="423" t="str">
        <f t="shared" si="213"/>
        <v/>
      </c>
      <c r="T460" s="424" t="str">
        <f t="shared" si="228"/>
        <v/>
      </c>
      <c r="U460" s="425" t="str">
        <f t="shared" si="214"/>
        <v/>
      </c>
      <c r="V460" s="425" t="str">
        <f t="shared" si="215"/>
        <v/>
      </c>
      <c r="W460" s="425"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3"/>
      <c r="BG460" s="3" t="s">
        <v>780</v>
      </c>
    </row>
    <row r="461" spans="1:59" s="12" customFormat="1" ht="13.5" customHeight="1" x14ac:dyDescent="0.2">
      <c r="A461" s="163">
        <v>446</v>
      </c>
      <c r="B461" s="164"/>
      <c r="C461" s="165"/>
      <c r="D461" s="166"/>
      <c r="E461" s="165"/>
      <c r="F461" s="165"/>
      <c r="G461" s="220"/>
      <c r="H461" s="165"/>
      <c r="I461" s="167"/>
      <c r="J461" s="168"/>
      <c r="K461" s="503"/>
      <c r="L461" s="498"/>
      <c r="M461" s="428"/>
      <c r="N461" s="427"/>
      <c r="O461" s="429"/>
      <c r="P461" s="430"/>
      <c r="Q461" s="422" t="str">
        <f t="shared" si="211"/>
        <v/>
      </c>
      <c r="R461" s="422" t="str">
        <f t="shared" si="212"/>
        <v/>
      </c>
      <c r="S461" s="423" t="str">
        <f t="shared" si="213"/>
        <v/>
      </c>
      <c r="T461" s="424" t="str">
        <f t="shared" si="228"/>
        <v/>
      </c>
      <c r="U461" s="425" t="str">
        <f t="shared" si="214"/>
        <v/>
      </c>
      <c r="V461" s="425" t="str">
        <f t="shared" si="215"/>
        <v/>
      </c>
      <c r="W461" s="425"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3"/>
      <c r="BG461" s="3" t="s">
        <v>781</v>
      </c>
    </row>
    <row r="462" spans="1:59" s="12" customFormat="1" ht="13.5" customHeight="1" x14ac:dyDescent="0.2">
      <c r="A462" s="163">
        <v>447</v>
      </c>
      <c r="B462" s="164"/>
      <c r="C462" s="165"/>
      <c r="D462" s="166"/>
      <c r="E462" s="165"/>
      <c r="F462" s="165"/>
      <c r="G462" s="220"/>
      <c r="H462" s="165"/>
      <c r="I462" s="167"/>
      <c r="J462" s="168"/>
      <c r="K462" s="503"/>
      <c r="L462" s="498"/>
      <c r="M462" s="428"/>
      <c r="N462" s="427"/>
      <c r="O462" s="429"/>
      <c r="P462" s="430"/>
      <c r="Q462" s="422" t="str">
        <f t="shared" si="211"/>
        <v/>
      </c>
      <c r="R462" s="422" t="str">
        <f t="shared" si="212"/>
        <v/>
      </c>
      <c r="S462" s="423" t="str">
        <f t="shared" si="213"/>
        <v/>
      </c>
      <c r="T462" s="424" t="str">
        <f t="shared" si="228"/>
        <v/>
      </c>
      <c r="U462" s="425" t="str">
        <f t="shared" si="214"/>
        <v/>
      </c>
      <c r="V462" s="425" t="str">
        <f t="shared" si="215"/>
        <v/>
      </c>
      <c r="W462" s="425"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3"/>
      <c r="BG462" s="3" t="s">
        <v>782</v>
      </c>
    </row>
    <row r="463" spans="1:59" s="12" customFormat="1" ht="13.5" customHeight="1" x14ac:dyDescent="0.2">
      <c r="A463" s="163">
        <v>448</v>
      </c>
      <c r="B463" s="164"/>
      <c r="C463" s="165"/>
      <c r="D463" s="166"/>
      <c r="E463" s="165"/>
      <c r="F463" s="165"/>
      <c r="G463" s="220"/>
      <c r="H463" s="165"/>
      <c r="I463" s="167"/>
      <c r="J463" s="168"/>
      <c r="K463" s="503"/>
      <c r="L463" s="498"/>
      <c r="M463" s="428"/>
      <c r="N463" s="427"/>
      <c r="O463" s="429"/>
      <c r="P463" s="430"/>
      <c r="Q463" s="422" t="str">
        <f t="shared" si="211"/>
        <v/>
      </c>
      <c r="R463" s="422" t="str">
        <f t="shared" si="212"/>
        <v/>
      </c>
      <c r="S463" s="423" t="str">
        <f t="shared" si="213"/>
        <v/>
      </c>
      <c r="T463" s="424" t="str">
        <f t="shared" si="228"/>
        <v/>
      </c>
      <c r="U463" s="425" t="str">
        <f t="shared" si="214"/>
        <v/>
      </c>
      <c r="V463" s="425" t="str">
        <f t="shared" si="215"/>
        <v/>
      </c>
      <c r="W463" s="425"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3"/>
      <c r="BG463" s="3" t="s">
        <v>500</v>
      </c>
    </row>
    <row r="464" spans="1:59" s="12" customFormat="1" ht="13.5" customHeight="1" x14ac:dyDescent="0.2">
      <c r="A464" s="163">
        <v>449</v>
      </c>
      <c r="B464" s="164"/>
      <c r="C464" s="165"/>
      <c r="D464" s="166"/>
      <c r="E464" s="165"/>
      <c r="F464" s="165"/>
      <c r="G464" s="220"/>
      <c r="H464" s="165"/>
      <c r="I464" s="167"/>
      <c r="J464" s="168"/>
      <c r="K464" s="503"/>
      <c r="L464" s="498"/>
      <c r="M464" s="428"/>
      <c r="N464" s="427"/>
      <c r="O464" s="429"/>
      <c r="P464" s="430"/>
      <c r="Q464" s="422" t="str">
        <f t="shared" ref="Q464:Q527" si="246">IF(ISBLANK(K464)=TRUE,"",IF(ISNUMBER(AM464)=TRUE,AM464,"エラー"))</f>
        <v/>
      </c>
      <c r="R464" s="422" t="str">
        <f t="shared" ref="R464:R527" si="247">IF(ISBLANK(K464)=TRUE,"",IF(ISNUMBER(AP464)=TRUE,AP464,"エラー"))</f>
        <v/>
      </c>
      <c r="S464" s="423" t="str">
        <f t="shared" ref="S464:S527" si="248">IF(ISBLANK(K464)=TRUE,"",IF(ISNUMBER(AV464)=TRUE,AV464,"エラー"))</f>
        <v/>
      </c>
      <c r="T464" s="424" t="str">
        <f t="shared" si="228"/>
        <v/>
      </c>
      <c r="U464" s="425" t="str">
        <f t="shared" ref="U464:U527" si="249">IF(Q464="","",IF(ISERROR(Q464*Y464*AF464),"エラー",IF(ISBLANK(Y464)=TRUE,"エラー",IF(ISBLANK(Q464)=TRUE,"エラー",IF(AY464=1,"エラー",Q464*AF464*Y464/1000)))))</f>
        <v/>
      </c>
      <c r="V464" s="425" t="str">
        <f t="shared" ref="V464:V527" si="250">IF(R464="","",IF(ISERROR(R464*Y464*AF464),"エラー",IF(ISBLANK(Y464)=TRUE,"エラー",IF(ISBLANK(R464)=TRUE,"エラー",IF(AY464=1,"エラー",R464*AF464*Y464/1000)))))</f>
        <v/>
      </c>
      <c r="W464" s="425"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3"/>
      <c r="BG464" s="3" t="s">
        <v>1238</v>
      </c>
    </row>
    <row r="465" spans="1:59" s="12" customFormat="1" ht="13.5" customHeight="1" x14ac:dyDescent="0.2">
      <c r="A465" s="163">
        <v>450</v>
      </c>
      <c r="B465" s="164"/>
      <c r="C465" s="165"/>
      <c r="D465" s="166"/>
      <c r="E465" s="165"/>
      <c r="F465" s="165"/>
      <c r="G465" s="220"/>
      <c r="H465" s="165"/>
      <c r="I465" s="167"/>
      <c r="J465" s="168"/>
      <c r="K465" s="503"/>
      <c r="L465" s="498"/>
      <c r="M465" s="428"/>
      <c r="N465" s="427"/>
      <c r="O465" s="429"/>
      <c r="P465" s="430"/>
      <c r="Q465" s="422" t="str">
        <f t="shared" si="246"/>
        <v/>
      </c>
      <c r="R465" s="422" t="str">
        <f t="shared" si="247"/>
        <v/>
      </c>
      <c r="S465" s="423" t="str">
        <f t="shared" si="248"/>
        <v/>
      </c>
      <c r="T465" s="424" t="str">
        <f t="shared" ref="T465:T528" si="263">IF(OR(Y465="",Z465=""),"",Y465/Z465)</f>
        <v/>
      </c>
      <c r="U465" s="425" t="str">
        <f t="shared" si="249"/>
        <v/>
      </c>
      <c r="V465" s="425" t="str">
        <f t="shared" si="250"/>
        <v/>
      </c>
      <c r="W465" s="425"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3"/>
      <c r="BG465" s="3" t="s">
        <v>1239</v>
      </c>
    </row>
    <row r="466" spans="1:59" s="12" customFormat="1" ht="13.5" customHeight="1" x14ac:dyDescent="0.2">
      <c r="A466" s="163">
        <v>451</v>
      </c>
      <c r="B466" s="164"/>
      <c r="C466" s="165"/>
      <c r="D466" s="166"/>
      <c r="E466" s="165"/>
      <c r="F466" s="165"/>
      <c r="G466" s="220"/>
      <c r="H466" s="165"/>
      <c r="I466" s="167"/>
      <c r="J466" s="168"/>
      <c r="K466" s="503"/>
      <c r="L466" s="498"/>
      <c r="M466" s="428"/>
      <c r="N466" s="427"/>
      <c r="O466" s="429"/>
      <c r="P466" s="430"/>
      <c r="Q466" s="422" t="str">
        <f t="shared" si="246"/>
        <v/>
      </c>
      <c r="R466" s="422" t="str">
        <f t="shared" si="247"/>
        <v/>
      </c>
      <c r="S466" s="423" t="str">
        <f t="shared" si="248"/>
        <v/>
      </c>
      <c r="T466" s="424" t="str">
        <f t="shared" si="263"/>
        <v/>
      </c>
      <c r="U466" s="425" t="str">
        <f t="shared" si="249"/>
        <v/>
      </c>
      <c r="V466" s="425" t="str">
        <f t="shared" si="250"/>
        <v/>
      </c>
      <c r="W466" s="425"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3"/>
      <c r="BG466" s="3" t="s">
        <v>546</v>
      </c>
    </row>
    <row r="467" spans="1:59" s="12" customFormat="1" ht="13.5" customHeight="1" x14ac:dyDescent="0.2">
      <c r="A467" s="163">
        <v>452</v>
      </c>
      <c r="B467" s="164"/>
      <c r="C467" s="165"/>
      <c r="D467" s="166"/>
      <c r="E467" s="165"/>
      <c r="F467" s="165"/>
      <c r="G467" s="220"/>
      <c r="H467" s="165"/>
      <c r="I467" s="167"/>
      <c r="J467" s="168"/>
      <c r="K467" s="503"/>
      <c r="L467" s="498"/>
      <c r="M467" s="428"/>
      <c r="N467" s="427"/>
      <c r="O467" s="429"/>
      <c r="P467" s="430"/>
      <c r="Q467" s="422" t="str">
        <f t="shared" si="246"/>
        <v/>
      </c>
      <c r="R467" s="422" t="str">
        <f t="shared" si="247"/>
        <v/>
      </c>
      <c r="S467" s="423" t="str">
        <f t="shared" si="248"/>
        <v/>
      </c>
      <c r="T467" s="424" t="str">
        <f t="shared" si="263"/>
        <v/>
      </c>
      <c r="U467" s="425" t="str">
        <f t="shared" si="249"/>
        <v/>
      </c>
      <c r="V467" s="425" t="str">
        <f t="shared" si="250"/>
        <v/>
      </c>
      <c r="W467" s="425"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3"/>
      <c r="BG467" s="3" t="s">
        <v>547</v>
      </c>
    </row>
    <row r="468" spans="1:59" s="12" customFormat="1" ht="13.5" customHeight="1" x14ac:dyDescent="0.2">
      <c r="A468" s="163">
        <v>453</v>
      </c>
      <c r="B468" s="164"/>
      <c r="C468" s="165"/>
      <c r="D468" s="166"/>
      <c r="E468" s="165"/>
      <c r="F468" s="165"/>
      <c r="G468" s="220"/>
      <c r="H468" s="165"/>
      <c r="I468" s="167"/>
      <c r="J468" s="168"/>
      <c r="K468" s="503"/>
      <c r="L468" s="498"/>
      <c r="M468" s="428"/>
      <c r="N468" s="427"/>
      <c r="O468" s="429"/>
      <c r="P468" s="430"/>
      <c r="Q468" s="422" t="str">
        <f t="shared" si="246"/>
        <v/>
      </c>
      <c r="R468" s="422" t="str">
        <f t="shared" si="247"/>
        <v/>
      </c>
      <c r="S468" s="423" t="str">
        <f t="shared" si="248"/>
        <v/>
      </c>
      <c r="T468" s="424" t="str">
        <f t="shared" si="263"/>
        <v/>
      </c>
      <c r="U468" s="425" t="str">
        <f t="shared" si="249"/>
        <v/>
      </c>
      <c r="V468" s="425" t="str">
        <f t="shared" si="250"/>
        <v/>
      </c>
      <c r="W468" s="425"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3"/>
      <c r="BG468" s="3" t="s">
        <v>1240</v>
      </c>
    </row>
    <row r="469" spans="1:59" s="12" customFormat="1" ht="13.5" customHeight="1" x14ac:dyDescent="0.2">
      <c r="A469" s="163">
        <v>454</v>
      </c>
      <c r="B469" s="164"/>
      <c r="C469" s="165"/>
      <c r="D469" s="166"/>
      <c r="E469" s="165"/>
      <c r="F469" s="165"/>
      <c r="G469" s="220"/>
      <c r="H469" s="165"/>
      <c r="I469" s="167"/>
      <c r="J469" s="168"/>
      <c r="K469" s="503"/>
      <c r="L469" s="498"/>
      <c r="M469" s="428"/>
      <c r="N469" s="427"/>
      <c r="O469" s="429"/>
      <c r="P469" s="430"/>
      <c r="Q469" s="422" t="str">
        <f t="shared" si="246"/>
        <v/>
      </c>
      <c r="R469" s="422" t="str">
        <f t="shared" si="247"/>
        <v/>
      </c>
      <c r="S469" s="423" t="str">
        <f t="shared" si="248"/>
        <v/>
      </c>
      <c r="T469" s="424" t="str">
        <f t="shared" si="263"/>
        <v/>
      </c>
      <c r="U469" s="425" t="str">
        <f t="shared" si="249"/>
        <v/>
      </c>
      <c r="V469" s="425" t="str">
        <f t="shared" si="250"/>
        <v/>
      </c>
      <c r="W469" s="425"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3"/>
      <c r="BG469" s="3" t="s">
        <v>1241</v>
      </c>
    </row>
    <row r="470" spans="1:59" s="12" customFormat="1" ht="13.5" customHeight="1" x14ac:dyDescent="0.2">
      <c r="A470" s="163">
        <v>455</v>
      </c>
      <c r="B470" s="164"/>
      <c r="C470" s="165"/>
      <c r="D470" s="166"/>
      <c r="E470" s="165"/>
      <c r="F470" s="165"/>
      <c r="G470" s="220"/>
      <c r="H470" s="165"/>
      <c r="I470" s="167"/>
      <c r="J470" s="168"/>
      <c r="K470" s="503"/>
      <c r="L470" s="498"/>
      <c r="M470" s="428"/>
      <c r="N470" s="427"/>
      <c r="O470" s="429"/>
      <c r="P470" s="430"/>
      <c r="Q470" s="422" t="str">
        <f t="shared" si="246"/>
        <v/>
      </c>
      <c r="R470" s="422" t="str">
        <f t="shared" si="247"/>
        <v/>
      </c>
      <c r="S470" s="423" t="str">
        <f t="shared" si="248"/>
        <v/>
      </c>
      <c r="T470" s="424" t="str">
        <f t="shared" si="263"/>
        <v/>
      </c>
      <c r="U470" s="425" t="str">
        <f t="shared" si="249"/>
        <v/>
      </c>
      <c r="V470" s="425" t="str">
        <f t="shared" si="250"/>
        <v/>
      </c>
      <c r="W470" s="425"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3"/>
      <c r="BG470" s="3" t="s">
        <v>949</v>
      </c>
    </row>
    <row r="471" spans="1:59" s="12" customFormat="1" ht="13.5" customHeight="1" x14ac:dyDescent="0.2">
      <c r="A471" s="163">
        <v>456</v>
      </c>
      <c r="B471" s="164"/>
      <c r="C471" s="165"/>
      <c r="D471" s="166"/>
      <c r="E471" s="165"/>
      <c r="F471" s="165"/>
      <c r="G471" s="220"/>
      <c r="H471" s="165"/>
      <c r="I471" s="167"/>
      <c r="J471" s="168"/>
      <c r="K471" s="503"/>
      <c r="L471" s="498"/>
      <c r="M471" s="428"/>
      <c r="N471" s="427"/>
      <c r="O471" s="429"/>
      <c r="P471" s="430"/>
      <c r="Q471" s="422" t="str">
        <f t="shared" si="246"/>
        <v/>
      </c>
      <c r="R471" s="422" t="str">
        <f t="shared" si="247"/>
        <v/>
      </c>
      <c r="S471" s="423" t="str">
        <f t="shared" si="248"/>
        <v/>
      </c>
      <c r="T471" s="424" t="str">
        <f t="shared" si="263"/>
        <v/>
      </c>
      <c r="U471" s="425" t="str">
        <f t="shared" si="249"/>
        <v/>
      </c>
      <c r="V471" s="425" t="str">
        <f t="shared" si="250"/>
        <v/>
      </c>
      <c r="W471" s="425"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3"/>
      <c r="BG471" s="3" t="s">
        <v>843</v>
      </c>
    </row>
    <row r="472" spans="1:59" s="12" customFormat="1" ht="13.5" customHeight="1" x14ac:dyDescent="0.2">
      <c r="A472" s="163">
        <v>457</v>
      </c>
      <c r="B472" s="164"/>
      <c r="C472" s="165"/>
      <c r="D472" s="166"/>
      <c r="E472" s="165"/>
      <c r="F472" s="165"/>
      <c r="G472" s="220"/>
      <c r="H472" s="165"/>
      <c r="I472" s="167"/>
      <c r="J472" s="168"/>
      <c r="K472" s="503"/>
      <c r="L472" s="498"/>
      <c r="M472" s="428"/>
      <c r="N472" s="427"/>
      <c r="O472" s="429"/>
      <c r="P472" s="430"/>
      <c r="Q472" s="422" t="str">
        <f t="shared" si="246"/>
        <v/>
      </c>
      <c r="R472" s="422" t="str">
        <f t="shared" si="247"/>
        <v/>
      </c>
      <c r="S472" s="423" t="str">
        <f t="shared" si="248"/>
        <v/>
      </c>
      <c r="T472" s="424" t="str">
        <f t="shared" si="263"/>
        <v/>
      </c>
      <c r="U472" s="425" t="str">
        <f t="shared" si="249"/>
        <v/>
      </c>
      <c r="V472" s="425" t="str">
        <f t="shared" si="250"/>
        <v/>
      </c>
      <c r="W472" s="425"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3"/>
      <c r="BG472" s="3" t="s">
        <v>849</v>
      </c>
    </row>
    <row r="473" spans="1:59" s="12" customFormat="1" ht="13.5" customHeight="1" x14ac:dyDescent="0.2">
      <c r="A473" s="163">
        <v>458</v>
      </c>
      <c r="B473" s="164"/>
      <c r="C473" s="165"/>
      <c r="D473" s="166"/>
      <c r="E473" s="165"/>
      <c r="F473" s="165"/>
      <c r="G473" s="220"/>
      <c r="H473" s="165"/>
      <c r="I473" s="167"/>
      <c r="J473" s="168"/>
      <c r="K473" s="503"/>
      <c r="L473" s="498"/>
      <c r="M473" s="428"/>
      <c r="N473" s="427"/>
      <c r="O473" s="429"/>
      <c r="P473" s="430"/>
      <c r="Q473" s="422" t="str">
        <f t="shared" si="246"/>
        <v/>
      </c>
      <c r="R473" s="422" t="str">
        <f t="shared" si="247"/>
        <v/>
      </c>
      <c r="S473" s="423" t="str">
        <f t="shared" si="248"/>
        <v/>
      </c>
      <c r="T473" s="424" t="str">
        <f t="shared" si="263"/>
        <v/>
      </c>
      <c r="U473" s="425" t="str">
        <f t="shared" si="249"/>
        <v/>
      </c>
      <c r="V473" s="425" t="str">
        <f t="shared" si="250"/>
        <v/>
      </c>
      <c r="W473" s="425"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3"/>
      <c r="BG473" s="3" t="s">
        <v>950</v>
      </c>
    </row>
    <row r="474" spans="1:59" s="12" customFormat="1" ht="13.5" customHeight="1" x14ac:dyDescent="0.2">
      <c r="A474" s="163">
        <v>459</v>
      </c>
      <c r="B474" s="164"/>
      <c r="C474" s="165"/>
      <c r="D474" s="166"/>
      <c r="E474" s="165"/>
      <c r="F474" s="165"/>
      <c r="G474" s="220"/>
      <c r="H474" s="165"/>
      <c r="I474" s="167"/>
      <c r="J474" s="168"/>
      <c r="K474" s="503"/>
      <c r="L474" s="498"/>
      <c r="M474" s="428"/>
      <c r="N474" s="427"/>
      <c r="O474" s="429"/>
      <c r="P474" s="430"/>
      <c r="Q474" s="422" t="str">
        <f t="shared" si="246"/>
        <v/>
      </c>
      <c r="R474" s="422" t="str">
        <f t="shared" si="247"/>
        <v/>
      </c>
      <c r="S474" s="423" t="str">
        <f t="shared" si="248"/>
        <v/>
      </c>
      <c r="T474" s="424" t="str">
        <f t="shared" si="263"/>
        <v/>
      </c>
      <c r="U474" s="425" t="str">
        <f t="shared" si="249"/>
        <v/>
      </c>
      <c r="V474" s="425" t="str">
        <f t="shared" si="250"/>
        <v/>
      </c>
      <c r="W474" s="425"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3"/>
      <c r="BG474" s="3" t="s">
        <v>844</v>
      </c>
    </row>
    <row r="475" spans="1:59" s="12" customFormat="1" ht="13.5" customHeight="1" x14ac:dyDescent="0.2">
      <c r="A475" s="163">
        <v>460</v>
      </c>
      <c r="B475" s="164"/>
      <c r="C475" s="165"/>
      <c r="D475" s="166"/>
      <c r="E475" s="165"/>
      <c r="F475" s="165"/>
      <c r="G475" s="220"/>
      <c r="H475" s="165"/>
      <c r="I475" s="167"/>
      <c r="J475" s="168"/>
      <c r="K475" s="503"/>
      <c r="L475" s="498"/>
      <c r="M475" s="428"/>
      <c r="N475" s="427"/>
      <c r="O475" s="429"/>
      <c r="P475" s="430"/>
      <c r="Q475" s="422" t="str">
        <f t="shared" si="246"/>
        <v/>
      </c>
      <c r="R475" s="422" t="str">
        <f t="shared" si="247"/>
        <v/>
      </c>
      <c r="S475" s="423" t="str">
        <f t="shared" si="248"/>
        <v/>
      </c>
      <c r="T475" s="424" t="str">
        <f t="shared" si="263"/>
        <v/>
      </c>
      <c r="U475" s="425" t="str">
        <f t="shared" si="249"/>
        <v/>
      </c>
      <c r="V475" s="425" t="str">
        <f t="shared" si="250"/>
        <v/>
      </c>
      <c r="W475" s="425"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3"/>
      <c r="BG475" s="3" t="s">
        <v>850</v>
      </c>
    </row>
    <row r="476" spans="1:59" s="12" customFormat="1" ht="13.5" customHeight="1" x14ac:dyDescent="0.2">
      <c r="A476" s="163">
        <v>461</v>
      </c>
      <c r="B476" s="164"/>
      <c r="C476" s="165"/>
      <c r="D476" s="166"/>
      <c r="E476" s="165"/>
      <c r="F476" s="165"/>
      <c r="G476" s="220"/>
      <c r="H476" s="165"/>
      <c r="I476" s="167"/>
      <c r="J476" s="168"/>
      <c r="K476" s="503"/>
      <c r="L476" s="498"/>
      <c r="M476" s="428"/>
      <c r="N476" s="427"/>
      <c r="O476" s="429"/>
      <c r="P476" s="430"/>
      <c r="Q476" s="422" t="str">
        <f t="shared" si="246"/>
        <v/>
      </c>
      <c r="R476" s="422" t="str">
        <f t="shared" si="247"/>
        <v/>
      </c>
      <c r="S476" s="423" t="str">
        <f t="shared" si="248"/>
        <v/>
      </c>
      <c r="T476" s="424" t="str">
        <f t="shared" si="263"/>
        <v/>
      </c>
      <c r="U476" s="425" t="str">
        <f t="shared" si="249"/>
        <v/>
      </c>
      <c r="V476" s="425" t="str">
        <f t="shared" si="250"/>
        <v/>
      </c>
      <c r="W476" s="425"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3"/>
      <c r="BG476" s="3" t="s">
        <v>959</v>
      </c>
    </row>
    <row r="477" spans="1:59" s="12" customFormat="1" ht="13.5" customHeight="1" x14ac:dyDescent="0.2">
      <c r="A477" s="163">
        <v>462</v>
      </c>
      <c r="B477" s="164"/>
      <c r="C477" s="165"/>
      <c r="D477" s="166"/>
      <c r="E477" s="165"/>
      <c r="F477" s="165"/>
      <c r="G477" s="220"/>
      <c r="H477" s="165"/>
      <c r="I477" s="167"/>
      <c r="J477" s="168"/>
      <c r="K477" s="503"/>
      <c r="L477" s="498"/>
      <c r="M477" s="428"/>
      <c r="N477" s="427"/>
      <c r="O477" s="429"/>
      <c r="P477" s="430"/>
      <c r="Q477" s="422" t="str">
        <f t="shared" si="246"/>
        <v/>
      </c>
      <c r="R477" s="422" t="str">
        <f t="shared" si="247"/>
        <v/>
      </c>
      <c r="S477" s="423" t="str">
        <f t="shared" si="248"/>
        <v/>
      </c>
      <c r="T477" s="424" t="str">
        <f t="shared" si="263"/>
        <v/>
      </c>
      <c r="U477" s="425" t="str">
        <f t="shared" si="249"/>
        <v/>
      </c>
      <c r="V477" s="425" t="str">
        <f t="shared" si="250"/>
        <v/>
      </c>
      <c r="W477" s="425"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3"/>
      <c r="BG477" s="3" t="s">
        <v>960</v>
      </c>
    </row>
    <row r="478" spans="1:59" s="12" customFormat="1" ht="13.5" customHeight="1" x14ac:dyDescent="0.2">
      <c r="A478" s="163">
        <v>463</v>
      </c>
      <c r="B478" s="164"/>
      <c r="C478" s="165"/>
      <c r="D478" s="166"/>
      <c r="E478" s="165"/>
      <c r="F478" s="165"/>
      <c r="G478" s="220"/>
      <c r="H478" s="165"/>
      <c r="I478" s="167"/>
      <c r="J478" s="168"/>
      <c r="K478" s="503"/>
      <c r="L478" s="498"/>
      <c r="M478" s="428"/>
      <c r="N478" s="427"/>
      <c r="O478" s="429"/>
      <c r="P478" s="430"/>
      <c r="Q478" s="422" t="str">
        <f t="shared" si="246"/>
        <v/>
      </c>
      <c r="R478" s="422" t="str">
        <f t="shared" si="247"/>
        <v/>
      </c>
      <c r="S478" s="423" t="str">
        <f t="shared" si="248"/>
        <v/>
      </c>
      <c r="T478" s="424" t="str">
        <f t="shared" si="263"/>
        <v/>
      </c>
      <c r="U478" s="425" t="str">
        <f t="shared" si="249"/>
        <v/>
      </c>
      <c r="V478" s="425" t="str">
        <f t="shared" si="250"/>
        <v/>
      </c>
      <c r="W478" s="425"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3"/>
      <c r="BG478" s="3" t="s">
        <v>893</v>
      </c>
    </row>
    <row r="479" spans="1:59" s="12" customFormat="1" ht="13.5" customHeight="1" x14ac:dyDescent="0.2">
      <c r="A479" s="163">
        <v>464</v>
      </c>
      <c r="B479" s="164"/>
      <c r="C479" s="165"/>
      <c r="D479" s="166"/>
      <c r="E479" s="165"/>
      <c r="F479" s="165"/>
      <c r="G479" s="220"/>
      <c r="H479" s="165"/>
      <c r="I479" s="167"/>
      <c r="J479" s="168"/>
      <c r="K479" s="503"/>
      <c r="L479" s="498"/>
      <c r="M479" s="428"/>
      <c r="N479" s="427"/>
      <c r="O479" s="429"/>
      <c r="P479" s="430"/>
      <c r="Q479" s="422" t="str">
        <f t="shared" si="246"/>
        <v/>
      </c>
      <c r="R479" s="422" t="str">
        <f t="shared" si="247"/>
        <v/>
      </c>
      <c r="S479" s="423" t="str">
        <f t="shared" si="248"/>
        <v/>
      </c>
      <c r="T479" s="424" t="str">
        <f t="shared" si="263"/>
        <v/>
      </c>
      <c r="U479" s="425" t="str">
        <f t="shared" si="249"/>
        <v/>
      </c>
      <c r="V479" s="425" t="str">
        <f t="shared" si="250"/>
        <v/>
      </c>
      <c r="W479" s="425"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3"/>
      <c r="BG479" s="3" t="s">
        <v>901</v>
      </c>
    </row>
    <row r="480" spans="1:59" s="12" customFormat="1" ht="13.5" customHeight="1" x14ac:dyDescent="0.2">
      <c r="A480" s="163">
        <v>465</v>
      </c>
      <c r="B480" s="164"/>
      <c r="C480" s="165"/>
      <c r="D480" s="166"/>
      <c r="E480" s="165"/>
      <c r="F480" s="165"/>
      <c r="G480" s="220"/>
      <c r="H480" s="165"/>
      <c r="I480" s="167"/>
      <c r="J480" s="168"/>
      <c r="K480" s="503"/>
      <c r="L480" s="498"/>
      <c r="M480" s="428"/>
      <c r="N480" s="427"/>
      <c r="O480" s="429"/>
      <c r="P480" s="430"/>
      <c r="Q480" s="422" t="str">
        <f t="shared" si="246"/>
        <v/>
      </c>
      <c r="R480" s="422" t="str">
        <f t="shared" si="247"/>
        <v/>
      </c>
      <c r="S480" s="423" t="str">
        <f t="shared" si="248"/>
        <v/>
      </c>
      <c r="T480" s="424" t="str">
        <f t="shared" si="263"/>
        <v/>
      </c>
      <c r="U480" s="425" t="str">
        <f t="shared" si="249"/>
        <v/>
      </c>
      <c r="V480" s="425" t="str">
        <f t="shared" si="250"/>
        <v/>
      </c>
      <c r="W480" s="425"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3"/>
      <c r="BG480" s="3" t="s">
        <v>961</v>
      </c>
    </row>
    <row r="481" spans="1:59" s="12" customFormat="1" ht="13.5" customHeight="1" x14ac:dyDescent="0.2">
      <c r="A481" s="163">
        <v>466</v>
      </c>
      <c r="B481" s="164"/>
      <c r="C481" s="165"/>
      <c r="D481" s="166"/>
      <c r="E481" s="165"/>
      <c r="F481" s="165"/>
      <c r="G481" s="220"/>
      <c r="H481" s="165"/>
      <c r="I481" s="167"/>
      <c r="J481" s="168"/>
      <c r="K481" s="503"/>
      <c r="L481" s="498"/>
      <c r="M481" s="428"/>
      <c r="N481" s="427"/>
      <c r="O481" s="429"/>
      <c r="P481" s="430"/>
      <c r="Q481" s="422" t="str">
        <f t="shared" si="246"/>
        <v/>
      </c>
      <c r="R481" s="422" t="str">
        <f t="shared" si="247"/>
        <v/>
      </c>
      <c r="S481" s="423" t="str">
        <f t="shared" si="248"/>
        <v/>
      </c>
      <c r="T481" s="424" t="str">
        <f t="shared" si="263"/>
        <v/>
      </c>
      <c r="U481" s="425" t="str">
        <f t="shared" si="249"/>
        <v/>
      </c>
      <c r="V481" s="425" t="str">
        <f t="shared" si="250"/>
        <v/>
      </c>
      <c r="W481" s="425"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3"/>
      <c r="BG481" s="3" t="s">
        <v>962</v>
      </c>
    </row>
    <row r="482" spans="1:59" s="12" customFormat="1" ht="13.5" customHeight="1" x14ac:dyDescent="0.2">
      <c r="A482" s="163">
        <v>467</v>
      </c>
      <c r="B482" s="164"/>
      <c r="C482" s="165"/>
      <c r="D482" s="166"/>
      <c r="E482" s="165"/>
      <c r="F482" s="165"/>
      <c r="G482" s="220"/>
      <c r="H482" s="165"/>
      <c r="I482" s="167"/>
      <c r="J482" s="168"/>
      <c r="K482" s="503"/>
      <c r="L482" s="498"/>
      <c r="M482" s="428"/>
      <c r="N482" s="427"/>
      <c r="O482" s="429"/>
      <c r="P482" s="430"/>
      <c r="Q482" s="422" t="str">
        <f t="shared" si="246"/>
        <v/>
      </c>
      <c r="R482" s="422" t="str">
        <f t="shared" si="247"/>
        <v/>
      </c>
      <c r="S482" s="423" t="str">
        <f t="shared" si="248"/>
        <v/>
      </c>
      <c r="T482" s="424" t="str">
        <f t="shared" si="263"/>
        <v/>
      </c>
      <c r="U482" s="425" t="str">
        <f t="shared" si="249"/>
        <v/>
      </c>
      <c r="V482" s="425" t="str">
        <f t="shared" si="250"/>
        <v/>
      </c>
      <c r="W482" s="425"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3"/>
      <c r="BG482" s="3" t="s">
        <v>894</v>
      </c>
    </row>
    <row r="483" spans="1:59" s="12" customFormat="1" ht="13.5" customHeight="1" x14ac:dyDescent="0.2">
      <c r="A483" s="163">
        <v>468</v>
      </c>
      <c r="B483" s="164"/>
      <c r="C483" s="165"/>
      <c r="D483" s="166"/>
      <c r="E483" s="165"/>
      <c r="F483" s="165"/>
      <c r="G483" s="220"/>
      <c r="H483" s="165"/>
      <c r="I483" s="167"/>
      <c r="J483" s="168"/>
      <c r="K483" s="503"/>
      <c r="L483" s="498"/>
      <c r="M483" s="428"/>
      <c r="N483" s="427"/>
      <c r="O483" s="429"/>
      <c r="P483" s="430"/>
      <c r="Q483" s="422" t="str">
        <f t="shared" si="246"/>
        <v/>
      </c>
      <c r="R483" s="422" t="str">
        <f t="shared" si="247"/>
        <v/>
      </c>
      <c r="S483" s="423" t="str">
        <f t="shared" si="248"/>
        <v/>
      </c>
      <c r="T483" s="424" t="str">
        <f t="shared" si="263"/>
        <v/>
      </c>
      <c r="U483" s="425" t="str">
        <f t="shared" si="249"/>
        <v/>
      </c>
      <c r="V483" s="425" t="str">
        <f t="shared" si="250"/>
        <v/>
      </c>
      <c r="W483" s="425"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3"/>
      <c r="BG483" s="3" t="s">
        <v>902</v>
      </c>
    </row>
    <row r="484" spans="1:59" s="12" customFormat="1" ht="13.5" customHeight="1" x14ac:dyDescent="0.2">
      <c r="A484" s="163">
        <v>469</v>
      </c>
      <c r="B484" s="164"/>
      <c r="C484" s="165"/>
      <c r="D484" s="166"/>
      <c r="E484" s="165"/>
      <c r="F484" s="165"/>
      <c r="G484" s="220"/>
      <c r="H484" s="165"/>
      <c r="I484" s="167"/>
      <c r="J484" s="168"/>
      <c r="K484" s="503"/>
      <c r="L484" s="498"/>
      <c r="M484" s="428"/>
      <c r="N484" s="427"/>
      <c r="O484" s="429"/>
      <c r="P484" s="430"/>
      <c r="Q484" s="422" t="str">
        <f t="shared" si="246"/>
        <v/>
      </c>
      <c r="R484" s="422" t="str">
        <f t="shared" si="247"/>
        <v/>
      </c>
      <c r="S484" s="423" t="str">
        <f t="shared" si="248"/>
        <v/>
      </c>
      <c r="T484" s="424" t="str">
        <f t="shared" si="263"/>
        <v/>
      </c>
      <c r="U484" s="425" t="str">
        <f t="shared" si="249"/>
        <v/>
      </c>
      <c r="V484" s="425" t="str">
        <f t="shared" si="250"/>
        <v/>
      </c>
      <c r="W484" s="425"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3"/>
      <c r="BG484" s="3" t="s">
        <v>966</v>
      </c>
    </row>
    <row r="485" spans="1:59" s="12" customFormat="1" ht="13.5" customHeight="1" x14ac:dyDescent="0.2">
      <c r="A485" s="163">
        <v>470</v>
      </c>
      <c r="B485" s="164"/>
      <c r="C485" s="165"/>
      <c r="D485" s="166"/>
      <c r="E485" s="165"/>
      <c r="F485" s="165"/>
      <c r="G485" s="220"/>
      <c r="H485" s="165"/>
      <c r="I485" s="167"/>
      <c r="J485" s="168"/>
      <c r="K485" s="503"/>
      <c r="L485" s="498"/>
      <c r="M485" s="428"/>
      <c r="N485" s="427"/>
      <c r="O485" s="429"/>
      <c r="P485" s="430"/>
      <c r="Q485" s="422" t="str">
        <f t="shared" si="246"/>
        <v/>
      </c>
      <c r="R485" s="422" t="str">
        <f t="shared" si="247"/>
        <v/>
      </c>
      <c r="S485" s="423" t="str">
        <f t="shared" si="248"/>
        <v/>
      </c>
      <c r="T485" s="424" t="str">
        <f t="shared" si="263"/>
        <v/>
      </c>
      <c r="U485" s="425" t="str">
        <f t="shared" si="249"/>
        <v/>
      </c>
      <c r="V485" s="425" t="str">
        <f t="shared" si="250"/>
        <v/>
      </c>
      <c r="W485" s="425"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3"/>
      <c r="BG485" s="3" t="s">
        <v>923</v>
      </c>
    </row>
    <row r="486" spans="1:59" s="12" customFormat="1" ht="13.5" customHeight="1" x14ac:dyDescent="0.2">
      <c r="A486" s="163">
        <v>471</v>
      </c>
      <c r="B486" s="164"/>
      <c r="C486" s="165"/>
      <c r="D486" s="166"/>
      <c r="E486" s="165"/>
      <c r="F486" s="165"/>
      <c r="G486" s="220"/>
      <c r="H486" s="165"/>
      <c r="I486" s="167"/>
      <c r="J486" s="168"/>
      <c r="K486" s="503"/>
      <c r="L486" s="498"/>
      <c r="M486" s="428"/>
      <c r="N486" s="427"/>
      <c r="O486" s="429"/>
      <c r="P486" s="430"/>
      <c r="Q486" s="422" t="str">
        <f t="shared" si="246"/>
        <v/>
      </c>
      <c r="R486" s="422" t="str">
        <f t="shared" si="247"/>
        <v/>
      </c>
      <c r="S486" s="423" t="str">
        <f t="shared" si="248"/>
        <v/>
      </c>
      <c r="T486" s="424" t="str">
        <f t="shared" si="263"/>
        <v/>
      </c>
      <c r="U486" s="425" t="str">
        <f t="shared" si="249"/>
        <v/>
      </c>
      <c r="V486" s="425" t="str">
        <f t="shared" si="250"/>
        <v/>
      </c>
      <c r="W486" s="425"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3"/>
      <c r="BG486" s="3" t="s">
        <v>930</v>
      </c>
    </row>
    <row r="487" spans="1:59" s="12" customFormat="1" ht="13.5" customHeight="1" x14ac:dyDescent="0.2">
      <c r="A487" s="163">
        <v>472</v>
      </c>
      <c r="B487" s="164"/>
      <c r="C487" s="165"/>
      <c r="D487" s="166"/>
      <c r="E487" s="165"/>
      <c r="F487" s="165"/>
      <c r="G487" s="220"/>
      <c r="H487" s="165"/>
      <c r="I487" s="167"/>
      <c r="J487" s="168"/>
      <c r="K487" s="503"/>
      <c r="L487" s="498"/>
      <c r="M487" s="428"/>
      <c r="N487" s="427"/>
      <c r="O487" s="429"/>
      <c r="P487" s="430"/>
      <c r="Q487" s="422" t="str">
        <f t="shared" si="246"/>
        <v/>
      </c>
      <c r="R487" s="422" t="str">
        <f t="shared" si="247"/>
        <v/>
      </c>
      <c r="S487" s="423" t="str">
        <f t="shared" si="248"/>
        <v/>
      </c>
      <c r="T487" s="424" t="str">
        <f t="shared" si="263"/>
        <v/>
      </c>
      <c r="U487" s="425" t="str">
        <f t="shared" si="249"/>
        <v/>
      </c>
      <c r="V487" s="425" t="str">
        <f t="shared" si="250"/>
        <v/>
      </c>
      <c r="W487" s="425"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3"/>
      <c r="BG487" s="3" t="s">
        <v>967</v>
      </c>
    </row>
    <row r="488" spans="1:59" s="12" customFormat="1" ht="13.5" customHeight="1" x14ac:dyDescent="0.2">
      <c r="A488" s="163">
        <v>473</v>
      </c>
      <c r="B488" s="164"/>
      <c r="C488" s="165"/>
      <c r="D488" s="166"/>
      <c r="E488" s="165"/>
      <c r="F488" s="165"/>
      <c r="G488" s="220"/>
      <c r="H488" s="165"/>
      <c r="I488" s="167"/>
      <c r="J488" s="168"/>
      <c r="K488" s="503"/>
      <c r="L488" s="498"/>
      <c r="M488" s="428"/>
      <c r="N488" s="427"/>
      <c r="O488" s="429"/>
      <c r="P488" s="430"/>
      <c r="Q488" s="422" t="str">
        <f t="shared" si="246"/>
        <v/>
      </c>
      <c r="R488" s="422" t="str">
        <f t="shared" si="247"/>
        <v/>
      </c>
      <c r="S488" s="423" t="str">
        <f t="shared" si="248"/>
        <v/>
      </c>
      <c r="T488" s="424" t="str">
        <f t="shared" si="263"/>
        <v/>
      </c>
      <c r="U488" s="425" t="str">
        <f t="shared" si="249"/>
        <v/>
      </c>
      <c r="V488" s="425" t="str">
        <f t="shared" si="250"/>
        <v/>
      </c>
      <c r="W488" s="425"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3"/>
      <c r="BG488" s="3" t="s">
        <v>924</v>
      </c>
    </row>
    <row r="489" spans="1:59" s="12" customFormat="1" ht="13.5" customHeight="1" x14ac:dyDescent="0.2">
      <c r="A489" s="163">
        <v>474</v>
      </c>
      <c r="B489" s="164"/>
      <c r="C489" s="165"/>
      <c r="D489" s="166"/>
      <c r="E489" s="165"/>
      <c r="F489" s="165"/>
      <c r="G489" s="220"/>
      <c r="H489" s="165"/>
      <c r="I489" s="167"/>
      <c r="J489" s="168"/>
      <c r="K489" s="503"/>
      <c r="L489" s="498"/>
      <c r="M489" s="428"/>
      <c r="N489" s="427"/>
      <c r="O489" s="429"/>
      <c r="P489" s="430"/>
      <c r="Q489" s="422" t="str">
        <f t="shared" si="246"/>
        <v/>
      </c>
      <c r="R489" s="422" t="str">
        <f t="shared" si="247"/>
        <v/>
      </c>
      <c r="S489" s="423" t="str">
        <f t="shared" si="248"/>
        <v/>
      </c>
      <c r="T489" s="424" t="str">
        <f t="shared" si="263"/>
        <v/>
      </c>
      <c r="U489" s="425" t="str">
        <f t="shared" si="249"/>
        <v/>
      </c>
      <c r="V489" s="425" t="str">
        <f t="shared" si="250"/>
        <v/>
      </c>
      <c r="W489" s="425"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3"/>
      <c r="BG489" s="3" t="s">
        <v>931</v>
      </c>
    </row>
    <row r="490" spans="1:59" s="12" customFormat="1" ht="13.5" customHeight="1" x14ac:dyDescent="0.2">
      <c r="A490" s="163">
        <v>475</v>
      </c>
      <c r="B490" s="164"/>
      <c r="C490" s="165"/>
      <c r="D490" s="166"/>
      <c r="E490" s="165"/>
      <c r="F490" s="165"/>
      <c r="G490" s="220"/>
      <c r="H490" s="165"/>
      <c r="I490" s="167"/>
      <c r="J490" s="168"/>
      <c r="K490" s="503"/>
      <c r="L490" s="498"/>
      <c r="M490" s="428"/>
      <c r="N490" s="427"/>
      <c r="O490" s="429"/>
      <c r="P490" s="430"/>
      <c r="Q490" s="422" t="str">
        <f t="shared" si="246"/>
        <v/>
      </c>
      <c r="R490" s="422" t="str">
        <f t="shared" si="247"/>
        <v/>
      </c>
      <c r="S490" s="423" t="str">
        <f t="shared" si="248"/>
        <v/>
      </c>
      <c r="T490" s="424" t="str">
        <f t="shared" si="263"/>
        <v/>
      </c>
      <c r="U490" s="425" t="str">
        <f t="shared" si="249"/>
        <v/>
      </c>
      <c r="V490" s="425" t="str">
        <f t="shared" si="250"/>
        <v/>
      </c>
      <c r="W490" s="425"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3"/>
      <c r="BG490" s="3" t="s">
        <v>786</v>
      </c>
    </row>
    <row r="491" spans="1:59" s="12" customFormat="1" ht="13.5" customHeight="1" x14ac:dyDescent="0.2">
      <c r="A491" s="163">
        <v>476</v>
      </c>
      <c r="B491" s="164"/>
      <c r="C491" s="165"/>
      <c r="D491" s="166"/>
      <c r="E491" s="165"/>
      <c r="F491" s="165"/>
      <c r="G491" s="220"/>
      <c r="H491" s="165"/>
      <c r="I491" s="167"/>
      <c r="J491" s="168"/>
      <c r="K491" s="503"/>
      <c r="L491" s="498"/>
      <c r="M491" s="428"/>
      <c r="N491" s="427"/>
      <c r="O491" s="429"/>
      <c r="P491" s="430"/>
      <c r="Q491" s="422" t="str">
        <f t="shared" si="246"/>
        <v/>
      </c>
      <c r="R491" s="422" t="str">
        <f t="shared" si="247"/>
        <v/>
      </c>
      <c r="S491" s="423" t="str">
        <f t="shared" si="248"/>
        <v/>
      </c>
      <c r="T491" s="424" t="str">
        <f t="shared" si="263"/>
        <v/>
      </c>
      <c r="U491" s="425" t="str">
        <f t="shared" si="249"/>
        <v/>
      </c>
      <c r="V491" s="425" t="str">
        <f t="shared" si="250"/>
        <v/>
      </c>
      <c r="W491" s="425"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3"/>
      <c r="BG491" s="3" t="s">
        <v>787</v>
      </c>
    </row>
    <row r="492" spans="1:59" s="12" customFormat="1" ht="13.5" customHeight="1" x14ac:dyDescent="0.2">
      <c r="A492" s="163">
        <v>477</v>
      </c>
      <c r="B492" s="164"/>
      <c r="C492" s="165"/>
      <c r="D492" s="166"/>
      <c r="E492" s="165"/>
      <c r="F492" s="165"/>
      <c r="G492" s="220"/>
      <c r="H492" s="165"/>
      <c r="I492" s="167"/>
      <c r="J492" s="168"/>
      <c r="K492" s="503"/>
      <c r="L492" s="498"/>
      <c r="M492" s="428"/>
      <c r="N492" s="427"/>
      <c r="O492" s="429"/>
      <c r="P492" s="430"/>
      <c r="Q492" s="422" t="str">
        <f t="shared" si="246"/>
        <v/>
      </c>
      <c r="R492" s="422" t="str">
        <f t="shared" si="247"/>
        <v/>
      </c>
      <c r="S492" s="423" t="str">
        <f t="shared" si="248"/>
        <v/>
      </c>
      <c r="T492" s="424" t="str">
        <f t="shared" si="263"/>
        <v/>
      </c>
      <c r="U492" s="425" t="str">
        <f t="shared" si="249"/>
        <v/>
      </c>
      <c r="V492" s="425" t="str">
        <f t="shared" si="250"/>
        <v/>
      </c>
      <c r="W492" s="425"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3"/>
      <c r="BG492" s="3" t="s">
        <v>788</v>
      </c>
    </row>
    <row r="493" spans="1:59" s="12" customFormat="1" ht="13.5" customHeight="1" x14ac:dyDescent="0.2">
      <c r="A493" s="163">
        <v>478</v>
      </c>
      <c r="B493" s="164"/>
      <c r="C493" s="165"/>
      <c r="D493" s="166"/>
      <c r="E493" s="165"/>
      <c r="F493" s="165"/>
      <c r="G493" s="220"/>
      <c r="H493" s="165"/>
      <c r="I493" s="167"/>
      <c r="J493" s="168"/>
      <c r="K493" s="503"/>
      <c r="L493" s="498"/>
      <c r="M493" s="428"/>
      <c r="N493" s="427"/>
      <c r="O493" s="429"/>
      <c r="P493" s="430"/>
      <c r="Q493" s="422" t="str">
        <f t="shared" si="246"/>
        <v/>
      </c>
      <c r="R493" s="422" t="str">
        <f t="shared" si="247"/>
        <v/>
      </c>
      <c r="S493" s="423" t="str">
        <f t="shared" si="248"/>
        <v/>
      </c>
      <c r="T493" s="424" t="str">
        <f t="shared" si="263"/>
        <v/>
      </c>
      <c r="U493" s="425" t="str">
        <f t="shared" si="249"/>
        <v/>
      </c>
      <c r="V493" s="425" t="str">
        <f t="shared" si="250"/>
        <v/>
      </c>
      <c r="W493" s="425"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3"/>
      <c r="BG493" s="3" t="s">
        <v>789</v>
      </c>
    </row>
    <row r="494" spans="1:59" s="12" customFormat="1" ht="13.5" customHeight="1" x14ac:dyDescent="0.2">
      <c r="A494" s="163">
        <v>479</v>
      </c>
      <c r="B494" s="164"/>
      <c r="C494" s="165"/>
      <c r="D494" s="166"/>
      <c r="E494" s="165"/>
      <c r="F494" s="165"/>
      <c r="G494" s="220"/>
      <c r="H494" s="165"/>
      <c r="I494" s="167"/>
      <c r="J494" s="168"/>
      <c r="K494" s="503"/>
      <c r="L494" s="498"/>
      <c r="M494" s="428"/>
      <c r="N494" s="427"/>
      <c r="O494" s="429"/>
      <c r="P494" s="430"/>
      <c r="Q494" s="422" t="str">
        <f t="shared" si="246"/>
        <v/>
      </c>
      <c r="R494" s="422" t="str">
        <f t="shared" si="247"/>
        <v/>
      </c>
      <c r="S494" s="423" t="str">
        <f t="shared" si="248"/>
        <v/>
      </c>
      <c r="T494" s="424" t="str">
        <f t="shared" si="263"/>
        <v/>
      </c>
      <c r="U494" s="425" t="str">
        <f t="shared" si="249"/>
        <v/>
      </c>
      <c r="V494" s="425" t="str">
        <f t="shared" si="250"/>
        <v/>
      </c>
      <c r="W494" s="425"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3"/>
      <c r="BG494" s="3" t="s">
        <v>790</v>
      </c>
    </row>
    <row r="495" spans="1:59" s="12" customFormat="1" ht="13.5" customHeight="1" x14ac:dyDescent="0.2">
      <c r="A495" s="163">
        <v>480</v>
      </c>
      <c r="B495" s="164"/>
      <c r="C495" s="165"/>
      <c r="D495" s="166"/>
      <c r="E495" s="165"/>
      <c r="F495" s="165"/>
      <c r="G495" s="220"/>
      <c r="H495" s="165"/>
      <c r="I495" s="167"/>
      <c r="J495" s="168"/>
      <c r="K495" s="503"/>
      <c r="L495" s="498"/>
      <c r="M495" s="428"/>
      <c r="N495" s="427"/>
      <c r="O495" s="429"/>
      <c r="P495" s="430"/>
      <c r="Q495" s="422" t="str">
        <f t="shared" si="246"/>
        <v/>
      </c>
      <c r="R495" s="422" t="str">
        <f t="shared" si="247"/>
        <v/>
      </c>
      <c r="S495" s="423" t="str">
        <f t="shared" si="248"/>
        <v/>
      </c>
      <c r="T495" s="424" t="str">
        <f t="shared" si="263"/>
        <v/>
      </c>
      <c r="U495" s="425" t="str">
        <f t="shared" si="249"/>
        <v/>
      </c>
      <c r="V495" s="425" t="str">
        <f t="shared" si="250"/>
        <v/>
      </c>
      <c r="W495" s="425"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3"/>
      <c r="BG495" s="3" t="s">
        <v>791</v>
      </c>
    </row>
    <row r="496" spans="1:59" s="12" customFormat="1" ht="13.5" customHeight="1" x14ac:dyDescent="0.2">
      <c r="A496" s="163">
        <v>481</v>
      </c>
      <c r="B496" s="164"/>
      <c r="C496" s="165"/>
      <c r="D496" s="166"/>
      <c r="E496" s="165"/>
      <c r="F496" s="165"/>
      <c r="G496" s="220"/>
      <c r="H496" s="165"/>
      <c r="I496" s="167"/>
      <c r="J496" s="168"/>
      <c r="K496" s="503"/>
      <c r="L496" s="498"/>
      <c r="M496" s="428"/>
      <c r="N496" s="427"/>
      <c r="O496" s="429"/>
      <c r="P496" s="430"/>
      <c r="Q496" s="422" t="str">
        <f t="shared" si="246"/>
        <v/>
      </c>
      <c r="R496" s="422" t="str">
        <f t="shared" si="247"/>
        <v/>
      </c>
      <c r="S496" s="423" t="str">
        <f t="shared" si="248"/>
        <v/>
      </c>
      <c r="T496" s="424" t="str">
        <f t="shared" si="263"/>
        <v/>
      </c>
      <c r="U496" s="425" t="str">
        <f t="shared" si="249"/>
        <v/>
      </c>
      <c r="V496" s="425" t="str">
        <f t="shared" si="250"/>
        <v/>
      </c>
      <c r="W496" s="425"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3"/>
      <c r="BG496" s="3" t="s">
        <v>501</v>
      </c>
    </row>
    <row r="497" spans="1:59" s="12" customFormat="1" ht="13.5" customHeight="1" x14ac:dyDescent="0.2">
      <c r="A497" s="163">
        <v>482</v>
      </c>
      <c r="B497" s="164"/>
      <c r="C497" s="165"/>
      <c r="D497" s="166"/>
      <c r="E497" s="165"/>
      <c r="F497" s="165"/>
      <c r="G497" s="220"/>
      <c r="H497" s="165"/>
      <c r="I497" s="167"/>
      <c r="J497" s="168"/>
      <c r="K497" s="503"/>
      <c r="L497" s="498"/>
      <c r="M497" s="428"/>
      <c r="N497" s="427"/>
      <c r="O497" s="429"/>
      <c r="P497" s="430"/>
      <c r="Q497" s="422" t="str">
        <f t="shared" si="246"/>
        <v/>
      </c>
      <c r="R497" s="422" t="str">
        <f t="shared" si="247"/>
        <v/>
      </c>
      <c r="S497" s="423" t="str">
        <f t="shared" si="248"/>
        <v/>
      </c>
      <c r="T497" s="424" t="str">
        <f t="shared" si="263"/>
        <v/>
      </c>
      <c r="U497" s="425" t="str">
        <f t="shared" si="249"/>
        <v/>
      </c>
      <c r="V497" s="425" t="str">
        <f t="shared" si="250"/>
        <v/>
      </c>
      <c r="W497" s="425"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3"/>
      <c r="BG497" s="3" t="s">
        <v>1242</v>
      </c>
    </row>
    <row r="498" spans="1:59" s="12" customFormat="1" ht="13.5" customHeight="1" x14ac:dyDescent="0.2">
      <c r="A498" s="163">
        <v>483</v>
      </c>
      <c r="B498" s="164"/>
      <c r="C498" s="165"/>
      <c r="D498" s="166"/>
      <c r="E498" s="165"/>
      <c r="F498" s="165"/>
      <c r="G498" s="220"/>
      <c r="H498" s="165"/>
      <c r="I498" s="167"/>
      <c r="J498" s="168"/>
      <c r="K498" s="503"/>
      <c r="L498" s="498"/>
      <c r="M498" s="428"/>
      <c r="N498" s="427"/>
      <c r="O498" s="429"/>
      <c r="P498" s="430"/>
      <c r="Q498" s="422" t="str">
        <f t="shared" si="246"/>
        <v/>
      </c>
      <c r="R498" s="422" t="str">
        <f t="shared" si="247"/>
        <v/>
      </c>
      <c r="S498" s="423" t="str">
        <f t="shared" si="248"/>
        <v/>
      </c>
      <c r="T498" s="424" t="str">
        <f t="shared" si="263"/>
        <v/>
      </c>
      <c r="U498" s="425" t="str">
        <f t="shared" si="249"/>
        <v/>
      </c>
      <c r="V498" s="425" t="str">
        <f t="shared" si="250"/>
        <v/>
      </c>
      <c r="W498" s="425"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3"/>
      <c r="BG498" s="3" t="s">
        <v>1243</v>
      </c>
    </row>
    <row r="499" spans="1:59" s="12" customFormat="1" ht="13.5" customHeight="1" x14ac:dyDescent="0.2">
      <c r="A499" s="163">
        <v>484</v>
      </c>
      <c r="B499" s="164"/>
      <c r="C499" s="165"/>
      <c r="D499" s="166"/>
      <c r="E499" s="165"/>
      <c r="F499" s="165"/>
      <c r="G499" s="220"/>
      <c r="H499" s="165"/>
      <c r="I499" s="167"/>
      <c r="J499" s="168"/>
      <c r="K499" s="503"/>
      <c r="L499" s="498"/>
      <c r="M499" s="428"/>
      <c r="N499" s="427"/>
      <c r="O499" s="429"/>
      <c r="P499" s="430"/>
      <c r="Q499" s="422" t="str">
        <f t="shared" si="246"/>
        <v/>
      </c>
      <c r="R499" s="422" t="str">
        <f t="shared" si="247"/>
        <v/>
      </c>
      <c r="S499" s="423" t="str">
        <f t="shared" si="248"/>
        <v/>
      </c>
      <c r="T499" s="424" t="str">
        <f t="shared" si="263"/>
        <v/>
      </c>
      <c r="U499" s="425" t="str">
        <f t="shared" si="249"/>
        <v/>
      </c>
      <c r="V499" s="425" t="str">
        <f t="shared" si="250"/>
        <v/>
      </c>
      <c r="W499" s="425"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3"/>
      <c r="BG499" s="3" t="s">
        <v>548</v>
      </c>
    </row>
    <row r="500" spans="1:59" s="12" customFormat="1" ht="13.5" customHeight="1" x14ac:dyDescent="0.2">
      <c r="A500" s="163">
        <v>485</v>
      </c>
      <c r="B500" s="164"/>
      <c r="C500" s="165"/>
      <c r="D500" s="166"/>
      <c r="E500" s="165"/>
      <c r="F500" s="165"/>
      <c r="G500" s="220"/>
      <c r="H500" s="165"/>
      <c r="I500" s="167"/>
      <c r="J500" s="168"/>
      <c r="K500" s="503"/>
      <c r="L500" s="498"/>
      <c r="M500" s="428"/>
      <c r="N500" s="427"/>
      <c r="O500" s="429"/>
      <c r="P500" s="430"/>
      <c r="Q500" s="422" t="str">
        <f t="shared" si="246"/>
        <v/>
      </c>
      <c r="R500" s="422" t="str">
        <f t="shared" si="247"/>
        <v/>
      </c>
      <c r="S500" s="423" t="str">
        <f t="shared" si="248"/>
        <v/>
      </c>
      <c r="T500" s="424" t="str">
        <f t="shared" si="263"/>
        <v/>
      </c>
      <c r="U500" s="425" t="str">
        <f t="shared" si="249"/>
        <v/>
      </c>
      <c r="V500" s="425" t="str">
        <f t="shared" si="250"/>
        <v/>
      </c>
      <c r="W500" s="425"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3"/>
      <c r="BG500" s="3" t="s">
        <v>549</v>
      </c>
    </row>
    <row r="501" spans="1:59" s="12" customFormat="1" ht="13.5" customHeight="1" x14ac:dyDescent="0.2">
      <c r="A501" s="163">
        <v>486</v>
      </c>
      <c r="B501" s="164"/>
      <c r="C501" s="165"/>
      <c r="D501" s="166"/>
      <c r="E501" s="165"/>
      <c r="F501" s="165"/>
      <c r="G501" s="220"/>
      <c r="H501" s="165"/>
      <c r="I501" s="167"/>
      <c r="J501" s="168"/>
      <c r="K501" s="503"/>
      <c r="L501" s="498"/>
      <c r="M501" s="428"/>
      <c r="N501" s="427"/>
      <c r="O501" s="429"/>
      <c r="P501" s="430"/>
      <c r="Q501" s="422" t="str">
        <f t="shared" si="246"/>
        <v/>
      </c>
      <c r="R501" s="422" t="str">
        <f t="shared" si="247"/>
        <v/>
      </c>
      <c r="S501" s="423" t="str">
        <f t="shared" si="248"/>
        <v/>
      </c>
      <c r="T501" s="424" t="str">
        <f t="shared" si="263"/>
        <v/>
      </c>
      <c r="U501" s="425" t="str">
        <f t="shared" si="249"/>
        <v/>
      </c>
      <c r="V501" s="425" t="str">
        <f t="shared" si="250"/>
        <v/>
      </c>
      <c r="W501" s="425"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3"/>
      <c r="BG501" s="3" t="s">
        <v>1244</v>
      </c>
    </row>
    <row r="502" spans="1:59" s="12" customFormat="1" ht="13.5" customHeight="1" x14ac:dyDescent="0.2">
      <c r="A502" s="163">
        <v>487</v>
      </c>
      <c r="B502" s="164"/>
      <c r="C502" s="165"/>
      <c r="D502" s="166"/>
      <c r="E502" s="165"/>
      <c r="F502" s="165"/>
      <c r="G502" s="220"/>
      <c r="H502" s="165"/>
      <c r="I502" s="167"/>
      <c r="J502" s="168"/>
      <c r="K502" s="503"/>
      <c r="L502" s="498"/>
      <c r="M502" s="428"/>
      <c r="N502" s="427"/>
      <c r="O502" s="429"/>
      <c r="P502" s="430"/>
      <c r="Q502" s="422" t="str">
        <f t="shared" si="246"/>
        <v/>
      </c>
      <c r="R502" s="422" t="str">
        <f t="shared" si="247"/>
        <v/>
      </c>
      <c r="S502" s="423" t="str">
        <f t="shared" si="248"/>
        <v/>
      </c>
      <c r="T502" s="424" t="str">
        <f t="shared" si="263"/>
        <v/>
      </c>
      <c r="U502" s="425" t="str">
        <f t="shared" si="249"/>
        <v/>
      </c>
      <c r="V502" s="425" t="str">
        <f t="shared" si="250"/>
        <v/>
      </c>
      <c r="W502" s="425"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3"/>
      <c r="BG502" s="3" t="s">
        <v>1245</v>
      </c>
    </row>
    <row r="503" spans="1:59" s="12" customFormat="1" ht="13.5" customHeight="1" x14ac:dyDescent="0.2">
      <c r="A503" s="163">
        <v>488</v>
      </c>
      <c r="B503" s="164"/>
      <c r="C503" s="165"/>
      <c r="D503" s="166"/>
      <c r="E503" s="165"/>
      <c r="F503" s="165"/>
      <c r="G503" s="220"/>
      <c r="H503" s="165"/>
      <c r="I503" s="167"/>
      <c r="J503" s="168"/>
      <c r="K503" s="503"/>
      <c r="L503" s="498"/>
      <c r="M503" s="428"/>
      <c r="N503" s="427"/>
      <c r="O503" s="429"/>
      <c r="P503" s="430"/>
      <c r="Q503" s="422" t="str">
        <f t="shared" si="246"/>
        <v/>
      </c>
      <c r="R503" s="422" t="str">
        <f t="shared" si="247"/>
        <v/>
      </c>
      <c r="S503" s="423" t="str">
        <f t="shared" si="248"/>
        <v/>
      </c>
      <c r="T503" s="424" t="str">
        <f t="shared" si="263"/>
        <v/>
      </c>
      <c r="U503" s="425" t="str">
        <f t="shared" si="249"/>
        <v/>
      </c>
      <c r="V503" s="425" t="str">
        <f t="shared" si="250"/>
        <v/>
      </c>
      <c r="W503" s="425"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3"/>
      <c r="BG503" s="3" t="s">
        <v>554</v>
      </c>
    </row>
    <row r="504" spans="1:59" s="12" customFormat="1" ht="13.5" customHeight="1" x14ac:dyDescent="0.2">
      <c r="A504" s="163">
        <v>489</v>
      </c>
      <c r="B504" s="164"/>
      <c r="C504" s="165"/>
      <c r="D504" s="166"/>
      <c r="E504" s="165"/>
      <c r="F504" s="165"/>
      <c r="G504" s="220"/>
      <c r="H504" s="165"/>
      <c r="I504" s="167"/>
      <c r="J504" s="168"/>
      <c r="K504" s="503"/>
      <c r="L504" s="498"/>
      <c r="M504" s="428"/>
      <c r="N504" s="427"/>
      <c r="O504" s="429"/>
      <c r="P504" s="430"/>
      <c r="Q504" s="422" t="str">
        <f t="shared" si="246"/>
        <v/>
      </c>
      <c r="R504" s="422" t="str">
        <f t="shared" si="247"/>
        <v/>
      </c>
      <c r="S504" s="423" t="str">
        <f t="shared" si="248"/>
        <v/>
      </c>
      <c r="T504" s="424" t="str">
        <f t="shared" si="263"/>
        <v/>
      </c>
      <c r="U504" s="425" t="str">
        <f t="shared" si="249"/>
        <v/>
      </c>
      <c r="V504" s="425" t="str">
        <f t="shared" si="250"/>
        <v/>
      </c>
      <c r="W504" s="425"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3"/>
      <c r="BG504" s="3" t="s">
        <v>553</v>
      </c>
    </row>
    <row r="505" spans="1:59" s="12" customFormat="1" ht="13.5" customHeight="1" x14ac:dyDescent="0.2">
      <c r="A505" s="163">
        <v>490</v>
      </c>
      <c r="B505" s="164"/>
      <c r="C505" s="165"/>
      <c r="D505" s="166"/>
      <c r="E505" s="165"/>
      <c r="F505" s="165"/>
      <c r="G505" s="220"/>
      <c r="H505" s="165"/>
      <c r="I505" s="167"/>
      <c r="J505" s="168"/>
      <c r="K505" s="503"/>
      <c r="L505" s="498"/>
      <c r="M505" s="428"/>
      <c r="N505" s="427"/>
      <c r="O505" s="429"/>
      <c r="P505" s="430"/>
      <c r="Q505" s="422" t="str">
        <f t="shared" si="246"/>
        <v/>
      </c>
      <c r="R505" s="422" t="str">
        <f t="shared" si="247"/>
        <v/>
      </c>
      <c r="S505" s="423" t="str">
        <f t="shared" si="248"/>
        <v/>
      </c>
      <c r="T505" s="424" t="str">
        <f t="shared" si="263"/>
        <v/>
      </c>
      <c r="U505" s="425" t="str">
        <f t="shared" si="249"/>
        <v/>
      </c>
      <c r="V505" s="425" t="str">
        <f t="shared" si="250"/>
        <v/>
      </c>
      <c r="W505" s="425"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3"/>
      <c r="BG505" s="3" t="s">
        <v>555</v>
      </c>
    </row>
    <row r="506" spans="1:59" s="12" customFormat="1" ht="13.5" customHeight="1" x14ac:dyDescent="0.2">
      <c r="A506" s="163">
        <v>491</v>
      </c>
      <c r="B506" s="164"/>
      <c r="C506" s="165"/>
      <c r="D506" s="166"/>
      <c r="E506" s="165"/>
      <c r="F506" s="165"/>
      <c r="G506" s="220"/>
      <c r="H506" s="165"/>
      <c r="I506" s="167"/>
      <c r="J506" s="168"/>
      <c r="K506" s="503"/>
      <c r="L506" s="498"/>
      <c r="M506" s="428"/>
      <c r="N506" s="427"/>
      <c r="O506" s="429"/>
      <c r="P506" s="430"/>
      <c r="Q506" s="422" t="str">
        <f t="shared" si="246"/>
        <v/>
      </c>
      <c r="R506" s="422" t="str">
        <f t="shared" si="247"/>
        <v/>
      </c>
      <c r="S506" s="423" t="str">
        <f t="shared" si="248"/>
        <v/>
      </c>
      <c r="T506" s="424" t="str">
        <f t="shared" si="263"/>
        <v/>
      </c>
      <c r="U506" s="425" t="str">
        <f t="shared" si="249"/>
        <v/>
      </c>
      <c r="V506" s="425" t="str">
        <f t="shared" si="250"/>
        <v/>
      </c>
      <c r="W506" s="425"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3"/>
      <c r="BG506" s="3" t="s">
        <v>503</v>
      </c>
    </row>
    <row r="507" spans="1:59" s="12" customFormat="1" ht="13.5" customHeight="1" x14ac:dyDescent="0.2">
      <c r="A507" s="163">
        <v>492</v>
      </c>
      <c r="B507" s="164"/>
      <c r="C507" s="165"/>
      <c r="D507" s="166"/>
      <c r="E507" s="165"/>
      <c r="F507" s="165"/>
      <c r="G507" s="220"/>
      <c r="H507" s="165"/>
      <c r="I507" s="167"/>
      <c r="J507" s="168"/>
      <c r="K507" s="503"/>
      <c r="L507" s="498"/>
      <c r="M507" s="428"/>
      <c r="N507" s="427"/>
      <c r="O507" s="429"/>
      <c r="P507" s="430"/>
      <c r="Q507" s="422" t="str">
        <f t="shared" si="246"/>
        <v/>
      </c>
      <c r="R507" s="422" t="str">
        <f t="shared" si="247"/>
        <v/>
      </c>
      <c r="S507" s="423" t="str">
        <f t="shared" si="248"/>
        <v/>
      </c>
      <c r="T507" s="424" t="str">
        <f t="shared" si="263"/>
        <v/>
      </c>
      <c r="U507" s="425" t="str">
        <f t="shared" si="249"/>
        <v/>
      </c>
      <c r="V507" s="425" t="str">
        <f t="shared" si="250"/>
        <v/>
      </c>
      <c r="W507" s="425"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3"/>
      <c r="BG507" s="3" t="s">
        <v>251</v>
      </c>
    </row>
    <row r="508" spans="1:59" s="12" customFormat="1" ht="13.5" customHeight="1" x14ac:dyDescent="0.2">
      <c r="A508" s="163">
        <v>493</v>
      </c>
      <c r="B508" s="164"/>
      <c r="C508" s="165"/>
      <c r="D508" s="166"/>
      <c r="E508" s="165"/>
      <c r="F508" s="165"/>
      <c r="G508" s="220"/>
      <c r="H508" s="165"/>
      <c r="I508" s="167"/>
      <c r="J508" s="168"/>
      <c r="K508" s="503"/>
      <c r="L508" s="498"/>
      <c r="M508" s="428"/>
      <c r="N508" s="427"/>
      <c r="O508" s="429"/>
      <c r="P508" s="430"/>
      <c r="Q508" s="422" t="str">
        <f t="shared" si="246"/>
        <v/>
      </c>
      <c r="R508" s="422" t="str">
        <f t="shared" si="247"/>
        <v/>
      </c>
      <c r="S508" s="423" t="str">
        <f t="shared" si="248"/>
        <v/>
      </c>
      <c r="T508" s="424" t="str">
        <f t="shared" si="263"/>
        <v/>
      </c>
      <c r="U508" s="425" t="str">
        <f t="shared" si="249"/>
        <v/>
      </c>
      <c r="V508" s="425" t="str">
        <f t="shared" si="250"/>
        <v/>
      </c>
      <c r="W508" s="425"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3"/>
      <c r="BG508" s="3" t="s">
        <v>261</v>
      </c>
    </row>
    <row r="509" spans="1:59" s="12" customFormat="1" ht="13.5" customHeight="1" x14ac:dyDescent="0.2">
      <c r="A509" s="163">
        <v>494</v>
      </c>
      <c r="B509" s="164"/>
      <c r="C509" s="165"/>
      <c r="D509" s="166"/>
      <c r="E509" s="165"/>
      <c r="F509" s="165"/>
      <c r="G509" s="220"/>
      <c r="H509" s="165"/>
      <c r="I509" s="167"/>
      <c r="J509" s="168"/>
      <c r="K509" s="503"/>
      <c r="L509" s="498"/>
      <c r="M509" s="428"/>
      <c r="N509" s="427"/>
      <c r="O509" s="429"/>
      <c r="P509" s="430"/>
      <c r="Q509" s="422" t="str">
        <f t="shared" si="246"/>
        <v/>
      </c>
      <c r="R509" s="422" t="str">
        <f t="shared" si="247"/>
        <v/>
      </c>
      <c r="S509" s="423" t="str">
        <f t="shared" si="248"/>
        <v/>
      </c>
      <c r="T509" s="424" t="str">
        <f t="shared" si="263"/>
        <v/>
      </c>
      <c r="U509" s="425" t="str">
        <f t="shared" si="249"/>
        <v/>
      </c>
      <c r="V509" s="425" t="str">
        <f t="shared" si="250"/>
        <v/>
      </c>
      <c r="W509" s="425"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3"/>
      <c r="BG509" s="3" t="s">
        <v>273</v>
      </c>
    </row>
    <row r="510" spans="1:59" s="12" customFormat="1" ht="13.5" customHeight="1" x14ac:dyDescent="0.2">
      <c r="A510" s="163">
        <v>495</v>
      </c>
      <c r="B510" s="164"/>
      <c r="C510" s="165"/>
      <c r="D510" s="166"/>
      <c r="E510" s="165"/>
      <c r="F510" s="165"/>
      <c r="G510" s="220"/>
      <c r="H510" s="165"/>
      <c r="I510" s="167"/>
      <c r="J510" s="168"/>
      <c r="K510" s="503"/>
      <c r="L510" s="498"/>
      <c r="M510" s="428"/>
      <c r="N510" s="427"/>
      <c r="O510" s="429"/>
      <c r="P510" s="430"/>
      <c r="Q510" s="422" t="str">
        <f t="shared" si="246"/>
        <v/>
      </c>
      <c r="R510" s="422" t="str">
        <f t="shared" si="247"/>
        <v/>
      </c>
      <c r="S510" s="423" t="str">
        <f t="shared" si="248"/>
        <v/>
      </c>
      <c r="T510" s="424" t="str">
        <f t="shared" si="263"/>
        <v/>
      </c>
      <c r="U510" s="425" t="str">
        <f t="shared" si="249"/>
        <v/>
      </c>
      <c r="V510" s="425" t="str">
        <f t="shared" si="250"/>
        <v/>
      </c>
      <c r="W510" s="425"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3"/>
      <c r="BG510" s="3" t="s">
        <v>502</v>
      </c>
    </row>
    <row r="511" spans="1:59" s="12" customFormat="1" ht="13.5" customHeight="1" x14ac:dyDescent="0.2">
      <c r="A511" s="163">
        <v>496</v>
      </c>
      <c r="B511" s="164"/>
      <c r="C511" s="165"/>
      <c r="D511" s="166"/>
      <c r="E511" s="165"/>
      <c r="F511" s="165"/>
      <c r="G511" s="220"/>
      <c r="H511" s="165"/>
      <c r="I511" s="167"/>
      <c r="J511" s="168"/>
      <c r="K511" s="503"/>
      <c r="L511" s="498"/>
      <c r="M511" s="428"/>
      <c r="N511" s="427"/>
      <c r="O511" s="429"/>
      <c r="P511" s="430"/>
      <c r="Q511" s="422" t="str">
        <f t="shared" si="246"/>
        <v/>
      </c>
      <c r="R511" s="422" t="str">
        <f t="shared" si="247"/>
        <v/>
      </c>
      <c r="S511" s="423" t="str">
        <f t="shared" si="248"/>
        <v/>
      </c>
      <c r="T511" s="424" t="str">
        <f t="shared" si="263"/>
        <v/>
      </c>
      <c r="U511" s="425" t="str">
        <f t="shared" si="249"/>
        <v/>
      </c>
      <c r="V511" s="425" t="str">
        <f t="shared" si="250"/>
        <v/>
      </c>
      <c r="W511" s="425"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3"/>
      <c r="BG511" s="3" t="s">
        <v>250</v>
      </c>
    </row>
    <row r="512" spans="1:59" s="12" customFormat="1" ht="13.5" customHeight="1" x14ac:dyDescent="0.2">
      <c r="A512" s="163">
        <v>497</v>
      </c>
      <c r="B512" s="164"/>
      <c r="C512" s="165"/>
      <c r="D512" s="166"/>
      <c r="E512" s="165"/>
      <c r="F512" s="165"/>
      <c r="G512" s="220"/>
      <c r="H512" s="165"/>
      <c r="I512" s="167"/>
      <c r="J512" s="168"/>
      <c r="K512" s="503"/>
      <c r="L512" s="498"/>
      <c r="M512" s="428"/>
      <c r="N512" s="427"/>
      <c r="O512" s="429"/>
      <c r="P512" s="430"/>
      <c r="Q512" s="422" t="str">
        <f t="shared" si="246"/>
        <v/>
      </c>
      <c r="R512" s="422" t="str">
        <f t="shared" si="247"/>
        <v/>
      </c>
      <c r="S512" s="423" t="str">
        <f t="shared" si="248"/>
        <v/>
      </c>
      <c r="T512" s="424" t="str">
        <f t="shared" si="263"/>
        <v/>
      </c>
      <c r="U512" s="425" t="str">
        <f t="shared" si="249"/>
        <v/>
      </c>
      <c r="V512" s="425" t="str">
        <f t="shared" si="250"/>
        <v/>
      </c>
      <c r="W512" s="425"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3"/>
      <c r="BG512" s="3" t="s">
        <v>260</v>
      </c>
    </row>
    <row r="513" spans="1:59" s="12" customFormat="1" ht="13.5" customHeight="1" x14ac:dyDescent="0.2">
      <c r="A513" s="163">
        <v>498</v>
      </c>
      <c r="B513" s="164"/>
      <c r="C513" s="165"/>
      <c r="D513" s="166"/>
      <c r="E513" s="165"/>
      <c r="F513" s="165"/>
      <c r="G513" s="220"/>
      <c r="H513" s="165"/>
      <c r="I513" s="167"/>
      <c r="J513" s="168"/>
      <c r="K513" s="503"/>
      <c r="L513" s="498"/>
      <c r="M513" s="428"/>
      <c r="N513" s="427"/>
      <c r="O513" s="429"/>
      <c r="P513" s="430"/>
      <c r="Q513" s="422" t="str">
        <f t="shared" si="246"/>
        <v/>
      </c>
      <c r="R513" s="422" t="str">
        <f t="shared" si="247"/>
        <v/>
      </c>
      <c r="S513" s="423" t="str">
        <f t="shared" si="248"/>
        <v/>
      </c>
      <c r="T513" s="424" t="str">
        <f t="shared" si="263"/>
        <v/>
      </c>
      <c r="U513" s="425" t="str">
        <f t="shared" si="249"/>
        <v/>
      </c>
      <c r="V513" s="425" t="str">
        <f t="shared" si="250"/>
        <v/>
      </c>
      <c r="W513" s="425"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3"/>
      <c r="BG513" s="3" t="s">
        <v>272</v>
      </c>
    </row>
    <row r="514" spans="1:59" s="12" customFormat="1" ht="13.5" customHeight="1" x14ac:dyDescent="0.2">
      <c r="A514" s="163">
        <v>499</v>
      </c>
      <c r="B514" s="164"/>
      <c r="C514" s="165"/>
      <c r="D514" s="166"/>
      <c r="E514" s="165"/>
      <c r="F514" s="165"/>
      <c r="G514" s="220"/>
      <c r="H514" s="165"/>
      <c r="I514" s="167"/>
      <c r="J514" s="168"/>
      <c r="K514" s="503"/>
      <c r="L514" s="498"/>
      <c r="M514" s="428"/>
      <c r="N514" s="427"/>
      <c r="O514" s="429"/>
      <c r="P514" s="430"/>
      <c r="Q514" s="422" t="str">
        <f t="shared" si="246"/>
        <v/>
      </c>
      <c r="R514" s="422" t="str">
        <f t="shared" si="247"/>
        <v/>
      </c>
      <c r="S514" s="423" t="str">
        <f t="shared" si="248"/>
        <v/>
      </c>
      <c r="T514" s="424" t="str">
        <f t="shared" si="263"/>
        <v/>
      </c>
      <c r="U514" s="425" t="str">
        <f t="shared" si="249"/>
        <v/>
      </c>
      <c r="V514" s="425" t="str">
        <f t="shared" si="250"/>
        <v/>
      </c>
      <c r="W514" s="425"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3"/>
      <c r="BG514" s="3" t="s">
        <v>551</v>
      </c>
    </row>
    <row r="515" spans="1:59" s="12" customFormat="1" ht="13.5" customHeight="1" x14ac:dyDescent="0.2">
      <c r="A515" s="163">
        <v>500</v>
      </c>
      <c r="B515" s="164"/>
      <c r="C515" s="165"/>
      <c r="D515" s="166"/>
      <c r="E515" s="165"/>
      <c r="F515" s="165"/>
      <c r="G515" s="220"/>
      <c r="H515" s="165"/>
      <c r="I515" s="167"/>
      <c r="J515" s="168"/>
      <c r="K515" s="503"/>
      <c r="L515" s="498"/>
      <c r="M515" s="428"/>
      <c r="N515" s="427"/>
      <c r="O515" s="429"/>
      <c r="P515" s="430"/>
      <c r="Q515" s="422" t="str">
        <f t="shared" si="246"/>
        <v/>
      </c>
      <c r="R515" s="422" t="str">
        <f t="shared" si="247"/>
        <v/>
      </c>
      <c r="S515" s="423" t="str">
        <f t="shared" si="248"/>
        <v/>
      </c>
      <c r="T515" s="424" t="str">
        <f t="shared" si="263"/>
        <v/>
      </c>
      <c r="U515" s="425" t="str">
        <f t="shared" si="249"/>
        <v/>
      </c>
      <c r="V515" s="425" t="str">
        <f t="shared" si="250"/>
        <v/>
      </c>
      <c r="W515" s="425"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3"/>
      <c r="BG515" s="3" t="s">
        <v>286</v>
      </c>
    </row>
    <row r="516" spans="1:59" s="12" customFormat="1" ht="13.5" customHeight="1" x14ac:dyDescent="0.2">
      <c r="A516" s="163">
        <v>501</v>
      </c>
      <c r="B516" s="164"/>
      <c r="C516" s="165"/>
      <c r="D516" s="166"/>
      <c r="E516" s="165"/>
      <c r="F516" s="165"/>
      <c r="G516" s="220"/>
      <c r="H516" s="165"/>
      <c r="I516" s="167"/>
      <c r="J516" s="168"/>
      <c r="K516" s="503"/>
      <c r="L516" s="498"/>
      <c r="M516" s="428"/>
      <c r="N516" s="427"/>
      <c r="O516" s="429"/>
      <c r="P516" s="430"/>
      <c r="Q516" s="422" t="str">
        <f t="shared" si="246"/>
        <v/>
      </c>
      <c r="R516" s="422" t="str">
        <f t="shared" si="247"/>
        <v/>
      </c>
      <c r="S516" s="423" t="str">
        <f t="shared" si="248"/>
        <v/>
      </c>
      <c r="T516" s="424" t="str">
        <f t="shared" si="263"/>
        <v/>
      </c>
      <c r="U516" s="425" t="str">
        <f t="shared" si="249"/>
        <v/>
      </c>
      <c r="V516" s="425" t="str">
        <f t="shared" si="250"/>
        <v/>
      </c>
      <c r="W516" s="425"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3"/>
      <c r="BG516" s="3" t="s">
        <v>318</v>
      </c>
    </row>
    <row r="517" spans="1:59" s="12" customFormat="1" ht="13.5" customHeight="1" x14ac:dyDescent="0.2">
      <c r="A517" s="163">
        <v>502</v>
      </c>
      <c r="B517" s="164"/>
      <c r="C517" s="165"/>
      <c r="D517" s="166"/>
      <c r="E517" s="165"/>
      <c r="F517" s="165"/>
      <c r="G517" s="220"/>
      <c r="H517" s="165"/>
      <c r="I517" s="167"/>
      <c r="J517" s="168"/>
      <c r="K517" s="503"/>
      <c r="L517" s="498"/>
      <c r="M517" s="428"/>
      <c r="N517" s="427"/>
      <c r="O517" s="429"/>
      <c r="P517" s="430"/>
      <c r="Q517" s="422" t="str">
        <f t="shared" si="246"/>
        <v/>
      </c>
      <c r="R517" s="422" t="str">
        <f t="shared" si="247"/>
        <v/>
      </c>
      <c r="S517" s="423" t="str">
        <f t="shared" si="248"/>
        <v/>
      </c>
      <c r="T517" s="424" t="str">
        <f t="shared" si="263"/>
        <v/>
      </c>
      <c r="U517" s="425" t="str">
        <f t="shared" si="249"/>
        <v/>
      </c>
      <c r="V517" s="425" t="str">
        <f t="shared" si="250"/>
        <v/>
      </c>
      <c r="W517" s="425"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3"/>
      <c r="BG517" s="3" t="s">
        <v>373</v>
      </c>
    </row>
    <row r="518" spans="1:59" s="12" customFormat="1" ht="13.5" customHeight="1" x14ac:dyDescent="0.2">
      <c r="A518" s="163">
        <v>503</v>
      </c>
      <c r="B518" s="164"/>
      <c r="C518" s="165"/>
      <c r="D518" s="166"/>
      <c r="E518" s="165"/>
      <c r="F518" s="165"/>
      <c r="G518" s="220"/>
      <c r="H518" s="165"/>
      <c r="I518" s="167"/>
      <c r="J518" s="168"/>
      <c r="K518" s="503"/>
      <c r="L518" s="498"/>
      <c r="M518" s="428"/>
      <c r="N518" s="427"/>
      <c r="O518" s="429"/>
      <c r="P518" s="430"/>
      <c r="Q518" s="422" t="str">
        <f t="shared" si="246"/>
        <v/>
      </c>
      <c r="R518" s="422" t="str">
        <f t="shared" si="247"/>
        <v/>
      </c>
      <c r="S518" s="423" t="str">
        <f t="shared" si="248"/>
        <v/>
      </c>
      <c r="T518" s="424" t="str">
        <f t="shared" si="263"/>
        <v/>
      </c>
      <c r="U518" s="425" t="str">
        <f t="shared" si="249"/>
        <v/>
      </c>
      <c r="V518" s="425" t="str">
        <f t="shared" si="250"/>
        <v/>
      </c>
      <c r="W518" s="425"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3"/>
      <c r="BG518" s="3" t="s">
        <v>550</v>
      </c>
    </row>
    <row r="519" spans="1:59" s="12" customFormat="1" ht="13.5" customHeight="1" x14ac:dyDescent="0.2">
      <c r="A519" s="163">
        <v>504</v>
      </c>
      <c r="B519" s="164"/>
      <c r="C519" s="165"/>
      <c r="D519" s="166"/>
      <c r="E519" s="165"/>
      <c r="F519" s="165"/>
      <c r="G519" s="220"/>
      <c r="H519" s="165"/>
      <c r="I519" s="167"/>
      <c r="J519" s="168"/>
      <c r="K519" s="503"/>
      <c r="L519" s="498"/>
      <c r="M519" s="428"/>
      <c r="N519" s="427"/>
      <c r="O519" s="429"/>
      <c r="P519" s="430"/>
      <c r="Q519" s="422" t="str">
        <f t="shared" si="246"/>
        <v/>
      </c>
      <c r="R519" s="422" t="str">
        <f t="shared" si="247"/>
        <v/>
      </c>
      <c r="S519" s="423" t="str">
        <f t="shared" si="248"/>
        <v/>
      </c>
      <c r="T519" s="424" t="str">
        <f t="shared" si="263"/>
        <v/>
      </c>
      <c r="U519" s="425" t="str">
        <f t="shared" si="249"/>
        <v/>
      </c>
      <c r="V519" s="425" t="str">
        <f t="shared" si="250"/>
        <v/>
      </c>
      <c r="W519" s="425"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3"/>
      <c r="BG519" s="3" t="s">
        <v>284</v>
      </c>
    </row>
    <row r="520" spans="1:59" s="12" customFormat="1" ht="13.5" customHeight="1" x14ac:dyDescent="0.2">
      <c r="A520" s="163">
        <v>505</v>
      </c>
      <c r="B520" s="164"/>
      <c r="C520" s="165"/>
      <c r="D520" s="166"/>
      <c r="E520" s="165"/>
      <c r="F520" s="165"/>
      <c r="G520" s="220"/>
      <c r="H520" s="165"/>
      <c r="I520" s="167"/>
      <c r="J520" s="168"/>
      <c r="K520" s="503"/>
      <c r="L520" s="498"/>
      <c r="M520" s="428"/>
      <c r="N520" s="427"/>
      <c r="O520" s="429"/>
      <c r="P520" s="430"/>
      <c r="Q520" s="422" t="str">
        <f t="shared" si="246"/>
        <v/>
      </c>
      <c r="R520" s="422" t="str">
        <f t="shared" si="247"/>
        <v/>
      </c>
      <c r="S520" s="423" t="str">
        <f t="shared" si="248"/>
        <v/>
      </c>
      <c r="T520" s="424" t="str">
        <f t="shared" si="263"/>
        <v/>
      </c>
      <c r="U520" s="425" t="str">
        <f t="shared" si="249"/>
        <v/>
      </c>
      <c r="V520" s="425" t="str">
        <f t="shared" si="250"/>
        <v/>
      </c>
      <c r="W520" s="425"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3"/>
      <c r="BG520" s="3" t="s">
        <v>317</v>
      </c>
    </row>
    <row r="521" spans="1:59" s="12" customFormat="1" ht="13.5" customHeight="1" x14ac:dyDescent="0.2">
      <c r="A521" s="163">
        <v>506</v>
      </c>
      <c r="B521" s="164"/>
      <c r="C521" s="165"/>
      <c r="D521" s="166"/>
      <c r="E521" s="165"/>
      <c r="F521" s="165"/>
      <c r="G521" s="220"/>
      <c r="H521" s="165"/>
      <c r="I521" s="167"/>
      <c r="J521" s="168"/>
      <c r="K521" s="503"/>
      <c r="L521" s="498"/>
      <c r="M521" s="428"/>
      <c r="N521" s="427"/>
      <c r="O521" s="429"/>
      <c r="P521" s="430"/>
      <c r="Q521" s="422" t="str">
        <f t="shared" si="246"/>
        <v/>
      </c>
      <c r="R521" s="422" t="str">
        <f t="shared" si="247"/>
        <v/>
      </c>
      <c r="S521" s="423" t="str">
        <f t="shared" si="248"/>
        <v/>
      </c>
      <c r="T521" s="424" t="str">
        <f t="shared" si="263"/>
        <v/>
      </c>
      <c r="U521" s="425" t="str">
        <f t="shared" si="249"/>
        <v/>
      </c>
      <c r="V521" s="425" t="str">
        <f t="shared" si="250"/>
        <v/>
      </c>
      <c r="W521" s="425"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3"/>
      <c r="BG521" s="3" t="s">
        <v>369</v>
      </c>
    </row>
    <row r="522" spans="1:59" s="12" customFormat="1" ht="13.5" customHeight="1" x14ac:dyDescent="0.2">
      <c r="A522" s="163">
        <v>507</v>
      </c>
      <c r="B522" s="164"/>
      <c r="C522" s="165"/>
      <c r="D522" s="166"/>
      <c r="E522" s="165"/>
      <c r="F522" s="165"/>
      <c r="G522" s="220"/>
      <c r="H522" s="165"/>
      <c r="I522" s="167"/>
      <c r="J522" s="168"/>
      <c r="K522" s="503"/>
      <c r="L522" s="498"/>
      <c r="M522" s="428"/>
      <c r="N522" s="427"/>
      <c r="O522" s="429"/>
      <c r="P522" s="430"/>
      <c r="Q522" s="422" t="str">
        <f t="shared" si="246"/>
        <v/>
      </c>
      <c r="R522" s="422" t="str">
        <f t="shared" si="247"/>
        <v/>
      </c>
      <c r="S522" s="423" t="str">
        <f t="shared" si="248"/>
        <v/>
      </c>
      <c r="T522" s="424" t="str">
        <f t="shared" si="263"/>
        <v/>
      </c>
      <c r="U522" s="425" t="str">
        <f t="shared" si="249"/>
        <v/>
      </c>
      <c r="V522" s="425" t="str">
        <f t="shared" si="250"/>
        <v/>
      </c>
      <c r="W522" s="425"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3"/>
      <c r="BG522" s="3" t="s">
        <v>571</v>
      </c>
    </row>
    <row r="523" spans="1:59" s="12" customFormat="1" ht="13.5" customHeight="1" x14ac:dyDescent="0.2">
      <c r="A523" s="163">
        <v>508</v>
      </c>
      <c r="B523" s="164"/>
      <c r="C523" s="165"/>
      <c r="D523" s="166"/>
      <c r="E523" s="165"/>
      <c r="F523" s="165"/>
      <c r="G523" s="220"/>
      <c r="H523" s="165"/>
      <c r="I523" s="167"/>
      <c r="J523" s="168"/>
      <c r="K523" s="503"/>
      <c r="L523" s="498"/>
      <c r="M523" s="428"/>
      <c r="N523" s="427"/>
      <c r="O523" s="429"/>
      <c r="P523" s="430"/>
      <c r="Q523" s="422" t="str">
        <f t="shared" si="246"/>
        <v/>
      </c>
      <c r="R523" s="422" t="str">
        <f t="shared" si="247"/>
        <v/>
      </c>
      <c r="S523" s="423" t="str">
        <f t="shared" si="248"/>
        <v/>
      </c>
      <c r="T523" s="424" t="str">
        <f t="shared" si="263"/>
        <v/>
      </c>
      <c r="U523" s="425" t="str">
        <f t="shared" si="249"/>
        <v/>
      </c>
      <c r="V523" s="425" t="str">
        <f t="shared" si="250"/>
        <v/>
      </c>
      <c r="W523" s="425"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3"/>
      <c r="BG523" s="3" t="s">
        <v>417</v>
      </c>
    </row>
    <row r="524" spans="1:59" s="12" customFormat="1" ht="13.5" customHeight="1" x14ac:dyDescent="0.2">
      <c r="A524" s="163">
        <v>509</v>
      </c>
      <c r="B524" s="164"/>
      <c r="C524" s="165"/>
      <c r="D524" s="166"/>
      <c r="E524" s="165"/>
      <c r="F524" s="165"/>
      <c r="G524" s="220"/>
      <c r="H524" s="165"/>
      <c r="I524" s="167"/>
      <c r="J524" s="168"/>
      <c r="K524" s="503"/>
      <c r="L524" s="498"/>
      <c r="M524" s="428"/>
      <c r="N524" s="427"/>
      <c r="O524" s="429"/>
      <c r="P524" s="430"/>
      <c r="Q524" s="422" t="str">
        <f t="shared" si="246"/>
        <v/>
      </c>
      <c r="R524" s="422" t="str">
        <f t="shared" si="247"/>
        <v/>
      </c>
      <c r="S524" s="423" t="str">
        <f t="shared" si="248"/>
        <v/>
      </c>
      <c r="T524" s="424" t="str">
        <f t="shared" si="263"/>
        <v/>
      </c>
      <c r="U524" s="425" t="str">
        <f t="shared" si="249"/>
        <v/>
      </c>
      <c r="V524" s="425" t="str">
        <f t="shared" si="250"/>
        <v/>
      </c>
      <c r="W524" s="425"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3"/>
      <c r="BG524" s="3" t="s">
        <v>427</v>
      </c>
    </row>
    <row r="525" spans="1:59" s="12" customFormat="1" ht="13.5" customHeight="1" x14ac:dyDescent="0.2">
      <c r="A525" s="163">
        <v>510</v>
      </c>
      <c r="B525" s="164"/>
      <c r="C525" s="165"/>
      <c r="D525" s="166"/>
      <c r="E525" s="165"/>
      <c r="F525" s="165"/>
      <c r="G525" s="220"/>
      <c r="H525" s="165"/>
      <c r="I525" s="167"/>
      <c r="J525" s="168"/>
      <c r="K525" s="503"/>
      <c r="L525" s="498"/>
      <c r="M525" s="428"/>
      <c r="N525" s="427"/>
      <c r="O525" s="429"/>
      <c r="P525" s="430"/>
      <c r="Q525" s="422" t="str">
        <f t="shared" si="246"/>
        <v/>
      </c>
      <c r="R525" s="422" t="str">
        <f t="shared" si="247"/>
        <v/>
      </c>
      <c r="S525" s="423" t="str">
        <f t="shared" si="248"/>
        <v/>
      </c>
      <c r="T525" s="424" t="str">
        <f t="shared" si="263"/>
        <v/>
      </c>
      <c r="U525" s="425" t="str">
        <f t="shared" si="249"/>
        <v/>
      </c>
      <c r="V525" s="425" t="str">
        <f t="shared" si="250"/>
        <v/>
      </c>
      <c r="W525" s="425"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3"/>
      <c r="BG525" s="3" t="s">
        <v>444</v>
      </c>
    </row>
    <row r="526" spans="1:59" s="12" customFormat="1" ht="13.5" customHeight="1" x14ac:dyDescent="0.2">
      <c r="A526" s="163">
        <v>511</v>
      </c>
      <c r="B526" s="164"/>
      <c r="C526" s="165"/>
      <c r="D526" s="166"/>
      <c r="E526" s="165"/>
      <c r="F526" s="165"/>
      <c r="G526" s="220"/>
      <c r="H526" s="165"/>
      <c r="I526" s="167"/>
      <c r="J526" s="168"/>
      <c r="K526" s="503"/>
      <c r="L526" s="498"/>
      <c r="M526" s="428"/>
      <c r="N526" s="427"/>
      <c r="O526" s="429"/>
      <c r="P526" s="430"/>
      <c r="Q526" s="422" t="str">
        <f t="shared" si="246"/>
        <v/>
      </c>
      <c r="R526" s="422" t="str">
        <f t="shared" si="247"/>
        <v/>
      </c>
      <c r="S526" s="423" t="str">
        <f t="shared" si="248"/>
        <v/>
      </c>
      <c r="T526" s="424" t="str">
        <f t="shared" si="263"/>
        <v/>
      </c>
      <c r="U526" s="425" t="str">
        <f t="shared" si="249"/>
        <v/>
      </c>
      <c r="V526" s="425" t="str">
        <f t="shared" si="250"/>
        <v/>
      </c>
      <c r="W526" s="425"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3"/>
      <c r="BG526" s="3" t="s">
        <v>570</v>
      </c>
    </row>
    <row r="527" spans="1:59" s="12" customFormat="1" ht="13.5" customHeight="1" x14ac:dyDescent="0.2">
      <c r="A527" s="163">
        <v>512</v>
      </c>
      <c r="B527" s="164"/>
      <c r="C527" s="165"/>
      <c r="D527" s="166"/>
      <c r="E527" s="165"/>
      <c r="F527" s="165"/>
      <c r="G527" s="220"/>
      <c r="H527" s="165"/>
      <c r="I527" s="167"/>
      <c r="J527" s="168"/>
      <c r="K527" s="503"/>
      <c r="L527" s="498"/>
      <c r="M527" s="428"/>
      <c r="N527" s="427"/>
      <c r="O527" s="429"/>
      <c r="P527" s="430"/>
      <c r="Q527" s="422" t="str">
        <f t="shared" si="246"/>
        <v/>
      </c>
      <c r="R527" s="422" t="str">
        <f t="shared" si="247"/>
        <v/>
      </c>
      <c r="S527" s="423" t="str">
        <f t="shared" si="248"/>
        <v/>
      </c>
      <c r="T527" s="424" t="str">
        <f t="shared" si="263"/>
        <v/>
      </c>
      <c r="U527" s="425" t="str">
        <f t="shared" si="249"/>
        <v/>
      </c>
      <c r="V527" s="425" t="str">
        <f t="shared" si="250"/>
        <v/>
      </c>
      <c r="W527" s="425"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3"/>
      <c r="BG527" s="3" t="s">
        <v>416</v>
      </c>
    </row>
    <row r="528" spans="1:59" s="12" customFormat="1" ht="13.5" customHeight="1" x14ac:dyDescent="0.2">
      <c r="A528" s="163">
        <v>513</v>
      </c>
      <c r="B528" s="164"/>
      <c r="C528" s="165"/>
      <c r="D528" s="166"/>
      <c r="E528" s="165"/>
      <c r="F528" s="165"/>
      <c r="G528" s="220"/>
      <c r="H528" s="165"/>
      <c r="I528" s="167"/>
      <c r="J528" s="168"/>
      <c r="K528" s="503"/>
      <c r="L528" s="498"/>
      <c r="M528" s="428"/>
      <c r="N528" s="427"/>
      <c r="O528" s="429"/>
      <c r="P528" s="430"/>
      <c r="Q528" s="422" t="str">
        <f t="shared" ref="Q528:Q591" si="281">IF(ISBLANK(K528)=TRUE,"",IF(ISNUMBER(AM528)=TRUE,AM528,"エラー"))</f>
        <v/>
      </c>
      <c r="R528" s="422" t="str">
        <f t="shared" ref="R528:R591" si="282">IF(ISBLANK(K528)=TRUE,"",IF(ISNUMBER(AP528)=TRUE,AP528,"エラー"))</f>
        <v/>
      </c>
      <c r="S528" s="423" t="str">
        <f t="shared" ref="S528:S591" si="283">IF(ISBLANK(K528)=TRUE,"",IF(ISNUMBER(AV528)=TRUE,AV528,"エラー"))</f>
        <v/>
      </c>
      <c r="T528" s="424" t="str">
        <f t="shared" si="263"/>
        <v/>
      </c>
      <c r="U528" s="425" t="str">
        <f t="shared" ref="U528:U591" si="284">IF(Q528="","",IF(ISERROR(Q528*Y528*AF528),"エラー",IF(ISBLANK(Y528)=TRUE,"エラー",IF(ISBLANK(Q528)=TRUE,"エラー",IF(AY528=1,"エラー",Q528*AF528*Y528/1000)))))</f>
        <v/>
      </c>
      <c r="V528" s="425" t="str">
        <f t="shared" ref="V528:V591" si="285">IF(R528="","",IF(ISERROR(R528*Y528*AF528),"エラー",IF(ISBLANK(Y528)=TRUE,"エラー",IF(ISBLANK(R528)=TRUE,"エラー",IF(AY528=1,"エラー",R528*AF528*Y528/1000)))))</f>
        <v/>
      </c>
      <c r="W528" s="425"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3"/>
      <c r="BG528" s="3" t="s">
        <v>426</v>
      </c>
    </row>
    <row r="529" spans="1:59" s="12" customFormat="1" ht="13.5" customHeight="1" x14ac:dyDescent="0.2">
      <c r="A529" s="163">
        <v>514</v>
      </c>
      <c r="B529" s="164"/>
      <c r="C529" s="165"/>
      <c r="D529" s="166"/>
      <c r="E529" s="165"/>
      <c r="F529" s="165"/>
      <c r="G529" s="220"/>
      <c r="H529" s="165"/>
      <c r="I529" s="167"/>
      <c r="J529" s="168"/>
      <c r="K529" s="503"/>
      <c r="L529" s="498"/>
      <c r="M529" s="428"/>
      <c r="N529" s="427"/>
      <c r="O529" s="429"/>
      <c r="P529" s="430"/>
      <c r="Q529" s="422" t="str">
        <f t="shared" si="281"/>
        <v/>
      </c>
      <c r="R529" s="422" t="str">
        <f t="shared" si="282"/>
        <v/>
      </c>
      <c r="S529" s="423" t="str">
        <f t="shared" si="283"/>
        <v/>
      </c>
      <c r="T529" s="424" t="str">
        <f t="shared" ref="T529:T592" si="298">IF(OR(Y529="",Z529=""),"",Y529/Z529)</f>
        <v/>
      </c>
      <c r="U529" s="425" t="str">
        <f t="shared" si="284"/>
        <v/>
      </c>
      <c r="V529" s="425" t="str">
        <f t="shared" si="285"/>
        <v/>
      </c>
      <c r="W529" s="425"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3"/>
      <c r="BG529" s="3" t="s">
        <v>443</v>
      </c>
    </row>
    <row r="530" spans="1:59" s="12" customFormat="1" ht="13.5" customHeight="1" x14ac:dyDescent="0.2">
      <c r="A530" s="163">
        <v>515</v>
      </c>
      <c r="B530" s="164"/>
      <c r="C530" s="165"/>
      <c r="D530" s="166"/>
      <c r="E530" s="165"/>
      <c r="F530" s="165"/>
      <c r="G530" s="220"/>
      <c r="H530" s="165"/>
      <c r="I530" s="167"/>
      <c r="J530" s="168"/>
      <c r="K530" s="503"/>
      <c r="L530" s="498"/>
      <c r="M530" s="428"/>
      <c r="N530" s="427"/>
      <c r="O530" s="429"/>
      <c r="P530" s="430"/>
      <c r="Q530" s="422" t="str">
        <f t="shared" si="281"/>
        <v/>
      </c>
      <c r="R530" s="422" t="str">
        <f t="shared" si="282"/>
        <v/>
      </c>
      <c r="S530" s="423" t="str">
        <f t="shared" si="283"/>
        <v/>
      </c>
      <c r="T530" s="424" t="str">
        <f t="shared" si="298"/>
        <v/>
      </c>
      <c r="U530" s="425" t="str">
        <f t="shared" si="284"/>
        <v/>
      </c>
      <c r="V530" s="425" t="str">
        <f t="shared" si="285"/>
        <v/>
      </c>
      <c r="W530" s="425"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3"/>
      <c r="BG530" s="3" t="s">
        <v>582</v>
      </c>
    </row>
    <row r="531" spans="1:59" s="12" customFormat="1" ht="13.5" customHeight="1" x14ac:dyDescent="0.2">
      <c r="A531" s="163">
        <v>516</v>
      </c>
      <c r="B531" s="164"/>
      <c r="C531" s="165"/>
      <c r="D531" s="166"/>
      <c r="E531" s="165"/>
      <c r="F531" s="165"/>
      <c r="G531" s="220"/>
      <c r="H531" s="165"/>
      <c r="I531" s="167"/>
      <c r="J531" s="168"/>
      <c r="K531" s="503"/>
      <c r="L531" s="498"/>
      <c r="M531" s="428"/>
      <c r="N531" s="427"/>
      <c r="O531" s="429"/>
      <c r="P531" s="430"/>
      <c r="Q531" s="422" t="str">
        <f t="shared" si="281"/>
        <v/>
      </c>
      <c r="R531" s="422" t="str">
        <f t="shared" si="282"/>
        <v/>
      </c>
      <c r="S531" s="423" t="str">
        <f t="shared" si="283"/>
        <v/>
      </c>
      <c r="T531" s="424" t="str">
        <f t="shared" si="298"/>
        <v/>
      </c>
      <c r="U531" s="425" t="str">
        <f t="shared" si="284"/>
        <v/>
      </c>
      <c r="V531" s="425" t="str">
        <f t="shared" si="285"/>
        <v/>
      </c>
      <c r="W531" s="425"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3"/>
      <c r="BG531" s="3" t="s">
        <v>462</v>
      </c>
    </row>
    <row r="532" spans="1:59" s="12" customFormat="1" ht="13.5" customHeight="1" x14ac:dyDescent="0.2">
      <c r="A532" s="163">
        <v>517</v>
      </c>
      <c r="B532" s="164"/>
      <c r="C532" s="165"/>
      <c r="D532" s="166"/>
      <c r="E532" s="165"/>
      <c r="F532" s="165"/>
      <c r="G532" s="220"/>
      <c r="H532" s="165"/>
      <c r="I532" s="167"/>
      <c r="J532" s="168"/>
      <c r="K532" s="503"/>
      <c r="L532" s="498"/>
      <c r="M532" s="428"/>
      <c r="N532" s="427"/>
      <c r="O532" s="429"/>
      <c r="P532" s="430"/>
      <c r="Q532" s="422" t="str">
        <f t="shared" si="281"/>
        <v/>
      </c>
      <c r="R532" s="422" t="str">
        <f t="shared" si="282"/>
        <v/>
      </c>
      <c r="S532" s="423" t="str">
        <f t="shared" si="283"/>
        <v/>
      </c>
      <c r="T532" s="424" t="str">
        <f t="shared" si="298"/>
        <v/>
      </c>
      <c r="U532" s="425" t="str">
        <f t="shared" si="284"/>
        <v/>
      </c>
      <c r="V532" s="425" t="str">
        <f t="shared" si="285"/>
        <v/>
      </c>
      <c r="W532" s="425"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3"/>
      <c r="BG532" s="3" t="s">
        <v>472</v>
      </c>
    </row>
    <row r="533" spans="1:59" s="12" customFormat="1" ht="13.5" customHeight="1" x14ac:dyDescent="0.2">
      <c r="A533" s="163">
        <v>518</v>
      </c>
      <c r="B533" s="164"/>
      <c r="C533" s="165"/>
      <c r="D533" s="166"/>
      <c r="E533" s="165"/>
      <c r="F533" s="165"/>
      <c r="G533" s="220"/>
      <c r="H533" s="165"/>
      <c r="I533" s="167"/>
      <c r="J533" s="168"/>
      <c r="K533" s="503"/>
      <c r="L533" s="498"/>
      <c r="M533" s="428"/>
      <c r="N533" s="427"/>
      <c r="O533" s="429"/>
      <c r="P533" s="430"/>
      <c r="Q533" s="422" t="str">
        <f t="shared" si="281"/>
        <v/>
      </c>
      <c r="R533" s="422" t="str">
        <f t="shared" si="282"/>
        <v/>
      </c>
      <c r="S533" s="423" t="str">
        <f t="shared" si="283"/>
        <v/>
      </c>
      <c r="T533" s="424" t="str">
        <f t="shared" si="298"/>
        <v/>
      </c>
      <c r="U533" s="425" t="str">
        <f t="shared" si="284"/>
        <v/>
      </c>
      <c r="V533" s="425" t="str">
        <f t="shared" si="285"/>
        <v/>
      </c>
      <c r="W533" s="425"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3"/>
      <c r="BG533" s="3" t="s">
        <v>484</v>
      </c>
    </row>
    <row r="534" spans="1:59" s="12" customFormat="1" ht="13.5" customHeight="1" x14ac:dyDescent="0.2">
      <c r="A534" s="163">
        <v>519</v>
      </c>
      <c r="B534" s="164"/>
      <c r="C534" s="165"/>
      <c r="D534" s="166"/>
      <c r="E534" s="165"/>
      <c r="F534" s="165"/>
      <c r="G534" s="220"/>
      <c r="H534" s="165"/>
      <c r="I534" s="167"/>
      <c r="J534" s="168"/>
      <c r="K534" s="503"/>
      <c r="L534" s="498"/>
      <c r="M534" s="428"/>
      <c r="N534" s="427"/>
      <c r="O534" s="429"/>
      <c r="P534" s="430"/>
      <c r="Q534" s="422" t="str">
        <f t="shared" si="281"/>
        <v/>
      </c>
      <c r="R534" s="422" t="str">
        <f t="shared" si="282"/>
        <v/>
      </c>
      <c r="S534" s="423" t="str">
        <f t="shared" si="283"/>
        <v/>
      </c>
      <c r="T534" s="424" t="str">
        <f t="shared" si="298"/>
        <v/>
      </c>
      <c r="U534" s="425" t="str">
        <f t="shared" si="284"/>
        <v/>
      </c>
      <c r="V534" s="425" t="str">
        <f t="shared" si="285"/>
        <v/>
      </c>
      <c r="W534" s="425"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3"/>
      <c r="BG534" s="3" t="s">
        <v>581</v>
      </c>
    </row>
    <row r="535" spans="1:59" s="12" customFormat="1" ht="13.5" customHeight="1" x14ac:dyDescent="0.2">
      <c r="A535" s="163">
        <v>520</v>
      </c>
      <c r="B535" s="164"/>
      <c r="C535" s="165"/>
      <c r="D535" s="166"/>
      <c r="E535" s="165"/>
      <c r="F535" s="165"/>
      <c r="G535" s="220"/>
      <c r="H535" s="165"/>
      <c r="I535" s="167"/>
      <c r="J535" s="168"/>
      <c r="K535" s="503"/>
      <c r="L535" s="498"/>
      <c r="M535" s="428"/>
      <c r="N535" s="427"/>
      <c r="O535" s="429"/>
      <c r="P535" s="430"/>
      <c r="Q535" s="422" t="str">
        <f t="shared" si="281"/>
        <v/>
      </c>
      <c r="R535" s="422" t="str">
        <f t="shared" si="282"/>
        <v/>
      </c>
      <c r="S535" s="423" t="str">
        <f t="shared" si="283"/>
        <v/>
      </c>
      <c r="T535" s="424" t="str">
        <f t="shared" si="298"/>
        <v/>
      </c>
      <c r="U535" s="425" t="str">
        <f t="shared" si="284"/>
        <v/>
      </c>
      <c r="V535" s="425" t="str">
        <f t="shared" si="285"/>
        <v/>
      </c>
      <c r="W535" s="425"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3"/>
      <c r="BG535" s="3" t="s">
        <v>461</v>
      </c>
    </row>
    <row r="536" spans="1:59" s="12" customFormat="1" ht="13.5" customHeight="1" x14ac:dyDescent="0.2">
      <c r="A536" s="163">
        <v>521</v>
      </c>
      <c r="B536" s="164"/>
      <c r="C536" s="165"/>
      <c r="D536" s="166"/>
      <c r="E536" s="165"/>
      <c r="F536" s="165"/>
      <c r="G536" s="220"/>
      <c r="H536" s="165"/>
      <c r="I536" s="167"/>
      <c r="J536" s="168"/>
      <c r="K536" s="503"/>
      <c r="L536" s="498"/>
      <c r="M536" s="428"/>
      <c r="N536" s="427"/>
      <c r="O536" s="429"/>
      <c r="P536" s="430"/>
      <c r="Q536" s="422" t="str">
        <f t="shared" si="281"/>
        <v/>
      </c>
      <c r="R536" s="422" t="str">
        <f t="shared" si="282"/>
        <v/>
      </c>
      <c r="S536" s="423" t="str">
        <f t="shared" si="283"/>
        <v/>
      </c>
      <c r="T536" s="424" t="str">
        <f t="shared" si="298"/>
        <v/>
      </c>
      <c r="U536" s="425" t="str">
        <f t="shared" si="284"/>
        <v/>
      </c>
      <c r="V536" s="425" t="str">
        <f t="shared" si="285"/>
        <v/>
      </c>
      <c r="W536" s="425"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3"/>
      <c r="BG536" s="3" t="s">
        <v>471</v>
      </c>
    </row>
    <row r="537" spans="1:59" s="12" customFormat="1" ht="13.5" customHeight="1" x14ac:dyDescent="0.2">
      <c r="A537" s="163">
        <v>522</v>
      </c>
      <c r="B537" s="164"/>
      <c r="C537" s="165"/>
      <c r="D537" s="166"/>
      <c r="E537" s="165"/>
      <c r="F537" s="165"/>
      <c r="G537" s="220"/>
      <c r="H537" s="165"/>
      <c r="I537" s="167"/>
      <c r="J537" s="168"/>
      <c r="K537" s="503"/>
      <c r="L537" s="498"/>
      <c r="M537" s="428"/>
      <c r="N537" s="427"/>
      <c r="O537" s="429"/>
      <c r="P537" s="430"/>
      <c r="Q537" s="422" t="str">
        <f t="shared" si="281"/>
        <v/>
      </c>
      <c r="R537" s="422" t="str">
        <f t="shared" si="282"/>
        <v/>
      </c>
      <c r="S537" s="423" t="str">
        <f t="shared" si="283"/>
        <v/>
      </c>
      <c r="T537" s="424" t="str">
        <f t="shared" si="298"/>
        <v/>
      </c>
      <c r="U537" s="425" t="str">
        <f t="shared" si="284"/>
        <v/>
      </c>
      <c r="V537" s="425" t="str">
        <f t="shared" si="285"/>
        <v/>
      </c>
      <c r="W537" s="425"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3"/>
      <c r="BG537" s="3" t="s">
        <v>483</v>
      </c>
    </row>
    <row r="538" spans="1:59" s="12" customFormat="1" ht="13.5" customHeight="1" x14ac:dyDescent="0.2">
      <c r="A538" s="163">
        <v>523</v>
      </c>
      <c r="B538" s="164"/>
      <c r="C538" s="165"/>
      <c r="D538" s="166"/>
      <c r="E538" s="165"/>
      <c r="F538" s="165"/>
      <c r="G538" s="220"/>
      <c r="H538" s="165"/>
      <c r="I538" s="167"/>
      <c r="J538" s="168"/>
      <c r="K538" s="503"/>
      <c r="L538" s="498"/>
      <c r="M538" s="428"/>
      <c r="N538" s="427"/>
      <c r="O538" s="429"/>
      <c r="P538" s="430"/>
      <c r="Q538" s="422" t="str">
        <f t="shared" si="281"/>
        <v/>
      </c>
      <c r="R538" s="422" t="str">
        <f t="shared" si="282"/>
        <v/>
      </c>
      <c r="S538" s="423" t="str">
        <f t="shared" si="283"/>
        <v/>
      </c>
      <c r="T538" s="424" t="str">
        <f t="shared" si="298"/>
        <v/>
      </c>
      <c r="U538" s="425" t="str">
        <f t="shared" si="284"/>
        <v/>
      </c>
      <c r="V538" s="425" t="str">
        <f t="shared" si="285"/>
        <v/>
      </c>
      <c r="W538" s="425"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3"/>
      <c r="BG538" s="3" t="s">
        <v>374</v>
      </c>
    </row>
    <row r="539" spans="1:59" s="12" customFormat="1" ht="13.5" customHeight="1" x14ac:dyDescent="0.2">
      <c r="A539" s="163">
        <v>524</v>
      </c>
      <c r="B539" s="164"/>
      <c r="C539" s="165"/>
      <c r="D539" s="166"/>
      <c r="E539" s="165"/>
      <c r="F539" s="165"/>
      <c r="G539" s="220"/>
      <c r="H539" s="165"/>
      <c r="I539" s="167"/>
      <c r="J539" s="168"/>
      <c r="K539" s="503"/>
      <c r="L539" s="498"/>
      <c r="M539" s="428"/>
      <c r="N539" s="427"/>
      <c r="O539" s="429"/>
      <c r="P539" s="430"/>
      <c r="Q539" s="422" t="str">
        <f t="shared" si="281"/>
        <v/>
      </c>
      <c r="R539" s="422" t="str">
        <f t="shared" si="282"/>
        <v/>
      </c>
      <c r="S539" s="423" t="str">
        <f t="shared" si="283"/>
        <v/>
      </c>
      <c r="T539" s="424" t="str">
        <f t="shared" si="298"/>
        <v/>
      </c>
      <c r="U539" s="425" t="str">
        <f t="shared" si="284"/>
        <v/>
      </c>
      <c r="V539" s="425" t="str">
        <f t="shared" si="285"/>
        <v/>
      </c>
      <c r="W539" s="425"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3"/>
      <c r="BG539" s="3" t="s">
        <v>370</v>
      </c>
    </row>
    <row r="540" spans="1:59" s="12" customFormat="1" ht="13.5" customHeight="1" x14ac:dyDescent="0.2">
      <c r="A540" s="163">
        <v>525</v>
      </c>
      <c r="B540" s="164"/>
      <c r="C540" s="165"/>
      <c r="D540" s="166"/>
      <c r="E540" s="165"/>
      <c r="F540" s="165"/>
      <c r="G540" s="220"/>
      <c r="H540" s="165"/>
      <c r="I540" s="167"/>
      <c r="J540" s="168"/>
      <c r="K540" s="503"/>
      <c r="L540" s="498"/>
      <c r="M540" s="428"/>
      <c r="N540" s="427"/>
      <c r="O540" s="429"/>
      <c r="P540" s="430"/>
      <c r="Q540" s="422" t="str">
        <f t="shared" si="281"/>
        <v/>
      </c>
      <c r="R540" s="422" t="str">
        <f t="shared" si="282"/>
        <v/>
      </c>
      <c r="S540" s="423" t="str">
        <f t="shared" si="283"/>
        <v/>
      </c>
      <c r="T540" s="424" t="str">
        <f t="shared" si="298"/>
        <v/>
      </c>
      <c r="U540" s="425" t="str">
        <f t="shared" si="284"/>
        <v/>
      </c>
      <c r="V540" s="425" t="str">
        <f t="shared" si="285"/>
        <v/>
      </c>
      <c r="W540" s="425"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3"/>
      <c r="BG540" s="3" t="s">
        <v>504</v>
      </c>
    </row>
    <row r="541" spans="1:59" s="12" customFormat="1" ht="13.5" customHeight="1" x14ac:dyDescent="0.2">
      <c r="A541" s="163">
        <v>526</v>
      </c>
      <c r="B541" s="164"/>
      <c r="C541" s="165"/>
      <c r="D541" s="166"/>
      <c r="E541" s="165"/>
      <c r="F541" s="165"/>
      <c r="G541" s="220"/>
      <c r="H541" s="165"/>
      <c r="I541" s="167"/>
      <c r="J541" s="168"/>
      <c r="K541" s="503"/>
      <c r="L541" s="498"/>
      <c r="M541" s="428"/>
      <c r="N541" s="427"/>
      <c r="O541" s="429"/>
      <c r="P541" s="430"/>
      <c r="Q541" s="422" t="str">
        <f t="shared" si="281"/>
        <v/>
      </c>
      <c r="R541" s="422" t="str">
        <f t="shared" si="282"/>
        <v/>
      </c>
      <c r="S541" s="423" t="str">
        <f t="shared" si="283"/>
        <v/>
      </c>
      <c r="T541" s="424" t="str">
        <f t="shared" si="298"/>
        <v/>
      </c>
      <c r="U541" s="425" t="str">
        <f t="shared" si="284"/>
        <v/>
      </c>
      <c r="V541" s="425" t="str">
        <f t="shared" si="285"/>
        <v/>
      </c>
      <c r="W541" s="425"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3"/>
      <c r="BG541" s="3" t="s">
        <v>1246</v>
      </c>
    </row>
    <row r="542" spans="1:59" s="12" customFormat="1" ht="13.5" customHeight="1" x14ac:dyDescent="0.2">
      <c r="A542" s="163">
        <v>527</v>
      </c>
      <c r="B542" s="164"/>
      <c r="C542" s="165"/>
      <c r="D542" s="166"/>
      <c r="E542" s="165"/>
      <c r="F542" s="165"/>
      <c r="G542" s="220"/>
      <c r="H542" s="165"/>
      <c r="I542" s="167"/>
      <c r="J542" s="168"/>
      <c r="K542" s="503"/>
      <c r="L542" s="498"/>
      <c r="M542" s="428"/>
      <c r="N542" s="427"/>
      <c r="O542" s="429"/>
      <c r="P542" s="430"/>
      <c r="Q542" s="422" t="str">
        <f t="shared" si="281"/>
        <v/>
      </c>
      <c r="R542" s="422" t="str">
        <f t="shared" si="282"/>
        <v/>
      </c>
      <c r="S542" s="423" t="str">
        <f t="shared" si="283"/>
        <v/>
      </c>
      <c r="T542" s="424" t="str">
        <f t="shared" si="298"/>
        <v/>
      </c>
      <c r="U542" s="425" t="str">
        <f t="shared" si="284"/>
        <v/>
      </c>
      <c r="V542" s="425" t="str">
        <f t="shared" si="285"/>
        <v/>
      </c>
      <c r="W542" s="425"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3"/>
      <c r="BG542" s="3" t="s">
        <v>1247</v>
      </c>
    </row>
    <row r="543" spans="1:59" s="12" customFormat="1" ht="13.5" customHeight="1" x14ac:dyDescent="0.2">
      <c r="A543" s="163">
        <v>528</v>
      </c>
      <c r="B543" s="164"/>
      <c r="C543" s="165"/>
      <c r="D543" s="166"/>
      <c r="E543" s="165"/>
      <c r="F543" s="165"/>
      <c r="G543" s="220"/>
      <c r="H543" s="165"/>
      <c r="I543" s="167"/>
      <c r="J543" s="168"/>
      <c r="K543" s="503"/>
      <c r="L543" s="498"/>
      <c r="M543" s="428"/>
      <c r="N543" s="427"/>
      <c r="O543" s="429"/>
      <c r="P543" s="430"/>
      <c r="Q543" s="422" t="str">
        <f t="shared" si="281"/>
        <v/>
      </c>
      <c r="R543" s="422" t="str">
        <f t="shared" si="282"/>
        <v/>
      </c>
      <c r="S543" s="423" t="str">
        <f t="shared" si="283"/>
        <v/>
      </c>
      <c r="T543" s="424" t="str">
        <f t="shared" si="298"/>
        <v/>
      </c>
      <c r="U543" s="425" t="str">
        <f t="shared" si="284"/>
        <v/>
      </c>
      <c r="V543" s="425" t="str">
        <f t="shared" si="285"/>
        <v/>
      </c>
      <c r="W543" s="425"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3"/>
      <c r="BG543" s="3" t="s">
        <v>1248</v>
      </c>
    </row>
    <row r="544" spans="1:59" s="12" customFormat="1" ht="13.5" customHeight="1" x14ac:dyDescent="0.2">
      <c r="A544" s="163">
        <v>529</v>
      </c>
      <c r="B544" s="164"/>
      <c r="C544" s="165"/>
      <c r="D544" s="166"/>
      <c r="E544" s="165"/>
      <c r="F544" s="165"/>
      <c r="G544" s="220"/>
      <c r="H544" s="165"/>
      <c r="I544" s="167"/>
      <c r="J544" s="168"/>
      <c r="K544" s="503"/>
      <c r="L544" s="498"/>
      <c r="M544" s="428"/>
      <c r="N544" s="427"/>
      <c r="O544" s="429"/>
      <c r="P544" s="430"/>
      <c r="Q544" s="422" t="str">
        <f t="shared" si="281"/>
        <v/>
      </c>
      <c r="R544" s="422" t="str">
        <f t="shared" si="282"/>
        <v/>
      </c>
      <c r="S544" s="423" t="str">
        <f t="shared" si="283"/>
        <v/>
      </c>
      <c r="T544" s="424" t="str">
        <f t="shared" si="298"/>
        <v/>
      </c>
      <c r="U544" s="425" t="str">
        <f t="shared" si="284"/>
        <v/>
      </c>
      <c r="V544" s="425" t="str">
        <f t="shared" si="285"/>
        <v/>
      </c>
      <c r="W544" s="425"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3"/>
      <c r="BG544" s="3" t="s">
        <v>552</v>
      </c>
    </row>
    <row r="545" spans="1:59" s="12" customFormat="1" ht="13.5" customHeight="1" x14ac:dyDescent="0.2">
      <c r="A545" s="163">
        <v>530</v>
      </c>
      <c r="B545" s="164"/>
      <c r="C545" s="165"/>
      <c r="D545" s="166"/>
      <c r="E545" s="165"/>
      <c r="F545" s="165"/>
      <c r="G545" s="220"/>
      <c r="H545" s="165"/>
      <c r="I545" s="167"/>
      <c r="J545" s="168"/>
      <c r="K545" s="503"/>
      <c r="L545" s="498"/>
      <c r="M545" s="428"/>
      <c r="N545" s="427"/>
      <c r="O545" s="429"/>
      <c r="P545" s="430"/>
      <c r="Q545" s="422" t="str">
        <f t="shared" si="281"/>
        <v/>
      </c>
      <c r="R545" s="422" t="str">
        <f t="shared" si="282"/>
        <v/>
      </c>
      <c r="S545" s="423" t="str">
        <f t="shared" si="283"/>
        <v/>
      </c>
      <c r="T545" s="424" t="str">
        <f t="shared" si="298"/>
        <v/>
      </c>
      <c r="U545" s="425" t="str">
        <f t="shared" si="284"/>
        <v/>
      </c>
      <c r="V545" s="425" t="str">
        <f t="shared" si="285"/>
        <v/>
      </c>
      <c r="W545" s="425"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3"/>
      <c r="BG545" s="3" t="s">
        <v>1249</v>
      </c>
    </row>
    <row r="546" spans="1:59" s="12" customFormat="1" ht="13.5" customHeight="1" x14ac:dyDescent="0.2">
      <c r="A546" s="163">
        <v>531</v>
      </c>
      <c r="B546" s="164"/>
      <c r="C546" s="165"/>
      <c r="D546" s="166"/>
      <c r="E546" s="165"/>
      <c r="F546" s="165"/>
      <c r="G546" s="220"/>
      <c r="H546" s="165"/>
      <c r="I546" s="167"/>
      <c r="J546" s="168"/>
      <c r="K546" s="503"/>
      <c r="L546" s="498"/>
      <c r="M546" s="428"/>
      <c r="N546" s="427"/>
      <c r="O546" s="429"/>
      <c r="P546" s="430"/>
      <c r="Q546" s="422" t="str">
        <f t="shared" si="281"/>
        <v/>
      </c>
      <c r="R546" s="422" t="str">
        <f t="shared" si="282"/>
        <v/>
      </c>
      <c r="S546" s="423" t="str">
        <f t="shared" si="283"/>
        <v/>
      </c>
      <c r="T546" s="424" t="str">
        <f t="shared" si="298"/>
        <v/>
      </c>
      <c r="U546" s="425" t="str">
        <f t="shared" si="284"/>
        <v/>
      </c>
      <c r="V546" s="425" t="str">
        <f t="shared" si="285"/>
        <v/>
      </c>
      <c r="W546" s="425"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3"/>
      <c r="BG546" s="3" t="s">
        <v>1250</v>
      </c>
    </row>
    <row r="547" spans="1:59" s="12" customFormat="1" ht="13.5" customHeight="1" x14ac:dyDescent="0.2">
      <c r="A547" s="163">
        <v>532</v>
      </c>
      <c r="B547" s="164"/>
      <c r="C547" s="165"/>
      <c r="D547" s="166"/>
      <c r="E547" s="165"/>
      <c r="F547" s="165"/>
      <c r="G547" s="220"/>
      <c r="H547" s="165"/>
      <c r="I547" s="167"/>
      <c r="J547" s="168"/>
      <c r="K547" s="503"/>
      <c r="L547" s="498"/>
      <c r="M547" s="428"/>
      <c r="N547" s="427"/>
      <c r="O547" s="429"/>
      <c r="P547" s="430"/>
      <c r="Q547" s="422" t="str">
        <f t="shared" si="281"/>
        <v/>
      </c>
      <c r="R547" s="422" t="str">
        <f t="shared" si="282"/>
        <v/>
      </c>
      <c r="S547" s="423" t="str">
        <f t="shared" si="283"/>
        <v/>
      </c>
      <c r="T547" s="424" t="str">
        <f t="shared" si="298"/>
        <v/>
      </c>
      <c r="U547" s="425" t="str">
        <f t="shared" si="284"/>
        <v/>
      </c>
      <c r="V547" s="425" t="str">
        <f t="shared" si="285"/>
        <v/>
      </c>
      <c r="W547" s="425"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3"/>
      <c r="BG547" s="3" t="s">
        <v>1251</v>
      </c>
    </row>
    <row r="548" spans="1:59" s="12" customFormat="1" ht="13.5" customHeight="1" x14ac:dyDescent="0.2">
      <c r="A548" s="163">
        <v>533</v>
      </c>
      <c r="B548" s="164"/>
      <c r="C548" s="165"/>
      <c r="D548" s="166"/>
      <c r="E548" s="165"/>
      <c r="F548" s="165"/>
      <c r="G548" s="220"/>
      <c r="H548" s="165"/>
      <c r="I548" s="167"/>
      <c r="J548" s="168"/>
      <c r="K548" s="503"/>
      <c r="L548" s="498"/>
      <c r="M548" s="428"/>
      <c r="N548" s="427"/>
      <c r="O548" s="429"/>
      <c r="P548" s="430"/>
      <c r="Q548" s="422" t="str">
        <f t="shared" si="281"/>
        <v/>
      </c>
      <c r="R548" s="422" t="str">
        <f t="shared" si="282"/>
        <v/>
      </c>
      <c r="S548" s="423" t="str">
        <f t="shared" si="283"/>
        <v/>
      </c>
      <c r="T548" s="424" t="str">
        <f t="shared" si="298"/>
        <v/>
      </c>
      <c r="U548" s="425" t="str">
        <f t="shared" si="284"/>
        <v/>
      </c>
      <c r="V548" s="425" t="str">
        <f t="shared" si="285"/>
        <v/>
      </c>
      <c r="W548" s="425"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3"/>
      <c r="BG548" s="3" t="s">
        <v>375</v>
      </c>
    </row>
    <row r="549" spans="1:59" s="12" customFormat="1" ht="13.5" customHeight="1" x14ac:dyDescent="0.2">
      <c r="A549" s="163">
        <v>534</v>
      </c>
      <c r="B549" s="164"/>
      <c r="C549" s="165"/>
      <c r="D549" s="166"/>
      <c r="E549" s="165"/>
      <c r="F549" s="165"/>
      <c r="G549" s="220"/>
      <c r="H549" s="165"/>
      <c r="I549" s="167"/>
      <c r="J549" s="168"/>
      <c r="K549" s="503"/>
      <c r="L549" s="498"/>
      <c r="M549" s="428"/>
      <c r="N549" s="427"/>
      <c r="O549" s="429"/>
      <c r="P549" s="430"/>
      <c r="Q549" s="422" t="str">
        <f t="shared" si="281"/>
        <v/>
      </c>
      <c r="R549" s="422" t="str">
        <f t="shared" si="282"/>
        <v/>
      </c>
      <c r="S549" s="423" t="str">
        <f t="shared" si="283"/>
        <v/>
      </c>
      <c r="T549" s="424" t="str">
        <f t="shared" si="298"/>
        <v/>
      </c>
      <c r="U549" s="425" t="str">
        <f t="shared" si="284"/>
        <v/>
      </c>
      <c r="V549" s="425" t="str">
        <f t="shared" si="285"/>
        <v/>
      </c>
      <c r="W549" s="425"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3"/>
      <c r="BG549" s="3" t="s">
        <v>371</v>
      </c>
    </row>
    <row r="550" spans="1:59" s="12" customFormat="1" ht="13.5" customHeight="1" x14ac:dyDescent="0.2">
      <c r="A550" s="163">
        <v>535</v>
      </c>
      <c r="B550" s="164"/>
      <c r="C550" s="165"/>
      <c r="D550" s="166"/>
      <c r="E550" s="165"/>
      <c r="F550" s="165"/>
      <c r="G550" s="220"/>
      <c r="H550" s="165"/>
      <c r="I550" s="167"/>
      <c r="J550" s="168"/>
      <c r="K550" s="503"/>
      <c r="L550" s="498"/>
      <c r="M550" s="428"/>
      <c r="N550" s="427"/>
      <c r="O550" s="429"/>
      <c r="P550" s="430"/>
      <c r="Q550" s="422" t="str">
        <f t="shared" si="281"/>
        <v/>
      </c>
      <c r="R550" s="422" t="str">
        <f t="shared" si="282"/>
        <v/>
      </c>
      <c r="S550" s="423" t="str">
        <f t="shared" si="283"/>
        <v/>
      </c>
      <c r="T550" s="424" t="str">
        <f t="shared" si="298"/>
        <v/>
      </c>
      <c r="U550" s="425" t="str">
        <f t="shared" si="284"/>
        <v/>
      </c>
      <c r="V550" s="425" t="str">
        <f t="shared" si="285"/>
        <v/>
      </c>
      <c r="W550" s="425"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3"/>
      <c r="BG550" s="3" t="s">
        <v>376</v>
      </c>
    </row>
    <row r="551" spans="1:59" s="12" customFormat="1" ht="13.5" customHeight="1" x14ac:dyDescent="0.2">
      <c r="A551" s="163">
        <v>536</v>
      </c>
      <c r="B551" s="164"/>
      <c r="C551" s="165"/>
      <c r="D551" s="166"/>
      <c r="E551" s="165"/>
      <c r="F551" s="165"/>
      <c r="G551" s="220"/>
      <c r="H551" s="165"/>
      <c r="I551" s="167"/>
      <c r="J551" s="168"/>
      <c r="K551" s="503"/>
      <c r="L551" s="498"/>
      <c r="M551" s="428"/>
      <c r="N551" s="427"/>
      <c r="O551" s="429"/>
      <c r="P551" s="430"/>
      <c r="Q551" s="422" t="str">
        <f t="shared" si="281"/>
        <v/>
      </c>
      <c r="R551" s="422" t="str">
        <f t="shared" si="282"/>
        <v/>
      </c>
      <c r="S551" s="423" t="str">
        <f t="shared" si="283"/>
        <v/>
      </c>
      <c r="T551" s="424" t="str">
        <f t="shared" si="298"/>
        <v/>
      </c>
      <c r="U551" s="425" t="str">
        <f t="shared" si="284"/>
        <v/>
      </c>
      <c r="V551" s="425" t="str">
        <f t="shared" si="285"/>
        <v/>
      </c>
      <c r="W551" s="425"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3"/>
      <c r="BG551" s="3" t="s">
        <v>372</v>
      </c>
    </row>
    <row r="552" spans="1:59" s="12" customFormat="1" ht="13.5" customHeight="1" x14ac:dyDescent="0.2">
      <c r="A552" s="163">
        <v>537</v>
      </c>
      <c r="B552" s="164"/>
      <c r="C552" s="165"/>
      <c r="D552" s="166"/>
      <c r="E552" s="165"/>
      <c r="F552" s="165"/>
      <c r="G552" s="220"/>
      <c r="H552" s="165"/>
      <c r="I552" s="167"/>
      <c r="J552" s="168"/>
      <c r="K552" s="503"/>
      <c r="L552" s="498"/>
      <c r="M552" s="428"/>
      <c r="N552" s="427"/>
      <c r="O552" s="429"/>
      <c r="P552" s="430"/>
      <c r="Q552" s="422" t="str">
        <f t="shared" si="281"/>
        <v/>
      </c>
      <c r="R552" s="422" t="str">
        <f t="shared" si="282"/>
        <v/>
      </c>
      <c r="S552" s="423" t="str">
        <f t="shared" si="283"/>
        <v/>
      </c>
      <c r="T552" s="424" t="str">
        <f t="shared" si="298"/>
        <v/>
      </c>
      <c r="U552" s="425" t="str">
        <f t="shared" si="284"/>
        <v/>
      </c>
      <c r="V552" s="425" t="str">
        <f t="shared" si="285"/>
        <v/>
      </c>
      <c r="W552" s="425"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3"/>
      <c r="BG552" s="3" t="s">
        <v>1252</v>
      </c>
    </row>
    <row r="553" spans="1:59" s="12" customFormat="1" ht="13.5" customHeight="1" x14ac:dyDescent="0.2">
      <c r="A553" s="163">
        <v>538</v>
      </c>
      <c r="B553" s="164"/>
      <c r="C553" s="165"/>
      <c r="D553" s="166"/>
      <c r="E553" s="165"/>
      <c r="F553" s="165"/>
      <c r="G553" s="220"/>
      <c r="H553" s="165"/>
      <c r="I553" s="167"/>
      <c r="J553" s="168"/>
      <c r="K553" s="503"/>
      <c r="L553" s="498"/>
      <c r="M553" s="428"/>
      <c r="N553" s="427"/>
      <c r="O553" s="429"/>
      <c r="P553" s="430"/>
      <c r="Q553" s="422" t="str">
        <f t="shared" si="281"/>
        <v/>
      </c>
      <c r="R553" s="422" t="str">
        <f t="shared" si="282"/>
        <v/>
      </c>
      <c r="S553" s="423" t="str">
        <f t="shared" si="283"/>
        <v/>
      </c>
      <c r="T553" s="424" t="str">
        <f t="shared" si="298"/>
        <v/>
      </c>
      <c r="U553" s="425" t="str">
        <f t="shared" si="284"/>
        <v/>
      </c>
      <c r="V553" s="425" t="str">
        <f t="shared" si="285"/>
        <v/>
      </c>
      <c r="W553" s="425"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3"/>
      <c r="BG553" s="3" t="s">
        <v>1253</v>
      </c>
    </row>
    <row r="554" spans="1:59" s="12" customFormat="1" ht="13.5" customHeight="1" x14ac:dyDescent="0.2">
      <c r="A554" s="163">
        <v>539</v>
      </c>
      <c r="B554" s="164"/>
      <c r="C554" s="165"/>
      <c r="D554" s="166"/>
      <c r="E554" s="165"/>
      <c r="F554" s="165"/>
      <c r="G554" s="220"/>
      <c r="H554" s="165"/>
      <c r="I554" s="167"/>
      <c r="J554" s="168"/>
      <c r="K554" s="503"/>
      <c r="L554" s="498"/>
      <c r="M554" s="428"/>
      <c r="N554" s="427"/>
      <c r="O554" s="429"/>
      <c r="P554" s="430"/>
      <c r="Q554" s="422" t="str">
        <f t="shared" si="281"/>
        <v/>
      </c>
      <c r="R554" s="422" t="str">
        <f t="shared" si="282"/>
        <v/>
      </c>
      <c r="S554" s="423" t="str">
        <f t="shared" si="283"/>
        <v/>
      </c>
      <c r="T554" s="424" t="str">
        <f t="shared" si="298"/>
        <v/>
      </c>
      <c r="U554" s="425" t="str">
        <f t="shared" si="284"/>
        <v/>
      </c>
      <c r="V554" s="425" t="str">
        <f t="shared" si="285"/>
        <v/>
      </c>
      <c r="W554" s="425"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3"/>
      <c r="BG554" s="3" t="s">
        <v>506</v>
      </c>
    </row>
    <row r="555" spans="1:59" s="12" customFormat="1" ht="13.5" customHeight="1" x14ac:dyDescent="0.2">
      <c r="A555" s="163">
        <v>540</v>
      </c>
      <c r="B555" s="164"/>
      <c r="C555" s="165"/>
      <c r="D555" s="166"/>
      <c r="E555" s="165"/>
      <c r="F555" s="165"/>
      <c r="G555" s="220"/>
      <c r="H555" s="165"/>
      <c r="I555" s="167"/>
      <c r="J555" s="168"/>
      <c r="K555" s="503"/>
      <c r="L555" s="498"/>
      <c r="M555" s="428"/>
      <c r="N555" s="427"/>
      <c r="O555" s="429"/>
      <c r="P555" s="430"/>
      <c r="Q555" s="422" t="str">
        <f t="shared" si="281"/>
        <v/>
      </c>
      <c r="R555" s="422" t="str">
        <f t="shared" si="282"/>
        <v/>
      </c>
      <c r="S555" s="423" t="str">
        <f t="shared" si="283"/>
        <v/>
      </c>
      <c r="T555" s="424" t="str">
        <f t="shared" si="298"/>
        <v/>
      </c>
      <c r="U555" s="425" t="str">
        <f t="shared" si="284"/>
        <v/>
      </c>
      <c r="V555" s="425" t="str">
        <f t="shared" si="285"/>
        <v/>
      </c>
      <c r="W555" s="425"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3"/>
      <c r="BG555" s="3" t="s">
        <v>253</v>
      </c>
    </row>
    <row r="556" spans="1:59" s="12" customFormat="1" ht="13.5" customHeight="1" x14ac:dyDescent="0.2">
      <c r="A556" s="163">
        <v>541</v>
      </c>
      <c r="B556" s="164"/>
      <c r="C556" s="165"/>
      <c r="D556" s="166"/>
      <c r="E556" s="165"/>
      <c r="F556" s="165"/>
      <c r="G556" s="220"/>
      <c r="H556" s="165"/>
      <c r="I556" s="167"/>
      <c r="J556" s="168"/>
      <c r="K556" s="503"/>
      <c r="L556" s="498"/>
      <c r="M556" s="428"/>
      <c r="N556" s="427"/>
      <c r="O556" s="429"/>
      <c r="P556" s="430"/>
      <c r="Q556" s="422" t="str">
        <f t="shared" si="281"/>
        <v/>
      </c>
      <c r="R556" s="422" t="str">
        <f t="shared" si="282"/>
        <v/>
      </c>
      <c r="S556" s="423" t="str">
        <f t="shared" si="283"/>
        <v/>
      </c>
      <c r="T556" s="424" t="str">
        <f t="shared" si="298"/>
        <v/>
      </c>
      <c r="U556" s="425" t="str">
        <f t="shared" si="284"/>
        <v/>
      </c>
      <c r="V556" s="425" t="str">
        <f t="shared" si="285"/>
        <v/>
      </c>
      <c r="W556" s="425"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3"/>
      <c r="BG556" s="3" t="s">
        <v>263</v>
      </c>
    </row>
    <row r="557" spans="1:59" s="12" customFormat="1" ht="13.5" customHeight="1" x14ac:dyDescent="0.2">
      <c r="A557" s="163">
        <v>542</v>
      </c>
      <c r="B557" s="164"/>
      <c r="C557" s="165"/>
      <c r="D557" s="166"/>
      <c r="E557" s="165"/>
      <c r="F557" s="165"/>
      <c r="G557" s="220"/>
      <c r="H557" s="165"/>
      <c r="I557" s="167"/>
      <c r="J557" s="168"/>
      <c r="K557" s="503"/>
      <c r="L557" s="498"/>
      <c r="M557" s="428"/>
      <c r="N557" s="427"/>
      <c r="O557" s="429"/>
      <c r="P557" s="430"/>
      <c r="Q557" s="422" t="str">
        <f t="shared" si="281"/>
        <v/>
      </c>
      <c r="R557" s="422" t="str">
        <f t="shared" si="282"/>
        <v/>
      </c>
      <c r="S557" s="423" t="str">
        <f t="shared" si="283"/>
        <v/>
      </c>
      <c r="T557" s="424" t="str">
        <f t="shared" si="298"/>
        <v/>
      </c>
      <c r="U557" s="425" t="str">
        <f t="shared" si="284"/>
        <v/>
      </c>
      <c r="V557" s="425" t="str">
        <f t="shared" si="285"/>
        <v/>
      </c>
      <c r="W557" s="425"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3"/>
      <c r="BG557" s="3" t="s">
        <v>275</v>
      </c>
    </row>
    <row r="558" spans="1:59" s="12" customFormat="1" ht="13.5" customHeight="1" x14ac:dyDescent="0.2">
      <c r="A558" s="163">
        <v>543</v>
      </c>
      <c r="B558" s="164"/>
      <c r="C558" s="165"/>
      <c r="D558" s="166"/>
      <c r="E558" s="165"/>
      <c r="F558" s="165"/>
      <c r="G558" s="220"/>
      <c r="H558" s="165"/>
      <c r="I558" s="167"/>
      <c r="J558" s="168"/>
      <c r="K558" s="503"/>
      <c r="L558" s="498"/>
      <c r="M558" s="428"/>
      <c r="N558" s="427"/>
      <c r="O558" s="429"/>
      <c r="P558" s="430"/>
      <c r="Q558" s="422" t="str">
        <f t="shared" si="281"/>
        <v/>
      </c>
      <c r="R558" s="422" t="str">
        <f t="shared" si="282"/>
        <v/>
      </c>
      <c r="S558" s="423" t="str">
        <f t="shared" si="283"/>
        <v/>
      </c>
      <c r="T558" s="424" t="str">
        <f t="shared" si="298"/>
        <v/>
      </c>
      <c r="U558" s="425" t="str">
        <f t="shared" si="284"/>
        <v/>
      </c>
      <c r="V558" s="425" t="str">
        <f t="shared" si="285"/>
        <v/>
      </c>
      <c r="W558" s="425"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3"/>
      <c r="BG558" s="3" t="s">
        <v>505</v>
      </c>
    </row>
    <row r="559" spans="1:59" s="12" customFormat="1" ht="13.5" customHeight="1" x14ac:dyDescent="0.2">
      <c r="A559" s="163">
        <v>544</v>
      </c>
      <c r="B559" s="164"/>
      <c r="C559" s="165"/>
      <c r="D559" s="166"/>
      <c r="E559" s="165"/>
      <c r="F559" s="165"/>
      <c r="G559" s="220"/>
      <c r="H559" s="165"/>
      <c r="I559" s="167"/>
      <c r="J559" s="168"/>
      <c r="K559" s="503"/>
      <c r="L559" s="498"/>
      <c r="M559" s="428"/>
      <c r="N559" s="427"/>
      <c r="O559" s="429"/>
      <c r="P559" s="430"/>
      <c r="Q559" s="422" t="str">
        <f t="shared" si="281"/>
        <v/>
      </c>
      <c r="R559" s="422" t="str">
        <f t="shared" si="282"/>
        <v/>
      </c>
      <c r="S559" s="423" t="str">
        <f t="shared" si="283"/>
        <v/>
      </c>
      <c r="T559" s="424" t="str">
        <f t="shared" si="298"/>
        <v/>
      </c>
      <c r="U559" s="425" t="str">
        <f t="shared" si="284"/>
        <v/>
      </c>
      <c r="V559" s="425" t="str">
        <f t="shared" si="285"/>
        <v/>
      </c>
      <c r="W559" s="425"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3"/>
      <c r="BG559" s="3" t="s">
        <v>252</v>
      </c>
    </row>
    <row r="560" spans="1:59" s="12" customFormat="1" ht="13.5" customHeight="1" x14ac:dyDescent="0.2">
      <c r="A560" s="163">
        <v>545</v>
      </c>
      <c r="B560" s="164"/>
      <c r="C560" s="165"/>
      <c r="D560" s="166"/>
      <c r="E560" s="165"/>
      <c r="F560" s="165"/>
      <c r="G560" s="220"/>
      <c r="H560" s="165"/>
      <c r="I560" s="167"/>
      <c r="J560" s="168"/>
      <c r="K560" s="503"/>
      <c r="L560" s="498"/>
      <c r="M560" s="428"/>
      <c r="N560" s="427"/>
      <c r="O560" s="429"/>
      <c r="P560" s="430"/>
      <c r="Q560" s="422" t="str">
        <f t="shared" si="281"/>
        <v/>
      </c>
      <c r="R560" s="422" t="str">
        <f t="shared" si="282"/>
        <v/>
      </c>
      <c r="S560" s="423" t="str">
        <f t="shared" si="283"/>
        <v/>
      </c>
      <c r="T560" s="424" t="str">
        <f t="shared" si="298"/>
        <v/>
      </c>
      <c r="U560" s="425" t="str">
        <f t="shared" si="284"/>
        <v/>
      </c>
      <c r="V560" s="425" t="str">
        <f t="shared" si="285"/>
        <v/>
      </c>
      <c r="W560" s="425"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3"/>
      <c r="BG560" s="3" t="s">
        <v>262</v>
      </c>
    </row>
    <row r="561" spans="1:59" s="12" customFormat="1" ht="13.5" customHeight="1" x14ac:dyDescent="0.2">
      <c r="A561" s="163">
        <v>546</v>
      </c>
      <c r="B561" s="164"/>
      <c r="C561" s="165"/>
      <c r="D561" s="166"/>
      <c r="E561" s="165"/>
      <c r="F561" s="165"/>
      <c r="G561" s="220"/>
      <c r="H561" s="165"/>
      <c r="I561" s="167"/>
      <c r="J561" s="168"/>
      <c r="K561" s="503"/>
      <c r="L561" s="498"/>
      <c r="M561" s="428"/>
      <c r="N561" s="427"/>
      <c r="O561" s="429"/>
      <c r="P561" s="430"/>
      <c r="Q561" s="422" t="str">
        <f t="shared" si="281"/>
        <v/>
      </c>
      <c r="R561" s="422" t="str">
        <f t="shared" si="282"/>
        <v/>
      </c>
      <c r="S561" s="423" t="str">
        <f t="shared" si="283"/>
        <v/>
      </c>
      <c r="T561" s="424" t="str">
        <f t="shared" si="298"/>
        <v/>
      </c>
      <c r="U561" s="425" t="str">
        <f t="shared" si="284"/>
        <v/>
      </c>
      <c r="V561" s="425" t="str">
        <f t="shared" si="285"/>
        <v/>
      </c>
      <c r="W561" s="425"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3"/>
      <c r="BG561" s="3" t="s">
        <v>274</v>
      </c>
    </row>
    <row r="562" spans="1:59" s="12" customFormat="1" ht="13.5" customHeight="1" x14ac:dyDescent="0.2">
      <c r="A562" s="163">
        <v>547</v>
      </c>
      <c r="B562" s="164"/>
      <c r="C562" s="165"/>
      <c r="D562" s="166"/>
      <c r="E562" s="165"/>
      <c r="F562" s="165"/>
      <c r="G562" s="220"/>
      <c r="H562" s="165"/>
      <c r="I562" s="167"/>
      <c r="J562" s="168"/>
      <c r="K562" s="503"/>
      <c r="L562" s="498"/>
      <c r="M562" s="428"/>
      <c r="N562" s="427"/>
      <c r="O562" s="429"/>
      <c r="P562" s="430"/>
      <c r="Q562" s="422" t="str">
        <f t="shared" si="281"/>
        <v/>
      </c>
      <c r="R562" s="422" t="str">
        <f t="shared" si="282"/>
        <v/>
      </c>
      <c r="S562" s="423" t="str">
        <f t="shared" si="283"/>
        <v/>
      </c>
      <c r="T562" s="424" t="str">
        <f t="shared" si="298"/>
        <v/>
      </c>
      <c r="U562" s="425" t="str">
        <f t="shared" si="284"/>
        <v/>
      </c>
      <c r="V562" s="425" t="str">
        <f t="shared" si="285"/>
        <v/>
      </c>
      <c r="W562" s="425"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3"/>
      <c r="BG562" s="3" t="s">
        <v>557</v>
      </c>
    </row>
    <row r="563" spans="1:59" s="12" customFormat="1" ht="13.5" customHeight="1" x14ac:dyDescent="0.2">
      <c r="A563" s="163">
        <v>548</v>
      </c>
      <c r="B563" s="164"/>
      <c r="C563" s="165"/>
      <c r="D563" s="166"/>
      <c r="E563" s="165"/>
      <c r="F563" s="165"/>
      <c r="G563" s="220"/>
      <c r="H563" s="165"/>
      <c r="I563" s="167"/>
      <c r="J563" s="168"/>
      <c r="K563" s="503"/>
      <c r="L563" s="498"/>
      <c r="M563" s="428"/>
      <c r="N563" s="427"/>
      <c r="O563" s="429"/>
      <c r="P563" s="430"/>
      <c r="Q563" s="422" t="str">
        <f t="shared" si="281"/>
        <v/>
      </c>
      <c r="R563" s="422" t="str">
        <f t="shared" si="282"/>
        <v/>
      </c>
      <c r="S563" s="423" t="str">
        <f t="shared" si="283"/>
        <v/>
      </c>
      <c r="T563" s="424" t="str">
        <f t="shared" si="298"/>
        <v/>
      </c>
      <c r="U563" s="425" t="str">
        <f t="shared" si="284"/>
        <v/>
      </c>
      <c r="V563" s="425" t="str">
        <f t="shared" si="285"/>
        <v/>
      </c>
      <c r="W563" s="425"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3"/>
      <c r="BG563" s="3" t="s">
        <v>288</v>
      </c>
    </row>
    <row r="564" spans="1:59" s="12" customFormat="1" ht="13.5" customHeight="1" x14ac:dyDescent="0.2">
      <c r="A564" s="163">
        <v>549</v>
      </c>
      <c r="B564" s="164"/>
      <c r="C564" s="165"/>
      <c r="D564" s="166"/>
      <c r="E564" s="165"/>
      <c r="F564" s="165"/>
      <c r="G564" s="220"/>
      <c r="H564" s="165"/>
      <c r="I564" s="167"/>
      <c r="J564" s="168"/>
      <c r="K564" s="503"/>
      <c r="L564" s="498"/>
      <c r="M564" s="428"/>
      <c r="N564" s="427"/>
      <c r="O564" s="429"/>
      <c r="P564" s="430"/>
      <c r="Q564" s="422" t="str">
        <f t="shared" si="281"/>
        <v/>
      </c>
      <c r="R564" s="422" t="str">
        <f t="shared" si="282"/>
        <v/>
      </c>
      <c r="S564" s="423" t="str">
        <f t="shared" si="283"/>
        <v/>
      </c>
      <c r="T564" s="424" t="str">
        <f t="shared" si="298"/>
        <v/>
      </c>
      <c r="U564" s="425" t="str">
        <f t="shared" si="284"/>
        <v/>
      </c>
      <c r="V564" s="425" t="str">
        <f t="shared" si="285"/>
        <v/>
      </c>
      <c r="W564" s="425"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3"/>
      <c r="BG564" s="3" t="s">
        <v>320</v>
      </c>
    </row>
    <row r="565" spans="1:59" s="12" customFormat="1" ht="13.5" customHeight="1" x14ac:dyDescent="0.2">
      <c r="A565" s="163">
        <v>550</v>
      </c>
      <c r="B565" s="164"/>
      <c r="C565" s="165"/>
      <c r="D565" s="166"/>
      <c r="E565" s="165"/>
      <c r="F565" s="165"/>
      <c r="G565" s="220"/>
      <c r="H565" s="165"/>
      <c r="I565" s="167"/>
      <c r="J565" s="168"/>
      <c r="K565" s="503"/>
      <c r="L565" s="498"/>
      <c r="M565" s="428"/>
      <c r="N565" s="427"/>
      <c r="O565" s="429"/>
      <c r="P565" s="430"/>
      <c r="Q565" s="422" t="str">
        <f t="shared" si="281"/>
        <v/>
      </c>
      <c r="R565" s="422" t="str">
        <f t="shared" si="282"/>
        <v/>
      </c>
      <c r="S565" s="423" t="str">
        <f t="shared" si="283"/>
        <v/>
      </c>
      <c r="T565" s="424" t="str">
        <f t="shared" si="298"/>
        <v/>
      </c>
      <c r="U565" s="425" t="str">
        <f t="shared" si="284"/>
        <v/>
      </c>
      <c r="V565" s="425" t="str">
        <f t="shared" si="285"/>
        <v/>
      </c>
      <c r="W565" s="425"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3"/>
      <c r="BG565" s="3" t="s">
        <v>381</v>
      </c>
    </row>
    <row r="566" spans="1:59" s="12" customFormat="1" ht="13.5" customHeight="1" x14ac:dyDescent="0.2">
      <c r="A566" s="163">
        <v>551</v>
      </c>
      <c r="B566" s="164"/>
      <c r="C566" s="165"/>
      <c r="D566" s="166"/>
      <c r="E566" s="165"/>
      <c r="F566" s="165"/>
      <c r="G566" s="220"/>
      <c r="H566" s="165"/>
      <c r="I566" s="167"/>
      <c r="J566" s="168"/>
      <c r="K566" s="503"/>
      <c r="L566" s="498"/>
      <c r="M566" s="428"/>
      <c r="N566" s="427"/>
      <c r="O566" s="429"/>
      <c r="P566" s="430"/>
      <c r="Q566" s="422" t="str">
        <f t="shared" si="281"/>
        <v/>
      </c>
      <c r="R566" s="422" t="str">
        <f t="shared" si="282"/>
        <v/>
      </c>
      <c r="S566" s="423" t="str">
        <f t="shared" si="283"/>
        <v/>
      </c>
      <c r="T566" s="424" t="str">
        <f t="shared" si="298"/>
        <v/>
      </c>
      <c r="U566" s="425" t="str">
        <f t="shared" si="284"/>
        <v/>
      </c>
      <c r="V566" s="425" t="str">
        <f t="shared" si="285"/>
        <v/>
      </c>
      <c r="W566" s="425"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3"/>
      <c r="BG566" s="3" t="s">
        <v>556</v>
      </c>
    </row>
    <row r="567" spans="1:59" s="12" customFormat="1" ht="13.5" customHeight="1" x14ac:dyDescent="0.2">
      <c r="A567" s="163">
        <v>552</v>
      </c>
      <c r="B567" s="164"/>
      <c r="C567" s="165"/>
      <c r="D567" s="166"/>
      <c r="E567" s="165"/>
      <c r="F567" s="165"/>
      <c r="G567" s="220"/>
      <c r="H567" s="165"/>
      <c r="I567" s="167"/>
      <c r="J567" s="168"/>
      <c r="K567" s="503"/>
      <c r="L567" s="498"/>
      <c r="M567" s="428"/>
      <c r="N567" s="427"/>
      <c r="O567" s="429"/>
      <c r="P567" s="430"/>
      <c r="Q567" s="422" t="str">
        <f t="shared" si="281"/>
        <v/>
      </c>
      <c r="R567" s="422" t="str">
        <f t="shared" si="282"/>
        <v/>
      </c>
      <c r="S567" s="423" t="str">
        <f t="shared" si="283"/>
        <v/>
      </c>
      <c r="T567" s="424" t="str">
        <f t="shared" si="298"/>
        <v/>
      </c>
      <c r="U567" s="425" t="str">
        <f t="shared" si="284"/>
        <v/>
      </c>
      <c r="V567" s="425" t="str">
        <f t="shared" si="285"/>
        <v/>
      </c>
      <c r="W567" s="425"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3"/>
      <c r="BG567" s="3" t="s">
        <v>287</v>
      </c>
    </row>
    <row r="568" spans="1:59" s="12" customFormat="1" ht="13.5" customHeight="1" x14ac:dyDescent="0.2">
      <c r="A568" s="163">
        <v>553</v>
      </c>
      <c r="B568" s="164"/>
      <c r="C568" s="165"/>
      <c r="D568" s="166"/>
      <c r="E568" s="165"/>
      <c r="F568" s="165"/>
      <c r="G568" s="220"/>
      <c r="H568" s="165"/>
      <c r="I568" s="167"/>
      <c r="J568" s="168"/>
      <c r="K568" s="503"/>
      <c r="L568" s="498"/>
      <c r="M568" s="428"/>
      <c r="N568" s="427"/>
      <c r="O568" s="429"/>
      <c r="P568" s="430"/>
      <c r="Q568" s="422" t="str">
        <f t="shared" si="281"/>
        <v/>
      </c>
      <c r="R568" s="422" t="str">
        <f t="shared" si="282"/>
        <v/>
      </c>
      <c r="S568" s="423" t="str">
        <f t="shared" si="283"/>
        <v/>
      </c>
      <c r="T568" s="424" t="str">
        <f t="shared" si="298"/>
        <v/>
      </c>
      <c r="U568" s="425" t="str">
        <f t="shared" si="284"/>
        <v/>
      </c>
      <c r="V568" s="425" t="str">
        <f t="shared" si="285"/>
        <v/>
      </c>
      <c r="W568" s="425"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3"/>
      <c r="BG568" s="3" t="s">
        <v>319</v>
      </c>
    </row>
    <row r="569" spans="1:59" s="12" customFormat="1" ht="13.5" customHeight="1" x14ac:dyDescent="0.2">
      <c r="A569" s="163">
        <v>554</v>
      </c>
      <c r="B569" s="164"/>
      <c r="C569" s="165"/>
      <c r="D569" s="166"/>
      <c r="E569" s="165"/>
      <c r="F569" s="165"/>
      <c r="G569" s="220"/>
      <c r="H569" s="165"/>
      <c r="I569" s="167"/>
      <c r="J569" s="168"/>
      <c r="K569" s="503"/>
      <c r="L569" s="498"/>
      <c r="M569" s="428"/>
      <c r="N569" s="427"/>
      <c r="O569" s="429"/>
      <c r="P569" s="430"/>
      <c r="Q569" s="422" t="str">
        <f t="shared" si="281"/>
        <v/>
      </c>
      <c r="R569" s="422" t="str">
        <f t="shared" si="282"/>
        <v/>
      </c>
      <c r="S569" s="423" t="str">
        <f t="shared" si="283"/>
        <v/>
      </c>
      <c r="T569" s="424" t="str">
        <f t="shared" si="298"/>
        <v/>
      </c>
      <c r="U569" s="425" t="str">
        <f t="shared" si="284"/>
        <v/>
      </c>
      <c r="V569" s="425" t="str">
        <f t="shared" si="285"/>
        <v/>
      </c>
      <c r="W569" s="425"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3"/>
      <c r="BG569" s="3" t="s">
        <v>377</v>
      </c>
    </row>
    <row r="570" spans="1:59" s="12" customFormat="1" ht="13.5" customHeight="1" x14ac:dyDescent="0.2">
      <c r="A570" s="163">
        <v>555</v>
      </c>
      <c r="B570" s="164"/>
      <c r="C570" s="165"/>
      <c r="D570" s="166"/>
      <c r="E570" s="165"/>
      <c r="F570" s="165"/>
      <c r="G570" s="220"/>
      <c r="H570" s="165"/>
      <c r="I570" s="167"/>
      <c r="J570" s="168"/>
      <c r="K570" s="503"/>
      <c r="L570" s="498"/>
      <c r="M570" s="428"/>
      <c r="N570" s="427"/>
      <c r="O570" s="429"/>
      <c r="P570" s="430"/>
      <c r="Q570" s="422" t="str">
        <f t="shared" si="281"/>
        <v/>
      </c>
      <c r="R570" s="422" t="str">
        <f t="shared" si="282"/>
        <v/>
      </c>
      <c r="S570" s="423" t="str">
        <f t="shared" si="283"/>
        <v/>
      </c>
      <c r="T570" s="424" t="str">
        <f t="shared" si="298"/>
        <v/>
      </c>
      <c r="U570" s="425" t="str">
        <f t="shared" si="284"/>
        <v/>
      </c>
      <c r="V570" s="425" t="str">
        <f t="shared" si="285"/>
        <v/>
      </c>
      <c r="W570" s="425"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3"/>
      <c r="BG570" s="3" t="s">
        <v>573</v>
      </c>
    </row>
    <row r="571" spans="1:59" s="12" customFormat="1" ht="13.5" customHeight="1" x14ac:dyDescent="0.2">
      <c r="A571" s="163">
        <v>556</v>
      </c>
      <c r="B571" s="164"/>
      <c r="C571" s="165"/>
      <c r="D571" s="166"/>
      <c r="E571" s="165"/>
      <c r="F571" s="165"/>
      <c r="G571" s="220"/>
      <c r="H571" s="165"/>
      <c r="I571" s="167"/>
      <c r="J571" s="168"/>
      <c r="K571" s="503"/>
      <c r="L571" s="498"/>
      <c r="M571" s="428"/>
      <c r="N571" s="427"/>
      <c r="O571" s="429"/>
      <c r="P571" s="430"/>
      <c r="Q571" s="422" t="str">
        <f t="shared" si="281"/>
        <v/>
      </c>
      <c r="R571" s="422" t="str">
        <f t="shared" si="282"/>
        <v/>
      </c>
      <c r="S571" s="423" t="str">
        <f t="shared" si="283"/>
        <v/>
      </c>
      <c r="T571" s="424" t="str">
        <f t="shared" si="298"/>
        <v/>
      </c>
      <c r="U571" s="425" t="str">
        <f t="shared" si="284"/>
        <v/>
      </c>
      <c r="V571" s="425" t="str">
        <f t="shared" si="285"/>
        <v/>
      </c>
      <c r="W571" s="425"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3"/>
      <c r="BG571" s="3" t="s">
        <v>419</v>
      </c>
    </row>
    <row r="572" spans="1:59" s="12" customFormat="1" ht="13.5" customHeight="1" x14ac:dyDescent="0.2">
      <c r="A572" s="163">
        <v>557</v>
      </c>
      <c r="B572" s="164"/>
      <c r="C572" s="165"/>
      <c r="D572" s="166"/>
      <c r="E572" s="165"/>
      <c r="F572" s="165"/>
      <c r="G572" s="220"/>
      <c r="H572" s="165"/>
      <c r="I572" s="167"/>
      <c r="J572" s="168"/>
      <c r="K572" s="503"/>
      <c r="L572" s="498"/>
      <c r="M572" s="428"/>
      <c r="N572" s="427"/>
      <c r="O572" s="429"/>
      <c r="P572" s="430"/>
      <c r="Q572" s="422" t="str">
        <f t="shared" si="281"/>
        <v/>
      </c>
      <c r="R572" s="422" t="str">
        <f t="shared" si="282"/>
        <v/>
      </c>
      <c r="S572" s="423" t="str">
        <f t="shared" si="283"/>
        <v/>
      </c>
      <c r="T572" s="424" t="str">
        <f t="shared" si="298"/>
        <v/>
      </c>
      <c r="U572" s="425" t="str">
        <f t="shared" si="284"/>
        <v/>
      </c>
      <c r="V572" s="425" t="str">
        <f t="shared" si="285"/>
        <v/>
      </c>
      <c r="W572" s="425"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3"/>
      <c r="BG572" s="3" t="s">
        <v>429</v>
      </c>
    </row>
    <row r="573" spans="1:59" s="12" customFormat="1" ht="13.5" customHeight="1" x14ac:dyDescent="0.2">
      <c r="A573" s="163">
        <v>558</v>
      </c>
      <c r="B573" s="164"/>
      <c r="C573" s="165"/>
      <c r="D573" s="166"/>
      <c r="E573" s="165"/>
      <c r="F573" s="165"/>
      <c r="G573" s="220"/>
      <c r="H573" s="165"/>
      <c r="I573" s="167"/>
      <c r="J573" s="168"/>
      <c r="K573" s="503"/>
      <c r="L573" s="498"/>
      <c r="M573" s="428"/>
      <c r="N573" s="427"/>
      <c r="O573" s="429"/>
      <c r="P573" s="430"/>
      <c r="Q573" s="422" t="str">
        <f t="shared" si="281"/>
        <v/>
      </c>
      <c r="R573" s="422" t="str">
        <f t="shared" si="282"/>
        <v/>
      </c>
      <c r="S573" s="423" t="str">
        <f t="shared" si="283"/>
        <v/>
      </c>
      <c r="T573" s="424" t="str">
        <f t="shared" si="298"/>
        <v/>
      </c>
      <c r="U573" s="425" t="str">
        <f t="shared" si="284"/>
        <v/>
      </c>
      <c r="V573" s="425" t="str">
        <f t="shared" si="285"/>
        <v/>
      </c>
      <c r="W573" s="425"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3"/>
      <c r="BG573" s="3" t="s">
        <v>446</v>
      </c>
    </row>
    <row r="574" spans="1:59" s="12" customFormat="1" ht="13.5" customHeight="1" x14ac:dyDescent="0.2">
      <c r="A574" s="163">
        <v>559</v>
      </c>
      <c r="B574" s="164"/>
      <c r="C574" s="165"/>
      <c r="D574" s="166"/>
      <c r="E574" s="165"/>
      <c r="F574" s="165"/>
      <c r="G574" s="220"/>
      <c r="H574" s="165"/>
      <c r="I574" s="167"/>
      <c r="J574" s="168"/>
      <c r="K574" s="503"/>
      <c r="L574" s="498"/>
      <c r="M574" s="428"/>
      <c r="N574" s="427"/>
      <c r="O574" s="429"/>
      <c r="P574" s="430"/>
      <c r="Q574" s="422" t="str">
        <f t="shared" si="281"/>
        <v/>
      </c>
      <c r="R574" s="422" t="str">
        <f t="shared" si="282"/>
        <v/>
      </c>
      <c r="S574" s="423" t="str">
        <f t="shared" si="283"/>
        <v/>
      </c>
      <c r="T574" s="424" t="str">
        <f t="shared" si="298"/>
        <v/>
      </c>
      <c r="U574" s="425" t="str">
        <f t="shared" si="284"/>
        <v/>
      </c>
      <c r="V574" s="425" t="str">
        <f t="shared" si="285"/>
        <v/>
      </c>
      <c r="W574" s="425"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3"/>
      <c r="BG574" s="3" t="s">
        <v>572</v>
      </c>
    </row>
    <row r="575" spans="1:59" s="12" customFormat="1" ht="13.5" customHeight="1" x14ac:dyDescent="0.2">
      <c r="A575" s="163">
        <v>560</v>
      </c>
      <c r="B575" s="164"/>
      <c r="C575" s="165"/>
      <c r="D575" s="166"/>
      <c r="E575" s="165"/>
      <c r="F575" s="165"/>
      <c r="G575" s="220"/>
      <c r="H575" s="165"/>
      <c r="I575" s="167"/>
      <c r="J575" s="168"/>
      <c r="K575" s="503"/>
      <c r="L575" s="498"/>
      <c r="M575" s="428"/>
      <c r="N575" s="427"/>
      <c r="O575" s="429"/>
      <c r="P575" s="430"/>
      <c r="Q575" s="422" t="str">
        <f t="shared" si="281"/>
        <v/>
      </c>
      <c r="R575" s="422" t="str">
        <f t="shared" si="282"/>
        <v/>
      </c>
      <c r="S575" s="423" t="str">
        <f t="shared" si="283"/>
        <v/>
      </c>
      <c r="T575" s="424" t="str">
        <f t="shared" si="298"/>
        <v/>
      </c>
      <c r="U575" s="425" t="str">
        <f t="shared" si="284"/>
        <v/>
      </c>
      <c r="V575" s="425" t="str">
        <f t="shared" si="285"/>
        <v/>
      </c>
      <c r="W575" s="425"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3"/>
      <c r="BG575" s="3" t="s">
        <v>418</v>
      </c>
    </row>
    <row r="576" spans="1:59" s="12" customFormat="1" ht="13.5" customHeight="1" x14ac:dyDescent="0.2">
      <c r="A576" s="163">
        <v>561</v>
      </c>
      <c r="B576" s="164"/>
      <c r="C576" s="165"/>
      <c r="D576" s="166"/>
      <c r="E576" s="165"/>
      <c r="F576" s="165"/>
      <c r="G576" s="220"/>
      <c r="H576" s="165"/>
      <c r="I576" s="167"/>
      <c r="J576" s="168"/>
      <c r="K576" s="503"/>
      <c r="L576" s="498"/>
      <c r="M576" s="428"/>
      <c r="N576" s="427"/>
      <c r="O576" s="429"/>
      <c r="P576" s="430"/>
      <c r="Q576" s="422" t="str">
        <f t="shared" si="281"/>
        <v/>
      </c>
      <c r="R576" s="422" t="str">
        <f t="shared" si="282"/>
        <v/>
      </c>
      <c r="S576" s="423" t="str">
        <f t="shared" si="283"/>
        <v/>
      </c>
      <c r="T576" s="424" t="str">
        <f t="shared" si="298"/>
        <v/>
      </c>
      <c r="U576" s="425" t="str">
        <f t="shared" si="284"/>
        <v/>
      </c>
      <c r="V576" s="425" t="str">
        <f t="shared" si="285"/>
        <v/>
      </c>
      <c r="W576" s="425"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3"/>
      <c r="BG576" s="3" t="s">
        <v>428</v>
      </c>
    </row>
    <row r="577" spans="1:59" s="12" customFormat="1" ht="13.5" customHeight="1" x14ac:dyDescent="0.2">
      <c r="A577" s="163">
        <v>562</v>
      </c>
      <c r="B577" s="164"/>
      <c r="C577" s="165"/>
      <c r="D577" s="166"/>
      <c r="E577" s="165"/>
      <c r="F577" s="165"/>
      <c r="G577" s="220"/>
      <c r="H577" s="165"/>
      <c r="I577" s="167"/>
      <c r="J577" s="168"/>
      <c r="K577" s="503"/>
      <c r="L577" s="498"/>
      <c r="M577" s="428"/>
      <c r="N577" s="427"/>
      <c r="O577" s="429"/>
      <c r="P577" s="430"/>
      <c r="Q577" s="422" t="str">
        <f t="shared" si="281"/>
        <v/>
      </c>
      <c r="R577" s="422" t="str">
        <f t="shared" si="282"/>
        <v/>
      </c>
      <c r="S577" s="423" t="str">
        <f t="shared" si="283"/>
        <v/>
      </c>
      <c r="T577" s="424" t="str">
        <f t="shared" si="298"/>
        <v/>
      </c>
      <c r="U577" s="425" t="str">
        <f t="shared" si="284"/>
        <v/>
      </c>
      <c r="V577" s="425" t="str">
        <f t="shared" si="285"/>
        <v/>
      </c>
      <c r="W577" s="425"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3"/>
      <c r="BG577" s="3" t="s">
        <v>445</v>
      </c>
    </row>
    <row r="578" spans="1:59" s="12" customFormat="1" ht="13.5" customHeight="1" x14ac:dyDescent="0.2">
      <c r="A578" s="163">
        <v>563</v>
      </c>
      <c r="B578" s="164"/>
      <c r="C578" s="165"/>
      <c r="D578" s="166"/>
      <c r="E578" s="165"/>
      <c r="F578" s="165"/>
      <c r="G578" s="220"/>
      <c r="H578" s="165"/>
      <c r="I578" s="167"/>
      <c r="J578" s="168"/>
      <c r="K578" s="503"/>
      <c r="L578" s="498"/>
      <c r="M578" s="428"/>
      <c r="N578" s="427"/>
      <c r="O578" s="429"/>
      <c r="P578" s="430"/>
      <c r="Q578" s="422" t="str">
        <f t="shared" si="281"/>
        <v/>
      </c>
      <c r="R578" s="422" t="str">
        <f t="shared" si="282"/>
        <v/>
      </c>
      <c r="S578" s="423" t="str">
        <f t="shared" si="283"/>
        <v/>
      </c>
      <c r="T578" s="424" t="str">
        <f t="shared" si="298"/>
        <v/>
      </c>
      <c r="U578" s="425" t="str">
        <f t="shared" si="284"/>
        <v/>
      </c>
      <c r="V578" s="425" t="str">
        <f t="shared" si="285"/>
        <v/>
      </c>
      <c r="W578" s="425"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3"/>
      <c r="BG578" s="3" t="s">
        <v>584</v>
      </c>
    </row>
    <row r="579" spans="1:59" s="12" customFormat="1" ht="13.5" customHeight="1" x14ac:dyDescent="0.2">
      <c r="A579" s="163">
        <v>564</v>
      </c>
      <c r="B579" s="164"/>
      <c r="C579" s="165"/>
      <c r="D579" s="166"/>
      <c r="E579" s="165"/>
      <c r="F579" s="165"/>
      <c r="G579" s="220"/>
      <c r="H579" s="165"/>
      <c r="I579" s="167"/>
      <c r="J579" s="168"/>
      <c r="K579" s="503"/>
      <c r="L579" s="498"/>
      <c r="M579" s="428"/>
      <c r="N579" s="427"/>
      <c r="O579" s="429"/>
      <c r="P579" s="430"/>
      <c r="Q579" s="422" t="str">
        <f t="shared" si="281"/>
        <v/>
      </c>
      <c r="R579" s="422" t="str">
        <f t="shared" si="282"/>
        <v/>
      </c>
      <c r="S579" s="423" t="str">
        <f t="shared" si="283"/>
        <v/>
      </c>
      <c r="T579" s="424" t="str">
        <f t="shared" si="298"/>
        <v/>
      </c>
      <c r="U579" s="425" t="str">
        <f t="shared" si="284"/>
        <v/>
      </c>
      <c r="V579" s="425" t="str">
        <f t="shared" si="285"/>
        <v/>
      </c>
      <c r="W579" s="425"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3"/>
      <c r="BG579" s="3" t="s">
        <v>464</v>
      </c>
    </row>
    <row r="580" spans="1:59" s="12" customFormat="1" ht="13.5" customHeight="1" x14ac:dyDescent="0.2">
      <c r="A580" s="163">
        <v>565</v>
      </c>
      <c r="B580" s="164"/>
      <c r="C580" s="165"/>
      <c r="D580" s="166"/>
      <c r="E580" s="165"/>
      <c r="F580" s="165"/>
      <c r="G580" s="220"/>
      <c r="H580" s="165"/>
      <c r="I580" s="167"/>
      <c r="J580" s="168"/>
      <c r="K580" s="503"/>
      <c r="L580" s="498"/>
      <c r="M580" s="428"/>
      <c r="N580" s="427"/>
      <c r="O580" s="429"/>
      <c r="P580" s="430"/>
      <c r="Q580" s="422" t="str">
        <f t="shared" si="281"/>
        <v/>
      </c>
      <c r="R580" s="422" t="str">
        <f t="shared" si="282"/>
        <v/>
      </c>
      <c r="S580" s="423" t="str">
        <f t="shared" si="283"/>
        <v/>
      </c>
      <c r="T580" s="424" t="str">
        <f t="shared" si="298"/>
        <v/>
      </c>
      <c r="U580" s="425" t="str">
        <f t="shared" si="284"/>
        <v/>
      </c>
      <c r="V580" s="425" t="str">
        <f t="shared" si="285"/>
        <v/>
      </c>
      <c r="W580" s="425"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3"/>
      <c r="BG580" s="3" t="s">
        <v>474</v>
      </c>
    </row>
    <row r="581" spans="1:59" s="12" customFormat="1" ht="13.5" customHeight="1" x14ac:dyDescent="0.2">
      <c r="A581" s="163">
        <v>566</v>
      </c>
      <c r="B581" s="164"/>
      <c r="C581" s="165"/>
      <c r="D581" s="166"/>
      <c r="E581" s="165"/>
      <c r="F581" s="165"/>
      <c r="G581" s="220"/>
      <c r="H581" s="165"/>
      <c r="I581" s="167"/>
      <c r="J581" s="168"/>
      <c r="K581" s="503"/>
      <c r="L581" s="498"/>
      <c r="M581" s="428"/>
      <c r="N581" s="427"/>
      <c r="O581" s="429"/>
      <c r="P581" s="430"/>
      <c r="Q581" s="422" t="str">
        <f t="shared" si="281"/>
        <v/>
      </c>
      <c r="R581" s="422" t="str">
        <f t="shared" si="282"/>
        <v/>
      </c>
      <c r="S581" s="423" t="str">
        <f t="shared" si="283"/>
        <v/>
      </c>
      <c r="T581" s="424" t="str">
        <f t="shared" si="298"/>
        <v/>
      </c>
      <c r="U581" s="425" t="str">
        <f t="shared" si="284"/>
        <v/>
      </c>
      <c r="V581" s="425" t="str">
        <f t="shared" si="285"/>
        <v/>
      </c>
      <c r="W581" s="425"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3"/>
      <c r="BG581" s="3" t="s">
        <v>486</v>
      </c>
    </row>
    <row r="582" spans="1:59" s="12" customFormat="1" ht="13.5" customHeight="1" x14ac:dyDescent="0.2">
      <c r="A582" s="163">
        <v>567</v>
      </c>
      <c r="B582" s="164"/>
      <c r="C582" s="165"/>
      <c r="D582" s="166"/>
      <c r="E582" s="165"/>
      <c r="F582" s="165"/>
      <c r="G582" s="220"/>
      <c r="H582" s="165"/>
      <c r="I582" s="167"/>
      <c r="J582" s="168"/>
      <c r="K582" s="503"/>
      <c r="L582" s="498"/>
      <c r="M582" s="428"/>
      <c r="N582" s="427"/>
      <c r="O582" s="429"/>
      <c r="P582" s="430"/>
      <c r="Q582" s="422" t="str">
        <f t="shared" si="281"/>
        <v/>
      </c>
      <c r="R582" s="422" t="str">
        <f t="shared" si="282"/>
        <v/>
      </c>
      <c r="S582" s="423" t="str">
        <f t="shared" si="283"/>
        <v/>
      </c>
      <c r="T582" s="424" t="str">
        <f t="shared" si="298"/>
        <v/>
      </c>
      <c r="U582" s="425" t="str">
        <f t="shared" si="284"/>
        <v/>
      </c>
      <c r="V582" s="425" t="str">
        <f t="shared" si="285"/>
        <v/>
      </c>
      <c r="W582" s="425"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3"/>
      <c r="BG582" s="3" t="s">
        <v>583</v>
      </c>
    </row>
    <row r="583" spans="1:59" s="12" customFormat="1" ht="13.5" customHeight="1" x14ac:dyDescent="0.2">
      <c r="A583" s="163">
        <v>568</v>
      </c>
      <c r="B583" s="164"/>
      <c r="C583" s="165"/>
      <c r="D583" s="166"/>
      <c r="E583" s="165"/>
      <c r="F583" s="165"/>
      <c r="G583" s="220"/>
      <c r="H583" s="165"/>
      <c r="I583" s="167"/>
      <c r="J583" s="168"/>
      <c r="K583" s="503"/>
      <c r="L583" s="498"/>
      <c r="M583" s="428"/>
      <c r="N583" s="427"/>
      <c r="O583" s="429"/>
      <c r="P583" s="430"/>
      <c r="Q583" s="422" t="str">
        <f t="shared" si="281"/>
        <v/>
      </c>
      <c r="R583" s="422" t="str">
        <f t="shared" si="282"/>
        <v/>
      </c>
      <c r="S583" s="423" t="str">
        <f t="shared" si="283"/>
        <v/>
      </c>
      <c r="T583" s="424" t="str">
        <f t="shared" si="298"/>
        <v/>
      </c>
      <c r="U583" s="425" t="str">
        <f t="shared" si="284"/>
        <v/>
      </c>
      <c r="V583" s="425" t="str">
        <f t="shared" si="285"/>
        <v/>
      </c>
      <c r="W583" s="425"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3"/>
      <c r="BG583" s="3" t="s">
        <v>463</v>
      </c>
    </row>
    <row r="584" spans="1:59" s="12" customFormat="1" ht="13.5" customHeight="1" x14ac:dyDescent="0.2">
      <c r="A584" s="163">
        <v>569</v>
      </c>
      <c r="B584" s="164"/>
      <c r="C584" s="165"/>
      <c r="D584" s="166"/>
      <c r="E584" s="165"/>
      <c r="F584" s="165"/>
      <c r="G584" s="220"/>
      <c r="H584" s="165"/>
      <c r="I584" s="167"/>
      <c r="J584" s="168"/>
      <c r="K584" s="503"/>
      <c r="L584" s="498"/>
      <c r="M584" s="428"/>
      <c r="N584" s="427"/>
      <c r="O584" s="429"/>
      <c r="P584" s="430"/>
      <c r="Q584" s="422" t="str">
        <f t="shared" si="281"/>
        <v/>
      </c>
      <c r="R584" s="422" t="str">
        <f t="shared" si="282"/>
        <v/>
      </c>
      <c r="S584" s="423" t="str">
        <f t="shared" si="283"/>
        <v/>
      </c>
      <c r="T584" s="424" t="str">
        <f t="shared" si="298"/>
        <v/>
      </c>
      <c r="U584" s="425" t="str">
        <f t="shared" si="284"/>
        <v/>
      </c>
      <c r="V584" s="425" t="str">
        <f t="shared" si="285"/>
        <v/>
      </c>
      <c r="W584" s="425"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3"/>
      <c r="BG584" s="3" t="s">
        <v>473</v>
      </c>
    </row>
    <row r="585" spans="1:59" s="12" customFormat="1" ht="13.5" customHeight="1" x14ac:dyDescent="0.2">
      <c r="A585" s="163">
        <v>570</v>
      </c>
      <c r="B585" s="164"/>
      <c r="C585" s="165"/>
      <c r="D585" s="166"/>
      <c r="E585" s="165"/>
      <c r="F585" s="165"/>
      <c r="G585" s="220"/>
      <c r="H585" s="165"/>
      <c r="I585" s="167"/>
      <c r="J585" s="168"/>
      <c r="K585" s="503"/>
      <c r="L585" s="498"/>
      <c r="M585" s="428"/>
      <c r="N585" s="427"/>
      <c r="O585" s="429"/>
      <c r="P585" s="430"/>
      <c r="Q585" s="422" t="str">
        <f t="shared" si="281"/>
        <v/>
      </c>
      <c r="R585" s="422" t="str">
        <f t="shared" si="282"/>
        <v/>
      </c>
      <c r="S585" s="423" t="str">
        <f t="shared" si="283"/>
        <v/>
      </c>
      <c r="T585" s="424" t="str">
        <f t="shared" si="298"/>
        <v/>
      </c>
      <c r="U585" s="425" t="str">
        <f t="shared" si="284"/>
        <v/>
      </c>
      <c r="V585" s="425" t="str">
        <f t="shared" si="285"/>
        <v/>
      </c>
      <c r="W585" s="425"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3"/>
      <c r="BG585" s="3" t="s">
        <v>485</v>
      </c>
    </row>
    <row r="586" spans="1:59" s="12" customFormat="1" ht="13.5" customHeight="1" x14ac:dyDescent="0.2">
      <c r="A586" s="163">
        <v>571</v>
      </c>
      <c r="B586" s="164"/>
      <c r="C586" s="165"/>
      <c r="D586" s="166"/>
      <c r="E586" s="165"/>
      <c r="F586" s="165"/>
      <c r="G586" s="220"/>
      <c r="H586" s="165"/>
      <c r="I586" s="167"/>
      <c r="J586" s="168"/>
      <c r="K586" s="503"/>
      <c r="L586" s="498"/>
      <c r="M586" s="428"/>
      <c r="N586" s="427"/>
      <c r="O586" s="429"/>
      <c r="P586" s="430"/>
      <c r="Q586" s="422" t="str">
        <f t="shared" si="281"/>
        <v/>
      </c>
      <c r="R586" s="422" t="str">
        <f t="shared" si="282"/>
        <v/>
      </c>
      <c r="S586" s="423" t="str">
        <f t="shared" si="283"/>
        <v/>
      </c>
      <c r="T586" s="424" t="str">
        <f t="shared" si="298"/>
        <v/>
      </c>
      <c r="U586" s="425" t="str">
        <f t="shared" si="284"/>
        <v/>
      </c>
      <c r="V586" s="425" t="str">
        <f t="shared" si="285"/>
        <v/>
      </c>
      <c r="W586" s="425"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3"/>
      <c r="BG586" s="3" t="s">
        <v>382</v>
      </c>
    </row>
    <row r="587" spans="1:59" s="12" customFormat="1" ht="13.5" customHeight="1" x14ac:dyDescent="0.2">
      <c r="A587" s="163">
        <v>572</v>
      </c>
      <c r="B587" s="164"/>
      <c r="C587" s="165"/>
      <c r="D587" s="166"/>
      <c r="E587" s="165"/>
      <c r="F587" s="165"/>
      <c r="G587" s="220"/>
      <c r="H587" s="165"/>
      <c r="I587" s="167"/>
      <c r="J587" s="168"/>
      <c r="K587" s="503"/>
      <c r="L587" s="498"/>
      <c r="M587" s="428"/>
      <c r="N587" s="427"/>
      <c r="O587" s="429"/>
      <c r="P587" s="430"/>
      <c r="Q587" s="422" t="str">
        <f t="shared" si="281"/>
        <v/>
      </c>
      <c r="R587" s="422" t="str">
        <f t="shared" si="282"/>
        <v/>
      </c>
      <c r="S587" s="423" t="str">
        <f t="shared" si="283"/>
        <v/>
      </c>
      <c r="T587" s="424" t="str">
        <f t="shared" si="298"/>
        <v/>
      </c>
      <c r="U587" s="425" t="str">
        <f t="shared" si="284"/>
        <v/>
      </c>
      <c r="V587" s="425" t="str">
        <f t="shared" si="285"/>
        <v/>
      </c>
      <c r="W587" s="425"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3"/>
      <c r="BG587" s="3" t="s">
        <v>378</v>
      </c>
    </row>
    <row r="588" spans="1:59" s="12" customFormat="1" ht="13.5" customHeight="1" x14ac:dyDescent="0.2">
      <c r="A588" s="163">
        <v>573</v>
      </c>
      <c r="B588" s="164"/>
      <c r="C588" s="165"/>
      <c r="D588" s="166"/>
      <c r="E588" s="165"/>
      <c r="F588" s="165"/>
      <c r="G588" s="220"/>
      <c r="H588" s="165"/>
      <c r="I588" s="167"/>
      <c r="J588" s="168"/>
      <c r="K588" s="503"/>
      <c r="L588" s="498"/>
      <c r="M588" s="428"/>
      <c r="N588" s="427"/>
      <c r="O588" s="429"/>
      <c r="P588" s="430"/>
      <c r="Q588" s="422" t="str">
        <f t="shared" si="281"/>
        <v/>
      </c>
      <c r="R588" s="422" t="str">
        <f t="shared" si="282"/>
        <v/>
      </c>
      <c r="S588" s="423" t="str">
        <f t="shared" si="283"/>
        <v/>
      </c>
      <c r="T588" s="424" t="str">
        <f t="shared" si="298"/>
        <v/>
      </c>
      <c r="U588" s="425" t="str">
        <f t="shared" si="284"/>
        <v/>
      </c>
      <c r="V588" s="425" t="str">
        <f t="shared" si="285"/>
        <v/>
      </c>
      <c r="W588" s="425"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3"/>
      <c r="BG588" s="3" t="s">
        <v>507</v>
      </c>
    </row>
    <row r="589" spans="1:59" s="12" customFormat="1" ht="13.5" customHeight="1" x14ac:dyDescent="0.2">
      <c r="A589" s="163">
        <v>574</v>
      </c>
      <c r="B589" s="164"/>
      <c r="C589" s="165"/>
      <c r="D589" s="166"/>
      <c r="E589" s="165"/>
      <c r="F589" s="165"/>
      <c r="G589" s="220"/>
      <c r="H589" s="165"/>
      <c r="I589" s="167"/>
      <c r="J589" s="168"/>
      <c r="K589" s="503"/>
      <c r="L589" s="498"/>
      <c r="M589" s="428"/>
      <c r="N589" s="427"/>
      <c r="O589" s="429"/>
      <c r="P589" s="430"/>
      <c r="Q589" s="422" t="str">
        <f t="shared" si="281"/>
        <v/>
      </c>
      <c r="R589" s="422" t="str">
        <f t="shared" si="282"/>
        <v/>
      </c>
      <c r="S589" s="423" t="str">
        <f t="shared" si="283"/>
        <v/>
      </c>
      <c r="T589" s="424" t="str">
        <f t="shared" si="298"/>
        <v/>
      </c>
      <c r="U589" s="425" t="str">
        <f t="shared" si="284"/>
        <v/>
      </c>
      <c r="V589" s="425" t="str">
        <f t="shared" si="285"/>
        <v/>
      </c>
      <c r="W589" s="425"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3"/>
      <c r="BG589" s="3" t="s">
        <v>1254</v>
      </c>
    </row>
    <row r="590" spans="1:59" s="12" customFormat="1" ht="13.5" customHeight="1" x14ac:dyDescent="0.2">
      <c r="A590" s="163">
        <v>575</v>
      </c>
      <c r="B590" s="164"/>
      <c r="C590" s="165"/>
      <c r="D590" s="166"/>
      <c r="E590" s="165"/>
      <c r="F590" s="165"/>
      <c r="G590" s="220"/>
      <c r="H590" s="165"/>
      <c r="I590" s="167"/>
      <c r="J590" s="168"/>
      <c r="K590" s="503"/>
      <c r="L590" s="498"/>
      <c r="M590" s="428"/>
      <c r="N590" s="427"/>
      <c r="O590" s="429"/>
      <c r="P590" s="430"/>
      <c r="Q590" s="422" t="str">
        <f t="shared" si="281"/>
        <v/>
      </c>
      <c r="R590" s="422" t="str">
        <f t="shared" si="282"/>
        <v/>
      </c>
      <c r="S590" s="423" t="str">
        <f t="shared" si="283"/>
        <v/>
      </c>
      <c r="T590" s="424" t="str">
        <f t="shared" si="298"/>
        <v/>
      </c>
      <c r="U590" s="425" t="str">
        <f t="shared" si="284"/>
        <v/>
      </c>
      <c r="V590" s="425" t="str">
        <f t="shared" si="285"/>
        <v/>
      </c>
      <c r="W590" s="425"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3"/>
      <c r="BG590" s="3" t="s">
        <v>1255</v>
      </c>
    </row>
    <row r="591" spans="1:59" s="12" customFormat="1" ht="13.5" customHeight="1" x14ac:dyDescent="0.2">
      <c r="A591" s="163">
        <v>576</v>
      </c>
      <c r="B591" s="164"/>
      <c r="C591" s="165"/>
      <c r="D591" s="166"/>
      <c r="E591" s="165"/>
      <c r="F591" s="165"/>
      <c r="G591" s="220"/>
      <c r="H591" s="165"/>
      <c r="I591" s="167"/>
      <c r="J591" s="168"/>
      <c r="K591" s="503"/>
      <c r="L591" s="498"/>
      <c r="M591" s="428"/>
      <c r="N591" s="427"/>
      <c r="O591" s="429"/>
      <c r="P591" s="430"/>
      <c r="Q591" s="422" t="str">
        <f t="shared" si="281"/>
        <v/>
      </c>
      <c r="R591" s="422" t="str">
        <f t="shared" si="282"/>
        <v/>
      </c>
      <c r="S591" s="423" t="str">
        <f t="shared" si="283"/>
        <v/>
      </c>
      <c r="T591" s="424" t="str">
        <f t="shared" si="298"/>
        <v/>
      </c>
      <c r="U591" s="425" t="str">
        <f t="shared" si="284"/>
        <v/>
      </c>
      <c r="V591" s="425" t="str">
        <f t="shared" si="285"/>
        <v/>
      </c>
      <c r="W591" s="425"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3"/>
      <c r="BG591" s="3" t="s">
        <v>1550</v>
      </c>
    </row>
    <row r="592" spans="1:59" s="12" customFormat="1" ht="13.5" customHeight="1" x14ac:dyDescent="0.2">
      <c r="A592" s="163">
        <v>577</v>
      </c>
      <c r="B592" s="164"/>
      <c r="C592" s="165"/>
      <c r="D592" s="166"/>
      <c r="E592" s="165"/>
      <c r="F592" s="165"/>
      <c r="G592" s="220"/>
      <c r="H592" s="165"/>
      <c r="I592" s="167"/>
      <c r="J592" s="168"/>
      <c r="K592" s="503"/>
      <c r="L592" s="498"/>
      <c r="M592" s="428"/>
      <c r="N592" s="427"/>
      <c r="O592" s="429"/>
      <c r="P592" s="430"/>
      <c r="Q592" s="422" t="str">
        <f t="shared" ref="Q592:Q655" si="316">IF(ISBLANK(K592)=TRUE,"",IF(ISNUMBER(AM592)=TRUE,AM592,"エラー"))</f>
        <v/>
      </c>
      <c r="R592" s="422" t="str">
        <f t="shared" ref="R592:R655" si="317">IF(ISBLANK(K592)=TRUE,"",IF(ISNUMBER(AP592)=TRUE,AP592,"エラー"))</f>
        <v/>
      </c>
      <c r="S592" s="423" t="str">
        <f t="shared" ref="S592:S655" si="318">IF(ISBLANK(K592)=TRUE,"",IF(ISNUMBER(AV592)=TRUE,AV592,"エラー"))</f>
        <v/>
      </c>
      <c r="T592" s="424" t="str">
        <f t="shared" si="298"/>
        <v/>
      </c>
      <c r="U592" s="425" t="str">
        <f t="shared" ref="U592:U655" si="319">IF(Q592="","",IF(ISERROR(Q592*Y592*AF592),"エラー",IF(ISBLANK(Y592)=TRUE,"エラー",IF(ISBLANK(Q592)=TRUE,"エラー",IF(AY592=1,"エラー",Q592*AF592*Y592/1000)))))</f>
        <v/>
      </c>
      <c r="V592" s="425" t="str">
        <f t="shared" ref="V592:V655" si="320">IF(R592="","",IF(ISERROR(R592*Y592*AF592),"エラー",IF(ISBLANK(Y592)=TRUE,"エラー",IF(ISBLANK(R592)=TRUE,"エラー",IF(AY592=1,"エラー",R592*AF592*Y592/1000)))))</f>
        <v/>
      </c>
      <c r="W592" s="425"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3"/>
      <c r="BG592" s="3" t="s">
        <v>558</v>
      </c>
    </row>
    <row r="593" spans="1:59" s="12" customFormat="1" ht="13.5" customHeight="1" x14ac:dyDescent="0.2">
      <c r="A593" s="163">
        <v>578</v>
      </c>
      <c r="B593" s="164"/>
      <c r="C593" s="165"/>
      <c r="D593" s="166"/>
      <c r="E593" s="165"/>
      <c r="F593" s="165"/>
      <c r="G593" s="220"/>
      <c r="H593" s="165"/>
      <c r="I593" s="167"/>
      <c r="J593" s="168"/>
      <c r="K593" s="503"/>
      <c r="L593" s="498"/>
      <c r="M593" s="428"/>
      <c r="N593" s="427"/>
      <c r="O593" s="429"/>
      <c r="P593" s="430"/>
      <c r="Q593" s="422" t="str">
        <f t="shared" si="316"/>
        <v/>
      </c>
      <c r="R593" s="422" t="str">
        <f t="shared" si="317"/>
        <v/>
      </c>
      <c r="S593" s="423" t="str">
        <f t="shared" si="318"/>
        <v/>
      </c>
      <c r="T593" s="424" t="str">
        <f t="shared" ref="T593:T656" si="333">IF(OR(Y593="",Z593=""),"",Y593/Z593)</f>
        <v/>
      </c>
      <c r="U593" s="425" t="str">
        <f t="shared" si="319"/>
        <v/>
      </c>
      <c r="V593" s="425" t="str">
        <f t="shared" si="320"/>
        <v/>
      </c>
      <c r="W593" s="425"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3"/>
      <c r="BG593" s="3" t="s">
        <v>1617</v>
      </c>
    </row>
    <row r="594" spans="1:59" s="12" customFormat="1" ht="13.5" customHeight="1" x14ac:dyDescent="0.2">
      <c r="A594" s="163">
        <v>579</v>
      </c>
      <c r="B594" s="164"/>
      <c r="C594" s="165"/>
      <c r="D594" s="166"/>
      <c r="E594" s="165"/>
      <c r="F594" s="165"/>
      <c r="G594" s="220"/>
      <c r="H594" s="165"/>
      <c r="I594" s="167"/>
      <c r="J594" s="168"/>
      <c r="K594" s="503"/>
      <c r="L594" s="498"/>
      <c r="M594" s="428"/>
      <c r="N594" s="427"/>
      <c r="O594" s="429"/>
      <c r="P594" s="430"/>
      <c r="Q594" s="422" t="str">
        <f t="shared" si="316"/>
        <v/>
      </c>
      <c r="R594" s="422" t="str">
        <f t="shared" si="317"/>
        <v/>
      </c>
      <c r="S594" s="423" t="str">
        <f t="shared" si="318"/>
        <v/>
      </c>
      <c r="T594" s="424" t="str">
        <f t="shared" si="333"/>
        <v/>
      </c>
      <c r="U594" s="425" t="str">
        <f t="shared" si="319"/>
        <v/>
      </c>
      <c r="V594" s="425" t="str">
        <f t="shared" si="320"/>
        <v/>
      </c>
      <c r="W594" s="425"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3"/>
      <c r="BG594" s="3" t="s">
        <v>1618</v>
      </c>
    </row>
    <row r="595" spans="1:59" s="12" customFormat="1" ht="13.5" customHeight="1" x14ac:dyDescent="0.2">
      <c r="A595" s="163">
        <v>580</v>
      </c>
      <c r="B595" s="164"/>
      <c r="C595" s="165"/>
      <c r="D595" s="166"/>
      <c r="E595" s="165"/>
      <c r="F595" s="165"/>
      <c r="G595" s="220"/>
      <c r="H595" s="165"/>
      <c r="I595" s="167"/>
      <c r="J595" s="168"/>
      <c r="K595" s="503"/>
      <c r="L595" s="498"/>
      <c r="M595" s="428"/>
      <c r="N595" s="427"/>
      <c r="O595" s="429"/>
      <c r="P595" s="430"/>
      <c r="Q595" s="422" t="str">
        <f t="shared" si="316"/>
        <v/>
      </c>
      <c r="R595" s="422" t="str">
        <f t="shared" si="317"/>
        <v/>
      </c>
      <c r="S595" s="423" t="str">
        <f t="shared" si="318"/>
        <v/>
      </c>
      <c r="T595" s="424" t="str">
        <f t="shared" si="333"/>
        <v/>
      </c>
      <c r="U595" s="425" t="str">
        <f t="shared" si="319"/>
        <v/>
      </c>
      <c r="V595" s="425" t="str">
        <f t="shared" si="320"/>
        <v/>
      </c>
      <c r="W595" s="425"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3"/>
      <c r="BG595" s="3" t="s">
        <v>1565</v>
      </c>
    </row>
    <row r="596" spans="1:59" s="12" customFormat="1" ht="13.5" customHeight="1" x14ac:dyDescent="0.2">
      <c r="A596" s="163">
        <v>581</v>
      </c>
      <c r="B596" s="164"/>
      <c r="C596" s="165"/>
      <c r="D596" s="166"/>
      <c r="E596" s="165"/>
      <c r="F596" s="165"/>
      <c r="G596" s="220"/>
      <c r="H596" s="165"/>
      <c r="I596" s="167"/>
      <c r="J596" s="168"/>
      <c r="K596" s="503"/>
      <c r="L596" s="498"/>
      <c r="M596" s="428"/>
      <c r="N596" s="427"/>
      <c r="O596" s="429"/>
      <c r="P596" s="430"/>
      <c r="Q596" s="422" t="str">
        <f t="shared" si="316"/>
        <v/>
      </c>
      <c r="R596" s="422" t="str">
        <f t="shared" si="317"/>
        <v/>
      </c>
      <c r="S596" s="423" t="str">
        <f t="shared" si="318"/>
        <v/>
      </c>
      <c r="T596" s="424" t="str">
        <f t="shared" si="333"/>
        <v/>
      </c>
      <c r="U596" s="425" t="str">
        <f t="shared" si="319"/>
        <v/>
      </c>
      <c r="V596" s="425" t="str">
        <f t="shared" si="320"/>
        <v/>
      </c>
      <c r="W596" s="425"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3"/>
      <c r="BG596" s="3" t="s">
        <v>383</v>
      </c>
    </row>
    <row r="597" spans="1:59" s="12" customFormat="1" ht="13.5" customHeight="1" x14ac:dyDescent="0.2">
      <c r="A597" s="163">
        <v>582</v>
      </c>
      <c r="B597" s="164"/>
      <c r="C597" s="165"/>
      <c r="D597" s="166"/>
      <c r="E597" s="165"/>
      <c r="F597" s="165"/>
      <c r="G597" s="220"/>
      <c r="H597" s="165"/>
      <c r="I597" s="167"/>
      <c r="J597" s="168"/>
      <c r="K597" s="503"/>
      <c r="L597" s="498"/>
      <c r="M597" s="428"/>
      <c r="N597" s="427"/>
      <c r="O597" s="429"/>
      <c r="P597" s="430"/>
      <c r="Q597" s="422" t="str">
        <f t="shared" si="316"/>
        <v/>
      </c>
      <c r="R597" s="422" t="str">
        <f t="shared" si="317"/>
        <v/>
      </c>
      <c r="S597" s="423" t="str">
        <f t="shared" si="318"/>
        <v/>
      </c>
      <c r="T597" s="424" t="str">
        <f t="shared" si="333"/>
        <v/>
      </c>
      <c r="U597" s="425" t="str">
        <f t="shared" si="319"/>
        <v/>
      </c>
      <c r="V597" s="425" t="str">
        <f t="shared" si="320"/>
        <v/>
      </c>
      <c r="W597" s="425"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3"/>
      <c r="BG597" s="3" t="s">
        <v>379</v>
      </c>
    </row>
    <row r="598" spans="1:59" s="12" customFormat="1" ht="13.5" customHeight="1" x14ac:dyDescent="0.2">
      <c r="A598" s="163">
        <v>583</v>
      </c>
      <c r="B598" s="164"/>
      <c r="C598" s="165"/>
      <c r="D598" s="166"/>
      <c r="E598" s="165"/>
      <c r="F598" s="165"/>
      <c r="G598" s="220"/>
      <c r="H598" s="165"/>
      <c r="I598" s="167"/>
      <c r="J598" s="168"/>
      <c r="K598" s="503"/>
      <c r="L598" s="498"/>
      <c r="M598" s="428"/>
      <c r="N598" s="427"/>
      <c r="O598" s="429"/>
      <c r="P598" s="430"/>
      <c r="Q598" s="422" t="str">
        <f t="shared" si="316"/>
        <v/>
      </c>
      <c r="R598" s="422" t="str">
        <f t="shared" si="317"/>
        <v/>
      </c>
      <c r="S598" s="423" t="str">
        <f t="shared" si="318"/>
        <v/>
      </c>
      <c r="T598" s="424" t="str">
        <f t="shared" si="333"/>
        <v/>
      </c>
      <c r="U598" s="425" t="str">
        <f t="shared" si="319"/>
        <v/>
      </c>
      <c r="V598" s="425" t="str">
        <f t="shared" si="320"/>
        <v/>
      </c>
      <c r="W598" s="425"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3"/>
      <c r="BG598" s="3" t="s">
        <v>384</v>
      </c>
    </row>
    <row r="599" spans="1:59" s="12" customFormat="1" ht="13.5" customHeight="1" x14ac:dyDescent="0.2">
      <c r="A599" s="163">
        <v>584</v>
      </c>
      <c r="B599" s="164"/>
      <c r="C599" s="165"/>
      <c r="D599" s="166"/>
      <c r="E599" s="165"/>
      <c r="F599" s="165"/>
      <c r="G599" s="220"/>
      <c r="H599" s="165"/>
      <c r="I599" s="167"/>
      <c r="J599" s="168"/>
      <c r="K599" s="503"/>
      <c r="L599" s="498"/>
      <c r="M599" s="428"/>
      <c r="N599" s="427"/>
      <c r="O599" s="429"/>
      <c r="P599" s="430"/>
      <c r="Q599" s="422" t="str">
        <f t="shared" si="316"/>
        <v/>
      </c>
      <c r="R599" s="422" t="str">
        <f t="shared" si="317"/>
        <v/>
      </c>
      <c r="S599" s="423" t="str">
        <f t="shared" si="318"/>
        <v/>
      </c>
      <c r="T599" s="424" t="str">
        <f t="shared" si="333"/>
        <v/>
      </c>
      <c r="U599" s="425" t="str">
        <f t="shared" si="319"/>
        <v/>
      </c>
      <c r="V599" s="425" t="str">
        <f t="shared" si="320"/>
        <v/>
      </c>
      <c r="W599" s="425"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3"/>
      <c r="BG599" s="3" t="s">
        <v>380</v>
      </c>
    </row>
    <row r="600" spans="1:59" s="12" customFormat="1" ht="13.5" customHeight="1" x14ac:dyDescent="0.2">
      <c r="A600" s="163">
        <v>585</v>
      </c>
      <c r="B600" s="164"/>
      <c r="C600" s="165"/>
      <c r="D600" s="166"/>
      <c r="E600" s="165"/>
      <c r="F600" s="165"/>
      <c r="G600" s="220"/>
      <c r="H600" s="165"/>
      <c r="I600" s="167"/>
      <c r="J600" s="168"/>
      <c r="K600" s="503"/>
      <c r="L600" s="498"/>
      <c r="M600" s="428"/>
      <c r="N600" s="427"/>
      <c r="O600" s="429"/>
      <c r="P600" s="430"/>
      <c r="Q600" s="422" t="str">
        <f t="shared" si="316"/>
        <v/>
      </c>
      <c r="R600" s="422" t="str">
        <f t="shared" si="317"/>
        <v/>
      </c>
      <c r="S600" s="423" t="str">
        <f t="shared" si="318"/>
        <v/>
      </c>
      <c r="T600" s="424" t="str">
        <f t="shared" si="333"/>
        <v/>
      </c>
      <c r="U600" s="425" t="str">
        <f t="shared" si="319"/>
        <v/>
      </c>
      <c r="V600" s="425" t="str">
        <f t="shared" si="320"/>
        <v/>
      </c>
      <c r="W600" s="425"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3"/>
      <c r="BG600" s="3" t="s">
        <v>270</v>
      </c>
    </row>
    <row r="601" spans="1:59" s="12" customFormat="1" ht="13.5" customHeight="1" x14ac:dyDescent="0.2">
      <c r="A601" s="163">
        <v>586</v>
      </c>
      <c r="B601" s="164"/>
      <c r="C601" s="165"/>
      <c r="D601" s="166"/>
      <c r="E601" s="165"/>
      <c r="F601" s="165"/>
      <c r="G601" s="220"/>
      <c r="H601" s="165"/>
      <c r="I601" s="167"/>
      <c r="J601" s="168"/>
      <c r="K601" s="503"/>
      <c r="L601" s="498"/>
      <c r="M601" s="428"/>
      <c r="N601" s="427"/>
      <c r="O601" s="429"/>
      <c r="P601" s="430"/>
      <c r="Q601" s="422" t="str">
        <f t="shared" si="316"/>
        <v/>
      </c>
      <c r="R601" s="422" t="str">
        <f t="shared" si="317"/>
        <v/>
      </c>
      <c r="S601" s="423" t="str">
        <f t="shared" si="318"/>
        <v/>
      </c>
      <c r="T601" s="424" t="str">
        <f t="shared" si="333"/>
        <v/>
      </c>
      <c r="U601" s="425" t="str">
        <f t="shared" si="319"/>
        <v/>
      </c>
      <c r="V601" s="425" t="str">
        <f t="shared" si="320"/>
        <v/>
      </c>
      <c r="W601" s="425"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3"/>
      <c r="BG601" s="3" t="s">
        <v>271</v>
      </c>
    </row>
    <row r="602" spans="1:59" s="12" customFormat="1" ht="13.5" customHeight="1" x14ac:dyDescent="0.2">
      <c r="A602" s="163">
        <v>587</v>
      </c>
      <c r="B602" s="164"/>
      <c r="C602" s="165"/>
      <c r="D602" s="166"/>
      <c r="E602" s="165"/>
      <c r="F602" s="165"/>
      <c r="G602" s="220"/>
      <c r="H602" s="165"/>
      <c r="I602" s="167"/>
      <c r="J602" s="168"/>
      <c r="K602" s="503"/>
      <c r="L602" s="498"/>
      <c r="M602" s="428"/>
      <c r="N602" s="427"/>
      <c r="O602" s="429"/>
      <c r="P602" s="430"/>
      <c r="Q602" s="422" t="str">
        <f t="shared" si="316"/>
        <v/>
      </c>
      <c r="R602" s="422" t="str">
        <f t="shared" si="317"/>
        <v/>
      </c>
      <c r="S602" s="423" t="str">
        <f t="shared" si="318"/>
        <v/>
      </c>
      <c r="T602" s="424" t="str">
        <f t="shared" si="333"/>
        <v/>
      </c>
      <c r="U602" s="425" t="str">
        <f t="shared" si="319"/>
        <v/>
      </c>
      <c r="V602" s="425" t="str">
        <f t="shared" si="320"/>
        <v/>
      </c>
      <c r="W602" s="425"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3"/>
      <c r="BG602" s="3" t="s">
        <v>361</v>
      </c>
    </row>
    <row r="603" spans="1:59" s="12" customFormat="1" ht="13.5" customHeight="1" x14ac:dyDescent="0.2">
      <c r="A603" s="163">
        <v>588</v>
      </c>
      <c r="B603" s="164"/>
      <c r="C603" s="165"/>
      <c r="D603" s="166"/>
      <c r="E603" s="165"/>
      <c r="F603" s="165"/>
      <c r="G603" s="220"/>
      <c r="H603" s="165"/>
      <c r="I603" s="167"/>
      <c r="J603" s="168"/>
      <c r="K603" s="503"/>
      <c r="L603" s="498"/>
      <c r="M603" s="428"/>
      <c r="N603" s="427"/>
      <c r="O603" s="429"/>
      <c r="P603" s="430"/>
      <c r="Q603" s="422" t="str">
        <f t="shared" si="316"/>
        <v/>
      </c>
      <c r="R603" s="422" t="str">
        <f t="shared" si="317"/>
        <v/>
      </c>
      <c r="S603" s="423" t="str">
        <f t="shared" si="318"/>
        <v/>
      </c>
      <c r="T603" s="424" t="str">
        <f t="shared" si="333"/>
        <v/>
      </c>
      <c r="U603" s="425" t="str">
        <f t="shared" si="319"/>
        <v/>
      </c>
      <c r="V603" s="425" t="str">
        <f t="shared" si="320"/>
        <v/>
      </c>
      <c r="W603" s="425"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3"/>
      <c r="BG603" s="3" t="s">
        <v>363</v>
      </c>
    </row>
    <row r="604" spans="1:59" s="12" customFormat="1" ht="13.5" customHeight="1" x14ac:dyDescent="0.2">
      <c r="A604" s="163">
        <v>589</v>
      </c>
      <c r="B604" s="164"/>
      <c r="C604" s="165"/>
      <c r="D604" s="166"/>
      <c r="E604" s="165"/>
      <c r="F604" s="165"/>
      <c r="G604" s="220"/>
      <c r="H604" s="165"/>
      <c r="I604" s="167"/>
      <c r="J604" s="168"/>
      <c r="K604" s="503"/>
      <c r="L604" s="498"/>
      <c r="M604" s="428"/>
      <c r="N604" s="427"/>
      <c r="O604" s="429"/>
      <c r="P604" s="430"/>
      <c r="Q604" s="422" t="str">
        <f t="shared" si="316"/>
        <v/>
      </c>
      <c r="R604" s="422" t="str">
        <f t="shared" si="317"/>
        <v/>
      </c>
      <c r="S604" s="423" t="str">
        <f t="shared" si="318"/>
        <v/>
      </c>
      <c r="T604" s="424" t="str">
        <f t="shared" si="333"/>
        <v/>
      </c>
      <c r="U604" s="425" t="str">
        <f t="shared" si="319"/>
        <v/>
      </c>
      <c r="V604" s="425" t="str">
        <f t="shared" si="320"/>
        <v/>
      </c>
      <c r="W604" s="425"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3"/>
      <c r="BG604" s="3" t="s">
        <v>439</v>
      </c>
    </row>
    <row r="605" spans="1:59" s="12" customFormat="1" ht="13.5" customHeight="1" x14ac:dyDescent="0.2">
      <c r="A605" s="163">
        <v>590</v>
      </c>
      <c r="B605" s="164"/>
      <c r="C605" s="165"/>
      <c r="D605" s="166"/>
      <c r="E605" s="165"/>
      <c r="F605" s="165"/>
      <c r="G605" s="220"/>
      <c r="H605" s="165"/>
      <c r="I605" s="167"/>
      <c r="J605" s="168"/>
      <c r="K605" s="503"/>
      <c r="L605" s="498"/>
      <c r="M605" s="428"/>
      <c r="N605" s="427"/>
      <c r="O605" s="429"/>
      <c r="P605" s="430"/>
      <c r="Q605" s="422" t="str">
        <f t="shared" si="316"/>
        <v/>
      </c>
      <c r="R605" s="422" t="str">
        <f t="shared" si="317"/>
        <v/>
      </c>
      <c r="S605" s="423" t="str">
        <f t="shared" si="318"/>
        <v/>
      </c>
      <c r="T605" s="424" t="str">
        <f t="shared" si="333"/>
        <v/>
      </c>
      <c r="U605" s="425" t="str">
        <f t="shared" si="319"/>
        <v/>
      </c>
      <c r="V605" s="425" t="str">
        <f t="shared" si="320"/>
        <v/>
      </c>
      <c r="W605" s="425"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3"/>
      <c r="BG605" s="3" t="s">
        <v>440</v>
      </c>
    </row>
    <row r="606" spans="1:59" s="12" customFormat="1" ht="13.5" customHeight="1" x14ac:dyDescent="0.2">
      <c r="A606" s="163">
        <v>591</v>
      </c>
      <c r="B606" s="164"/>
      <c r="C606" s="165"/>
      <c r="D606" s="166"/>
      <c r="E606" s="165"/>
      <c r="F606" s="165"/>
      <c r="G606" s="220"/>
      <c r="H606" s="165"/>
      <c r="I606" s="167"/>
      <c r="J606" s="168"/>
      <c r="K606" s="503"/>
      <c r="L606" s="498"/>
      <c r="M606" s="428"/>
      <c r="N606" s="427"/>
      <c r="O606" s="429"/>
      <c r="P606" s="430"/>
      <c r="Q606" s="422" t="str">
        <f t="shared" si="316"/>
        <v/>
      </c>
      <c r="R606" s="422" t="str">
        <f t="shared" si="317"/>
        <v/>
      </c>
      <c r="S606" s="423" t="str">
        <f t="shared" si="318"/>
        <v/>
      </c>
      <c r="T606" s="424" t="str">
        <f t="shared" si="333"/>
        <v/>
      </c>
      <c r="U606" s="425" t="str">
        <f t="shared" si="319"/>
        <v/>
      </c>
      <c r="V606" s="425" t="str">
        <f t="shared" si="320"/>
        <v/>
      </c>
      <c r="W606" s="425"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3"/>
      <c r="BG606" s="3" t="s">
        <v>362</v>
      </c>
    </row>
    <row r="607" spans="1:59" s="12" customFormat="1" ht="13.5" customHeight="1" x14ac:dyDescent="0.2">
      <c r="A607" s="163">
        <v>592</v>
      </c>
      <c r="B607" s="164"/>
      <c r="C607" s="165"/>
      <c r="D607" s="166"/>
      <c r="E607" s="165"/>
      <c r="F607" s="165"/>
      <c r="G607" s="220"/>
      <c r="H607" s="165"/>
      <c r="I607" s="167"/>
      <c r="J607" s="168"/>
      <c r="K607" s="503"/>
      <c r="L607" s="498"/>
      <c r="M607" s="428"/>
      <c r="N607" s="427"/>
      <c r="O607" s="429"/>
      <c r="P607" s="430"/>
      <c r="Q607" s="422" t="str">
        <f t="shared" si="316"/>
        <v/>
      </c>
      <c r="R607" s="422" t="str">
        <f t="shared" si="317"/>
        <v/>
      </c>
      <c r="S607" s="423" t="str">
        <f t="shared" si="318"/>
        <v/>
      </c>
      <c r="T607" s="424" t="str">
        <f t="shared" si="333"/>
        <v/>
      </c>
      <c r="U607" s="425" t="str">
        <f t="shared" si="319"/>
        <v/>
      </c>
      <c r="V607" s="425" t="str">
        <f t="shared" si="320"/>
        <v/>
      </c>
      <c r="W607" s="425"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3"/>
      <c r="BG607" s="3" t="s">
        <v>364</v>
      </c>
    </row>
    <row r="608" spans="1:59" s="12" customFormat="1" ht="13.5" customHeight="1" x14ac:dyDescent="0.2">
      <c r="A608" s="163">
        <v>593</v>
      </c>
      <c r="B608" s="164"/>
      <c r="C608" s="165"/>
      <c r="D608" s="166"/>
      <c r="E608" s="165"/>
      <c r="F608" s="165"/>
      <c r="G608" s="220"/>
      <c r="H608" s="165"/>
      <c r="I608" s="167"/>
      <c r="J608" s="168"/>
      <c r="K608" s="503"/>
      <c r="L608" s="498"/>
      <c r="M608" s="428"/>
      <c r="N608" s="427"/>
      <c r="O608" s="429"/>
      <c r="P608" s="430"/>
      <c r="Q608" s="422" t="str">
        <f t="shared" si="316"/>
        <v/>
      </c>
      <c r="R608" s="422" t="str">
        <f t="shared" si="317"/>
        <v/>
      </c>
      <c r="S608" s="423" t="str">
        <f t="shared" si="318"/>
        <v/>
      </c>
      <c r="T608" s="424" t="str">
        <f t="shared" si="333"/>
        <v/>
      </c>
      <c r="U608" s="425" t="str">
        <f t="shared" si="319"/>
        <v/>
      </c>
      <c r="V608" s="425" t="str">
        <f t="shared" si="320"/>
        <v/>
      </c>
      <c r="W608" s="425"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3"/>
      <c r="BG608" s="3" t="s">
        <v>1256</v>
      </c>
    </row>
    <row r="609" spans="1:59" s="12" customFormat="1" ht="13.5" customHeight="1" x14ac:dyDescent="0.2">
      <c r="A609" s="163">
        <v>594</v>
      </c>
      <c r="B609" s="164"/>
      <c r="C609" s="165"/>
      <c r="D609" s="166"/>
      <c r="E609" s="165"/>
      <c r="F609" s="165"/>
      <c r="G609" s="220"/>
      <c r="H609" s="165"/>
      <c r="I609" s="167"/>
      <c r="J609" s="168"/>
      <c r="K609" s="503"/>
      <c r="L609" s="498"/>
      <c r="M609" s="428"/>
      <c r="N609" s="427"/>
      <c r="O609" s="429"/>
      <c r="P609" s="430"/>
      <c r="Q609" s="422" t="str">
        <f t="shared" si="316"/>
        <v/>
      </c>
      <c r="R609" s="422" t="str">
        <f t="shared" si="317"/>
        <v/>
      </c>
      <c r="S609" s="423" t="str">
        <f t="shared" si="318"/>
        <v/>
      </c>
      <c r="T609" s="424" t="str">
        <f t="shared" si="333"/>
        <v/>
      </c>
      <c r="U609" s="425" t="str">
        <f t="shared" si="319"/>
        <v/>
      </c>
      <c r="V609" s="425" t="str">
        <f t="shared" si="320"/>
        <v/>
      </c>
      <c r="W609" s="425"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3"/>
      <c r="BG609" s="3" t="s">
        <v>1257</v>
      </c>
    </row>
    <row r="610" spans="1:59" s="12" customFormat="1" ht="13.5" customHeight="1" x14ac:dyDescent="0.2">
      <c r="A610" s="163">
        <v>595</v>
      </c>
      <c r="B610" s="164"/>
      <c r="C610" s="165"/>
      <c r="D610" s="166"/>
      <c r="E610" s="165"/>
      <c r="F610" s="165"/>
      <c r="G610" s="220"/>
      <c r="H610" s="165"/>
      <c r="I610" s="167"/>
      <c r="J610" s="168"/>
      <c r="K610" s="503"/>
      <c r="L610" s="498"/>
      <c r="M610" s="428"/>
      <c r="N610" s="427"/>
      <c r="O610" s="429"/>
      <c r="P610" s="430"/>
      <c r="Q610" s="422" t="str">
        <f t="shared" si="316"/>
        <v/>
      </c>
      <c r="R610" s="422" t="str">
        <f t="shared" si="317"/>
        <v/>
      </c>
      <c r="S610" s="423" t="str">
        <f t="shared" si="318"/>
        <v/>
      </c>
      <c r="T610" s="424" t="str">
        <f t="shared" si="333"/>
        <v/>
      </c>
      <c r="U610" s="425" t="str">
        <f t="shared" si="319"/>
        <v/>
      </c>
      <c r="V610" s="425" t="str">
        <f t="shared" si="320"/>
        <v/>
      </c>
      <c r="W610" s="425"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3"/>
      <c r="BG610" s="3" t="s">
        <v>365</v>
      </c>
    </row>
    <row r="611" spans="1:59" s="12" customFormat="1" ht="13.5" customHeight="1" x14ac:dyDescent="0.2">
      <c r="A611" s="163">
        <v>596</v>
      </c>
      <c r="B611" s="164"/>
      <c r="C611" s="165"/>
      <c r="D611" s="166"/>
      <c r="E611" s="165"/>
      <c r="F611" s="165"/>
      <c r="G611" s="220"/>
      <c r="H611" s="165"/>
      <c r="I611" s="167"/>
      <c r="J611" s="168"/>
      <c r="K611" s="503"/>
      <c r="L611" s="498"/>
      <c r="M611" s="428"/>
      <c r="N611" s="427"/>
      <c r="O611" s="429"/>
      <c r="P611" s="430"/>
      <c r="Q611" s="422" t="str">
        <f t="shared" si="316"/>
        <v/>
      </c>
      <c r="R611" s="422" t="str">
        <f t="shared" si="317"/>
        <v/>
      </c>
      <c r="S611" s="423" t="str">
        <f t="shared" si="318"/>
        <v/>
      </c>
      <c r="T611" s="424" t="str">
        <f t="shared" si="333"/>
        <v/>
      </c>
      <c r="U611" s="425" t="str">
        <f t="shared" si="319"/>
        <v/>
      </c>
      <c r="V611" s="425" t="str">
        <f t="shared" si="320"/>
        <v/>
      </c>
      <c r="W611" s="425"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3"/>
      <c r="BG611" s="3" t="s">
        <v>367</v>
      </c>
    </row>
    <row r="612" spans="1:59" s="12" customFormat="1" ht="13.5" customHeight="1" x14ac:dyDescent="0.2">
      <c r="A612" s="163">
        <v>597</v>
      </c>
      <c r="B612" s="164"/>
      <c r="C612" s="165"/>
      <c r="D612" s="166"/>
      <c r="E612" s="165"/>
      <c r="F612" s="165"/>
      <c r="G612" s="220"/>
      <c r="H612" s="165"/>
      <c r="I612" s="167"/>
      <c r="J612" s="168"/>
      <c r="K612" s="503"/>
      <c r="L612" s="498"/>
      <c r="M612" s="428"/>
      <c r="N612" s="427"/>
      <c r="O612" s="429"/>
      <c r="P612" s="430"/>
      <c r="Q612" s="422" t="str">
        <f t="shared" si="316"/>
        <v/>
      </c>
      <c r="R612" s="422" t="str">
        <f t="shared" si="317"/>
        <v/>
      </c>
      <c r="S612" s="423" t="str">
        <f t="shared" si="318"/>
        <v/>
      </c>
      <c r="T612" s="424" t="str">
        <f t="shared" si="333"/>
        <v/>
      </c>
      <c r="U612" s="425" t="str">
        <f t="shared" si="319"/>
        <v/>
      </c>
      <c r="V612" s="425" t="str">
        <f t="shared" si="320"/>
        <v/>
      </c>
      <c r="W612" s="425"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3"/>
      <c r="BG612" s="3" t="s">
        <v>441</v>
      </c>
    </row>
    <row r="613" spans="1:59" s="12" customFormat="1" ht="13.5" customHeight="1" x14ac:dyDescent="0.2">
      <c r="A613" s="163">
        <v>598</v>
      </c>
      <c r="B613" s="164"/>
      <c r="C613" s="165"/>
      <c r="D613" s="166"/>
      <c r="E613" s="165"/>
      <c r="F613" s="165"/>
      <c r="G613" s="220"/>
      <c r="H613" s="165"/>
      <c r="I613" s="167"/>
      <c r="J613" s="168"/>
      <c r="K613" s="503"/>
      <c r="L613" s="498"/>
      <c r="M613" s="428"/>
      <c r="N613" s="427"/>
      <c r="O613" s="429"/>
      <c r="P613" s="430"/>
      <c r="Q613" s="422" t="str">
        <f t="shared" si="316"/>
        <v/>
      </c>
      <c r="R613" s="422" t="str">
        <f t="shared" si="317"/>
        <v/>
      </c>
      <c r="S613" s="423" t="str">
        <f t="shared" si="318"/>
        <v/>
      </c>
      <c r="T613" s="424" t="str">
        <f t="shared" si="333"/>
        <v/>
      </c>
      <c r="U613" s="425" t="str">
        <f t="shared" si="319"/>
        <v/>
      </c>
      <c r="V613" s="425" t="str">
        <f t="shared" si="320"/>
        <v/>
      </c>
      <c r="W613" s="425"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3"/>
      <c r="BG613" s="3" t="s">
        <v>442</v>
      </c>
    </row>
    <row r="614" spans="1:59" s="12" customFormat="1" ht="13.5" customHeight="1" x14ac:dyDescent="0.2">
      <c r="A614" s="163">
        <v>599</v>
      </c>
      <c r="B614" s="164"/>
      <c r="C614" s="165"/>
      <c r="D614" s="166"/>
      <c r="E614" s="165"/>
      <c r="F614" s="165"/>
      <c r="G614" s="220"/>
      <c r="H614" s="165"/>
      <c r="I614" s="167"/>
      <c r="J614" s="168"/>
      <c r="K614" s="503"/>
      <c r="L614" s="498"/>
      <c r="M614" s="428"/>
      <c r="N614" s="427"/>
      <c r="O614" s="429"/>
      <c r="P614" s="430"/>
      <c r="Q614" s="422" t="str">
        <f t="shared" si="316"/>
        <v/>
      </c>
      <c r="R614" s="422" t="str">
        <f t="shared" si="317"/>
        <v/>
      </c>
      <c r="S614" s="423" t="str">
        <f t="shared" si="318"/>
        <v/>
      </c>
      <c r="T614" s="424" t="str">
        <f t="shared" si="333"/>
        <v/>
      </c>
      <c r="U614" s="425" t="str">
        <f t="shared" si="319"/>
        <v/>
      </c>
      <c r="V614" s="425" t="str">
        <f t="shared" si="320"/>
        <v/>
      </c>
      <c r="W614" s="425"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3"/>
      <c r="BG614" s="3" t="s">
        <v>366</v>
      </c>
    </row>
    <row r="615" spans="1:59" s="12" customFormat="1" ht="13.5" customHeight="1" x14ac:dyDescent="0.2">
      <c r="A615" s="163">
        <v>600</v>
      </c>
      <c r="B615" s="164"/>
      <c r="C615" s="165"/>
      <c r="D615" s="166"/>
      <c r="E615" s="165"/>
      <c r="F615" s="165"/>
      <c r="G615" s="220"/>
      <c r="H615" s="165"/>
      <c r="I615" s="167"/>
      <c r="J615" s="168"/>
      <c r="K615" s="503"/>
      <c r="L615" s="498"/>
      <c r="M615" s="428"/>
      <c r="N615" s="427"/>
      <c r="O615" s="429"/>
      <c r="P615" s="430"/>
      <c r="Q615" s="422" t="str">
        <f t="shared" si="316"/>
        <v/>
      </c>
      <c r="R615" s="422" t="str">
        <f t="shared" si="317"/>
        <v/>
      </c>
      <c r="S615" s="423" t="str">
        <f t="shared" si="318"/>
        <v/>
      </c>
      <c r="T615" s="424" t="str">
        <f t="shared" si="333"/>
        <v/>
      </c>
      <c r="U615" s="425" t="str">
        <f t="shared" si="319"/>
        <v/>
      </c>
      <c r="V615" s="425" t="str">
        <f t="shared" si="320"/>
        <v/>
      </c>
      <c r="W615" s="425"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3"/>
      <c r="BG615" s="3" t="s">
        <v>368</v>
      </c>
    </row>
    <row r="616" spans="1:59" s="12" customFormat="1" ht="13.5" customHeight="1" x14ac:dyDescent="0.2">
      <c r="A616" s="163">
        <v>601</v>
      </c>
      <c r="B616" s="164"/>
      <c r="C616" s="165"/>
      <c r="D616" s="166"/>
      <c r="E616" s="165"/>
      <c r="F616" s="165"/>
      <c r="G616" s="220"/>
      <c r="H616" s="165"/>
      <c r="I616" s="167"/>
      <c r="J616" s="168"/>
      <c r="K616" s="503"/>
      <c r="L616" s="498"/>
      <c r="M616" s="428"/>
      <c r="N616" s="427"/>
      <c r="O616" s="429"/>
      <c r="P616" s="430"/>
      <c r="Q616" s="422" t="str">
        <f t="shared" si="316"/>
        <v/>
      </c>
      <c r="R616" s="422" t="str">
        <f t="shared" si="317"/>
        <v/>
      </c>
      <c r="S616" s="423" t="str">
        <f t="shared" si="318"/>
        <v/>
      </c>
      <c r="T616" s="424" t="str">
        <f t="shared" si="333"/>
        <v/>
      </c>
      <c r="U616" s="425" t="str">
        <f t="shared" si="319"/>
        <v/>
      </c>
      <c r="V616" s="425" t="str">
        <f t="shared" si="320"/>
        <v/>
      </c>
      <c r="W616" s="425"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3"/>
      <c r="BG616" s="3" t="s">
        <v>1258</v>
      </c>
    </row>
    <row r="617" spans="1:59" s="12" customFormat="1" ht="13.5" customHeight="1" x14ac:dyDescent="0.2">
      <c r="A617" s="163">
        <v>602</v>
      </c>
      <c r="B617" s="164"/>
      <c r="C617" s="165"/>
      <c r="D617" s="166"/>
      <c r="E617" s="165"/>
      <c r="F617" s="165"/>
      <c r="G617" s="220"/>
      <c r="H617" s="165"/>
      <c r="I617" s="167"/>
      <c r="J617" s="168"/>
      <c r="K617" s="503"/>
      <c r="L617" s="498"/>
      <c r="M617" s="428"/>
      <c r="N617" s="427"/>
      <c r="O617" s="429"/>
      <c r="P617" s="430"/>
      <c r="Q617" s="422" t="str">
        <f t="shared" si="316"/>
        <v/>
      </c>
      <c r="R617" s="422" t="str">
        <f t="shared" si="317"/>
        <v/>
      </c>
      <c r="S617" s="423" t="str">
        <f t="shared" si="318"/>
        <v/>
      </c>
      <c r="T617" s="424" t="str">
        <f t="shared" si="333"/>
        <v/>
      </c>
      <c r="U617" s="425" t="str">
        <f t="shared" si="319"/>
        <v/>
      </c>
      <c r="V617" s="425" t="str">
        <f t="shared" si="320"/>
        <v/>
      </c>
      <c r="W617" s="425"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3"/>
      <c r="BG617" s="3" t="s">
        <v>1259</v>
      </c>
    </row>
    <row r="618" spans="1:59" s="12" customFormat="1" ht="13.5" customHeight="1" x14ac:dyDescent="0.2">
      <c r="A618" s="163">
        <v>603</v>
      </c>
      <c r="B618" s="164"/>
      <c r="C618" s="165"/>
      <c r="D618" s="166"/>
      <c r="E618" s="165"/>
      <c r="F618" s="165"/>
      <c r="G618" s="220"/>
      <c r="H618" s="165"/>
      <c r="I618" s="167"/>
      <c r="J618" s="168"/>
      <c r="K618" s="503"/>
      <c r="L618" s="498"/>
      <c r="M618" s="428"/>
      <c r="N618" s="427"/>
      <c r="O618" s="429"/>
      <c r="P618" s="430"/>
      <c r="Q618" s="422" t="str">
        <f t="shared" si="316"/>
        <v/>
      </c>
      <c r="R618" s="422" t="str">
        <f t="shared" si="317"/>
        <v/>
      </c>
      <c r="S618" s="423" t="str">
        <f t="shared" si="318"/>
        <v/>
      </c>
      <c r="T618" s="424" t="str">
        <f t="shared" si="333"/>
        <v/>
      </c>
      <c r="U618" s="425" t="str">
        <f t="shared" si="319"/>
        <v/>
      </c>
      <c r="V618" s="425" t="str">
        <f t="shared" si="320"/>
        <v/>
      </c>
      <c r="W618" s="425"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3"/>
      <c r="BG618" s="3" t="s">
        <v>512</v>
      </c>
    </row>
    <row r="619" spans="1:59" s="12" customFormat="1" ht="13.5" customHeight="1" x14ac:dyDescent="0.2">
      <c r="A619" s="163">
        <v>604</v>
      </c>
      <c r="B619" s="164"/>
      <c r="C619" s="165"/>
      <c r="D619" s="166"/>
      <c r="E619" s="165"/>
      <c r="F619" s="165"/>
      <c r="G619" s="220"/>
      <c r="H619" s="165"/>
      <c r="I619" s="167"/>
      <c r="J619" s="168"/>
      <c r="K619" s="503"/>
      <c r="L619" s="498"/>
      <c r="M619" s="428"/>
      <c r="N619" s="427"/>
      <c r="O619" s="429"/>
      <c r="P619" s="430"/>
      <c r="Q619" s="422" t="str">
        <f t="shared" si="316"/>
        <v/>
      </c>
      <c r="R619" s="422" t="str">
        <f t="shared" si="317"/>
        <v/>
      </c>
      <c r="S619" s="423" t="str">
        <f t="shared" si="318"/>
        <v/>
      </c>
      <c r="T619" s="424" t="str">
        <f t="shared" si="333"/>
        <v/>
      </c>
      <c r="U619" s="425" t="str">
        <f t="shared" si="319"/>
        <v/>
      </c>
      <c r="V619" s="425" t="str">
        <f t="shared" si="320"/>
        <v/>
      </c>
      <c r="W619" s="425"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3"/>
      <c r="BG619" s="3" t="s">
        <v>257</v>
      </c>
    </row>
    <row r="620" spans="1:59" s="12" customFormat="1" ht="13.5" customHeight="1" x14ac:dyDescent="0.2">
      <c r="A620" s="163">
        <v>605</v>
      </c>
      <c r="B620" s="164"/>
      <c r="C620" s="165"/>
      <c r="D620" s="166"/>
      <c r="E620" s="165"/>
      <c r="F620" s="165"/>
      <c r="G620" s="220"/>
      <c r="H620" s="165"/>
      <c r="I620" s="167"/>
      <c r="J620" s="168"/>
      <c r="K620" s="503"/>
      <c r="L620" s="498"/>
      <c r="M620" s="428"/>
      <c r="N620" s="427"/>
      <c r="O620" s="429"/>
      <c r="P620" s="430"/>
      <c r="Q620" s="422" t="str">
        <f t="shared" si="316"/>
        <v/>
      </c>
      <c r="R620" s="422" t="str">
        <f t="shared" si="317"/>
        <v/>
      </c>
      <c r="S620" s="423" t="str">
        <f t="shared" si="318"/>
        <v/>
      </c>
      <c r="T620" s="424" t="str">
        <f t="shared" si="333"/>
        <v/>
      </c>
      <c r="U620" s="425" t="str">
        <f t="shared" si="319"/>
        <v/>
      </c>
      <c r="V620" s="425" t="str">
        <f t="shared" si="320"/>
        <v/>
      </c>
      <c r="W620" s="425"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3"/>
      <c r="BG620" s="3" t="s">
        <v>267</v>
      </c>
    </row>
    <row r="621" spans="1:59" s="12" customFormat="1" ht="13.5" customHeight="1" x14ac:dyDescent="0.2">
      <c r="A621" s="163">
        <v>606</v>
      </c>
      <c r="B621" s="164"/>
      <c r="C621" s="165"/>
      <c r="D621" s="166"/>
      <c r="E621" s="165"/>
      <c r="F621" s="165"/>
      <c r="G621" s="220"/>
      <c r="H621" s="165"/>
      <c r="I621" s="167"/>
      <c r="J621" s="168"/>
      <c r="K621" s="503"/>
      <c r="L621" s="498"/>
      <c r="M621" s="428"/>
      <c r="N621" s="427"/>
      <c r="O621" s="429"/>
      <c r="P621" s="430"/>
      <c r="Q621" s="422" t="str">
        <f t="shared" si="316"/>
        <v/>
      </c>
      <c r="R621" s="422" t="str">
        <f t="shared" si="317"/>
        <v/>
      </c>
      <c r="S621" s="423" t="str">
        <f t="shared" si="318"/>
        <v/>
      </c>
      <c r="T621" s="424" t="str">
        <f t="shared" si="333"/>
        <v/>
      </c>
      <c r="U621" s="425" t="str">
        <f t="shared" si="319"/>
        <v/>
      </c>
      <c r="V621" s="425" t="str">
        <f t="shared" si="320"/>
        <v/>
      </c>
      <c r="W621" s="425"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3"/>
      <c r="BG621" s="3" t="s">
        <v>279</v>
      </c>
    </row>
    <row r="622" spans="1:59" s="12" customFormat="1" ht="13.5" customHeight="1" x14ac:dyDescent="0.2">
      <c r="A622" s="163">
        <v>607</v>
      </c>
      <c r="B622" s="164"/>
      <c r="C622" s="165"/>
      <c r="D622" s="166"/>
      <c r="E622" s="165"/>
      <c r="F622" s="165"/>
      <c r="G622" s="220"/>
      <c r="H622" s="165"/>
      <c r="I622" s="167"/>
      <c r="J622" s="168"/>
      <c r="K622" s="503"/>
      <c r="L622" s="498"/>
      <c r="M622" s="428"/>
      <c r="N622" s="427"/>
      <c r="O622" s="429"/>
      <c r="P622" s="430"/>
      <c r="Q622" s="422" t="str">
        <f t="shared" si="316"/>
        <v/>
      </c>
      <c r="R622" s="422" t="str">
        <f t="shared" si="317"/>
        <v/>
      </c>
      <c r="S622" s="423" t="str">
        <f t="shared" si="318"/>
        <v/>
      </c>
      <c r="T622" s="424" t="str">
        <f t="shared" si="333"/>
        <v/>
      </c>
      <c r="U622" s="425" t="str">
        <f t="shared" si="319"/>
        <v/>
      </c>
      <c r="V622" s="425" t="str">
        <f t="shared" si="320"/>
        <v/>
      </c>
      <c r="W622" s="425"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3"/>
      <c r="BG622" s="3" t="s">
        <v>511</v>
      </c>
    </row>
    <row r="623" spans="1:59" s="12" customFormat="1" ht="13.5" customHeight="1" x14ac:dyDescent="0.2">
      <c r="A623" s="163">
        <v>608</v>
      </c>
      <c r="B623" s="164"/>
      <c r="C623" s="165"/>
      <c r="D623" s="166"/>
      <c r="E623" s="165"/>
      <c r="F623" s="165"/>
      <c r="G623" s="220"/>
      <c r="H623" s="165"/>
      <c r="I623" s="167"/>
      <c r="J623" s="168"/>
      <c r="K623" s="503"/>
      <c r="L623" s="498"/>
      <c r="M623" s="428"/>
      <c r="N623" s="427"/>
      <c r="O623" s="429"/>
      <c r="P623" s="430"/>
      <c r="Q623" s="422" t="str">
        <f t="shared" si="316"/>
        <v/>
      </c>
      <c r="R623" s="422" t="str">
        <f t="shared" si="317"/>
        <v/>
      </c>
      <c r="S623" s="423" t="str">
        <f t="shared" si="318"/>
        <v/>
      </c>
      <c r="T623" s="424" t="str">
        <f t="shared" si="333"/>
        <v/>
      </c>
      <c r="U623" s="425" t="str">
        <f t="shared" si="319"/>
        <v/>
      </c>
      <c r="V623" s="425" t="str">
        <f t="shared" si="320"/>
        <v/>
      </c>
      <c r="W623" s="425"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3"/>
      <c r="BG623" s="3" t="s">
        <v>256</v>
      </c>
    </row>
    <row r="624" spans="1:59" s="12" customFormat="1" ht="13.5" customHeight="1" x14ac:dyDescent="0.2">
      <c r="A624" s="163">
        <v>609</v>
      </c>
      <c r="B624" s="164"/>
      <c r="C624" s="165"/>
      <c r="D624" s="166"/>
      <c r="E624" s="165"/>
      <c r="F624" s="165"/>
      <c r="G624" s="220"/>
      <c r="H624" s="165"/>
      <c r="I624" s="167"/>
      <c r="J624" s="168"/>
      <c r="K624" s="503"/>
      <c r="L624" s="498"/>
      <c r="M624" s="428"/>
      <c r="N624" s="427"/>
      <c r="O624" s="429"/>
      <c r="P624" s="430"/>
      <c r="Q624" s="422" t="str">
        <f t="shared" si="316"/>
        <v/>
      </c>
      <c r="R624" s="422" t="str">
        <f t="shared" si="317"/>
        <v/>
      </c>
      <c r="S624" s="423" t="str">
        <f t="shared" si="318"/>
        <v/>
      </c>
      <c r="T624" s="424" t="str">
        <f t="shared" si="333"/>
        <v/>
      </c>
      <c r="U624" s="425" t="str">
        <f t="shared" si="319"/>
        <v/>
      </c>
      <c r="V624" s="425" t="str">
        <f t="shared" si="320"/>
        <v/>
      </c>
      <c r="W624" s="425"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3"/>
      <c r="BG624" s="3" t="s">
        <v>266</v>
      </c>
    </row>
    <row r="625" spans="1:59" s="12" customFormat="1" ht="13.5" customHeight="1" x14ac:dyDescent="0.2">
      <c r="A625" s="163">
        <v>610</v>
      </c>
      <c r="B625" s="164"/>
      <c r="C625" s="165"/>
      <c r="D625" s="166"/>
      <c r="E625" s="165"/>
      <c r="F625" s="165"/>
      <c r="G625" s="220"/>
      <c r="H625" s="165"/>
      <c r="I625" s="167"/>
      <c r="J625" s="168"/>
      <c r="K625" s="503"/>
      <c r="L625" s="498"/>
      <c r="M625" s="428"/>
      <c r="N625" s="427"/>
      <c r="O625" s="429"/>
      <c r="P625" s="430"/>
      <c r="Q625" s="422" t="str">
        <f t="shared" si="316"/>
        <v/>
      </c>
      <c r="R625" s="422" t="str">
        <f t="shared" si="317"/>
        <v/>
      </c>
      <c r="S625" s="423" t="str">
        <f t="shared" si="318"/>
        <v/>
      </c>
      <c r="T625" s="424" t="str">
        <f t="shared" si="333"/>
        <v/>
      </c>
      <c r="U625" s="425" t="str">
        <f t="shared" si="319"/>
        <v/>
      </c>
      <c r="V625" s="425" t="str">
        <f t="shared" si="320"/>
        <v/>
      </c>
      <c r="W625" s="425"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3"/>
      <c r="BG625" s="3" t="s">
        <v>278</v>
      </c>
    </row>
    <row r="626" spans="1:59" s="12" customFormat="1" ht="13.5" customHeight="1" x14ac:dyDescent="0.2">
      <c r="A626" s="163">
        <v>611</v>
      </c>
      <c r="B626" s="164"/>
      <c r="C626" s="165"/>
      <c r="D626" s="166"/>
      <c r="E626" s="165"/>
      <c r="F626" s="165"/>
      <c r="G626" s="220"/>
      <c r="H626" s="165"/>
      <c r="I626" s="167"/>
      <c r="J626" s="168"/>
      <c r="K626" s="503"/>
      <c r="L626" s="498"/>
      <c r="M626" s="428"/>
      <c r="N626" s="427"/>
      <c r="O626" s="429"/>
      <c r="P626" s="430"/>
      <c r="Q626" s="422" t="str">
        <f t="shared" si="316"/>
        <v/>
      </c>
      <c r="R626" s="422" t="str">
        <f t="shared" si="317"/>
        <v/>
      </c>
      <c r="S626" s="423" t="str">
        <f t="shared" si="318"/>
        <v/>
      </c>
      <c r="T626" s="424" t="str">
        <f t="shared" si="333"/>
        <v/>
      </c>
      <c r="U626" s="425" t="str">
        <f t="shared" si="319"/>
        <v/>
      </c>
      <c r="V626" s="425" t="str">
        <f t="shared" si="320"/>
        <v/>
      </c>
      <c r="W626" s="425"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3"/>
      <c r="BG626" s="3" t="s">
        <v>563</v>
      </c>
    </row>
    <row r="627" spans="1:59" s="12" customFormat="1" ht="13.5" customHeight="1" x14ac:dyDescent="0.2">
      <c r="A627" s="163">
        <v>612</v>
      </c>
      <c r="B627" s="164"/>
      <c r="C627" s="165"/>
      <c r="D627" s="166"/>
      <c r="E627" s="165"/>
      <c r="F627" s="165"/>
      <c r="G627" s="220"/>
      <c r="H627" s="165"/>
      <c r="I627" s="167"/>
      <c r="J627" s="168"/>
      <c r="K627" s="503"/>
      <c r="L627" s="498"/>
      <c r="M627" s="428"/>
      <c r="N627" s="427"/>
      <c r="O627" s="429"/>
      <c r="P627" s="430"/>
      <c r="Q627" s="422" t="str">
        <f t="shared" si="316"/>
        <v/>
      </c>
      <c r="R627" s="422" t="str">
        <f t="shared" si="317"/>
        <v/>
      </c>
      <c r="S627" s="423" t="str">
        <f t="shared" si="318"/>
        <v/>
      </c>
      <c r="T627" s="424" t="str">
        <f t="shared" si="333"/>
        <v/>
      </c>
      <c r="U627" s="425" t="str">
        <f t="shared" si="319"/>
        <v/>
      </c>
      <c r="V627" s="425" t="str">
        <f t="shared" si="320"/>
        <v/>
      </c>
      <c r="W627" s="425"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3"/>
      <c r="BG627" s="3" t="s">
        <v>292</v>
      </c>
    </row>
    <row r="628" spans="1:59" s="12" customFormat="1" ht="13.5" customHeight="1" x14ac:dyDescent="0.2">
      <c r="A628" s="163">
        <v>613</v>
      </c>
      <c r="B628" s="164"/>
      <c r="C628" s="165"/>
      <c r="D628" s="166"/>
      <c r="E628" s="165"/>
      <c r="F628" s="165"/>
      <c r="G628" s="220"/>
      <c r="H628" s="165"/>
      <c r="I628" s="167"/>
      <c r="J628" s="168"/>
      <c r="K628" s="503"/>
      <c r="L628" s="498"/>
      <c r="M628" s="428"/>
      <c r="N628" s="427"/>
      <c r="O628" s="429"/>
      <c r="P628" s="430"/>
      <c r="Q628" s="422" t="str">
        <f t="shared" si="316"/>
        <v/>
      </c>
      <c r="R628" s="422" t="str">
        <f t="shared" si="317"/>
        <v/>
      </c>
      <c r="S628" s="423" t="str">
        <f t="shared" si="318"/>
        <v/>
      </c>
      <c r="T628" s="424" t="str">
        <f t="shared" si="333"/>
        <v/>
      </c>
      <c r="U628" s="425" t="str">
        <f t="shared" si="319"/>
        <v/>
      </c>
      <c r="V628" s="425" t="str">
        <f t="shared" si="320"/>
        <v/>
      </c>
      <c r="W628" s="425"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3"/>
      <c r="BG628" s="3" t="s">
        <v>324</v>
      </c>
    </row>
    <row r="629" spans="1:59" s="12" customFormat="1" ht="13.5" customHeight="1" x14ac:dyDescent="0.2">
      <c r="A629" s="163">
        <v>614</v>
      </c>
      <c r="B629" s="164"/>
      <c r="C629" s="165"/>
      <c r="D629" s="166"/>
      <c r="E629" s="165"/>
      <c r="F629" s="165"/>
      <c r="G629" s="220"/>
      <c r="H629" s="165"/>
      <c r="I629" s="167"/>
      <c r="J629" s="168"/>
      <c r="K629" s="503"/>
      <c r="L629" s="498"/>
      <c r="M629" s="428"/>
      <c r="N629" s="427"/>
      <c r="O629" s="429"/>
      <c r="P629" s="430"/>
      <c r="Q629" s="422" t="str">
        <f t="shared" si="316"/>
        <v/>
      </c>
      <c r="R629" s="422" t="str">
        <f t="shared" si="317"/>
        <v/>
      </c>
      <c r="S629" s="423" t="str">
        <f t="shared" si="318"/>
        <v/>
      </c>
      <c r="T629" s="424" t="str">
        <f t="shared" si="333"/>
        <v/>
      </c>
      <c r="U629" s="425" t="str">
        <f t="shared" si="319"/>
        <v/>
      </c>
      <c r="V629" s="425" t="str">
        <f t="shared" si="320"/>
        <v/>
      </c>
      <c r="W629" s="425"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3"/>
      <c r="BG629" s="3" t="s">
        <v>1094</v>
      </c>
    </row>
    <row r="630" spans="1:59" s="12" customFormat="1" ht="13.5" customHeight="1" x14ac:dyDescent="0.2">
      <c r="A630" s="163">
        <v>615</v>
      </c>
      <c r="B630" s="164"/>
      <c r="C630" s="165"/>
      <c r="D630" s="166"/>
      <c r="E630" s="165"/>
      <c r="F630" s="165"/>
      <c r="G630" s="220"/>
      <c r="H630" s="165"/>
      <c r="I630" s="167"/>
      <c r="J630" s="168"/>
      <c r="K630" s="503"/>
      <c r="L630" s="498"/>
      <c r="M630" s="428"/>
      <c r="N630" s="427"/>
      <c r="O630" s="429"/>
      <c r="P630" s="430"/>
      <c r="Q630" s="422" t="str">
        <f t="shared" si="316"/>
        <v/>
      </c>
      <c r="R630" s="422" t="str">
        <f t="shared" si="317"/>
        <v/>
      </c>
      <c r="S630" s="423" t="str">
        <f t="shared" si="318"/>
        <v/>
      </c>
      <c r="T630" s="424" t="str">
        <f t="shared" si="333"/>
        <v/>
      </c>
      <c r="U630" s="425" t="str">
        <f t="shared" si="319"/>
        <v/>
      </c>
      <c r="V630" s="425" t="str">
        <f t="shared" si="320"/>
        <v/>
      </c>
      <c r="W630" s="425"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3"/>
      <c r="BG630" s="3" t="s">
        <v>562</v>
      </c>
    </row>
    <row r="631" spans="1:59" s="12" customFormat="1" ht="13.5" customHeight="1" x14ac:dyDescent="0.2">
      <c r="A631" s="163">
        <v>616</v>
      </c>
      <c r="B631" s="164"/>
      <c r="C631" s="165"/>
      <c r="D631" s="166"/>
      <c r="E631" s="165"/>
      <c r="F631" s="165"/>
      <c r="G631" s="220"/>
      <c r="H631" s="165"/>
      <c r="I631" s="167"/>
      <c r="J631" s="168"/>
      <c r="K631" s="503"/>
      <c r="L631" s="498"/>
      <c r="M631" s="428"/>
      <c r="N631" s="427"/>
      <c r="O631" s="429"/>
      <c r="P631" s="430"/>
      <c r="Q631" s="422" t="str">
        <f t="shared" si="316"/>
        <v/>
      </c>
      <c r="R631" s="422" t="str">
        <f t="shared" si="317"/>
        <v/>
      </c>
      <c r="S631" s="423" t="str">
        <f t="shared" si="318"/>
        <v/>
      </c>
      <c r="T631" s="424" t="str">
        <f t="shared" si="333"/>
        <v/>
      </c>
      <c r="U631" s="425" t="str">
        <f t="shared" si="319"/>
        <v/>
      </c>
      <c r="V631" s="425" t="str">
        <f t="shared" si="320"/>
        <v/>
      </c>
      <c r="W631" s="425"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3"/>
      <c r="BG631" s="3" t="s">
        <v>291</v>
      </c>
    </row>
    <row r="632" spans="1:59" s="12" customFormat="1" ht="13.5" customHeight="1" x14ac:dyDescent="0.2">
      <c r="A632" s="163">
        <v>617</v>
      </c>
      <c r="B632" s="164"/>
      <c r="C632" s="165"/>
      <c r="D632" s="166"/>
      <c r="E632" s="165"/>
      <c r="F632" s="165"/>
      <c r="G632" s="220"/>
      <c r="H632" s="165"/>
      <c r="I632" s="167"/>
      <c r="J632" s="168"/>
      <c r="K632" s="503"/>
      <c r="L632" s="498"/>
      <c r="M632" s="428"/>
      <c r="N632" s="427"/>
      <c r="O632" s="429"/>
      <c r="P632" s="430"/>
      <c r="Q632" s="422" t="str">
        <f t="shared" si="316"/>
        <v/>
      </c>
      <c r="R632" s="422" t="str">
        <f t="shared" si="317"/>
        <v/>
      </c>
      <c r="S632" s="423" t="str">
        <f t="shared" si="318"/>
        <v/>
      </c>
      <c r="T632" s="424" t="str">
        <f t="shared" si="333"/>
        <v/>
      </c>
      <c r="U632" s="425" t="str">
        <f t="shared" si="319"/>
        <v/>
      </c>
      <c r="V632" s="425" t="str">
        <f t="shared" si="320"/>
        <v/>
      </c>
      <c r="W632" s="425"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3"/>
      <c r="BG632" s="3" t="s">
        <v>323</v>
      </c>
    </row>
    <row r="633" spans="1:59" s="12" customFormat="1" ht="13.5" customHeight="1" x14ac:dyDescent="0.2">
      <c r="A633" s="163">
        <v>618</v>
      </c>
      <c r="B633" s="164"/>
      <c r="C633" s="165"/>
      <c r="D633" s="166"/>
      <c r="E633" s="165"/>
      <c r="F633" s="165"/>
      <c r="G633" s="220"/>
      <c r="H633" s="165"/>
      <c r="I633" s="167"/>
      <c r="J633" s="168"/>
      <c r="K633" s="503"/>
      <c r="L633" s="498"/>
      <c r="M633" s="428"/>
      <c r="N633" s="427"/>
      <c r="O633" s="429"/>
      <c r="P633" s="430"/>
      <c r="Q633" s="422" t="str">
        <f t="shared" si="316"/>
        <v/>
      </c>
      <c r="R633" s="422" t="str">
        <f t="shared" si="317"/>
        <v/>
      </c>
      <c r="S633" s="423" t="str">
        <f t="shared" si="318"/>
        <v/>
      </c>
      <c r="T633" s="424" t="str">
        <f t="shared" si="333"/>
        <v/>
      </c>
      <c r="U633" s="425" t="str">
        <f t="shared" si="319"/>
        <v/>
      </c>
      <c r="V633" s="425" t="str">
        <f t="shared" si="320"/>
        <v/>
      </c>
      <c r="W633" s="425"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3"/>
      <c r="BG633" s="3" t="s">
        <v>1090</v>
      </c>
    </row>
    <row r="634" spans="1:59" s="12" customFormat="1" ht="13.5" customHeight="1" x14ac:dyDescent="0.2">
      <c r="A634" s="163">
        <v>619</v>
      </c>
      <c r="B634" s="164"/>
      <c r="C634" s="165"/>
      <c r="D634" s="166"/>
      <c r="E634" s="165"/>
      <c r="F634" s="165"/>
      <c r="G634" s="220"/>
      <c r="H634" s="165"/>
      <c r="I634" s="167"/>
      <c r="J634" s="168"/>
      <c r="K634" s="503"/>
      <c r="L634" s="498"/>
      <c r="M634" s="428"/>
      <c r="N634" s="427"/>
      <c r="O634" s="429"/>
      <c r="P634" s="430"/>
      <c r="Q634" s="422" t="str">
        <f t="shared" si="316"/>
        <v/>
      </c>
      <c r="R634" s="422" t="str">
        <f t="shared" si="317"/>
        <v/>
      </c>
      <c r="S634" s="423" t="str">
        <f t="shared" si="318"/>
        <v/>
      </c>
      <c r="T634" s="424" t="str">
        <f t="shared" si="333"/>
        <v/>
      </c>
      <c r="U634" s="425" t="str">
        <f t="shared" si="319"/>
        <v/>
      </c>
      <c r="V634" s="425" t="str">
        <f t="shared" si="320"/>
        <v/>
      </c>
      <c r="W634" s="425"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3"/>
      <c r="BG634" s="3" t="s">
        <v>577</v>
      </c>
    </row>
    <row r="635" spans="1:59" s="12" customFormat="1" ht="13.5" customHeight="1" x14ac:dyDescent="0.2">
      <c r="A635" s="163">
        <v>620</v>
      </c>
      <c r="B635" s="164"/>
      <c r="C635" s="165"/>
      <c r="D635" s="166"/>
      <c r="E635" s="165"/>
      <c r="F635" s="165"/>
      <c r="G635" s="220"/>
      <c r="H635" s="165"/>
      <c r="I635" s="167"/>
      <c r="J635" s="168"/>
      <c r="K635" s="503"/>
      <c r="L635" s="498"/>
      <c r="M635" s="428"/>
      <c r="N635" s="427"/>
      <c r="O635" s="429"/>
      <c r="P635" s="430"/>
      <c r="Q635" s="422" t="str">
        <f t="shared" si="316"/>
        <v/>
      </c>
      <c r="R635" s="422" t="str">
        <f t="shared" si="317"/>
        <v/>
      </c>
      <c r="S635" s="423" t="str">
        <f t="shared" si="318"/>
        <v/>
      </c>
      <c r="T635" s="424" t="str">
        <f t="shared" si="333"/>
        <v/>
      </c>
      <c r="U635" s="425" t="str">
        <f t="shared" si="319"/>
        <v/>
      </c>
      <c r="V635" s="425" t="str">
        <f t="shared" si="320"/>
        <v/>
      </c>
      <c r="W635" s="425"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3"/>
      <c r="BG635" s="3" t="s">
        <v>423</v>
      </c>
    </row>
    <row r="636" spans="1:59" s="12" customFormat="1" ht="13.5" customHeight="1" x14ac:dyDescent="0.2">
      <c r="A636" s="163">
        <v>621</v>
      </c>
      <c r="B636" s="164"/>
      <c r="C636" s="165"/>
      <c r="D636" s="166"/>
      <c r="E636" s="165"/>
      <c r="F636" s="165"/>
      <c r="G636" s="220"/>
      <c r="H636" s="165"/>
      <c r="I636" s="167"/>
      <c r="J636" s="168"/>
      <c r="K636" s="503"/>
      <c r="L636" s="498"/>
      <c r="M636" s="428"/>
      <c r="N636" s="427"/>
      <c r="O636" s="429"/>
      <c r="P636" s="430"/>
      <c r="Q636" s="422" t="str">
        <f t="shared" si="316"/>
        <v/>
      </c>
      <c r="R636" s="422" t="str">
        <f t="shared" si="317"/>
        <v/>
      </c>
      <c r="S636" s="423" t="str">
        <f t="shared" si="318"/>
        <v/>
      </c>
      <c r="T636" s="424" t="str">
        <f t="shared" si="333"/>
        <v/>
      </c>
      <c r="U636" s="425" t="str">
        <f t="shared" si="319"/>
        <v/>
      </c>
      <c r="V636" s="425" t="str">
        <f t="shared" si="320"/>
        <v/>
      </c>
      <c r="W636" s="425"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3"/>
      <c r="BG636" s="3" t="s">
        <v>433</v>
      </c>
    </row>
    <row r="637" spans="1:59" s="12" customFormat="1" ht="13.5" customHeight="1" x14ac:dyDescent="0.2">
      <c r="A637" s="163">
        <v>622</v>
      </c>
      <c r="B637" s="164"/>
      <c r="C637" s="165"/>
      <c r="D637" s="166"/>
      <c r="E637" s="165"/>
      <c r="F637" s="165"/>
      <c r="G637" s="220"/>
      <c r="H637" s="165"/>
      <c r="I637" s="167"/>
      <c r="J637" s="168"/>
      <c r="K637" s="503"/>
      <c r="L637" s="498"/>
      <c r="M637" s="428"/>
      <c r="N637" s="427"/>
      <c r="O637" s="429"/>
      <c r="P637" s="430"/>
      <c r="Q637" s="422" t="str">
        <f t="shared" si="316"/>
        <v/>
      </c>
      <c r="R637" s="422" t="str">
        <f t="shared" si="317"/>
        <v/>
      </c>
      <c r="S637" s="423" t="str">
        <f t="shared" si="318"/>
        <v/>
      </c>
      <c r="T637" s="424" t="str">
        <f t="shared" si="333"/>
        <v/>
      </c>
      <c r="U637" s="425" t="str">
        <f t="shared" si="319"/>
        <v/>
      </c>
      <c r="V637" s="425" t="str">
        <f t="shared" si="320"/>
        <v/>
      </c>
      <c r="W637" s="425"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3"/>
      <c r="BG637" s="3" t="s">
        <v>1099</v>
      </c>
    </row>
    <row r="638" spans="1:59" s="12" customFormat="1" ht="13.5" customHeight="1" x14ac:dyDescent="0.2">
      <c r="A638" s="163">
        <v>623</v>
      </c>
      <c r="B638" s="164"/>
      <c r="C638" s="165"/>
      <c r="D638" s="166"/>
      <c r="E638" s="165"/>
      <c r="F638" s="165"/>
      <c r="G638" s="220"/>
      <c r="H638" s="165"/>
      <c r="I638" s="167"/>
      <c r="J638" s="168"/>
      <c r="K638" s="503"/>
      <c r="L638" s="498"/>
      <c r="M638" s="428"/>
      <c r="N638" s="427"/>
      <c r="O638" s="429"/>
      <c r="P638" s="430"/>
      <c r="Q638" s="422" t="str">
        <f t="shared" si="316"/>
        <v/>
      </c>
      <c r="R638" s="422" t="str">
        <f t="shared" si="317"/>
        <v/>
      </c>
      <c r="S638" s="423" t="str">
        <f t="shared" si="318"/>
        <v/>
      </c>
      <c r="T638" s="424" t="str">
        <f t="shared" si="333"/>
        <v/>
      </c>
      <c r="U638" s="425" t="str">
        <f t="shared" si="319"/>
        <v/>
      </c>
      <c r="V638" s="425" t="str">
        <f t="shared" si="320"/>
        <v/>
      </c>
      <c r="W638" s="425"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3"/>
      <c r="BG638" s="3" t="s">
        <v>576</v>
      </c>
    </row>
    <row r="639" spans="1:59" s="12" customFormat="1" ht="13.5" customHeight="1" x14ac:dyDescent="0.2">
      <c r="A639" s="163">
        <v>624</v>
      </c>
      <c r="B639" s="164"/>
      <c r="C639" s="165"/>
      <c r="D639" s="166"/>
      <c r="E639" s="165"/>
      <c r="F639" s="165"/>
      <c r="G639" s="220"/>
      <c r="H639" s="165"/>
      <c r="I639" s="167"/>
      <c r="J639" s="168"/>
      <c r="K639" s="503"/>
      <c r="L639" s="498"/>
      <c r="M639" s="428"/>
      <c r="N639" s="427"/>
      <c r="O639" s="429"/>
      <c r="P639" s="430"/>
      <c r="Q639" s="422" t="str">
        <f t="shared" si="316"/>
        <v/>
      </c>
      <c r="R639" s="422" t="str">
        <f t="shared" si="317"/>
        <v/>
      </c>
      <c r="S639" s="423" t="str">
        <f t="shared" si="318"/>
        <v/>
      </c>
      <c r="T639" s="424" t="str">
        <f t="shared" si="333"/>
        <v/>
      </c>
      <c r="U639" s="425" t="str">
        <f t="shared" si="319"/>
        <v/>
      </c>
      <c r="V639" s="425" t="str">
        <f t="shared" si="320"/>
        <v/>
      </c>
      <c r="W639" s="425"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3"/>
      <c r="BG639" s="3" t="s">
        <v>422</v>
      </c>
    </row>
    <row r="640" spans="1:59" s="12" customFormat="1" ht="13.5" customHeight="1" x14ac:dyDescent="0.2">
      <c r="A640" s="163">
        <v>625</v>
      </c>
      <c r="B640" s="164"/>
      <c r="C640" s="165"/>
      <c r="D640" s="166"/>
      <c r="E640" s="165"/>
      <c r="F640" s="165"/>
      <c r="G640" s="220"/>
      <c r="H640" s="165"/>
      <c r="I640" s="167"/>
      <c r="J640" s="168"/>
      <c r="K640" s="503"/>
      <c r="L640" s="498"/>
      <c r="M640" s="428"/>
      <c r="N640" s="427"/>
      <c r="O640" s="429"/>
      <c r="P640" s="430"/>
      <c r="Q640" s="422" t="str">
        <f t="shared" si="316"/>
        <v/>
      </c>
      <c r="R640" s="422" t="str">
        <f t="shared" si="317"/>
        <v/>
      </c>
      <c r="S640" s="423" t="str">
        <f t="shared" si="318"/>
        <v/>
      </c>
      <c r="T640" s="424" t="str">
        <f t="shared" si="333"/>
        <v/>
      </c>
      <c r="U640" s="425" t="str">
        <f t="shared" si="319"/>
        <v/>
      </c>
      <c r="V640" s="425" t="str">
        <f t="shared" si="320"/>
        <v/>
      </c>
      <c r="W640" s="425"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3"/>
      <c r="BG640" s="3" t="s">
        <v>432</v>
      </c>
    </row>
    <row r="641" spans="1:59" s="12" customFormat="1" ht="13.5" customHeight="1" x14ac:dyDescent="0.2">
      <c r="A641" s="163">
        <v>626</v>
      </c>
      <c r="B641" s="164"/>
      <c r="C641" s="165"/>
      <c r="D641" s="166"/>
      <c r="E641" s="165"/>
      <c r="F641" s="165"/>
      <c r="G641" s="220"/>
      <c r="H641" s="165"/>
      <c r="I641" s="167"/>
      <c r="J641" s="168"/>
      <c r="K641" s="503"/>
      <c r="L641" s="498"/>
      <c r="M641" s="428"/>
      <c r="N641" s="427"/>
      <c r="O641" s="429"/>
      <c r="P641" s="430"/>
      <c r="Q641" s="422" t="str">
        <f t="shared" si="316"/>
        <v/>
      </c>
      <c r="R641" s="422" t="str">
        <f t="shared" si="317"/>
        <v/>
      </c>
      <c r="S641" s="423" t="str">
        <f t="shared" si="318"/>
        <v/>
      </c>
      <c r="T641" s="424" t="str">
        <f t="shared" si="333"/>
        <v/>
      </c>
      <c r="U641" s="425" t="str">
        <f t="shared" si="319"/>
        <v/>
      </c>
      <c r="V641" s="425" t="str">
        <f t="shared" si="320"/>
        <v/>
      </c>
      <c r="W641" s="425"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3"/>
      <c r="BG641" s="3" t="s">
        <v>1098</v>
      </c>
    </row>
    <row r="642" spans="1:59" s="12" customFormat="1" ht="13.5" customHeight="1" x14ac:dyDescent="0.2">
      <c r="A642" s="163">
        <v>627</v>
      </c>
      <c r="B642" s="164"/>
      <c r="C642" s="165"/>
      <c r="D642" s="166"/>
      <c r="E642" s="165"/>
      <c r="F642" s="165"/>
      <c r="G642" s="220"/>
      <c r="H642" s="165"/>
      <c r="I642" s="167"/>
      <c r="J642" s="168"/>
      <c r="K642" s="503"/>
      <c r="L642" s="498"/>
      <c r="M642" s="428"/>
      <c r="N642" s="427"/>
      <c r="O642" s="429"/>
      <c r="P642" s="430"/>
      <c r="Q642" s="422" t="str">
        <f t="shared" si="316"/>
        <v/>
      </c>
      <c r="R642" s="422" t="str">
        <f t="shared" si="317"/>
        <v/>
      </c>
      <c r="S642" s="423" t="str">
        <f t="shared" si="318"/>
        <v/>
      </c>
      <c r="T642" s="424" t="str">
        <f t="shared" si="333"/>
        <v/>
      </c>
      <c r="U642" s="425" t="str">
        <f t="shared" si="319"/>
        <v/>
      </c>
      <c r="V642" s="425" t="str">
        <f t="shared" si="320"/>
        <v/>
      </c>
      <c r="W642" s="425"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3"/>
      <c r="BG642" s="3" t="s">
        <v>588</v>
      </c>
    </row>
    <row r="643" spans="1:59" s="12" customFormat="1" ht="13.5" customHeight="1" x14ac:dyDescent="0.2">
      <c r="A643" s="163">
        <v>628</v>
      </c>
      <c r="B643" s="164"/>
      <c r="C643" s="165"/>
      <c r="D643" s="166"/>
      <c r="E643" s="165"/>
      <c r="F643" s="165"/>
      <c r="G643" s="220"/>
      <c r="H643" s="165"/>
      <c r="I643" s="167"/>
      <c r="J643" s="168"/>
      <c r="K643" s="503"/>
      <c r="L643" s="498"/>
      <c r="M643" s="428"/>
      <c r="N643" s="427"/>
      <c r="O643" s="429"/>
      <c r="P643" s="430"/>
      <c r="Q643" s="422" t="str">
        <f t="shared" si="316"/>
        <v/>
      </c>
      <c r="R643" s="422" t="str">
        <f t="shared" si="317"/>
        <v/>
      </c>
      <c r="S643" s="423" t="str">
        <f t="shared" si="318"/>
        <v/>
      </c>
      <c r="T643" s="424" t="str">
        <f t="shared" si="333"/>
        <v/>
      </c>
      <c r="U643" s="425" t="str">
        <f t="shared" si="319"/>
        <v/>
      </c>
      <c r="V643" s="425" t="str">
        <f t="shared" si="320"/>
        <v/>
      </c>
      <c r="W643" s="425"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3"/>
      <c r="BG643" s="3" t="s">
        <v>468</v>
      </c>
    </row>
    <row r="644" spans="1:59" s="12" customFormat="1" ht="13.5" customHeight="1" x14ac:dyDescent="0.2">
      <c r="A644" s="163">
        <v>629</v>
      </c>
      <c r="B644" s="164"/>
      <c r="C644" s="165"/>
      <c r="D644" s="166"/>
      <c r="E644" s="165"/>
      <c r="F644" s="165"/>
      <c r="G644" s="220"/>
      <c r="H644" s="165"/>
      <c r="I644" s="167"/>
      <c r="J644" s="168"/>
      <c r="K644" s="503"/>
      <c r="L644" s="498"/>
      <c r="M644" s="428"/>
      <c r="N644" s="427"/>
      <c r="O644" s="429"/>
      <c r="P644" s="430"/>
      <c r="Q644" s="422" t="str">
        <f t="shared" si="316"/>
        <v/>
      </c>
      <c r="R644" s="422" t="str">
        <f t="shared" si="317"/>
        <v/>
      </c>
      <c r="S644" s="423" t="str">
        <f t="shared" si="318"/>
        <v/>
      </c>
      <c r="T644" s="424" t="str">
        <f t="shared" si="333"/>
        <v/>
      </c>
      <c r="U644" s="425" t="str">
        <f t="shared" si="319"/>
        <v/>
      </c>
      <c r="V644" s="425" t="str">
        <f t="shared" si="320"/>
        <v/>
      </c>
      <c r="W644" s="425"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3"/>
      <c r="BG644" s="3" t="s">
        <v>478</v>
      </c>
    </row>
    <row r="645" spans="1:59" s="12" customFormat="1" ht="13.5" customHeight="1" x14ac:dyDescent="0.2">
      <c r="A645" s="163">
        <v>630</v>
      </c>
      <c r="B645" s="164"/>
      <c r="C645" s="165"/>
      <c r="D645" s="166"/>
      <c r="E645" s="165"/>
      <c r="F645" s="165"/>
      <c r="G645" s="220"/>
      <c r="H645" s="165"/>
      <c r="I645" s="167"/>
      <c r="J645" s="168"/>
      <c r="K645" s="503"/>
      <c r="L645" s="498"/>
      <c r="M645" s="428"/>
      <c r="N645" s="427"/>
      <c r="O645" s="429"/>
      <c r="P645" s="430"/>
      <c r="Q645" s="422" t="str">
        <f t="shared" si="316"/>
        <v/>
      </c>
      <c r="R645" s="422" t="str">
        <f t="shared" si="317"/>
        <v/>
      </c>
      <c r="S645" s="423" t="str">
        <f t="shared" si="318"/>
        <v/>
      </c>
      <c r="T645" s="424" t="str">
        <f t="shared" si="333"/>
        <v/>
      </c>
      <c r="U645" s="425" t="str">
        <f t="shared" si="319"/>
        <v/>
      </c>
      <c r="V645" s="425" t="str">
        <f t="shared" si="320"/>
        <v/>
      </c>
      <c r="W645" s="425"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3"/>
      <c r="BG645" s="3" t="s">
        <v>490</v>
      </c>
    </row>
    <row r="646" spans="1:59" s="12" customFormat="1" ht="13.5" customHeight="1" x14ac:dyDescent="0.2">
      <c r="A646" s="163">
        <v>631</v>
      </c>
      <c r="B646" s="164"/>
      <c r="C646" s="165"/>
      <c r="D646" s="166"/>
      <c r="E646" s="165"/>
      <c r="F646" s="165"/>
      <c r="G646" s="220"/>
      <c r="H646" s="165"/>
      <c r="I646" s="167"/>
      <c r="J646" s="168"/>
      <c r="K646" s="503"/>
      <c r="L646" s="498"/>
      <c r="M646" s="428"/>
      <c r="N646" s="427"/>
      <c r="O646" s="429"/>
      <c r="P646" s="430"/>
      <c r="Q646" s="422" t="str">
        <f t="shared" si="316"/>
        <v/>
      </c>
      <c r="R646" s="422" t="str">
        <f t="shared" si="317"/>
        <v/>
      </c>
      <c r="S646" s="423" t="str">
        <f t="shared" si="318"/>
        <v/>
      </c>
      <c r="T646" s="424" t="str">
        <f t="shared" si="333"/>
        <v/>
      </c>
      <c r="U646" s="425" t="str">
        <f t="shared" si="319"/>
        <v/>
      </c>
      <c r="V646" s="425" t="str">
        <f t="shared" si="320"/>
        <v/>
      </c>
      <c r="W646" s="425"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3"/>
      <c r="BG646" s="3" t="s">
        <v>587</v>
      </c>
    </row>
    <row r="647" spans="1:59" s="12" customFormat="1" ht="13.5" customHeight="1" x14ac:dyDescent="0.2">
      <c r="A647" s="163">
        <v>632</v>
      </c>
      <c r="B647" s="164"/>
      <c r="C647" s="165"/>
      <c r="D647" s="166"/>
      <c r="E647" s="165"/>
      <c r="F647" s="165"/>
      <c r="G647" s="220"/>
      <c r="H647" s="165"/>
      <c r="I647" s="167"/>
      <c r="J647" s="168"/>
      <c r="K647" s="503"/>
      <c r="L647" s="498"/>
      <c r="M647" s="428"/>
      <c r="N647" s="427"/>
      <c r="O647" s="429"/>
      <c r="P647" s="430"/>
      <c r="Q647" s="422" t="str">
        <f t="shared" si="316"/>
        <v/>
      </c>
      <c r="R647" s="422" t="str">
        <f t="shared" si="317"/>
        <v/>
      </c>
      <c r="S647" s="423" t="str">
        <f t="shared" si="318"/>
        <v/>
      </c>
      <c r="T647" s="424" t="str">
        <f t="shared" si="333"/>
        <v/>
      </c>
      <c r="U647" s="425" t="str">
        <f t="shared" si="319"/>
        <v/>
      </c>
      <c r="V647" s="425" t="str">
        <f t="shared" si="320"/>
        <v/>
      </c>
      <c r="W647" s="425"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3"/>
      <c r="BG647" s="3" t="s">
        <v>467</v>
      </c>
    </row>
    <row r="648" spans="1:59" s="12" customFormat="1" ht="13.5" customHeight="1" x14ac:dyDescent="0.2">
      <c r="A648" s="163">
        <v>633</v>
      </c>
      <c r="B648" s="164"/>
      <c r="C648" s="165"/>
      <c r="D648" s="166"/>
      <c r="E648" s="165"/>
      <c r="F648" s="165"/>
      <c r="G648" s="220"/>
      <c r="H648" s="165"/>
      <c r="I648" s="167"/>
      <c r="J648" s="168"/>
      <c r="K648" s="503"/>
      <c r="L648" s="498"/>
      <c r="M648" s="428"/>
      <c r="N648" s="427"/>
      <c r="O648" s="429"/>
      <c r="P648" s="430"/>
      <c r="Q648" s="422" t="str">
        <f t="shared" si="316"/>
        <v/>
      </c>
      <c r="R648" s="422" t="str">
        <f t="shared" si="317"/>
        <v/>
      </c>
      <c r="S648" s="423" t="str">
        <f t="shared" si="318"/>
        <v/>
      </c>
      <c r="T648" s="424" t="str">
        <f t="shared" si="333"/>
        <v/>
      </c>
      <c r="U648" s="425" t="str">
        <f t="shared" si="319"/>
        <v/>
      </c>
      <c r="V648" s="425" t="str">
        <f t="shared" si="320"/>
        <v/>
      </c>
      <c r="W648" s="425"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3"/>
      <c r="BG648" s="3" t="s">
        <v>477</v>
      </c>
    </row>
    <row r="649" spans="1:59" s="12" customFormat="1" ht="13.5" customHeight="1" x14ac:dyDescent="0.2">
      <c r="A649" s="163">
        <v>634</v>
      </c>
      <c r="B649" s="164"/>
      <c r="C649" s="165"/>
      <c r="D649" s="166"/>
      <c r="E649" s="165"/>
      <c r="F649" s="165"/>
      <c r="G649" s="220"/>
      <c r="H649" s="165"/>
      <c r="I649" s="167"/>
      <c r="J649" s="168"/>
      <c r="K649" s="503"/>
      <c r="L649" s="498"/>
      <c r="M649" s="428"/>
      <c r="N649" s="427"/>
      <c r="O649" s="429"/>
      <c r="P649" s="430"/>
      <c r="Q649" s="422" t="str">
        <f t="shared" si="316"/>
        <v/>
      </c>
      <c r="R649" s="422" t="str">
        <f t="shared" si="317"/>
        <v/>
      </c>
      <c r="S649" s="423" t="str">
        <f t="shared" si="318"/>
        <v/>
      </c>
      <c r="T649" s="424" t="str">
        <f t="shared" si="333"/>
        <v/>
      </c>
      <c r="U649" s="425" t="str">
        <f t="shared" si="319"/>
        <v/>
      </c>
      <c r="V649" s="425" t="str">
        <f t="shared" si="320"/>
        <v/>
      </c>
      <c r="W649" s="425"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3"/>
      <c r="BG649" s="3" t="s">
        <v>489</v>
      </c>
    </row>
    <row r="650" spans="1:59" s="12" customFormat="1" ht="13.5" customHeight="1" x14ac:dyDescent="0.2">
      <c r="A650" s="163">
        <v>635</v>
      </c>
      <c r="B650" s="164"/>
      <c r="C650" s="165"/>
      <c r="D650" s="166"/>
      <c r="E650" s="165"/>
      <c r="F650" s="165"/>
      <c r="G650" s="220"/>
      <c r="H650" s="165"/>
      <c r="I650" s="167"/>
      <c r="J650" s="168"/>
      <c r="K650" s="503"/>
      <c r="L650" s="498"/>
      <c r="M650" s="428"/>
      <c r="N650" s="427"/>
      <c r="O650" s="429"/>
      <c r="P650" s="430"/>
      <c r="Q650" s="422" t="str">
        <f t="shared" si="316"/>
        <v/>
      </c>
      <c r="R650" s="422" t="str">
        <f t="shared" si="317"/>
        <v/>
      </c>
      <c r="S650" s="423" t="str">
        <f t="shared" si="318"/>
        <v/>
      </c>
      <c r="T650" s="424" t="str">
        <f t="shared" si="333"/>
        <v/>
      </c>
      <c r="U650" s="425" t="str">
        <f t="shared" si="319"/>
        <v/>
      </c>
      <c r="V650" s="425" t="str">
        <f t="shared" si="320"/>
        <v/>
      </c>
      <c r="W650" s="425"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3"/>
      <c r="BG650" s="3" t="s">
        <v>1095</v>
      </c>
    </row>
    <row r="651" spans="1:59" s="12" customFormat="1" ht="13.5" customHeight="1" x14ac:dyDescent="0.2">
      <c r="A651" s="163">
        <v>636</v>
      </c>
      <c r="B651" s="164"/>
      <c r="C651" s="165"/>
      <c r="D651" s="166"/>
      <c r="E651" s="165"/>
      <c r="F651" s="165"/>
      <c r="G651" s="220"/>
      <c r="H651" s="165"/>
      <c r="I651" s="167"/>
      <c r="J651" s="168"/>
      <c r="K651" s="503"/>
      <c r="L651" s="498"/>
      <c r="M651" s="428"/>
      <c r="N651" s="427"/>
      <c r="O651" s="429"/>
      <c r="P651" s="430"/>
      <c r="Q651" s="422" t="str">
        <f t="shared" si="316"/>
        <v/>
      </c>
      <c r="R651" s="422" t="str">
        <f t="shared" si="317"/>
        <v/>
      </c>
      <c r="S651" s="423" t="str">
        <f t="shared" si="318"/>
        <v/>
      </c>
      <c r="T651" s="424" t="str">
        <f t="shared" si="333"/>
        <v/>
      </c>
      <c r="U651" s="425" t="str">
        <f t="shared" si="319"/>
        <v/>
      </c>
      <c r="V651" s="425" t="str">
        <f t="shared" si="320"/>
        <v/>
      </c>
      <c r="W651" s="425"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3"/>
      <c r="BG651" s="3" t="s">
        <v>1091</v>
      </c>
    </row>
    <row r="652" spans="1:59" s="12" customFormat="1" ht="13.5" customHeight="1" x14ac:dyDescent="0.2">
      <c r="A652" s="163">
        <v>637</v>
      </c>
      <c r="B652" s="164"/>
      <c r="C652" s="165"/>
      <c r="D652" s="166"/>
      <c r="E652" s="165"/>
      <c r="F652" s="165"/>
      <c r="G652" s="220"/>
      <c r="H652" s="165"/>
      <c r="I652" s="167"/>
      <c r="J652" s="168"/>
      <c r="K652" s="503"/>
      <c r="L652" s="498"/>
      <c r="M652" s="428"/>
      <c r="N652" s="427"/>
      <c r="O652" s="429"/>
      <c r="P652" s="430"/>
      <c r="Q652" s="422" t="str">
        <f t="shared" si="316"/>
        <v/>
      </c>
      <c r="R652" s="422" t="str">
        <f t="shared" si="317"/>
        <v/>
      </c>
      <c r="S652" s="423" t="str">
        <f t="shared" si="318"/>
        <v/>
      </c>
      <c r="T652" s="424" t="str">
        <f t="shared" si="333"/>
        <v/>
      </c>
      <c r="U652" s="425" t="str">
        <f t="shared" si="319"/>
        <v/>
      </c>
      <c r="V652" s="425" t="str">
        <f t="shared" si="320"/>
        <v/>
      </c>
      <c r="W652" s="425"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3"/>
      <c r="BG652" s="3" t="s">
        <v>514</v>
      </c>
    </row>
    <row r="653" spans="1:59" s="12" customFormat="1" ht="13.5" customHeight="1" x14ac:dyDescent="0.2">
      <c r="A653" s="163">
        <v>638</v>
      </c>
      <c r="B653" s="164"/>
      <c r="C653" s="165"/>
      <c r="D653" s="166"/>
      <c r="E653" s="165"/>
      <c r="F653" s="165"/>
      <c r="G653" s="220"/>
      <c r="H653" s="165"/>
      <c r="I653" s="167"/>
      <c r="J653" s="168"/>
      <c r="K653" s="503"/>
      <c r="L653" s="498"/>
      <c r="M653" s="428"/>
      <c r="N653" s="427"/>
      <c r="O653" s="429"/>
      <c r="P653" s="430"/>
      <c r="Q653" s="422" t="str">
        <f t="shared" si="316"/>
        <v/>
      </c>
      <c r="R653" s="422" t="str">
        <f t="shared" si="317"/>
        <v/>
      </c>
      <c r="S653" s="423" t="str">
        <f t="shared" si="318"/>
        <v/>
      </c>
      <c r="T653" s="424" t="str">
        <f t="shared" si="333"/>
        <v/>
      </c>
      <c r="U653" s="425" t="str">
        <f t="shared" si="319"/>
        <v/>
      </c>
      <c r="V653" s="425" t="str">
        <f t="shared" si="320"/>
        <v/>
      </c>
      <c r="W653" s="425"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3"/>
      <c r="BG653" s="3" t="s">
        <v>1539</v>
      </c>
    </row>
    <row r="654" spans="1:59" s="12" customFormat="1" ht="13.5" customHeight="1" x14ac:dyDescent="0.2">
      <c r="A654" s="163">
        <v>639</v>
      </c>
      <c r="B654" s="164"/>
      <c r="C654" s="165"/>
      <c r="D654" s="166"/>
      <c r="E654" s="165"/>
      <c r="F654" s="165"/>
      <c r="G654" s="220"/>
      <c r="H654" s="165"/>
      <c r="I654" s="167"/>
      <c r="J654" s="168"/>
      <c r="K654" s="503"/>
      <c r="L654" s="498"/>
      <c r="M654" s="428"/>
      <c r="N654" s="427"/>
      <c r="O654" s="429"/>
      <c r="P654" s="430"/>
      <c r="Q654" s="422" t="str">
        <f t="shared" si="316"/>
        <v/>
      </c>
      <c r="R654" s="422" t="str">
        <f t="shared" si="317"/>
        <v/>
      </c>
      <c r="S654" s="423" t="str">
        <f t="shared" si="318"/>
        <v/>
      </c>
      <c r="T654" s="424" t="str">
        <f t="shared" si="333"/>
        <v/>
      </c>
      <c r="U654" s="425" t="str">
        <f t="shared" si="319"/>
        <v/>
      </c>
      <c r="V654" s="425" t="str">
        <f t="shared" si="320"/>
        <v/>
      </c>
      <c r="W654" s="425"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3"/>
      <c r="BG654" s="3" t="s">
        <v>1545</v>
      </c>
    </row>
    <row r="655" spans="1:59" s="12" customFormat="1" ht="13.5" customHeight="1" x14ac:dyDescent="0.2">
      <c r="A655" s="163">
        <v>640</v>
      </c>
      <c r="B655" s="164"/>
      <c r="C655" s="165"/>
      <c r="D655" s="166"/>
      <c r="E655" s="165"/>
      <c r="F655" s="165"/>
      <c r="G655" s="220"/>
      <c r="H655" s="165"/>
      <c r="I655" s="167"/>
      <c r="J655" s="168"/>
      <c r="K655" s="503"/>
      <c r="L655" s="498"/>
      <c r="M655" s="428"/>
      <c r="N655" s="427"/>
      <c r="O655" s="429"/>
      <c r="P655" s="430"/>
      <c r="Q655" s="422" t="str">
        <f t="shared" si="316"/>
        <v/>
      </c>
      <c r="R655" s="422" t="str">
        <f t="shared" si="317"/>
        <v/>
      </c>
      <c r="S655" s="423" t="str">
        <f t="shared" si="318"/>
        <v/>
      </c>
      <c r="T655" s="424" t="str">
        <f t="shared" si="333"/>
        <v/>
      </c>
      <c r="U655" s="425" t="str">
        <f t="shared" si="319"/>
        <v/>
      </c>
      <c r="V655" s="425" t="str">
        <f t="shared" si="320"/>
        <v/>
      </c>
      <c r="W655" s="425"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3"/>
      <c r="BG655" s="3" t="s">
        <v>1552</v>
      </c>
    </row>
    <row r="656" spans="1:59" s="12" customFormat="1" ht="13.5" customHeight="1" x14ac:dyDescent="0.2">
      <c r="A656" s="163">
        <v>641</v>
      </c>
      <c r="B656" s="164"/>
      <c r="C656" s="165"/>
      <c r="D656" s="166"/>
      <c r="E656" s="165"/>
      <c r="F656" s="165"/>
      <c r="G656" s="220"/>
      <c r="H656" s="165"/>
      <c r="I656" s="167"/>
      <c r="J656" s="168"/>
      <c r="K656" s="503"/>
      <c r="L656" s="498"/>
      <c r="M656" s="428"/>
      <c r="N656" s="427"/>
      <c r="O656" s="429"/>
      <c r="P656" s="430"/>
      <c r="Q656" s="422" t="str">
        <f t="shared" ref="Q656:Q719" si="351">IF(ISBLANK(K656)=TRUE,"",IF(ISNUMBER(AM656)=TRUE,AM656,"エラー"))</f>
        <v/>
      </c>
      <c r="R656" s="422" t="str">
        <f t="shared" ref="R656:R719" si="352">IF(ISBLANK(K656)=TRUE,"",IF(ISNUMBER(AP656)=TRUE,AP656,"エラー"))</f>
        <v/>
      </c>
      <c r="S656" s="423" t="str">
        <f t="shared" ref="S656:S719" si="353">IF(ISBLANK(K656)=TRUE,"",IF(ISNUMBER(AV656)=TRUE,AV656,"エラー"))</f>
        <v/>
      </c>
      <c r="T656" s="424" t="str">
        <f t="shared" si="333"/>
        <v/>
      </c>
      <c r="U656" s="425" t="str">
        <f t="shared" ref="U656:U719" si="354">IF(Q656="","",IF(ISERROR(Q656*Y656*AF656),"エラー",IF(ISBLANK(Y656)=TRUE,"エラー",IF(ISBLANK(Q656)=TRUE,"エラー",IF(AY656=1,"エラー",Q656*AF656*Y656/1000)))))</f>
        <v/>
      </c>
      <c r="V656" s="425" t="str">
        <f t="shared" ref="V656:V719" si="355">IF(R656="","",IF(ISERROR(R656*Y656*AF656),"エラー",IF(ISBLANK(Y656)=TRUE,"エラー",IF(ISBLANK(R656)=TRUE,"エラー",IF(AY656=1,"エラー",R656*AF656*Y656/1000)))))</f>
        <v/>
      </c>
      <c r="W656" s="425"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3"/>
      <c r="BG656" s="3" t="s">
        <v>564</v>
      </c>
    </row>
    <row r="657" spans="1:59" s="12" customFormat="1" ht="13.5" customHeight="1" x14ac:dyDescent="0.2">
      <c r="A657" s="163">
        <v>642</v>
      </c>
      <c r="B657" s="164"/>
      <c r="C657" s="165"/>
      <c r="D657" s="166"/>
      <c r="E657" s="165"/>
      <c r="F657" s="165"/>
      <c r="G657" s="220"/>
      <c r="H657" s="165"/>
      <c r="I657" s="167"/>
      <c r="J657" s="168"/>
      <c r="K657" s="503"/>
      <c r="L657" s="498"/>
      <c r="M657" s="428"/>
      <c r="N657" s="427"/>
      <c r="O657" s="429"/>
      <c r="P657" s="430"/>
      <c r="Q657" s="422" t="str">
        <f t="shared" si="351"/>
        <v/>
      </c>
      <c r="R657" s="422" t="str">
        <f t="shared" si="352"/>
        <v/>
      </c>
      <c r="S657" s="423" t="str">
        <f t="shared" si="353"/>
        <v/>
      </c>
      <c r="T657" s="424" t="str">
        <f t="shared" ref="T657:T720" si="368">IF(OR(Y657="",Z657=""),"",Y657/Z657)</f>
        <v/>
      </c>
      <c r="U657" s="425" t="str">
        <f t="shared" si="354"/>
        <v/>
      </c>
      <c r="V657" s="425" t="str">
        <f t="shared" si="355"/>
        <v/>
      </c>
      <c r="W657" s="425"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3"/>
      <c r="BG657" s="3" t="s">
        <v>1619</v>
      </c>
    </row>
    <row r="658" spans="1:59" s="12" customFormat="1" ht="13.5" customHeight="1" x14ac:dyDescent="0.2">
      <c r="A658" s="163">
        <v>643</v>
      </c>
      <c r="B658" s="164"/>
      <c r="C658" s="165"/>
      <c r="D658" s="166"/>
      <c r="E658" s="165"/>
      <c r="F658" s="165"/>
      <c r="G658" s="220"/>
      <c r="H658" s="165"/>
      <c r="I658" s="167"/>
      <c r="J658" s="168"/>
      <c r="K658" s="503"/>
      <c r="L658" s="498"/>
      <c r="M658" s="428"/>
      <c r="N658" s="427"/>
      <c r="O658" s="429"/>
      <c r="P658" s="430"/>
      <c r="Q658" s="422" t="str">
        <f t="shared" si="351"/>
        <v/>
      </c>
      <c r="R658" s="422" t="str">
        <f t="shared" si="352"/>
        <v/>
      </c>
      <c r="S658" s="423" t="str">
        <f t="shared" si="353"/>
        <v/>
      </c>
      <c r="T658" s="424" t="str">
        <f t="shared" si="368"/>
        <v/>
      </c>
      <c r="U658" s="425" t="str">
        <f t="shared" si="354"/>
        <v/>
      </c>
      <c r="V658" s="425" t="str">
        <f t="shared" si="355"/>
        <v/>
      </c>
      <c r="W658" s="425"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3"/>
      <c r="BG658" s="3" t="s">
        <v>1620</v>
      </c>
    </row>
    <row r="659" spans="1:59" s="12" customFormat="1" ht="13.5" customHeight="1" x14ac:dyDescent="0.2">
      <c r="A659" s="163">
        <v>644</v>
      </c>
      <c r="B659" s="164"/>
      <c r="C659" s="165"/>
      <c r="D659" s="166"/>
      <c r="E659" s="165"/>
      <c r="F659" s="165"/>
      <c r="G659" s="220"/>
      <c r="H659" s="165"/>
      <c r="I659" s="167"/>
      <c r="J659" s="168"/>
      <c r="K659" s="503"/>
      <c r="L659" s="498"/>
      <c r="M659" s="428"/>
      <c r="N659" s="427"/>
      <c r="O659" s="429"/>
      <c r="P659" s="430"/>
      <c r="Q659" s="422" t="str">
        <f t="shared" si="351"/>
        <v/>
      </c>
      <c r="R659" s="422" t="str">
        <f t="shared" si="352"/>
        <v/>
      </c>
      <c r="S659" s="423" t="str">
        <f t="shared" si="353"/>
        <v/>
      </c>
      <c r="T659" s="424" t="str">
        <f t="shared" si="368"/>
        <v/>
      </c>
      <c r="U659" s="425" t="str">
        <f t="shared" si="354"/>
        <v/>
      </c>
      <c r="V659" s="425" t="str">
        <f t="shared" si="355"/>
        <v/>
      </c>
      <c r="W659" s="425"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3"/>
      <c r="BG659" s="3" t="s">
        <v>1569</v>
      </c>
    </row>
    <row r="660" spans="1:59" s="12" customFormat="1" ht="13.5" customHeight="1" x14ac:dyDescent="0.2">
      <c r="A660" s="163">
        <v>645</v>
      </c>
      <c r="B660" s="164"/>
      <c r="C660" s="165"/>
      <c r="D660" s="166"/>
      <c r="E660" s="165"/>
      <c r="F660" s="165"/>
      <c r="G660" s="220"/>
      <c r="H660" s="165"/>
      <c r="I660" s="167"/>
      <c r="J660" s="168"/>
      <c r="K660" s="503"/>
      <c r="L660" s="498"/>
      <c r="M660" s="428"/>
      <c r="N660" s="427"/>
      <c r="O660" s="429"/>
      <c r="P660" s="430"/>
      <c r="Q660" s="422" t="str">
        <f t="shared" si="351"/>
        <v/>
      </c>
      <c r="R660" s="422" t="str">
        <f t="shared" si="352"/>
        <v/>
      </c>
      <c r="S660" s="423" t="str">
        <f t="shared" si="353"/>
        <v/>
      </c>
      <c r="T660" s="424" t="str">
        <f t="shared" si="368"/>
        <v/>
      </c>
      <c r="U660" s="425" t="str">
        <f t="shared" si="354"/>
        <v/>
      </c>
      <c r="V660" s="425" t="str">
        <f t="shared" si="355"/>
        <v/>
      </c>
      <c r="W660" s="425"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3"/>
      <c r="BG660" s="3" t="s">
        <v>1096</v>
      </c>
    </row>
    <row r="661" spans="1:59" s="12" customFormat="1" ht="13.5" customHeight="1" x14ac:dyDescent="0.2">
      <c r="A661" s="163">
        <v>646</v>
      </c>
      <c r="B661" s="164"/>
      <c r="C661" s="165"/>
      <c r="D661" s="166"/>
      <c r="E661" s="165"/>
      <c r="F661" s="165"/>
      <c r="G661" s="220"/>
      <c r="H661" s="165"/>
      <c r="I661" s="167"/>
      <c r="J661" s="168"/>
      <c r="K661" s="503"/>
      <c r="L661" s="498"/>
      <c r="M661" s="428"/>
      <c r="N661" s="427"/>
      <c r="O661" s="429"/>
      <c r="P661" s="430"/>
      <c r="Q661" s="422" t="str">
        <f t="shared" si="351"/>
        <v/>
      </c>
      <c r="R661" s="422" t="str">
        <f t="shared" si="352"/>
        <v/>
      </c>
      <c r="S661" s="423" t="str">
        <f t="shared" si="353"/>
        <v/>
      </c>
      <c r="T661" s="424" t="str">
        <f t="shared" si="368"/>
        <v/>
      </c>
      <c r="U661" s="425" t="str">
        <f t="shared" si="354"/>
        <v/>
      </c>
      <c r="V661" s="425" t="str">
        <f t="shared" si="355"/>
        <v/>
      </c>
      <c r="W661" s="425"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3"/>
      <c r="BG661" s="3" t="s">
        <v>1092</v>
      </c>
    </row>
    <row r="662" spans="1:59" s="12" customFormat="1" ht="13.5" customHeight="1" x14ac:dyDescent="0.2">
      <c r="A662" s="163">
        <v>647</v>
      </c>
      <c r="B662" s="164"/>
      <c r="C662" s="165"/>
      <c r="D662" s="166"/>
      <c r="E662" s="165"/>
      <c r="F662" s="165"/>
      <c r="G662" s="220"/>
      <c r="H662" s="165"/>
      <c r="I662" s="167"/>
      <c r="J662" s="168"/>
      <c r="K662" s="503"/>
      <c r="L662" s="498"/>
      <c r="M662" s="428"/>
      <c r="N662" s="427"/>
      <c r="O662" s="429"/>
      <c r="P662" s="430"/>
      <c r="Q662" s="422" t="str">
        <f t="shared" si="351"/>
        <v/>
      </c>
      <c r="R662" s="422" t="str">
        <f t="shared" si="352"/>
        <v/>
      </c>
      <c r="S662" s="423" t="str">
        <f t="shared" si="353"/>
        <v/>
      </c>
      <c r="T662" s="424" t="str">
        <f t="shared" si="368"/>
        <v/>
      </c>
      <c r="U662" s="425" t="str">
        <f t="shared" si="354"/>
        <v/>
      </c>
      <c r="V662" s="425" t="str">
        <f t="shared" si="355"/>
        <v/>
      </c>
      <c r="W662" s="425"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3"/>
      <c r="BG662" s="3" t="s">
        <v>1097</v>
      </c>
    </row>
    <row r="663" spans="1:59" s="12" customFormat="1" ht="13.5" customHeight="1" x14ac:dyDescent="0.2">
      <c r="A663" s="163">
        <v>648</v>
      </c>
      <c r="B663" s="164"/>
      <c r="C663" s="165"/>
      <c r="D663" s="166"/>
      <c r="E663" s="165"/>
      <c r="F663" s="165"/>
      <c r="G663" s="220"/>
      <c r="H663" s="165"/>
      <c r="I663" s="167"/>
      <c r="J663" s="168"/>
      <c r="K663" s="503"/>
      <c r="L663" s="498"/>
      <c r="M663" s="428"/>
      <c r="N663" s="427"/>
      <c r="O663" s="429"/>
      <c r="P663" s="430"/>
      <c r="Q663" s="422" t="str">
        <f t="shared" si="351"/>
        <v/>
      </c>
      <c r="R663" s="422" t="str">
        <f t="shared" si="352"/>
        <v/>
      </c>
      <c r="S663" s="423" t="str">
        <f t="shared" si="353"/>
        <v/>
      </c>
      <c r="T663" s="424" t="str">
        <f t="shared" si="368"/>
        <v/>
      </c>
      <c r="U663" s="425" t="str">
        <f t="shared" si="354"/>
        <v/>
      </c>
      <c r="V663" s="425" t="str">
        <f t="shared" si="355"/>
        <v/>
      </c>
      <c r="W663" s="425"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3"/>
      <c r="BG663" s="3" t="s">
        <v>1093</v>
      </c>
    </row>
    <row r="664" spans="1:59" s="12" customFormat="1" ht="13.5" customHeight="1" x14ac:dyDescent="0.2">
      <c r="A664" s="163">
        <v>649</v>
      </c>
      <c r="B664" s="164"/>
      <c r="C664" s="165"/>
      <c r="D664" s="166"/>
      <c r="E664" s="165"/>
      <c r="F664" s="165"/>
      <c r="G664" s="220"/>
      <c r="H664" s="165"/>
      <c r="I664" s="167"/>
      <c r="J664" s="168"/>
      <c r="K664" s="503"/>
      <c r="L664" s="498"/>
      <c r="M664" s="428"/>
      <c r="N664" s="427"/>
      <c r="O664" s="429"/>
      <c r="P664" s="430"/>
      <c r="Q664" s="422" t="str">
        <f t="shared" si="351"/>
        <v/>
      </c>
      <c r="R664" s="422" t="str">
        <f t="shared" si="352"/>
        <v/>
      </c>
      <c r="S664" s="423" t="str">
        <f t="shared" si="353"/>
        <v/>
      </c>
      <c r="T664" s="424" t="str">
        <f t="shared" si="368"/>
        <v/>
      </c>
      <c r="U664" s="425" t="str">
        <f t="shared" si="354"/>
        <v/>
      </c>
      <c r="V664" s="425" t="str">
        <f t="shared" si="355"/>
        <v/>
      </c>
      <c r="W664" s="425"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3"/>
      <c r="BG664" s="3" t="s">
        <v>1260</v>
      </c>
    </row>
    <row r="665" spans="1:59" s="12" customFormat="1" ht="13.5" customHeight="1" x14ac:dyDescent="0.2">
      <c r="A665" s="163">
        <v>650</v>
      </c>
      <c r="B665" s="164"/>
      <c r="C665" s="165"/>
      <c r="D665" s="166"/>
      <c r="E665" s="165"/>
      <c r="F665" s="165"/>
      <c r="G665" s="220"/>
      <c r="H665" s="165"/>
      <c r="I665" s="167"/>
      <c r="J665" s="168"/>
      <c r="K665" s="503"/>
      <c r="L665" s="498"/>
      <c r="M665" s="428"/>
      <c r="N665" s="427"/>
      <c r="O665" s="429"/>
      <c r="P665" s="430"/>
      <c r="Q665" s="422" t="str">
        <f t="shared" si="351"/>
        <v/>
      </c>
      <c r="R665" s="422" t="str">
        <f t="shared" si="352"/>
        <v/>
      </c>
      <c r="S665" s="423" t="str">
        <f t="shared" si="353"/>
        <v/>
      </c>
      <c r="T665" s="424" t="str">
        <f t="shared" si="368"/>
        <v/>
      </c>
      <c r="U665" s="425" t="str">
        <f t="shared" si="354"/>
        <v/>
      </c>
      <c r="V665" s="425" t="str">
        <f t="shared" si="355"/>
        <v/>
      </c>
      <c r="W665" s="425"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3"/>
      <c r="BG665" s="3" t="s">
        <v>1261</v>
      </c>
    </row>
    <row r="666" spans="1:59" s="12" customFormat="1" ht="13.5" customHeight="1" x14ac:dyDescent="0.2">
      <c r="A666" s="163">
        <v>651</v>
      </c>
      <c r="B666" s="164"/>
      <c r="C666" s="165"/>
      <c r="D666" s="166"/>
      <c r="E666" s="165"/>
      <c r="F666" s="165"/>
      <c r="G666" s="220"/>
      <c r="H666" s="165"/>
      <c r="I666" s="167"/>
      <c r="J666" s="168"/>
      <c r="K666" s="503"/>
      <c r="L666" s="498"/>
      <c r="M666" s="428"/>
      <c r="N666" s="427"/>
      <c r="O666" s="429"/>
      <c r="P666" s="430"/>
      <c r="Q666" s="422" t="str">
        <f t="shared" si="351"/>
        <v/>
      </c>
      <c r="R666" s="422" t="str">
        <f t="shared" si="352"/>
        <v/>
      </c>
      <c r="S666" s="423" t="str">
        <f t="shared" si="353"/>
        <v/>
      </c>
      <c r="T666" s="424" t="str">
        <f t="shared" si="368"/>
        <v/>
      </c>
      <c r="U666" s="425" t="str">
        <f t="shared" si="354"/>
        <v/>
      </c>
      <c r="V666" s="425" t="str">
        <f t="shared" si="355"/>
        <v/>
      </c>
      <c r="W666" s="425"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3"/>
      <c r="BG666" s="3" t="s">
        <v>509</v>
      </c>
    </row>
    <row r="667" spans="1:59" s="12" customFormat="1" ht="13.5" customHeight="1" x14ac:dyDescent="0.2">
      <c r="A667" s="163">
        <v>652</v>
      </c>
      <c r="B667" s="164"/>
      <c r="C667" s="165"/>
      <c r="D667" s="166"/>
      <c r="E667" s="165"/>
      <c r="F667" s="165"/>
      <c r="G667" s="220"/>
      <c r="H667" s="165"/>
      <c r="I667" s="167"/>
      <c r="J667" s="168"/>
      <c r="K667" s="503"/>
      <c r="L667" s="498"/>
      <c r="M667" s="428"/>
      <c r="N667" s="427"/>
      <c r="O667" s="429"/>
      <c r="P667" s="430"/>
      <c r="Q667" s="422" t="str">
        <f t="shared" si="351"/>
        <v/>
      </c>
      <c r="R667" s="422" t="str">
        <f t="shared" si="352"/>
        <v/>
      </c>
      <c r="S667" s="423" t="str">
        <f t="shared" si="353"/>
        <v/>
      </c>
      <c r="T667" s="424" t="str">
        <f t="shared" si="368"/>
        <v/>
      </c>
      <c r="U667" s="425" t="str">
        <f t="shared" si="354"/>
        <v/>
      </c>
      <c r="V667" s="425" t="str">
        <f t="shared" si="355"/>
        <v/>
      </c>
      <c r="W667" s="425"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3"/>
      <c r="BG667" s="3" t="s">
        <v>255</v>
      </c>
    </row>
    <row r="668" spans="1:59" s="12" customFormat="1" ht="13.5" customHeight="1" x14ac:dyDescent="0.2">
      <c r="A668" s="163">
        <v>653</v>
      </c>
      <c r="B668" s="164"/>
      <c r="C668" s="165"/>
      <c r="D668" s="166"/>
      <c r="E668" s="165"/>
      <c r="F668" s="165"/>
      <c r="G668" s="220"/>
      <c r="H668" s="165"/>
      <c r="I668" s="167"/>
      <c r="J668" s="168"/>
      <c r="K668" s="503"/>
      <c r="L668" s="498"/>
      <c r="M668" s="428"/>
      <c r="N668" s="427"/>
      <c r="O668" s="429"/>
      <c r="P668" s="430"/>
      <c r="Q668" s="422" t="str">
        <f t="shared" si="351"/>
        <v/>
      </c>
      <c r="R668" s="422" t="str">
        <f t="shared" si="352"/>
        <v/>
      </c>
      <c r="S668" s="423" t="str">
        <f t="shared" si="353"/>
        <v/>
      </c>
      <c r="T668" s="424" t="str">
        <f t="shared" si="368"/>
        <v/>
      </c>
      <c r="U668" s="425" t="str">
        <f t="shared" si="354"/>
        <v/>
      </c>
      <c r="V668" s="425" t="str">
        <f t="shared" si="355"/>
        <v/>
      </c>
      <c r="W668" s="425"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3"/>
      <c r="BG668" s="3" t="s">
        <v>265</v>
      </c>
    </row>
    <row r="669" spans="1:59" s="12" customFormat="1" ht="13.5" customHeight="1" x14ac:dyDescent="0.2">
      <c r="A669" s="163">
        <v>654</v>
      </c>
      <c r="B669" s="164"/>
      <c r="C669" s="165"/>
      <c r="D669" s="166"/>
      <c r="E669" s="165"/>
      <c r="F669" s="165"/>
      <c r="G669" s="220"/>
      <c r="H669" s="165"/>
      <c r="I669" s="167"/>
      <c r="J669" s="168"/>
      <c r="K669" s="503"/>
      <c r="L669" s="498"/>
      <c r="M669" s="428"/>
      <c r="N669" s="427"/>
      <c r="O669" s="429"/>
      <c r="P669" s="430"/>
      <c r="Q669" s="422" t="str">
        <f t="shared" si="351"/>
        <v/>
      </c>
      <c r="R669" s="422" t="str">
        <f t="shared" si="352"/>
        <v/>
      </c>
      <c r="S669" s="423" t="str">
        <f t="shared" si="353"/>
        <v/>
      </c>
      <c r="T669" s="424" t="str">
        <f t="shared" si="368"/>
        <v/>
      </c>
      <c r="U669" s="425" t="str">
        <f t="shared" si="354"/>
        <v/>
      </c>
      <c r="V669" s="425" t="str">
        <f t="shared" si="355"/>
        <v/>
      </c>
      <c r="W669" s="425"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3"/>
      <c r="BG669" s="3" t="s">
        <v>277</v>
      </c>
    </row>
    <row r="670" spans="1:59" s="12" customFormat="1" ht="13.5" customHeight="1" x14ac:dyDescent="0.2">
      <c r="A670" s="163">
        <v>655</v>
      </c>
      <c r="B670" s="164"/>
      <c r="C670" s="165"/>
      <c r="D670" s="166"/>
      <c r="E670" s="165"/>
      <c r="F670" s="165"/>
      <c r="G670" s="220"/>
      <c r="H670" s="165"/>
      <c r="I670" s="167"/>
      <c r="J670" s="168"/>
      <c r="K670" s="503"/>
      <c r="L670" s="498"/>
      <c r="M670" s="428"/>
      <c r="N670" s="427"/>
      <c r="O670" s="429"/>
      <c r="P670" s="430"/>
      <c r="Q670" s="422" t="str">
        <f t="shared" si="351"/>
        <v/>
      </c>
      <c r="R670" s="422" t="str">
        <f t="shared" si="352"/>
        <v/>
      </c>
      <c r="S670" s="423" t="str">
        <f t="shared" si="353"/>
        <v/>
      </c>
      <c r="T670" s="424" t="str">
        <f t="shared" si="368"/>
        <v/>
      </c>
      <c r="U670" s="425" t="str">
        <f t="shared" si="354"/>
        <v/>
      </c>
      <c r="V670" s="425" t="str">
        <f t="shared" si="355"/>
        <v/>
      </c>
      <c r="W670" s="425"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3"/>
      <c r="BG670" s="3" t="s">
        <v>508</v>
      </c>
    </row>
    <row r="671" spans="1:59" s="12" customFormat="1" ht="13.5" customHeight="1" x14ac:dyDescent="0.2">
      <c r="A671" s="163">
        <v>656</v>
      </c>
      <c r="B671" s="164"/>
      <c r="C671" s="165"/>
      <c r="D671" s="166"/>
      <c r="E671" s="165"/>
      <c r="F671" s="165"/>
      <c r="G671" s="220"/>
      <c r="H671" s="165"/>
      <c r="I671" s="167"/>
      <c r="J671" s="168"/>
      <c r="K671" s="503"/>
      <c r="L671" s="498"/>
      <c r="M671" s="428"/>
      <c r="N671" s="427"/>
      <c r="O671" s="429"/>
      <c r="P671" s="430"/>
      <c r="Q671" s="422" t="str">
        <f t="shared" si="351"/>
        <v/>
      </c>
      <c r="R671" s="422" t="str">
        <f t="shared" si="352"/>
        <v/>
      </c>
      <c r="S671" s="423" t="str">
        <f t="shared" si="353"/>
        <v/>
      </c>
      <c r="T671" s="424" t="str">
        <f t="shared" si="368"/>
        <v/>
      </c>
      <c r="U671" s="425" t="str">
        <f t="shared" si="354"/>
        <v/>
      </c>
      <c r="V671" s="425" t="str">
        <f t="shared" si="355"/>
        <v/>
      </c>
      <c r="W671" s="425"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3"/>
      <c r="BG671" s="3" t="s">
        <v>254</v>
      </c>
    </row>
    <row r="672" spans="1:59" s="12" customFormat="1" ht="13.5" customHeight="1" x14ac:dyDescent="0.2">
      <c r="A672" s="163">
        <v>657</v>
      </c>
      <c r="B672" s="164"/>
      <c r="C672" s="165"/>
      <c r="D672" s="166"/>
      <c r="E672" s="165"/>
      <c r="F672" s="165"/>
      <c r="G672" s="220"/>
      <c r="H672" s="165"/>
      <c r="I672" s="167"/>
      <c r="J672" s="168"/>
      <c r="K672" s="503"/>
      <c r="L672" s="498"/>
      <c r="M672" s="428"/>
      <c r="N672" s="427"/>
      <c r="O672" s="429"/>
      <c r="P672" s="430"/>
      <c r="Q672" s="422" t="str">
        <f t="shared" si="351"/>
        <v/>
      </c>
      <c r="R672" s="422" t="str">
        <f t="shared" si="352"/>
        <v/>
      </c>
      <c r="S672" s="423" t="str">
        <f t="shared" si="353"/>
        <v/>
      </c>
      <c r="T672" s="424" t="str">
        <f t="shared" si="368"/>
        <v/>
      </c>
      <c r="U672" s="425" t="str">
        <f t="shared" si="354"/>
        <v/>
      </c>
      <c r="V672" s="425" t="str">
        <f t="shared" si="355"/>
        <v/>
      </c>
      <c r="W672" s="425"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3"/>
      <c r="BG672" s="3" t="s">
        <v>264</v>
      </c>
    </row>
    <row r="673" spans="1:59" s="12" customFormat="1" ht="13.5" customHeight="1" x14ac:dyDescent="0.2">
      <c r="A673" s="163">
        <v>658</v>
      </c>
      <c r="B673" s="164"/>
      <c r="C673" s="165"/>
      <c r="D673" s="166"/>
      <c r="E673" s="165"/>
      <c r="F673" s="165"/>
      <c r="G673" s="220"/>
      <c r="H673" s="165"/>
      <c r="I673" s="167"/>
      <c r="J673" s="168"/>
      <c r="K673" s="503"/>
      <c r="L673" s="498"/>
      <c r="M673" s="428"/>
      <c r="N673" s="427"/>
      <c r="O673" s="429"/>
      <c r="P673" s="430"/>
      <c r="Q673" s="422" t="str">
        <f t="shared" si="351"/>
        <v/>
      </c>
      <c r="R673" s="422" t="str">
        <f t="shared" si="352"/>
        <v/>
      </c>
      <c r="S673" s="423" t="str">
        <f t="shared" si="353"/>
        <v/>
      </c>
      <c r="T673" s="424" t="str">
        <f t="shared" si="368"/>
        <v/>
      </c>
      <c r="U673" s="425" t="str">
        <f t="shared" si="354"/>
        <v/>
      </c>
      <c r="V673" s="425" t="str">
        <f t="shared" si="355"/>
        <v/>
      </c>
      <c r="W673" s="425"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3"/>
      <c r="BG673" s="3" t="s">
        <v>276</v>
      </c>
    </row>
    <row r="674" spans="1:59" s="12" customFormat="1" ht="13.5" customHeight="1" x14ac:dyDescent="0.2">
      <c r="A674" s="163">
        <v>659</v>
      </c>
      <c r="B674" s="164"/>
      <c r="C674" s="165"/>
      <c r="D674" s="166"/>
      <c r="E674" s="165"/>
      <c r="F674" s="165"/>
      <c r="G674" s="220"/>
      <c r="H674" s="165"/>
      <c r="I674" s="167"/>
      <c r="J674" s="168"/>
      <c r="K674" s="503"/>
      <c r="L674" s="498"/>
      <c r="M674" s="428"/>
      <c r="N674" s="427"/>
      <c r="O674" s="429"/>
      <c r="P674" s="430"/>
      <c r="Q674" s="422" t="str">
        <f t="shared" si="351"/>
        <v/>
      </c>
      <c r="R674" s="422" t="str">
        <f t="shared" si="352"/>
        <v/>
      </c>
      <c r="S674" s="423" t="str">
        <f t="shared" si="353"/>
        <v/>
      </c>
      <c r="T674" s="424" t="str">
        <f t="shared" si="368"/>
        <v/>
      </c>
      <c r="U674" s="425" t="str">
        <f t="shared" si="354"/>
        <v/>
      </c>
      <c r="V674" s="425" t="str">
        <f t="shared" si="355"/>
        <v/>
      </c>
      <c r="W674" s="425"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3"/>
      <c r="BG674" s="3" t="s">
        <v>560</v>
      </c>
    </row>
    <row r="675" spans="1:59" s="12" customFormat="1" ht="13.5" customHeight="1" x14ac:dyDescent="0.2">
      <c r="A675" s="163">
        <v>660</v>
      </c>
      <c r="B675" s="164"/>
      <c r="C675" s="165"/>
      <c r="D675" s="166"/>
      <c r="E675" s="165"/>
      <c r="F675" s="165"/>
      <c r="G675" s="220"/>
      <c r="H675" s="165"/>
      <c r="I675" s="167"/>
      <c r="J675" s="168"/>
      <c r="K675" s="503"/>
      <c r="L675" s="498"/>
      <c r="M675" s="428"/>
      <c r="N675" s="427"/>
      <c r="O675" s="429"/>
      <c r="P675" s="430"/>
      <c r="Q675" s="422" t="str">
        <f t="shared" si="351"/>
        <v/>
      </c>
      <c r="R675" s="422" t="str">
        <f t="shared" si="352"/>
        <v/>
      </c>
      <c r="S675" s="423" t="str">
        <f t="shared" si="353"/>
        <v/>
      </c>
      <c r="T675" s="424" t="str">
        <f t="shared" si="368"/>
        <v/>
      </c>
      <c r="U675" s="425" t="str">
        <f t="shared" si="354"/>
        <v/>
      </c>
      <c r="V675" s="425" t="str">
        <f t="shared" si="355"/>
        <v/>
      </c>
      <c r="W675" s="425"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3"/>
      <c r="BG675" s="3" t="s">
        <v>290</v>
      </c>
    </row>
    <row r="676" spans="1:59" s="12" customFormat="1" ht="13.5" customHeight="1" x14ac:dyDescent="0.2">
      <c r="A676" s="163">
        <v>661</v>
      </c>
      <c r="B676" s="164"/>
      <c r="C676" s="165"/>
      <c r="D676" s="166"/>
      <c r="E676" s="165"/>
      <c r="F676" s="165"/>
      <c r="G676" s="220"/>
      <c r="H676" s="165"/>
      <c r="I676" s="167"/>
      <c r="J676" s="168"/>
      <c r="K676" s="503"/>
      <c r="L676" s="498"/>
      <c r="M676" s="428"/>
      <c r="N676" s="427"/>
      <c r="O676" s="429"/>
      <c r="P676" s="430"/>
      <c r="Q676" s="422" t="str">
        <f t="shared" si="351"/>
        <v/>
      </c>
      <c r="R676" s="422" t="str">
        <f t="shared" si="352"/>
        <v/>
      </c>
      <c r="S676" s="423" t="str">
        <f t="shared" si="353"/>
        <v/>
      </c>
      <c r="T676" s="424" t="str">
        <f t="shared" si="368"/>
        <v/>
      </c>
      <c r="U676" s="425" t="str">
        <f t="shared" si="354"/>
        <v/>
      </c>
      <c r="V676" s="425" t="str">
        <f t="shared" si="355"/>
        <v/>
      </c>
      <c r="W676" s="425"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3"/>
      <c r="BG676" s="3" t="s">
        <v>322</v>
      </c>
    </row>
    <row r="677" spans="1:59" s="12" customFormat="1" ht="13.5" customHeight="1" x14ac:dyDescent="0.2">
      <c r="A677" s="163">
        <v>662</v>
      </c>
      <c r="B677" s="164"/>
      <c r="C677" s="165"/>
      <c r="D677" s="166"/>
      <c r="E677" s="165"/>
      <c r="F677" s="165"/>
      <c r="G677" s="220"/>
      <c r="H677" s="165"/>
      <c r="I677" s="167"/>
      <c r="J677" s="168"/>
      <c r="K677" s="503"/>
      <c r="L677" s="498"/>
      <c r="M677" s="428"/>
      <c r="N677" s="427"/>
      <c r="O677" s="429"/>
      <c r="P677" s="430"/>
      <c r="Q677" s="422" t="str">
        <f t="shared" si="351"/>
        <v/>
      </c>
      <c r="R677" s="422" t="str">
        <f t="shared" si="352"/>
        <v/>
      </c>
      <c r="S677" s="423" t="str">
        <f t="shared" si="353"/>
        <v/>
      </c>
      <c r="T677" s="424" t="str">
        <f t="shared" si="368"/>
        <v/>
      </c>
      <c r="U677" s="425" t="str">
        <f t="shared" si="354"/>
        <v/>
      </c>
      <c r="V677" s="425" t="str">
        <f t="shared" si="355"/>
        <v/>
      </c>
      <c r="W677" s="425"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3"/>
      <c r="BG677" s="3" t="s">
        <v>389</v>
      </c>
    </row>
    <row r="678" spans="1:59" s="12" customFormat="1" ht="13.5" customHeight="1" x14ac:dyDescent="0.2">
      <c r="A678" s="163">
        <v>663</v>
      </c>
      <c r="B678" s="164"/>
      <c r="C678" s="165"/>
      <c r="D678" s="166"/>
      <c r="E678" s="165"/>
      <c r="F678" s="165"/>
      <c r="G678" s="220"/>
      <c r="H678" s="165"/>
      <c r="I678" s="167"/>
      <c r="J678" s="168"/>
      <c r="K678" s="503"/>
      <c r="L678" s="498"/>
      <c r="M678" s="428"/>
      <c r="N678" s="427"/>
      <c r="O678" s="429"/>
      <c r="P678" s="430"/>
      <c r="Q678" s="422" t="str">
        <f t="shared" si="351"/>
        <v/>
      </c>
      <c r="R678" s="422" t="str">
        <f t="shared" si="352"/>
        <v/>
      </c>
      <c r="S678" s="423" t="str">
        <f t="shared" si="353"/>
        <v/>
      </c>
      <c r="T678" s="424" t="str">
        <f t="shared" si="368"/>
        <v/>
      </c>
      <c r="U678" s="425" t="str">
        <f t="shared" si="354"/>
        <v/>
      </c>
      <c r="V678" s="425" t="str">
        <f t="shared" si="355"/>
        <v/>
      </c>
      <c r="W678" s="425"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3"/>
      <c r="BG678" s="3" t="s">
        <v>559</v>
      </c>
    </row>
    <row r="679" spans="1:59" s="12" customFormat="1" ht="13.5" customHeight="1" x14ac:dyDescent="0.2">
      <c r="A679" s="163">
        <v>664</v>
      </c>
      <c r="B679" s="164"/>
      <c r="C679" s="165"/>
      <c r="D679" s="166"/>
      <c r="E679" s="165"/>
      <c r="F679" s="165"/>
      <c r="G679" s="220"/>
      <c r="H679" s="165"/>
      <c r="I679" s="167"/>
      <c r="J679" s="168"/>
      <c r="K679" s="503"/>
      <c r="L679" s="498"/>
      <c r="M679" s="428"/>
      <c r="N679" s="427"/>
      <c r="O679" s="429"/>
      <c r="P679" s="430"/>
      <c r="Q679" s="422" t="str">
        <f t="shared" si="351"/>
        <v/>
      </c>
      <c r="R679" s="422" t="str">
        <f t="shared" si="352"/>
        <v/>
      </c>
      <c r="S679" s="423" t="str">
        <f t="shared" si="353"/>
        <v/>
      </c>
      <c r="T679" s="424" t="str">
        <f t="shared" si="368"/>
        <v/>
      </c>
      <c r="U679" s="425" t="str">
        <f t="shared" si="354"/>
        <v/>
      </c>
      <c r="V679" s="425" t="str">
        <f t="shared" si="355"/>
        <v/>
      </c>
      <c r="W679" s="425"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3"/>
      <c r="BG679" s="3" t="s">
        <v>289</v>
      </c>
    </row>
    <row r="680" spans="1:59" s="12" customFormat="1" ht="13.5" customHeight="1" x14ac:dyDescent="0.2">
      <c r="A680" s="163">
        <v>665</v>
      </c>
      <c r="B680" s="164"/>
      <c r="C680" s="165"/>
      <c r="D680" s="166"/>
      <c r="E680" s="165"/>
      <c r="F680" s="165"/>
      <c r="G680" s="220"/>
      <c r="H680" s="165"/>
      <c r="I680" s="167"/>
      <c r="J680" s="168"/>
      <c r="K680" s="503"/>
      <c r="L680" s="498"/>
      <c r="M680" s="428"/>
      <c r="N680" s="427"/>
      <c r="O680" s="429"/>
      <c r="P680" s="430"/>
      <c r="Q680" s="422" t="str">
        <f t="shared" si="351"/>
        <v/>
      </c>
      <c r="R680" s="422" t="str">
        <f t="shared" si="352"/>
        <v/>
      </c>
      <c r="S680" s="423" t="str">
        <f t="shared" si="353"/>
        <v/>
      </c>
      <c r="T680" s="424" t="str">
        <f t="shared" si="368"/>
        <v/>
      </c>
      <c r="U680" s="425" t="str">
        <f t="shared" si="354"/>
        <v/>
      </c>
      <c r="V680" s="425" t="str">
        <f t="shared" si="355"/>
        <v/>
      </c>
      <c r="W680" s="425"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3"/>
      <c r="BG680" s="3" t="s">
        <v>321</v>
      </c>
    </row>
    <row r="681" spans="1:59" s="12" customFormat="1" ht="13.5" customHeight="1" x14ac:dyDescent="0.2">
      <c r="A681" s="163">
        <v>666</v>
      </c>
      <c r="B681" s="164"/>
      <c r="C681" s="165"/>
      <c r="D681" s="166"/>
      <c r="E681" s="165"/>
      <c r="F681" s="165"/>
      <c r="G681" s="220"/>
      <c r="H681" s="165"/>
      <c r="I681" s="167"/>
      <c r="J681" s="168"/>
      <c r="K681" s="503"/>
      <c r="L681" s="498"/>
      <c r="M681" s="428"/>
      <c r="N681" s="427"/>
      <c r="O681" s="429"/>
      <c r="P681" s="430"/>
      <c r="Q681" s="422" t="str">
        <f t="shared" si="351"/>
        <v/>
      </c>
      <c r="R681" s="422" t="str">
        <f t="shared" si="352"/>
        <v/>
      </c>
      <c r="S681" s="423" t="str">
        <f t="shared" si="353"/>
        <v/>
      </c>
      <c r="T681" s="424" t="str">
        <f t="shared" si="368"/>
        <v/>
      </c>
      <c r="U681" s="425" t="str">
        <f t="shared" si="354"/>
        <v/>
      </c>
      <c r="V681" s="425" t="str">
        <f t="shared" si="355"/>
        <v/>
      </c>
      <c r="W681" s="425"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3"/>
      <c r="BG681" s="3" t="s">
        <v>385</v>
      </c>
    </row>
    <row r="682" spans="1:59" s="12" customFormat="1" ht="13.5" customHeight="1" x14ac:dyDescent="0.2">
      <c r="A682" s="163">
        <v>667</v>
      </c>
      <c r="B682" s="164"/>
      <c r="C682" s="165"/>
      <c r="D682" s="166"/>
      <c r="E682" s="165"/>
      <c r="F682" s="165"/>
      <c r="G682" s="220"/>
      <c r="H682" s="165"/>
      <c r="I682" s="167"/>
      <c r="J682" s="168"/>
      <c r="K682" s="503"/>
      <c r="L682" s="498"/>
      <c r="M682" s="428"/>
      <c r="N682" s="427"/>
      <c r="O682" s="429"/>
      <c r="P682" s="430"/>
      <c r="Q682" s="422" t="str">
        <f t="shared" si="351"/>
        <v/>
      </c>
      <c r="R682" s="422" t="str">
        <f t="shared" si="352"/>
        <v/>
      </c>
      <c r="S682" s="423" t="str">
        <f t="shared" si="353"/>
        <v/>
      </c>
      <c r="T682" s="424" t="str">
        <f t="shared" si="368"/>
        <v/>
      </c>
      <c r="U682" s="425" t="str">
        <f t="shared" si="354"/>
        <v/>
      </c>
      <c r="V682" s="425" t="str">
        <f t="shared" si="355"/>
        <v/>
      </c>
      <c r="W682" s="425"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3"/>
      <c r="BG682" s="3" t="s">
        <v>575</v>
      </c>
    </row>
    <row r="683" spans="1:59" s="12" customFormat="1" ht="13.5" customHeight="1" x14ac:dyDescent="0.2">
      <c r="A683" s="163">
        <v>668</v>
      </c>
      <c r="B683" s="164"/>
      <c r="C683" s="165"/>
      <c r="D683" s="166"/>
      <c r="E683" s="165"/>
      <c r="F683" s="165"/>
      <c r="G683" s="220"/>
      <c r="H683" s="165"/>
      <c r="I683" s="167"/>
      <c r="J683" s="168"/>
      <c r="K683" s="503"/>
      <c r="L683" s="498"/>
      <c r="M683" s="428"/>
      <c r="N683" s="427"/>
      <c r="O683" s="429"/>
      <c r="P683" s="430"/>
      <c r="Q683" s="422" t="str">
        <f t="shared" si="351"/>
        <v/>
      </c>
      <c r="R683" s="422" t="str">
        <f t="shared" si="352"/>
        <v/>
      </c>
      <c r="S683" s="423" t="str">
        <f t="shared" si="353"/>
        <v/>
      </c>
      <c r="T683" s="424" t="str">
        <f t="shared" si="368"/>
        <v/>
      </c>
      <c r="U683" s="425" t="str">
        <f t="shared" si="354"/>
        <v/>
      </c>
      <c r="V683" s="425" t="str">
        <f t="shared" si="355"/>
        <v/>
      </c>
      <c r="W683" s="425"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3"/>
      <c r="BG683" s="3" t="s">
        <v>421</v>
      </c>
    </row>
    <row r="684" spans="1:59" s="12" customFormat="1" ht="13.5" customHeight="1" x14ac:dyDescent="0.2">
      <c r="A684" s="163">
        <v>669</v>
      </c>
      <c r="B684" s="164"/>
      <c r="C684" s="165"/>
      <c r="D684" s="166"/>
      <c r="E684" s="165"/>
      <c r="F684" s="165"/>
      <c r="G684" s="220"/>
      <c r="H684" s="165"/>
      <c r="I684" s="167"/>
      <c r="J684" s="168"/>
      <c r="K684" s="503"/>
      <c r="L684" s="498"/>
      <c r="M684" s="428"/>
      <c r="N684" s="427"/>
      <c r="O684" s="429"/>
      <c r="P684" s="430"/>
      <c r="Q684" s="422" t="str">
        <f t="shared" si="351"/>
        <v/>
      </c>
      <c r="R684" s="422" t="str">
        <f t="shared" si="352"/>
        <v/>
      </c>
      <c r="S684" s="423" t="str">
        <f t="shared" si="353"/>
        <v/>
      </c>
      <c r="T684" s="424" t="str">
        <f t="shared" si="368"/>
        <v/>
      </c>
      <c r="U684" s="425" t="str">
        <f t="shared" si="354"/>
        <v/>
      </c>
      <c r="V684" s="425" t="str">
        <f t="shared" si="355"/>
        <v/>
      </c>
      <c r="W684" s="425"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3"/>
      <c r="BG684" s="3" t="s">
        <v>431</v>
      </c>
    </row>
    <row r="685" spans="1:59" s="12" customFormat="1" ht="13.5" customHeight="1" x14ac:dyDescent="0.2">
      <c r="A685" s="163">
        <v>670</v>
      </c>
      <c r="B685" s="164"/>
      <c r="C685" s="165"/>
      <c r="D685" s="166"/>
      <c r="E685" s="165"/>
      <c r="F685" s="165"/>
      <c r="G685" s="220"/>
      <c r="H685" s="165"/>
      <c r="I685" s="167"/>
      <c r="J685" s="168"/>
      <c r="K685" s="503"/>
      <c r="L685" s="498"/>
      <c r="M685" s="428"/>
      <c r="N685" s="427"/>
      <c r="O685" s="429"/>
      <c r="P685" s="430"/>
      <c r="Q685" s="422" t="str">
        <f t="shared" si="351"/>
        <v/>
      </c>
      <c r="R685" s="422" t="str">
        <f t="shared" si="352"/>
        <v/>
      </c>
      <c r="S685" s="423" t="str">
        <f t="shared" si="353"/>
        <v/>
      </c>
      <c r="T685" s="424" t="str">
        <f t="shared" si="368"/>
        <v/>
      </c>
      <c r="U685" s="425" t="str">
        <f t="shared" si="354"/>
        <v/>
      </c>
      <c r="V685" s="425" t="str">
        <f t="shared" si="355"/>
        <v/>
      </c>
      <c r="W685" s="425"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3"/>
      <c r="BG685" s="3" t="s">
        <v>448</v>
      </c>
    </row>
    <row r="686" spans="1:59" s="12" customFormat="1" ht="13.5" customHeight="1" x14ac:dyDescent="0.2">
      <c r="A686" s="163">
        <v>671</v>
      </c>
      <c r="B686" s="164"/>
      <c r="C686" s="165"/>
      <c r="D686" s="166"/>
      <c r="E686" s="165"/>
      <c r="F686" s="165"/>
      <c r="G686" s="220"/>
      <c r="H686" s="165"/>
      <c r="I686" s="167"/>
      <c r="J686" s="168"/>
      <c r="K686" s="503"/>
      <c r="L686" s="498"/>
      <c r="M686" s="428"/>
      <c r="N686" s="427"/>
      <c r="O686" s="429"/>
      <c r="P686" s="430"/>
      <c r="Q686" s="422" t="str">
        <f t="shared" si="351"/>
        <v/>
      </c>
      <c r="R686" s="422" t="str">
        <f t="shared" si="352"/>
        <v/>
      </c>
      <c r="S686" s="423" t="str">
        <f t="shared" si="353"/>
        <v/>
      </c>
      <c r="T686" s="424" t="str">
        <f t="shared" si="368"/>
        <v/>
      </c>
      <c r="U686" s="425" t="str">
        <f t="shared" si="354"/>
        <v/>
      </c>
      <c r="V686" s="425" t="str">
        <f t="shared" si="355"/>
        <v/>
      </c>
      <c r="W686" s="425"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3"/>
      <c r="BG686" s="3" t="s">
        <v>574</v>
      </c>
    </row>
    <row r="687" spans="1:59" s="12" customFormat="1" ht="13.5" customHeight="1" x14ac:dyDescent="0.2">
      <c r="A687" s="163">
        <v>672</v>
      </c>
      <c r="B687" s="164"/>
      <c r="C687" s="165"/>
      <c r="D687" s="166"/>
      <c r="E687" s="165"/>
      <c r="F687" s="165"/>
      <c r="G687" s="220"/>
      <c r="H687" s="165"/>
      <c r="I687" s="167"/>
      <c r="J687" s="168"/>
      <c r="K687" s="503"/>
      <c r="L687" s="498"/>
      <c r="M687" s="428"/>
      <c r="N687" s="427"/>
      <c r="O687" s="429"/>
      <c r="P687" s="430"/>
      <c r="Q687" s="422" t="str">
        <f t="shared" si="351"/>
        <v/>
      </c>
      <c r="R687" s="422" t="str">
        <f t="shared" si="352"/>
        <v/>
      </c>
      <c r="S687" s="423" t="str">
        <f t="shared" si="353"/>
        <v/>
      </c>
      <c r="T687" s="424" t="str">
        <f t="shared" si="368"/>
        <v/>
      </c>
      <c r="U687" s="425" t="str">
        <f t="shared" si="354"/>
        <v/>
      </c>
      <c r="V687" s="425" t="str">
        <f t="shared" si="355"/>
        <v/>
      </c>
      <c r="W687" s="425"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3"/>
      <c r="BG687" s="3" t="s">
        <v>420</v>
      </c>
    </row>
    <row r="688" spans="1:59" s="12" customFormat="1" ht="13.5" customHeight="1" x14ac:dyDescent="0.2">
      <c r="A688" s="163">
        <v>673</v>
      </c>
      <c r="B688" s="164"/>
      <c r="C688" s="165"/>
      <c r="D688" s="166"/>
      <c r="E688" s="165"/>
      <c r="F688" s="165"/>
      <c r="G688" s="220"/>
      <c r="H688" s="165"/>
      <c r="I688" s="167"/>
      <c r="J688" s="168"/>
      <c r="K688" s="503"/>
      <c r="L688" s="498"/>
      <c r="M688" s="428"/>
      <c r="N688" s="427"/>
      <c r="O688" s="429"/>
      <c r="P688" s="430"/>
      <c r="Q688" s="422" t="str">
        <f t="shared" si="351"/>
        <v/>
      </c>
      <c r="R688" s="422" t="str">
        <f t="shared" si="352"/>
        <v/>
      </c>
      <c r="S688" s="423" t="str">
        <f t="shared" si="353"/>
        <v/>
      </c>
      <c r="T688" s="424" t="str">
        <f t="shared" si="368"/>
        <v/>
      </c>
      <c r="U688" s="425" t="str">
        <f t="shared" si="354"/>
        <v/>
      </c>
      <c r="V688" s="425" t="str">
        <f t="shared" si="355"/>
        <v/>
      </c>
      <c r="W688" s="425"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3"/>
      <c r="BG688" s="3" t="s">
        <v>430</v>
      </c>
    </row>
    <row r="689" spans="1:59" s="12" customFormat="1" ht="13.5" customHeight="1" x14ac:dyDescent="0.2">
      <c r="A689" s="163">
        <v>674</v>
      </c>
      <c r="B689" s="164"/>
      <c r="C689" s="165"/>
      <c r="D689" s="166"/>
      <c r="E689" s="165"/>
      <c r="F689" s="165"/>
      <c r="G689" s="220"/>
      <c r="H689" s="165"/>
      <c r="I689" s="167"/>
      <c r="J689" s="168"/>
      <c r="K689" s="503"/>
      <c r="L689" s="498"/>
      <c r="M689" s="428"/>
      <c r="N689" s="427"/>
      <c r="O689" s="429"/>
      <c r="P689" s="430"/>
      <c r="Q689" s="422" t="str">
        <f t="shared" si="351"/>
        <v/>
      </c>
      <c r="R689" s="422" t="str">
        <f t="shared" si="352"/>
        <v/>
      </c>
      <c r="S689" s="423" t="str">
        <f t="shared" si="353"/>
        <v/>
      </c>
      <c r="T689" s="424" t="str">
        <f t="shared" si="368"/>
        <v/>
      </c>
      <c r="U689" s="425" t="str">
        <f t="shared" si="354"/>
        <v/>
      </c>
      <c r="V689" s="425" t="str">
        <f t="shared" si="355"/>
        <v/>
      </c>
      <c r="W689" s="425"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3"/>
      <c r="BG689" s="3" t="s">
        <v>447</v>
      </c>
    </row>
    <row r="690" spans="1:59" s="12" customFormat="1" ht="13.5" customHeight="1" x14ac:dyDescent="0.2">
      <c r="A690" s="163">
        <v>675</v>
      </c>
      <c r="B690" s="164"/>
      <c r="C690" s="165"/>
      <c r="D690" s="166"/>
      <c r="E690" s="165"/>
      <c r="F690" s="165"/>
      <c r="G690" s="220"/>
      <c r="H690" s="165"/>
      <c r="I690" s="167"/>
      <c r="J690" s="168"/>
      <c r="K690" s="503"/>
      <c r="L690" s="498"/>
      <c r="M690" s="428"/>
      <c r="N690" s="427"/>
      <c r="O690" s="429"/>
      <c r="P690" s="430"/>
      <c r="Q690" s="422" t="str">
        <f t="shared" si="351"/>
        <v/>
      </c>
      <c r="R690" s="422" t="str">
        <f t="shared" si="352"/>
        <v/>
      </c>
      <c r="S690" s="423" t="str">
        <f t="shared" si="353"/>
        <v/>
      </c>
      <c r="T690" s="424" t="str">
        <f t="shared" si="368"/>
        <v/>
      </c>
      <c r="U690" s="425" t="str">
        <f t="shared" si="354"/>
        <v/>
      </c>
      <c r="V690" s="425" t="str">
        <f t="shared" si="355"/>
        <v/>
      </c>
      <c r="W690" s="425"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3"/>
      <c r="BG690" s="3" t="s">
        <v>586</v>
      </c>
    </row>
    <row r="691" spans="1:59" s="12" customFormat="1" ht="13.5" customHeight="1" x14ac:dyDescent="0.2">
      <c r="A691" s="163">
        <v>676</v>
      </c>
      <c r="B691" s="164"/>
      <c r="C691" s="165"/>
      <c r="D691" s="166"/>
      <c r="E691" s="165"/>
      <c r="F691" s="165"/>
      <c r="G691" s="220"/>
      <c r="H691" s="165"/>
      <c r="I691" s="167"/>
      <c r="J691" s="168"/>
      <c r="K691" s="503"/>
      <c r="L691" s="498"/>
      <c r="M691" s="428"/>
      <c r="N691" s="427"/>
      <c r="O691" s="429"/>
      <c r="P691" s="430"/>
      <c r="Q691" s="422" t="str">
        <f t="shared" si="351"/>
        <v/>
      </c>
      <c r="R691" s="422" t="str">
        <f t="shared" si="352"/>
        <v/>
      </c>
      <c r="S691" s="423" t="str">
        <f t="shared" si="353"/>
        <v/>
      </c>
      <c r="T691" s="424" t="str">
        <f t="shared" si="368"/>
        <v/>
      </c>
      <c r="U691" s="425" t="str">
        <f t="shared" si="354"/>
        <v/>
      </c>
      <c r="V691" s="425" t="str">
        <f t="shared" si="355"/>
        <v/>
      </c>
      <c r="W691" s="425"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3"/>
      <c r="BG691" s="3" t="s">
        <v>466</v>
      </c>
    </row>
    <row r="692" spans="1:59" s="12" customFormat="1" ht="13.5" customHeight="1" x14ac:dyDescent="0.2">
      <c r="A692" s="163">
        <v>677</v>
      </c>
      <c r="B692" s="164"/>
      <c r="C692" s="165"/>
      <c r="D692" s="166"/>
      <c r="E692" s="165"/>
      <c r="F692" s="165"/>
      <c r="G692" s="220"/>
      <c r="H692" s="165"/>
      <c r="I692" s="167"/>
      <c r="J692" s="168"/>
      <c r="K692" s="503"/>
      <c r="L692" s="498"/>
      <c r="M692" s="428"/>
      <c r="N692" s="427"/>
      <c r="O692" s="429"/>
      <c r="P692" s="430"/>
      <c r="Q692" s="422" t="str">
        <f t="shared" si="351"/>
        <v/>
      </c>
      <c r="R692" s="422" t="str">
        <f t="shared" si="352"/>
        <v/>
      </c>
      <c r="S692" s="423" t="str">
        <f t="shared" si="353"/>
        <v/>
      </c>
      <c r="T692" s="424" t="str">
        <f t="shared" si="368"/>
        <v/>
      </c>
      <c r="U692" s="425" t="str">
        <f t="shared" si="354"/>
        <v/>
      </c>
      <c r="V692" s="425" t="str">
        <f t="shared" si="355"/>
        <v/>
      </c>
      <c r="W692" s="425"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3"/>
      <c r="BG692" s="3" t="s">
        <v>476</v>
      </c>
    </row>
    <row r="693" spans="1:59" s="12" customFormat="1" ht="13.5" customHeight="1" x14ac:dyDescent="0.2">
      <c r="A693" s="163">
        <v>678</v>
      </c>
      <c r="B693" s="164"/>
      <c r="C693" s="165"/>
      <c r="D693" s="166"/>
      <c r="E693" s="165"/>
      <c r="F693" s="165"/>
      <c r="G693" s="220"/>
      <c r="H693" s="165"/>
      <c r="I693" s="167"/>
      <c r="J693" s="168"/>
      <c r="K693" s="503"/>
      <c r="L693" s="498"/>
      <c r="M693" s="428"/>
      <c r="N693" s="427"/>
      <c r="O693" s="429"/>
      <c r="P693" s="430"/>
      <c r="Q693" s="422" t="str">
        <f t="shared" si="351"/>
        <v/>
      </c>
      <c r="R693" s="422" t="str">
        <f t="shared" si="352"/>
        <v/>
      </c>
      <c r="S693" s="423" t="str">
        <f t="shared" si="353"/>
        <v/>
      </c>
      <c r="T693" s="424" t="str">
        <f t="shared" si="368"/>
        <v/>
      </c>
      <c r="U693" s="425" t="str">
        <f t="shared" si="354"/>
        <v/>
      </c>
      <c r="V693" s="425" t="str">
        <f t="shared" si="355"/>
        <v/>
      </c>
      <c r="W693" s="425"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3"/>
      <c r="BG693" s="3" t="s">
        <v>488</v>
      </c>
    </row>
    <row r="694" spans="1:59" s="12" customFormat="1" ht="13.5" customHeight="1" x14ac:dyDescent="0.2">
      <c r="A694" s="163">
        <v>679</v>
      </c>
      <c r="B694" s="164"/>
      <c r="C694" s="165"/>
      <c r="D694" s="166"/>
      <c r="E694" s="165"/>
      <c r="F694" s="165"/>
      <c r="G694" s="220"/>
      <c r="H694" s="165"/>
      <c r="I694" s="167"/>
      <c r="J694" s="168"/>
      <c r="K694" s="503"/>
      <c r="L694" s="498"/>
      <c r="M694" s="428"/>
      <c r="N694" s="427"/>
      <c r="O694" s="429"/>
      <c r="P694" s="430"/>
      <c r="Q694" s="422" t="str">
        <f t="shared" si="351"/>
        <v/>
      </c>
      <c r="R694" s="422" t="str">
        <f t="shared" si="352"/>
        <v/>
      </c>
      <c r="S694" s="423" t="str">
        <f t="shared" si="353"/>
        <v/>
      </c>
      <c r="T694" s="424" t="str">
        <f t="shared" si="368"/>
        <v/>
      </c>
      <c r="U694" s="425" t="str">
        <f t="shared" si="354"/>
        <v/>
      </c>
      <c r="V694" s="425" t="str">
        <f t="shared" si="355"/>
        <v/>
      </c>
      <c r="W694" s="425"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3"/>
      <c r="BG694" s="3" t="s">
        <v>585</v>
      </c>
    </row>
    <row r="695" spans="1:59" s="12" customFormat="1" ht="13.5" customHeight="1" x14ac:dyDescent="0.2">
      <c r="A695" s="163">
        <v>680</v>
      </c>
      <c r="B695" s="164"/>
      <c r="C695" s="165"/>
      <c r="D695" s="166"/>
      <c r="E695" s="165"/>
      <c r="F695" s="165"/>
      <c r="G695" s="220"/>
      <c r="H695" s="165"/>
      <c r="I695" s="167"/>
      <c r="J695" s="168"/>
      <c r="K695" s="503"/>
      <c r="L695" s="498"/>
      <c r="M695" s="428"/>
      <c r="N695" s="427"/>
      <c r="O695" s="429"/>
      <c r="P695" s="430"/>
      <c r="Q695" s="422" t="str">
        <f t="shared" si="351"/>
        <v/>
      </c>
      <c r="R695" s="422" t="str">
        <f t="shared" si="352"/>
        <v/>
      </c>
      <c r="S695" s="423" t="str">
        <f t="shared" si="353"/>
        <v/>
      </c>
      <c r="T695" s="424" t="str">
        <f t="shared" si="368"/>
        <v/>
      </c>
      <c r="U695" s="425" t="str">
        <f t="shared" si="354"/>
        <v/>
      </c>
      <c r="V695" s="425" t="str">
        <f t="shared" si="355"/>
        <v/>
      </c>
      <c r="W695" s="425"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3"/>
      <c r="BG695" s="3" t="s">
        <v>465</v>
      </c>
    </row>
    <row r="696" spans="1:59" s="12" customFormat="1" ht="13.5" customHeight="1" x14ac:dyDescent="0.2">
      <c r="A696" s="163">
        <v>681</v>
      </c>
      <c r="B696" s="164"/>
      <c r="C696" s="165"/>
      <c r="D696" s="166"/>
      <c r="E696" s="165"/>
      <c r="F696" s="165"/>
      <c r="G696" s="220"/>
      <c r="H696" s="165"/>
      <c r="I696" s="167"/>
      <c r="J696" s="168"/>
      <c r="K696" s="503"/>
      <c r="L696" s="498"/>
      <c r="M696" s="428"/>
      <c r="N696" s="427"/>
      <c r="O696" s="429"/>
      <c r="P696" s="430"/>
      <c r="Q696" s="422" t="str">
        <f t="shared" si="351"/>
        <v/>
      </c>
      <c r="R696" s="422" t="str">
        <f t="shared" si="352"/>
        <v/>
      </c>
      <c r="S696" s="423" t="str">
        <f t="shared" si="353"/>
        <v/>
      </c>
      <c r="T696" s="424" t="str">
        <f t="shared" si="368"/>
        <v/>
      </c>
      <c r="U696" s="425" t="str">
        <f t="shared" si="354"/>
        <v/>
      </c>
      <c r="V696" s="425" t="str">
        <f t="shared" si="355"/>
        <v/>
      </c>
      <c r="W696" s="425"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3"/>
      <c r="BG696" s="3" t="s">
        <v>475</v>
      </c>
    </row>
    <row r="697" spans="1:59" s="12" customFormat="1" ht="13.5" customHeight="1" x14ac:dyDescent="0.2">
      <c r="A697" s="163">
        <v>682</v>
      </c>
      <c r="B697" s="164"/>
      <c r="C697" s="165"/>
      <c r="D697" s="166"/>
      <c r="E697" s="165"/>
      <c r="F697" s="165"/>
      <c r="G697" s="220"/>
      <c r="H697" s="165"/>
      <c r="I697" s="167"/>
      <c r="J697" s="168"/>
      <c r="K697" s="503"/>
      <c r="L697" s="498"/>
      <c r="M697" s="428"/>
      <c r="N697" s="427"/>
      <c r="O697" s="429"/>
      <c r="P697" s="430"/>
      <c r="Q697" s="422" t="str">
        <f t="shared" si="351"/>
        <v/>
      </c>
      <c r="R697" s="422" t="str">
        <f t="shared" si="352"/>
        <v/>
      </c>
      <c r="S697" s="423" t="str">
        <f t="shared" si="353"/>
        <v/>
      </c>
      <c r="T697" s="424" t="str">
        <f t="shared" si="368"/>
        <v/>
      </c>
      <c r="U697" s="425" t="str">
        <f t="shared" si="354"/>
        <v/>
      </c>
      <c r="V697" s="425" t="str">
        <f t="shared" si="355"/>
        <v/>
      </c>
      <c r="W697" s="425"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3"/>
      <c r="BG697" s="3" t="s">
        <v>487</v>
      </c>
    </row>
    <row r="698" spans="1:59" s="12" customFormat="1" ht="13.5" customHeight="1" x14ac:dyDescent="0.2">
      <c r="A698" s="163">
        <v>683</v>
      </c>
      <c r="B698" s="164"/>
      <c r="C698" s="165"/>
      <c r="D698" s="166"/>
      <c r="E698" s="165"/>
      <c r="F698" s="165"/>
      <c r="G698" s="220"/>
      <c r="H698" s="165"/>
      <c r="I698" s="167"/>
      <c r="J698" s="168"/>
      <c r="K698" s="503"/>
      <c r="L698" s="498"/>
      <c r="M698" s="428"/>
      <c r="N698" s="427"/>
      <c r="O698" s="429"/>
      <c r="P698" s="430"/>
      <c r="Q698" s="422" t="str">
        <f t="shared" si="351"/>
        <v/>
      </c>
      <c r="R698" s="422" t="str">
        <f t="shared" si="352"/>
        <v/>
      </c>
      <c r="S698" s="423" t="str">
        <f t="shared" si="353"/>
        <v/>
      </c>
      <c r="T698" s="424" t="str">
        <f t="shared" si="368"/>
        <v/>
      </c>
      <c r="U698" s="425" t="str">
        <f t="shared" si="354"/>
        <v/>
      </c>
      <c r="V698" s="425" t="str">
        <f t="shared" si="355"/>
        <v/>
      </c>
      <c r="W698" s="425"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3"/>
      <c r="BG698" s="3" t="s">
        <v>390</v>
      </c>
    </row>
    <row r="699" spans="1:59" s="12" customFormat="1" ht="13.5" customHeight="1" x14ac:dyDescent="0.2">
      <c r="A699" s="163">
        <v>684</v>
      </c>
      <c r="B699" s="164"/>
      <c r="C699" s="165"/>
      <c r="D699" s="166"/>
      <c r="E699" s="165"/>
      <c r="F699" s="165"/>
      <c r="G699" s="220"/>
      <c r="H699" s="165"/>
      <c r="I699" s="167"/>
      <c r="J699" s="168"/>
      <c r="K699" s="503"/>
      <c r="L699" s="498"/>
      <c r="M699" s="428"/>
      <c r="N699" s="427"/>
      <c r="O699" s="429"/>
      <c r="P699" s="430"/>
      <c r="Q699" s="422" t="str">
        <f t="shared" si="351"/>
        <v/>
      </c>
      <c r="R699" s="422" t="str">
        <f t="shared" si="352"/>
        <v/>
      </c>
      <c r="S699" s="423" t="str">
        <f t="shared" si="353"/>
        <v/>
      </c>
      <c r="T699" s="424" t="str">
        <f t="shared" si="368"/>
        <v/>
      </c>
      <c r="U699" s="425" t="str">
        <f t="shared" si="354"/>
        <v/>
      </c>
      <c r="V699" s="425" t="str">
        <f t="shared" si="355"/>
        <v/>
      </c>
      <c r="W699" s="425"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3"/>
      <c r="BG699" s="3" t="s">
        <v>386</v>
      </c>
    </row>
    <row r="700" spans="1:59" s="12" customFormat="1" ht="13.5" customHeight="1" x14ac:dyDescent="0.2">
      <c r="A700" s="163">
        <v>685</v>
      </c>
      <c r="B700" s="164"/>
      <c r="C700" s="165"/>
      <c r="D700" s="166"/>
      <c r="E700" s="165"/>
      <c r="F700" s="165"/>
      <c r="G700" s="220"/>
      <c r="H700" s="165"/>
      <c r="I700" s="167"/>
      <c r="J700" s="168"/>
      <c r="K700" s="503"/>
      <c r="L700" s="498"/>
      <c r="M700" s="428"/>
      <c r="N700" s="427"/>
      <c r="O700" s="429"/>
      <c r="P700" s="430"/>
      <c r="Q700" s="422" t="str">
        <f t="shared" si="351"/>
        <v/>
      </c>
      <c r="R700" s="422" t="str">
        <f t="shared" si="352"/>
        <v/>
      </c>
      <c r="S700" s="423" t="str">
        <f t="shared" si="353"/>
        <v/>
      </c>
      <c r="T700" s="424" t="str">
        <f t="shared" si="368"/>
        <v/>
      </c>
      <c r="U700" s="425" t="str">
        <f t="shared" si="354"/>
        <v/>
      </c>
      <c r="V700" s="425" t="str">
        <f t="shared" si="355"/>
        <v/>
      </c>
      <c r="W700" s="425"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3"/>
      <c r="BG700" s="3" t="s">
        <v>510</v>
      </c>
    </row>
    <row r="701" spans="1:59" s="12" customFormat="1" ht="13.5" customHeight="1" x14ac:dyDescent="0.2">
      <c r="A701" s="163">
        <v>686</v>
      </c>
      <c r="B701" s="164"/>
      <c r="C701" s="165"/>
      <c r="D701" s="166"/>
      <c r="E701" s="165"/>
      <c r="F701" s="165"/>
      <c r="G701" s="220"/>
      <c r="H701" s="165"/>
      <c r="I701" s="167"/>
      <c r="J701" s="168"/>
      <c r="K701" s="503"/>
      <c r="L701" s="498"/>
      <c r="M701" s="428"/>
      <c r="N701" s="427"/>
      <c r="O701" s="429"/>
      <c r="P701" s="430"/>
      <c r="Q701" s="422" t="str">
        <f t="shared" si="351"/>
        <v/>
      </c>
      <c r="R701" s="422" t="str">
        <f t="shared" si="352"/>
        <v/>
      </c>
      <c r="S701" s="423" t="str">
        <f t="shared" si="353"/>
        <v/>
      </c>
      <c r="T701" s="424" t="str">
        <f t="shared" si="368"/>
        <v/>
      </c>
      <c r="U701" s="425" t="str">
        <f t="shared" si="354"/>
        <v/>
      </c>
      <c r="V701" s="425" t="str">
        <f t="shared" si="355"/>
        <v/>
      </c>
      <c r="W701" s="425"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3"/>
      <c r="BG701" s="3" t="s">
        <v>1262</v>
      </c>
    </row>
    <row r="702" spans="1:59" s="12" customFormat="1" ht="13.5" customHeight="1" x14ac:dyDescent="0.2">
      <c r="A702" s="163">
        <v>687</v>
      </c>
      <c r="B702" s="164"/>
      <c r="C702" s="165"/>
      <c r="D702" s="166"/>
      <c r="E702" s="165"/>
      <c r="F702" s="165"/>
      <c r="G702" s="220"/>
      <c r="H702" s="165"/>
      <c r="I702" s="167"/>
      <c r="J702" s="168"/>
      <c r="K702" s="503"/>
      <c r="L702" s="498"/>
      <c r="M702" s="428"/>
      <c r="N702" s="427"/>
      <c r="O702" s="429"/>
      <c r="P702" s="430"/>
      <c r="Q702" s="422" t="str">
        <f t="shared" si="351"/>
        <v/>
      </c>
      <c r="R702" s="422" t="str">
        <f t="shared" si="352"/>
        <v/>
      </c>
      <c r="S702" s="423" t="str">
        <f t="shared" si="353"/>
        <v/>
      </c>
      <c r="T702" s="424" t="str">
        <f t="shared" si="368"/>
        <v/>
      </c>
      <c r="U702" s="425" t="str">
        <f t="shared" si="354"/>
        <v/>
      </c>
      <c r="V702" s="425" t="str">
        <f t="shared" si="355"/>
        <v/>
      </c>
      <c r="W702" s="425"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3"/>
      <c r="BG702" s="3" t="s">
        <v>1263</v>
      </c>
    </row>
    <row r="703" spans="1:59" s="12" customFormat="1" ht="13.5" customHeight="1" x14ac:dyDescent="0.2">
      <c r="A703" s="163">
        <v>688</v>
      </c>
      <c r="B703" s="164"/>
      <c r="C703" s="165"/>
      <c r="D703" s="166"/>
      <c r="E703" s="165"/>
      <c r="F703" s="165"/>
      <c r="G703" s="220"/>
      <c r="H703" s="165"/>
      <c r="I703" s="167"/>
      <c r="J703" s="168"/>
      <c r="K703" s="503"/>
      <c r="L703" s="498"/>
      <c r="M703" s="428"/>
      <c r="N703" s="427"/>
      <c r="O703" s="429"/>
      <c r="P703" s="430"/>
      <c r="Q703" s="422" t="str">
        <f t="shared" si="351"/>
        <v/>
      </c>
      <c r="R703" s="422" t="str">
        <f t="shared" si="352"/>
        <v/>
      </c>
      <c r="S703" s="423" t="str">
        <f t="shared" si="353"/>
        <v/>
      </c>
      <c r="T703" s="424" t="str">
        <f t="shared" si="368"/>
        <v/>
      </c>
      <c r="U703" s="425" t="str">
        <f t="shared" si="354"/>
        <v/>
      </c>
      <c r="V703" s="425" t="str">
        <f t="shared" si="355"/>
        <v/>
      </c>
      <c r="W703" s="425"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3"/>
      <c r="BG703" s="3" t="s">
        <v>1551</v>
      </c>
    </row>
    <row r="704" spans="1:59" s="12" customFormat="1" ht="13.5" customHeight="1" x14ac:dyDescent="0.2">
      <c r="A704" s="163">
        <v>689</v>
      </c>
      <c r="B704" s="164"/>
      <c r="C704" s="165"/>
      <c r="D704" s="166"/>
      <c r="E704" s="165"/>
      <c r="F704" s="165"/>
      <c r="G704" s="220"/>
      <c r="H704" s="165"/>
      <c r="I704" s="167"/>
      <c r="J704" s="168"/>
      <c r="K704" s="503"/>
      <c r="L704" s="498"/>
      <c r="M704" s="428"/>
      <c r="N704" s="427"/>
      <c r="O704" s="429"/>
      <c r="P704" s="430"/>
      <c r="Q704" s="422" t="str">
        <f t="shared" si="351"/>
        <v/>
      </c>
      <c r="R704" s="422" t="str">
        <f t="shared" si="352"/>
        <v/>
      </c>
      <c r="S704" s="423" t="str">
        <f t="shared" si="353"/>
        <v/>
      </c>
      <c r="T704" s="424" t="str">
        <f t="shared" si="368"/>
        <v/>
      </c>
      <c r="U704" s="425" t="str">
        <f t="shared" si="354"/>
        <v/>
      </c>
      <c r="V704" s="425" t="str">
        <f t="shared" si="355"/>
        <v/>
      </c>
      <c r="W704" s="425"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3"/>
      <c r="BG704" s="3" t="s">
        <v>561</v>
      </c>
    </row>
    <row r="705" spans="1:59" s="12" customFormat="1" ht="13.5" customHeight="1" x14ac:dyDescent="0.2">
      <c r="A705" s="163">
        <v>690</v>
      </c>
      <c r="B705" s="164"/>
      <c r="C705" s="165"/>
      <c r="D705" s="166"/>
      <c r="E705" s="165"/>
      <c r="F705" s="165"/>
      <c r="G705" s="220"/>
      <c r="H705" s="165"/>
      <c r="I705" s="167"/>
      <c r="J705" s="168"/>
      <c r="K705" s="503"/>
      <c r="L705" s="498"/>
      <c r="M705" s="428"/>
      <c r="N705" s="427"/>
      <c r="O705" s="429"/>
      <c r="P705" s="430"/>
      <c r="Q705" s="422" t="str">
        <f t="shared" si="351"/>
        <v/>
      </c>
      <c r="R705" s="422" t="str">
        <f t="shared" si="352"/>
        <v/>
      </c>
      <c r="S705" s="423" t="str">
        <f t="shared" si="353"/>
        <v/>
      </c>
      <c r="T705" s="424" t="str">
        <f t="shared" si="368"/>
        <v/>
      </c>
      <c r="U705" s="425" t="str">
        <f t="shared" si="354"/>
        <v/>
      </c>
      <c r="V705" s="425" t="str">
        <f t="shared" si="355"/>
        <v/>
      </c>
      <c r="W705" s="425"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3"/>
      <c r="BG705" s="3" t="s">
        <v>1621</v>
      </c>
    </row>
    <row r="706" spans="1:59" s="12" customFormat="1" ht="13.5" customHeight="1" x14ac:dyDescent="0.2">
      <c r="A706" s="163">
        <v>691</v>
      </c>
      <c r="B706" s="164"/>
      <c r="C706" s="165"/>
      <c r="D706" s="166"/>
      <c r="E706" s="165"/>
      <c r="F706" s="165"/>
      <c r="G706" s="220"/>
      <c r="H706" s="165"/>
      <c r="I706" s="167"/>
      <c r="J706" s="168"/>
      <c r="K706" s="503"/>
      <c r="L706" s="498"/>
      <c r="M706" s="428"/>
      <c r="N706" s="427"/>
      <c r="O706" s="429"/>
      <c r="P706" s="430"/>
      <c r="Q706" s="422" t="str">
        <f t="shared" si="351"/>
        <v/>
      </c>
      <c r="R706" s="422" t="str">
        <f t="shared" si="352"/>
        <v/>
      </c>
      <c r="S706" s="423" t="str">
        <f t="shared" si="353"/>
        <v/>
      </c>
      <c r="T706" s="424" t="str">
        <f t="shared" si="368"/>
        <v/>
      </c>
      <c r="U706" s="425" t="str">
        <f t="shared" si="354"/>
        <v/>
      </c>
      <c r="V706" s="425" t="str">
        <f t="shared" si="355"/>
        <v/>
      </c>
      <c r="W706" s="425"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3"/>
      <c r="BG706" s="3" t="s">
        <v>1622</v>
      </c>
    </row>
    <row r="707" spans="1:59" s="12" customFormat="1" ht="13.5" customHeight="1" x14ac:dyDescent="0.2">
      <c r="A707" s="163">
        <v>692</v>
      </c>
      <c r="B707" s="164"/>
      <c r="C707" s="165"/>
      <c r="D707" s="166"/>
      <c r="E707" s="165"/>
      <c r="F707" s="165"/>
      <c r="G707" s="220"/>
      <c r="H707" s="165"/>
      <c r="I707" s="167"/>
      <c r="J707" s="168"/>
      <c r="K707" s="503"/>
      <c r="L707" s="498"/>
      <c r="M707" s="428"/>
      <c r="N707" s="427"/>
      <c r="O707" s="429"/>
      <c r="P707" s="430"/>
      <c r="Q707" s="422" t="str">
        <f t="shared" si="351"/>
        <v/>
      </c>
      <c r="R707" s="422" t="str">
        <f t="shared" si="352"/>
        <v/>
      </c>
      <c r="S707" s="423" t="str">
        <f t="shared" si="353"/>
        <v/>
      </c>
      <c r="T707" s="424" t="str">
        <f t="shared" si="368"/>
        <v/>
      </c>
      <c r="U707" s="425" t="str">
        <f t="shared" si="354"/>
        <v/>
      </c>
      <c r="V707" s="425" t="str">
        <f t="shared" si="355"/>
        <v/>
      </c>
      <c r="W707" s="425"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3"/>
      <c r="BG707" s="3" t="s">
        <v>1567</v>
      </c>
    </row>
    <row r="708" spans="1:59" s="12" customFormat="1" ht="13.5" customHeight="1" x14ac:dyDescent="0.2">
      <c r="A708" s="163">
        <v>693</v>
      </c>
      <c r="B708" s="164"/>
      <c r="C708" s="165"/>
      <c r="D708" s="166"/>
      <c r="E708" s="165"/>
      <c r="F708" s="165"/>
      <c r="G708" s="220"/>
      <c r="H708" s="165"/>
      <c r="I708" s="167"/>
      <c r="J708" s="168"/>
      <c r="K708" s="503"/>
      <c r="L708" s="498"/>
      <c r="M708" s="428"/>
      <c r="N708" s="427"/>
      <c r="O708" s="429"/>
      <c r="P708" s="430"/>
      <c r="Q708" s="422" t="str">
        <f t="shared" si="351"/>
        <v/>
      </c>
      <c r="R708" s="422" t="str">
        <f t="shared" si="352"/>
        <v/>
      </c>
      <c r="S708" s="423" t="str">
        <f t="shared" si="353"/>
        <v/>
      </c>
      <c r="T708" s="424" t="str">
        <f t="shared" si="368"/>
        <v/>
      </c>
      <c r="U708" s="425" t="str">
        <f t="shared" si="354"/>
        <v/>
      </c>
      <c r="V708" s="425" t="str">
        <f t="shared" si="355"/>
        <v/>
      </c>
      <c r="W708" s="425"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3"/>
      <c r="BG708" s="3" t="s">
        <v>391</v>
      </c>
    </row>
    <row r="709" spans="1:59" s="12" customFormat="1" ht="13.5" customHeight="1" x14ac:dyDescent="0.2">
      <c r="A709" s="163">
        <v>694</v>
      </c>
      <c r="B709" s="164"/>
      <c r="C709" s="165"/>
      <c r="D709" s="166"/>
      <c r="E709" s="165"/>
      <c r="F709" s="165"/>
      <c r="G709" s="220"/>
      <c r="H709" s="165"/>
      <c r="I709" s="167"/>
      <c r="J709" s="168"/>
      <c r="K709" s="503"/>
      <c r="L709" s="498"/>
      <c r="M709" s="428"/>
      <c r="N709" s="427"/>
      <c r="O709" s="429"/>
      <c r="P709" s="430"/>
      <c r="Q709" s="422" t="str">
        <f t="shared" si="351"/>
        <v/>
      </c>
      <c r="R709" s="422" t="str">
        <f t="shared" si="352"/>
        <v/>
      </c>
      <c r="S709" s="423" t="str">
        <f t="shared" si="353"/>
        <v/>
      </c>
      <c r="T709" s="424" t="str">
        <f t="shared" si="368"/>
        <v/>
      </c>
      <c r="U709" s="425" t="str">
        <f t="shared" si="354"/>
        <v/>
      </c>
      <c r="V709" s="425" t="str">
        <f t="shared" si="355"/>
        <v/>
      </c>
      <c r="W709" s="425"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3"/>
      <c r="BG709" s="3" t="s">
        <v>387</v>
      </c>
    </row>
    <row r="710" spans="1:59" s="12" customFormat="1" ht="13.5" customHeight="1" x14ac:dyDescent="0.2">
      <c r="A710" s="163">
        <v>695</v>
      </c>
      <c r="B710" s="164"/>
      <c r="C710" s="165"/>
      <c r="D710" s="166"/>
      <c r="E710" s="165"/>
      <c r="F710" s="165"/>
      <c r="G710" s="220"/>
      <c r="H710" s="165"/>
      <c r="I710" s="167"/>
      <c r="J710" s="168"/>
      <c r="K710" s="503"/>
      <c r="L710" s="498"/>
      <c r="M710" s="428"/>
      <c r="N710" s="427"/>
      <c r="O710" s="429"/>
      <c r="P710" s="430"/>
      <c r="Q710" s="422" t="str">
        <f t="shared" si="351"/>
        <v/>
      </c>
      <c r="R710" s="422" t="str">
        <f t="shared" si="352"/>
        <v/>
      </c>
      <c r="S710" s="423" t="str">
        <f t="shared" si="353"/>
        <v/>
      </c>
      <c r="T710" s="424" t="str">
        <f t="shared" si="368"/>
        <v/>
      </c>
      <c r="U710" s="425" t="str">
        <f t="shared" si="354"/>
        <v/>
      </c>
      <c r="V710" s="425" t="str">
        <f t="shared" si="355"/>
        <v/>
      </c>
      <c r="W710" s="425"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3"/>
      <c r="BG710" s="3" t="s">
        <v>392</v>
      </c>
    </row>
    <row r="711" spans="1:59" s="12" customFormat="1" ht="13.5" customHeight="1" x14ac:dyDescent="0.2">
      <c r="A711" s="163">
        <v>696</v>
      </c>
      <c r="B711" s="164"/>
      <c r="C711" s="165"/>
      <c r="D711" s="166"/>
      <c r="E711" s="165"/>
      <c r="F711" s="165"/>
      <c r="G711" s="220"/>
      <c r="H711" s="165"/>
      <c r="I711" s="167"/>
      <c r="J711" s="168"/>
      <c r="K711" s="503"/>
      <c r="L711" s="498"/>
      <c r="M711" s="428"/>
      <c r="N711" s="427"/>
      <c r="O711" s="429"/>
      <c r="P711" s="430"/>
      <c r="Q711" s="422" t="str">
        <f t="shared" si="351"/>
        <v/>
      </c>
      <c r="R711" s="422" t="str">
        <f t="shared" si="352"/>
        <v/>
      </c>
      <c r="S711" s="423" t="str">
        <f t="shared" si="353"/>
        <v/>
      </c>
      <c r="T711" s="424" t="str">
        <f t="shared" si="368"/>
        <v/>
      </c>
      <c r="U711" s="425" t="str">
        <f t="shared" si="354"/>
        <v/>
      </c>
      <c r="V711" s="425" t="str">
        <f t="shared" si="355"/>
        <v/>
      </c>
      <c r="W711" s="425"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3"/>
      <c r="BG711" s="3" t="s">
        <v>388</v>
      </c>
    </row>
    <row r="712" spans="1:59" s="12" customFormat="1" ht="13.5" customHeight="1" x14ac:dyDescent="0.2">
      <c r="A712" s="163">
        <v>697</v>
      </c>
      <c r="B712" s="164"/>
      <c r="C712" s="165"/>
      <c r="D712" s="166"/>
      <c r="E712" s="165"/>
      <c r="F712" s="165"/>
      <c r="G712" s="220"/>
      <c r="H712" s="165"/>
      <c r="I712" s="167"/>
      <c r="J712" s="168"/>
      <c r="K712" s="503"/>
      <c r="L712" s="498"/>
      <c r="M712" s="428"/>
      <c r="N712" s="427"/>
      <c r="O712" s="429"/>
      <c r="P712" s="430"/>
      <c r="Q712" s="422" t="str">
        <f t="shared" si="351"/>
        <v/>
      </c>
      <c r="R712" s="422" t="str">
        <f t="shared" si="352"/>
        <v/>
      </c>
      <c r="S712" s="423" t="str">
        <f t="shared" si="353"/>
        <v/>
      </c>
      <c r="T712" s="424" t="str">
        <f t="shared" si="368"/>
        <v/>
      </c>
      <c r="U712" s="425" t="str">
        <f t="shared" si="354"/>
        <v/>
      </c>
      <c r="V712" s="425" t="str">
        <f t="shared" si="355"/>
        <v/>
      </c>
      <c r="W712" s="425"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3"/>
      <c r="BG712" s="3" t="s">
        <v>308</v>
      </c>
    </row>
    <row r="713" spans="1:59" s="12" customFormat="1" ht="13.5" customHeight="1" x14ac:dyDescent="0.2">
      <c r="A713" s="163">
        <v>698</v>
      </c>
      <c r="B713" s="164"/>
      <c r="C713" s="165"/>
      <c r="D713" s="166"/>
      <c r="E713" s="165"/>
      <c r="F713" s="165"/>
      <c r="G713" s="220"/>
      <c r="H713" s="165"/>
      <c r="I713" s="167"/>
      <c r="J713" s="168"/>
      <c r="K713" s="503"/>
      <c r="L713" s="498"/>
      <c r="M713" s="428"/>
      <c r="N713" s="427"/>
      <c r="O713" s="429"/>
      <c r="P713" s="430"/>
      <c r="Q713" s="422" t="str">
        <f t="shared" si="351"/>
        <v/>
      </c>
      <c r="R713" s="422" t="str">
        <f t="shared" si="352"/>
        <v/>
      </c>
      <c r="S713" s="423" t="str">
        <f t="shared" si="353"/>
        <v/>
      </c>
      <c r="T713" s="424" t="str">
        <f t="shared" si="368"/>
        <v/>
      </c>
      <c r="U713" s="425" t="str">
        <f t="shared" si="354"/>
        <v/>
      </c>
      <c r="V713" s="425" t="str">
        <f t="shared" si="355"/>
        <v/>
      </c>
      <c r="W713" s="425"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3"/>
      <c r="BG713" s="3" t="s">
        <v>397</v>
      </c>
    </row>
    <row r="714" spans="1:59" s="12" customFormat="1" ht="13.5" customHeight="1" x14ac:dyDescent="0.2">
      <c r="A714" s="163">
        <v>699</v>
      </c>
      <c r="B714" s="164"/>
      <c r="C714" s="165"/>
      <c r="D714" s="166"/>
      <c r="E714" s="165"/>
      <c r="F714" s="165"/>
      <c r="G714" s="220"/>
      <c r="H714" s="165"/>
      <c r="I714" s="167"/>
      <c r="J714" s="168"/>
      <c r="K714" s="503"/>
      <c r="L714" s="498"/>
      <c r="M714" s="428"/>
      <c r="N714" s="427"/>
      <c r="O714" s="429"/>
      <c r="P714" s="430"/>
      <c r="Q714" s="422" t="str">
        <f t="shared" si="351"/>
        <v/>
      </c>
      <c r="R714" s="422" t="str">
        <f t="shared" si="352"/>
        <v/>
      </c>
      <c r="S714" s="423" t="str">
        <f t="shared" si="353"/>
        <v/>
      </c>
      <c r="T714" s="424" t="str">
        <f t="shared" si="368"/>
        <v/>
      </c>
      <c r="U714" s="425" t="str">
        <f t="shared" si="354"/>
        <v/>
      </c>
      <c r="V714" s="425" t="str">
        <f t="shared" si="355"/>
        <v/>
      </c>
      <c r="W714" s="425"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3"/>
      <c r="BG714" s="3" t="s">
        <v>307</v>
      </c>
    </row>
    <row r="715" spans="1:59" s="12" customFormat="1" ht="13.5" customHeight="1" x14ac:dyDescent="0.2">
      <c r="A715" s="163">
        <v>700</v>
      </c>
      <c r="B715" s="164"/>
      <c r="C715" s="165"/>
      <c r="D715" s="166"/>
      <c r="E715" s="165"/>
      <c r="F715" s="165"/>
      <c r="G715" s="220"/>
      <c r="H715" s="165"/>
      <c r="I715" s="167"/>
      <c r="J715" s="168"/>
      <c r="K715" s="503"/>
      <c r="L715" s="498"/>
      <c r="M715" s="428"/>
      <c r="N715" s="427"/>
      <c r="O715" s="429"/>
      <c r="P715" s="430"/>
      <c r="Q715" s="422" t="str">
        <f t="shared" si="351"/>
        <v/>
      </c>
      <c r="R715" s="422" t="str">
        <f t="shared" si="352"/>
        <v/>
      </c>
      <c r="S715" s="423" t="str">
        <f t="shared" si="353"/>
        <v/>
      </c>
      <c r="T715" s="424" t="str">
        <f t="shared" si="368"/>
        <v/>
      </c>
      <c r="U715" s="425" t="str">
        <f t="shared" si="354"/>
        <v/>
      </c>
      <c r="V715" s="425" t="str">
        <f t="shared" si="355"/>
        <v/>
      </c>
      <c r="W715" s="425"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3"/>
      <c r="BG715" s="3" t="s">
        <v>393</v>
      </c>
    </row>
    <row r="716" spans="1:59" s="12" customFormat="1" ht="13.5" customHeight="1" x14ac:dyDescent="0.2">
      <c r="A716" s="163">
        <v>701</v>
      </c>
      <c r="B716" s="164"/>
      <c r="C716" s="165"/>
      <c r="D716" s="166"/>
      <c r="E716" s="165"/>
      <c r="F716" s="165"/>
      <c r="G716" s="220"/>
      <c r="H716" s="165"/>
      <c r="I716" s="167"/>
      <c r="J716" s="168"/>
      <c r="K716" s="503"/>
      <c r="L716" s="498"/>
      <c r="M716" s="428"/>
      <c r="N716" s="427"/>
      <c r="O716" s="429"/>
      <c r="P716" s="430"/>
      <c r="Q716" s="422" t="str">
        <f t="shared" si="351"/>
        <v/>
      </c>
      <c r="R716" s="422" t="str">
        <f t="shared" si="352"/>
        <v/>
      </c>
      <c r="S716" s="423" t="str">
        <f t="shared" si="353"/>
        <v/>
      </c>
      <c r="T716" s="424" t="str">
        <f t="shared" si="368"/>
        <v/>
      </c>
      <c r="U716" s="425" t="str">
        <f t="shared" si="354"/>
        <v/>
      </c>
      <c r="V716" s="425" t="str">
        <f t="shared" si="355"/>
        <v/>
      </c>
      <c r="W716" s="425"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3"/>
      <c r="BG716" s="3" t="s">
        <v>450</v>
      </c>
    </row>
    <row r="717" spans="1:59" s="12" customFormat="1" ht="13.5" customHeight="1" x14ac:dyDescent="0.2">
      <c r="A717" s="163">
        <v>702</v>
      </c>
      <c r="B717" s="164"/>
      <c r="C717" s="165"/>
      <c r="D717" s="166"/>
      <c r="E717" s="165"/>
      <c r="F717" s="165"/>
      <c r="G717" s="220"/>
      <c r="H717" s="165"/>
      <c r="I717" s="167"/>
      <c r="J717" s="168"/>
      <c r="K717" s="503"/>
      <c r="L717" s="498"/>
      <c r="M717" s="428"/>
      <c r="N717" s="427"/>
      <c r="O717" s="429"/>
      <c r="P717" s="430"/>
      <c r="Q717" s="422" t="str">
        <f t="shared" si="351"/>
        <v/>
      </c>
      <c r="R717" s="422" t="str">
        <f t="shared" si="352"/>
        <v/>
      </c>
      <c r="S717" s="423" t="str">
        <f t="shared" si="353"/>
        <v/>
      </c>
      <c r="T717" s="424" t="str">
        <f t="shared" si="368"/>
        <v/>
      </c>
      <c r="U717" s="425" t="str">
        <f t="shared" si="354"/>
        <v/>
      </c>
      <c r="V717" s="425" t="str">
        <f t="shared" si="355"/>
        <v/>
      </c>
      <c r="W717" s="425"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3"/>
      <c r="BG717" s="3" t="s">
        <v>449</v>
      </c>
    </row>
    <row r="718" spans="1:59" s="12" customFormat="1" ht="13.5" customHeight="1" x14ac:dyDescent="0.2">
      <c r="A718" s="163">
        <v>703</v>
      </c>
      <c r="B718" s="164"/>
      <c r="C718" s="165"/>
      <c r="D718" s="166"/>
      <c r="E718" s="165"/>
      <c r="F718" s="165"/>
      <c r="G718" s="220"/>
      <c r="H718" s="165"/>
      <c r="I718" s="167"/>
      <c r="J718" s="168"/>
      <c r="K718" s="503"/>
      <c r="L718" s="498"/>
      <c r="M718" s="428"/>
      <c r="N718" s="427"/>
      <c r="O718" s="429"/>
      <c r="P718" s="430"/>
      <c r="Q718" s="422" t="str">
        <f t="shared" si="351"/>
        <v/>
      </c>
      <c r="R718" s="422" t="str">
        <f t="shared" si="352"/>
        <v/>
      </c>
      <c r="S718" s="423" t="str">
        <f t="shared" si="353"/>
        <v/>
      </c>
      <c r="T718" s="424" t="str">
        <f t="shared" si="368"/>
        <v/>
      </c>
      <c r="U718" s="425" t="str">
        <f t="shared" si="354"/>
        <v/>
      </c>
      <c r="V718" s="425" t="str">
        <f t="shared" si="355"/>
        <v/>
      </c>
      <c r="W718" s="425"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3"/>
      <c r="BG718" s="3" t="s">
        <v>492</v>
      </c>
    </row>
    <row r="719" spans="1:59" s="12" customFormat="1" ht="13.5" customHeight="1" x14ac:dyDescent="0.2">
      <c r="A719" s="163">
        <v>704</v>
      </c>
      <c r="B719" s="164"/>
      <c r="C719" s="165"/>
      <c r="D719" s="166"/>
      <c r="E719" s="165"/>
      <c r="F719" s="165"/>
      <c r="G719" s="220"/>
      <c r="H719" s="165"/>
      <c r="I719" s="167"/>
      <c r="J719" s="168"/>
      <c r="K719" s="503"/>
      <c r="L719" s="498"/>
      <c r="M719" s="428"/>
      <c r="N719" s="427"/>
      <c r="O719" s="429"/>
      <c r="P719" s="430"/>
      <c r="Q719" s="422" t="str">
        <f t="shared" si="351"/>
        <v/>
      </c>
      <c r="R719" s="422" t="str">
        <f t="shared" si="352"/>
        <v/>
      </c>
      <c r="S719" s="423" t="str">
        <f t="shared" si="353"/>
        <v/>
      </c>
      <c r="T719" s="424" t="str">
        <f t="shared" si="368"/>
        <v/>
      </c>
      <c r="U719" s="425" t="str">
        <f t="shared" si="354"/>
        <v/>
      </c>
      <c r="V719" s="425" t="str">
        <f t="shared" si="355"/>
        <v/>
      </c>
      <c r="W719" s="425"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3"/>
      <c r="BG719" s="3" t="s">
        <v>491</v>
      </c>
    </row>
    <row r="720" spans="1:59" s="12" customFormat="1" ht="13.5" customHeight="1" x14ac:dyDescent="0.2">
      <c r="A720" s="163">
        <v>705</v>
      </c>
      <c r="B720" s="164"/>
      <c r="C720" s="165"/>
      <c r="D720" s="166"/>
      <c r="E720" s="165"/>
      <c r="F720" s="165"/>
      <c r="G720" s="220"/>
      <c r="H720" s="165"/>
      <c r="I720" s="167"/>
      <c r="J720" s="168"/>
      <c r="K720" s="503"/>
      <c r="L720" s="498"/>
      <c r="M720" s="428"/>
      <c r="N720" s="427"/>
      <c r="O720" s="429"/>
      <c r="P720" s="430"/>
      <c r="Q720" s="422" t="str">
        <f t="shared" ref="Q720:Q783" si="386">IF(ISBLANK(K720)=TRUE,"",IF(ISNUMBER(AM720)=TRUE,AM720,"エラー"))</f>
        <v/>
      </c>
      <c r="R720" s="422" t="str">
        <f t="shared" ref="R720:R783" si="387">IF(ISBLANK(K720)=TRUE,"",IF(ISNUMBER(AP720)=TRUE,AP720,"エラー"))</f>
        <v/>
      </c>
      <c r="S720" s="423" t="str">
        <f t="shared" ref="S720:S783" si="388">IF(ISBLANK(K720)=TRUE,"",IF(ISNUMBER(AV720)=TRUE,AV720,"エラー"))</f>
        <v/>
      </c>
      <c r="T720" s="424" t="str">
        <f t="shared" si="368"/>
        <v/>
      </c>
      <c r="U720" s="425" t="str">
        <f t="shared" ref="U720:U783" si="389">IF(Q720="","",IF(ISERROR(Q720*Y720*AF720),"エラー",IF(ISBLANK(Y720)=TRUE,"エラー",IF(ISBLANK(Q720)=TRUE,"エラー",IF(AY720=1,"エラー",Q720*AF720*Y720/1000)))))</f>
        <v/>
      </c>
      <c r="V720" s="425" t="str">
        <f t="shared" ref="V720:V783" si="390">IF(R720="","",IF(ISERROR(R720*Y720*AF720),"エラー",IF(ISBLANK(Y720)=TRUE,"エラー",IF(ISBLANK(R720)=TRUE,"エラー",IF(AY720=1,"エラー",R720*AF720*Y720/1000)))))</f>
        <v/>
      </c>
      <c r="W720" s="425"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3"/>
      <c r="BG720" s="3" t="s">
        <v>398</v>
      </c>
    </row>
    <row r="721" spans="1:59" s="12" customFormat="1" ht="13.5" customHeight="1" x14ac:dyDescent="0.2">
      <c r="A721" s="163">
        <v>706</v>
      </c>
      <c r="B721" s="164"/>
      <c r="C721" s="165"/>
      <c r="D721" s="166"/>
      <c r="E721" s="165"/>
      <c r="F721" s="165"/>
      <c r="G721" s="220"/>
      <c r="H721" s="165"/>
      <c r="I721" s="167"/>
      <c r="J721" s="168"/>
      <c r="K721" s="503"/>
      <c r="L721" s="498"/>
      <c r="M721" s="428"/>
      <c r="N721" s="427"/>
      <c r="O721" s="429"/>
      <c r="P721" s="430"/>
      <c r="Q721" s="422" t="str">
        <f t="shared" si="386"/>
        <v/>
      </c>
      <c r="R721" s="422" t="str">
        <f t="shared" si="387"/>
        <v/>
      </c>
      <c r="S721" s="423" t="str">
        <f t="shared" si="388"/>
        <v/>
      </c>
      <c r="T721" s="424" t="str">
        <f t="shared" ref="T721:T784" si="403">IF(OR(Y721="",Z721=""),"",Y721/Z721)</f>
        <v/>
      </c>
      <c r="U721" s="425" t="str">
        <f t="shared" si="389"/>
        <v/>
      </c>
      <c r="V721" s="425" t="str">
        <f t="shared" si="390"/>
        <v/>
      </c>
      <c r="W721" s="425"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3"/>
      <c r="BG721" s="3" t="s">
        <v>394</v>
      </c>
    </row>
    <row r="722" spans="1:59" s="12" customFormat="1" ht="13.5" customHeight="1" x14ac:dyDescent="0.2">
      <c r="A722" s="163">
        <v>707</v>
      </c>
      <c r="B722" s="164"/>
      <c r="C722" s="165"/>
      <c r="D722" s="166"/>
      <c r="E722" s="165"/>
      <c r="F722" s="165"/>
      <c r="G722" s="220"/>
      <c r="H722" s="165"/>
      <c r="I722" s="167"/>
      <c r="J722" s="168"/>
      <c r="K722" s="503"/>
      <c r="L722" s="498"/>
      <c r="M722" s="428"/>
      <c r="N722" s="427"/>
      <c r="O722" s="429"/>
      <c r="P722" s="430"/>
      <c r="Q722" s="422" t="str">
        <f t="shared" si="386"/>
        <v/>
      </c>
      <c r="R722" s="422" t="str">
        <f t="shared" si="387"/>
        <v/>
      </c>
      <c r="S722" s="423" t="str">
        <f t="shared" si="388"/>
        <v/>
      </c>
      <c r="T722" s="424" t="str">
        <f t="shared" si="403"/>
        <v/>
      </c>
      <c r="U722" s="425" t="str">
        <f t="shared" si="389"/>
        <v/>
      </c>
      <c r="V722" s="425" t="str">
        <f t="shared" si="390"/>
        <v/>
      </c>
      <c r="W722" s="425"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3"/>
      <c r="BG722" s="3" t="s">
        <v>1264</v>
      </c>
    </row>
    <row r="723" spans="1:59" s="12" customFormat="1" ht="13.5" customHeight="1" x14ac:dyDescent="0.2">
      <c r="A723" s="163">
        <v>708</v>
      </c>
      <c r="B723" s="164"/>
      <c r="C723" s="165"/>
      <c r="D723" s="166"/>
      <c r="E723" s="165"/>
      <c r="F723" s="165"/>
      <c r="G723" s="220"/>
      <c r="H723" s="165"/>
      <c r="I723" s="167"/>
      <c r="J723" s="168"/>
      <c r="K723" s="503"/>
      <c r="L723" s="498"/>
      <c r="M723" s="428"/>
      <c r="N723" s="427"/>
      <c r="O723" s="429"/>
      <c r="P723" s="430"/>
      <c r="Q723" s="422" t="str">
        <f t="shared" si="386"/>
        <v/>
      </c>
      <c r="R723" s="422" t="str">
        <f t="shared" si="387"/>
        <v/>
      </c>
      <c r="S723" s="423" t="str">
        <f t="shared" si="388"/>
        <v/>
      </c>
      <c r="T723" s="424" t="str">
        <f t="shared" si="403"/>
        <v/>
      </c>
      <c r="U723" s="425" t="str">
        <f t="shared" si="389"/>
        <v/>
      </c>
      <c r="V723" s="425" t="str">
        <f t="shared" si="390"/>
        <v/>
      </c>
      <c r="W723" s="425"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3"/>
      <c r="BG723" s="3" t="s">
        <v>1265</v>
      </c>
    </row>
    <row r="724" spans="1:59" s="12" customFormat="1" ht="13.5" customHeight="1" x14ac:dyDescent="0.2">
      <c r="A724" s="163">
        <v>709</v>
      </c>
      <c r="B724" s="164"/>
      <c r="C724" s="165"/>
      <c r="D724" s="166"/>
      <c r="E724" s="165"/>
      <c r="F724" s="165"/>
      <c r="G724" s="220"/>
      <c r="H724" s="165"/>
      <c r="I724" s="167"/>
      <c r="J724" s="168"/>
      <c r="K724" s="503"/>
      <c r="L724" s="498"/>
      <c r="M724" s="428"/>
      <c r="N724" s="427"/>
      <c r="O724" s="429"/>
      <c r="P724" s="430"/>
      <c r="Q724" s="422" t="str">
        <f t="shared" si="386"/>
        <v/>
      </c>
      <c r="R724" s="422" t="str">
        <f t="shared" si="387"/>
        <v/>
      </c>
      <c r="S724" s="423" t="str">
        <f t="shared" si="388"/>
        <v/>
      </c>
      <c r="T724" s="424" t="str">
        <f t="shared" si="403"/>
        <v/>
      </c>
      <c r="U724" s="425" t="str">
        <f t="shared" si="389"/>
        <v/>
      </c>
      <c r="V724" s="425" t="str">
        <f t="shared" si="390"/>
        <v/>
      </c>
      <c r="W724" s="425"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3"/>
      <c r="BG724" s="3" t="s">
        <v>399</v>
      </c>
    </row>
    <row r="725" spans="1:59" s="12" customFormat="1" ht="13.5" customHeight="1" x14ac:dyDescent="0.2">
      <c r="A725" s="163">
        <v>710</v>
      </c>
      <c r="B725" s="164"/>
      <c r="C725" s="165"/>
      <c r="D725" s="166"/>
      <c r="E725" s="165"/>
      <c r="F725" s="165"/>
      <c r="G725" s="220"/>
      <c r="H725" s="165"/>
      <c r="I725" s="167"/>
      <c r="J725" s="168"/>
      <c r="K725" s="503"/>
      <c r="L725" s="498"/>
      <c r="M725" s="428"/>
      <c r="N725" s="427"/>
      <c r="O725" s="429"/>
      <c r="P725" s="430"/>
      <c r="Q725" s="422" t="str">
        <f t="shared" si="386"/>
        <v/>
      </c>
      <c r="R725" s="422" t="str">
        <f t="shared" si="387"/>
        <v/>
      </c>
      <c r="S725" s="423" t="str">
        <f t="shared" si="388"/>
        <v/>
      </c>
      <c r="T725" s="424" t="str">
        <f t="shared" si="403"/>
        <v/>
      </c>
      <c r="U725" s="425" t="str">
        <f t="shared" si="389"/>
        <v/>
      </c>
      <c r="V725" s="425" t="str">
        <f t="shared" si="390"/>
        <v/>
      </c>
      <c r="W725" s="425"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3"/>
      <c r="BG725" s="3" t="s">
        <v>395</v>
      </c>
    </row>
    <row r="726" spans="1:59" s="12" customFormat="1" ht="13.5" customHeight="1" x14ac:dyDescent="0.2">
      <c r="A726" s="163">
        <v>711</v>
      </c>
      <c r="B726" s="164"/>
      <c r="C726" s="165"/>
      <c r="D726" s="166"/>
      <c r="E726" s="165"/>
      <c r="F726" s="165"/>
      <c r="G726" s="220"/>
      <c r="H726" s="165"/>
      <c r="I726" s="167"/>
      <c r="J726" s="168"/>
      <c r="K726" s="503"/>
      <c r="L726" s="498"/>
      <c r="M726" s="428"/>
      <c r="N726" s="427"/>
      <c r="O726" s="429"/>
      <c r="P726" s="430"/>
      <c r="Q726" s="422" t="str">
        <f t="shared" si="386"/>
        <v/>
      </c>
      <c r="R726" s="422" t="str">
        <f t="shared" si="387"/>
        <v/>
      </c>
      <c r="S726" s="423" t="str">
        <f t="shared" si="388"/>
        <v/>
      </c>
      <c r="T726" s="424" t="str">
        <f t="shared" si="403"/>
        <v/>
      </c>
      <c r="U726" s="425" t="str">
        <f t="shared" si="389"/>
        <v/>
      </c>
      <c r="V726" s="425" t="str">
        <f t="shared" si="390"/>
        <v/>
      </c>
      <c r="W726" s="425"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3"/>
      <c r="BG726" s="3" t="s">
        <v>400</v>
      </c>
    </row>
    <row r="727" spans="1:59" s="12" customFormat="1" ht="13.5" customHeight="1" x14ac:dyDescent="0.2">
      <c r="A727" s="163">
        <v>712</v>
      </c>
      <c r="B727" s="164"/>
      <c r="C727" s="165"/>
      <c r="D727" s="166"/>
      <c r="E727" s="165"/>
      <c r="F727" s="165"/>
      <c r="G727" s="220"/>
      <c r="H727" s="165"/>
      <c r="I727" s="167"/>
      <c r="J727" s="168"/>
      <c r="K727" s="503"/>
      <c r="L727" s="498"/>
      <c r="M727" s="428"/>
      <c r="N727" s="427"/>
      <c r="O727" s="429"/>
      <c r="P727" s="430"/>
      <c r="Q727" s="422" t="str">
        <f t="shared" si="386"/>
        <v/>
      </c>
      <c r="R727" s="422" t="str">
        <f t="shared" si="387"/>
        <v/>
      </c>
      <c r="S727" s="423" t="str">
        <f t="shared" si="388"/>
        <v/>
      </c>
      <c r="T727" s="424" t="str">
        <f t="shared" si="403"/>
        <v/>
      </c>
      <c r="U727" s="425" t="str">
        <f t="shared" si="389"/>
        <v/>
      </c>
      <c r="V727" s="425" t="str">
        <f t="shared" si="390"/>
        <v/>
      </c>
      <c r="W727" s="425"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3"/>
      <c r="BG727" s="3" t="s">
        <v>396</v>
      </c>
    </row>
    <row r="728" spans="1:59" s="12" customFormat="1" ht="13.5" customHeight="1" x14ac:dyDescent="0.2">
      <c r="A728" s="163">
        <v>713</v>
      </c>
      <c r="B728" s="164"/>
      <c r="C728" s="165"/>
      <c r="D728" s="166"/>
      <c r="E728" s="165"/>
      <c r="F728" s="165"/>
      <c r="G728" s="220"/>
      <c r="H728" s="165"/>
      <c r="I728" s="167"/>
      <c r="J728" s="168"/>
      <c r="K728" s="503"/>
      <c r="L728" s="498"/>
      <c r="M728" s="428"/>
      <c r="N728" s="427"/>
      <c r="O728" s="429"/>
      <c r="P728" s="430"/>
      <c r="Q728" s="422" t="str">
        <f t="shared" si="386"/>
        <v/>
      </c>
      <c r="R728" s="422" t="str">
        <f t="shared" si="387"/>
        <v/>
      </c>
      <c r="S728" s="423" t="str">
        <f t="shared" si="388"/>
        <v/>
      </c>
      <c r="T728" s="424" t="str">
        <f t="shared" si="403"/>
        <v/>
      </c>
      <c r="U728" s="425" t="str">
        <f t="shared" si="389"/>
        <v/>
      </c>
      <c r="V728" s="425" t="str">
        <f t="shared" si="390"/>
        <v/>
      </c>
      <c r="W728" s="425"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3"/>
      <c r="BG728" s="3" t="s">
        <v>1266</v>
      </c>
    </row>
    <row r="729" spans="1:59" s="12" customFormat="1" ht="13.5" customHeight="1" x14ac:dyDescent="0.2">
      <c r="A729" s="163">
        <v>714</v>
      </c>
      <c r="B729" s="164"/>
      <c r="C729" s="165"/>
      <c r="D729" s="166"/>
      <c r="E729" s="165"/>
      <c r="F729" s="165"/>
      <c r="G729" s="220"/>
      <c r="H729" s="165"/>
      <c r="I729" s="167"/>
      <c r="J729" s="168"/>
      <c r="K729" s="503"/>
      <c r="L729" s="498"/>
      <c r="M729" s="428"/>
      <c r="N729" s="427"/>
      <c r="O729" s="429"/>
      <c r="P729" s="430"/>
      <c r="Q729" s="422" t="str">
        <f t="shared" si="386"/>
        <v/>
      </c>
      <c r="R729" s="422" t="str">
        <f t="shared" si="387"/>
        <v/>
      </c>
      <c r="S729" s="423" t="str">
        <f t="shared" si="388"/>
        <v/>
      </c>
      <c r="T729" s="424" t="str">
        <f t="shared" si="403"/>
        <v/>
      </c>
      <c r="U729" s="425" t="str">
        <f t="shared" si="389"/>
        <v/>
      </c>
      <c r="V729" s="425" t="str">
        <f t="shared" si="390"/>
        <v/>
      </c>
      <c r="W729" s="425"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3"/>
      <c r="BG729" s="3" t="s">
        <v>1267</v>
      </c>
    </row>
    <row r="730" spans="1:59" s="12" customFormat="1" ht="13.5" customHeight="1" x14ac:dyDescent="0.2">
      <c r="A730" s="163">
        <v>715</v>
      </c>
      <c r="B730" s="164"/>
      <c r="C730" s="165"/>
      <c r="D730" s="166"/>
      <c r="E730" s="165"/>
      <c r="F730" s="165"/>
      <c r="G730" s="220"/>
      <c r="H730" s="165"/>
      <c r="I730" s="167"/>
      <c r="J730" s="168"/>
      <c r="K730" s="503"/>
      <c r="L730" s="498"/>
      <c r="M730" s="428"/>
      <c r="N730" s="427"/>
      <c r="O730" s="429"/>
      <c r="P730" s="430"/>
      <c r="Q730" s="422" t="str">
        <f t="shared" si="386"/>
        <v/>
      </c>
      <c r="R730" s="422" t="str">
        <f t="shared" si="387"/>
        <v/>
      </c>
      <c r="S730" s="423" t="str">
        <f t="shared" si="388"/>
        <v/>
      </c>
      <c r="T730" s="424" t="str">
        <f t="shared" si="403"/>
        <v/>
      </c>
      <c r="U730" s="425" t="str">
        <f t="shared" si="389"/>
        <v/>
      </c>
      <c r="V730" s="425" t="str">
        <f t="shared" si="390"/>
        <v/>
      </c>
      <c r="W730" s="425"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3"/>
      <c r="BG730" s="3" t="s">
        <v>310</v>
      </c>
    </row>
    <row r="731" spans="1:59" s="12" customFormat="1" ht="13.5" customHeight="1" x14ac:dyDescent="0.2">
      <c r="A731" s="163">
        <v>716</v>
      </c>
      <c r="B731" s="164"/>
      <c r="C731" s="165"/>
      <c r="D731" s="166"/>
      <c r="E731" s="165"/>
      <c r="F731" s="165"/>
      <c r="G731" s="220"/>
      <c r="H731" s="165"/>
      <c r="I731" s="167"/>
      <c r="J731" s="168"/>
      <c r="K731" s="503"/>
      <c r="L731" s="498"/>
      <c r="M731" s="428"/>
      <c r="N731" s="427"/>
      <c r="O731" s="429"/>
      <c r="P731" s="430"/>
      <c r="Q731" s="422" t="str">
        <f t="shared" si="386"/>
        <v/>
      </c>
      <c r="R731" s="422" t="str">
        <f t="shared" si="387"/>
        <v/>
      </c>
      <c r="S731" s="423" t="str">
        <f t="shared" si="388"/>
        <v/>
      </c>
      <c r="T731" s="424" t="str">
        <f t="shared" si="403"/>
        <v/>
      </c>
      <c r="U731" s="425" t="str">
        <f t="shared" si="389"/>
        <v/>
      </c>
      <c r="V731" s="425" t="str">
        <f t="shared" si="390"/>
        <v/>
      </c>
      <c r="W731" s="425"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3"/>
      <c r="BG731" s="3" t="s">
        <v>405</v>
      </c>
    </row>
    <row r="732" spans="1:59" s="12" customFormat="1" ht="13.5" customHeight="1" x14ac:dyDescent="0.2">
      <c r="A732" s="163">
        <v>717</v>
      </c>
      <c r="B732" s="164"/>
      <c r="C732" s="165"/>
      <c r="D732" s="166"/>
      <c r="E732" s="165"/>
      <c r="F732" s="165"/>
      <c r="G732" s="220"/>
      <c r="H732" s="165"/>
      <c r="I732" s="167"/>
      <c r="J732" s="168"/>
      <c r="K732" s="503"/>
      <c r="L732" s="498"/>
      <c r="M732" s="428"/>
      <c r="N732" s="427"/>
      <c r="O732" s="429"/>
      <c r="P732" s="430"/>
      <c r="Q732" s="422" t="str">
        <f t="shared" si="386"/>
        <v/>
      </c>
      <c r="R732" s="422" t="str">
        <f t="shared" si="387"/>
        <v/>
      </c>
      <c r="S732" s="423" t="str">
        <f t="shared" si="388"/>
        <v/>
      </c>
      <c r="T732" s="424" t="str">
        <f t="shared" si="403"/>
        <v/>
      </c>
      <c r="U732" s="425" t="str">
        <f t="shared" si="389"/>
        <v/>
      </c>
      <c r="V732" s="425" t="str">
        <f t="shared" si="390"/>
        <v/>
      </c>
      <c r="W732" s="425"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3"/>
      <c r="BG732" s="3" t="s">
        <v>309</v>
      </c>
    </row>
    <row r="733" spans="1:59" s="12" customFormat="1" ht="13.5" customHeight="1" x14ac:dyDescent="0.2">
      <c r="A733" s="163">
        <v>718</v>
      </c>
      <c r="B733" s="164"/>
      <c r="C733" s="165"/>
      <c r="D733" s="166"/>
      <c r="E733" s="165"/>
      <c r="F733" s="165"/>
      <c r="G733" s="220"/>
      <c r="H733" s="165"/>
      <c r="I733" s="167"/>
      <c r="J733" s="168"/>
      <c r="K733" s="503"/>
      <c r="L733" s="498"/>
      <c r="M733" s="428"/>
      <c r="N733" s="427"/>
      <c r="O733" s="429"/>
      <c r="P733" s="430"/>
      <c r="Q733" s="422" t="str">
        <f t="shared" si="386"/>
        <v/>
      </c>
      <c r="R733" s="422" t="str">
        <f t="shared" si="387"/>
        <v/>
      </c>
      <c r="S733" s="423" t="str">
        <f t="shared" si="388"/>
        <v/>
      </c>
      <c r="T733" s="424" t="str">
        <f t="shared" si="403"/>
        <v/>
      </c>
      <c r="U733" s="425" t="str">
        <f t="shared" si="389"/>
        <v/>
      </c>
      <c r="V733" s="425" t="str">
        <f t="shared" si="390"/>
        <v/>
      </c>
      <c r="W733" s="425"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3"/>
      <c r="BG733" s="3" t="s">
        <v>401</v>
      </c>
    </row>
    <row r="734" spans="1:59" s="12" customFormat="1" ht="13.5" customHeight="1" x14ac:dyDescent="0.2">
      <c r="A734" s="163">
        <v>719</v>
      </c>
      <c r="B734" s="164"/>
      <c r="C734" s="165"/>
      <c r="D734" s="166"/>
      <c r="E734" s="165"/>
      <c r="F734" s="165"/>
      <c r="G734" s="220"/>
      <c r="H734" s="165"/>
      <c r="I734" s="167"/>
      <c r="J734" s="168"/>
      <c r="K734" s="503"/>
      <c r="L734" s="498"/>
      <c r="M734" s="428"/>
      <c r="N734" s="427"/>
      <c r="O734" s="429"/>
      <c r="P734" s="430"/>
      <c r="Q734" s="422" t="str">
        <f t="shared" si="386"/>
        <v/>
      </c>
      <c r="R734" s="422" t="str">
        <f t="shared" si="387"/>
        <v/>
      </c>
      <c r="S734" s="423" t="str">
        <f t="shared" si="388"/>
        <v/>
      </c>
      <c r="T734" s="424" t="str">
        <f t="shared" si="403"/>
        <v/>
      </c>
      <c r="U734" s="425" t="str">
        <f t="shared" si="389"/>
        <v/>
      </c>
      <c r="V734" s="425" t="str">
        <f t="shared" si="390"/>
        <v/>
      </c>
      <c r="W734" s="425"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3"/>
      <c r="BG734" s="3" t="s">
        <v>452</v>
      </c>
    </row>
    <row r="735" spans="1:59" s="12" customFormat="1" ht="13.5" customHeight="1" x14ac:dyDescent="0.2">
      <c r="A735" s="163">
        <v>720</v>
      </c>
      <c r="B735" s="164"/>
      <c r="C735" s="165"/>
      <c r="D735" s="166"/>
      <c r="E735" s="165"/>
      <c r="F735" s="165"/>
      <c r="G735" s="220"/>
      <c r="H735" s="165"/>
      <c r="I735" s="167"/>
      <c r="J735" s="168"/>
      <c r="K735" s="503"/>
      <c r="L735" s="498"/>
      <c r="M735" s="428"/>
      <c r="N735" s="427"/>
      <c r="O735" s="429"/>
      <c r="P735" s="430"/>
      <c r="Q735" s="422" t="str">
        <f t="shared" si="386"/>
        <v/>
      </c>
      <c r="R735" s="422" t="str">
        <f t="shared" si="387"/>
        <v/>
      </c>
      <c r="S735" s="423" t="str">
        <f t="shared" si="388"/>
        <v/>
      </c>
      <c r="T735" s="424" t="str">
        <f t="shared" si="403"/>
        <v/>
      </c>
      <c r="U735" s="425" t="str">
        <f t="shared" si="389"/>
        <v/>
      </c>
      <c r="V735" s="425" t="str">
        <f t="shared" si="390"/>
        <v/>
      </c>
      <c r="W735" s="425"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3"/>
      <c r="BG735" s="3" t="s">
        <v>451</v>
      </c>
    </row>
    <row r="736" spans="1:59" s="12" customFormat="1" ht="13.5" customHeight="1" x14ac:dyDescent="0.2">
      <c r="A736" s="163">
        <v>721</v>
      </c>
      <c r="B736" s="164"/>
      <c r="C736" s="165"/>
      <c r="D736" s="166"/>
      <c r="E736" s="165"/>
      <c r="F736" s="165"/>
      <c r="G736" s="220"/>
      <c r="H736" s="165"/>
      <c r="I736" s="167"/>
      <c r="J736" s="168"/>
      <c r="K736" s="503"/>
      <c r="L736" s="498"/>
      <c r="M736" s="428"/>
      <c r="N736" s="427"/>
      <c r="O736" s="429"/>
      <c r="P736" s="430"/>
      <c r="Q736" s="422" t="str">
        <f t="shared" si="386"/>
        <v/>
      </c>
      <c r="R736" s="422" t="str">
        <f t="shared" si="387"/>
        <v/>
      </c>
      <c r="S736" s="423" t="str">
        <f t="shared" si="388"/>
        <v/>
      </c>
      <c r="T736" s="424" t="str">
        <f t="shared" si="403"/>
        <v/>
      </c>
      <c r="U736" s="425" t="str">
        <f t="shared" si="389"/>
        <v/>
      </c>
      <c r="V736" s="425" t="str">
        <f t="shared" si="390"/>
        <v/>
      </c>
      <c r="W736" s="425"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3"/>
      <c r="BG736" s="3" t="s">
        <v>494</v>
      </c>
    </row>
    <row r="737" spans="1:59" s="12" customFormat="1" ht="13.5" customHeight="1" x14ac:dyDescent="0.2">
      <c r="A737" s="163">
        <v>722</v>
      </c>
      <c r="B737" s="164"/>
      <c r="C737" s="165"/>
      <c r="D737" s="166"/>
      <c r="E737" s="165"/>
      <c r="F737" s="165"/>
      <c r="G737" s="220"/>
      <c r="H737" s="165"/>
      <c r="I737" s="167"/>
      <c r="J737" s="168"/>
      <c r="K737" s="503"/>
      <c r="L737" s="498"/>
      <c r="M737" s="428"/>
      <c r="N737" s="427"/>
      <c r="O737" s="429"/>
      <c r="P737" s="430"/>
      <c r="Q737" s="422" t="str">
        <f t="shared" si="386"/>
        <v/>
      </c>
      <c r="R737" s="422" t="str">
        <f t="shared" si="387"/>
        <v/>
      </c>
      <c r="S737" s="423" t="str">
        <f t="shared" si="388"/>
        <v/>
      </c>
      <c r="T737" s="424" t="str">
        <f t="shared" si="403"/>
        <v/>
      </c>
      <c r="U737" s="425" t="str">
        <f t="shared" si="389"/>
        <v/>
      </c>
      <c r="V737" s="425" t="str">
        <f t="shared" si="390"/>
        <v/>
      </c>
      <c r="W737" s="425"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3"/>
      <c r="BG737" s="3" t="s">
        <v>493</v>
      </c>
    </row>
    <row r="738" spans="1:59" s="12" customFormat="1" ht="13.5" customHeight="1" x14ac:dyDescent="0.2">
      <c r="A738" s="163">
        <v>723</v>
      </c>
      <c r="B738" s="164"/>
      <c r="C738" s="165"/>
      <c r="D738" s="166"/>
      <c r="E738" s="165"/>
      <c r="F738" s="165"/>
      <c r="G738" s="220"/>
      <c r="H738" s="165"/>
      <c r="I738" s="167"/>
      <c r="J738" s="168"/>
      <c r="K738" s="503"/>
      <c r="L738" s="498"/>
      <c r="M738" s="428"/>
      <c r="N738" s="427"/>
      <c r="O738" s="429"/>
      <c r="P738" s="430"/>
      <c r="Q738" s="422" t="str">
        <f t="shared" si="386"/>
        <v/>
      </c>
      <c r="R738" s="422" t="str">
        <f t="shared" si="387"/>
        <v/>
      </c>
      <c r="S738" s="423" t="str">
        <f t="shared" si="388"/>
        <v/>
      </c>
      <c r="T738" s="424" t="str">
        <f t="shared" si="403"/>
        <v/>
      </c>
      <c r="U738" s="425" t="str">
        <f t="shared" si="389"/>
        <v/>
      </c>
      <c r="V738" s="425" t="str">
        <f t="shared" si="390"/>
        <v/>
      </c>
      <c r="W738" s="425"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3"/>
      <c r="BG738" s="3" t="s">
        <v>406</v>
      </c>
    </row>
    <row r="739" spans="1:59" s="12" customFormat="1" ht="13.5" customHeight="1" x14ac:dyDescent="0.2">
      <c r="A739" s="163">
        <v>724</v>
      </c>
      <c r="B739" s="164"/>
      <c r="C739" s="165"/>
      <c r="D739" s="166"/>
      <c r="E739" s="165"/>
      <c r="F739" s="165"/>
      <c r="G739" s="220"/>
      <c r="H739" s="165"/>
      <c r="I739" s="167"/>
      <c r="J739" s="168"/>
      <c r="K739" s="503"/>
      <c r="L739" s="498"/>
      <c r="M739" s="428"/>
      <c r="N739" s="427"/>
      <c r="O739" s="429"/>
      <c r="P739" s="430"/>
      <c r="Q739" s="422" t="str">
        <f t="shared" si="386"/>
        <v/>
      </c>
      <c r="R739" s="422" t="str">
        <f t="shared" si="387"/>
        <v/>
      </c>
      <c r="S739" s="423" t="str">
        <f t="shared" si="388"/>
        <v/>
      </c>
      <c r="T739" s="424" t="str">
        <f t="shared" si="403"/>
        <v/>
      </c>
      <c r="U739" s="425" t="str">
        <f t="shared" si="389"/>
        <v/>
      </c>
      <c r="V739" s="425" t="str">
        <f t="shared" si="390"/>
        <v/>
      </c>
      <c r="W739" s="425"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3"/>
      <c r="BG739" s="3" t="s">
        <v>402</v>
      </c>
    </row>
    <row r="740" spans="1:59" s="12" customFormat="1" ht="13.5" customHeight="1" x14ac:dyDescent="0.2">
      <c r="A740" s="163">
        <v>725</v>
      </c>
      <c r="B740" s="164"/>
      <c r="C740" s="165"/>
      <c r="D740" s="166"/>
      <c r="E740" s="165"/>
      <c r="F740" s="165"/>
      <c r="G740" s="220"/>
      <c r="H740" s="165"/>
      <c r="I740" s="167"/>
      <c r="J740" s="168"/>
      <c r="K740" s="503"/>
      <c r="L740" s="498"/>
      <c r="M740" s="428"/>
      <c r="N740" s="427"/>
      <c r="O740" s="429"/>
      <c r="P740" s="430"/>
      <c r="Q740" s="422" t="str">
        <f t="shared" si="386"/>
        <v/>
      </c>
      <c r="R740" s="422" t="str">
        <f t="shared" si="387"/>
        <v/>
      </c>
      <c r="S740" s="423" t="str">
        <f t="shared" si="388"/>
        <v/>
      </c>
      <c r="T740" s="424" t="str">
        <f t="shared" si="403"/>
        <v/>
      </c>
      <c r="U740" s="425" t="str">
        <f t="shared" si="389"/>
        <v/>
      </c>
      <c r="V740" s="425" t="str">
        <f t="shared" si="390"/>
        <v/>
      </c>
      <c r="W740" s="425"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3"/>
      <c r="BG740" s="3" t="s">
        <v>1557</v>
      </c>
    </row>
    <row r="741" spans="1:59" s="12" customFormat="1" ht="13.5" customHeight="1" x14ac:dyDescent="0.2">
      <c r="A741" s="163">
        <v>726</v>
      </c>
      <c r="B741" s="164"/>
      <c r="C741" s="165"/>
      <c r="D741" s="166"/>
      <c r="E741" s="165"/>
      <c r="F741" s="165"/>
      <c r="G741" s="220"/>
      <c r="H741" s="165"/>
      <c r="I741" s="167"/>
      <c r="J741" s="168"/>
      <c r="K741" s="503"/>
      <c r="L741" s="498"/>
      <c r="M741" s="428"/>
      <c r="N741" s="427"/>
      <c r="O741" s="429"/>
      <c r="P741" s="430"/>
      <c r="Q741" s="422" t="str">
        <f t="shared" si="386"/>
        <v/>
      </c>
      <c r="R741" s="422" t="str">
        <f t="shared" si="387"/>
        <v/>
      </c>
      <c r="S741" s="423" t="str">
        <f t="shared" si="388"/>
        <v/>
      </c>
      <c r="T741" s="424" t="str">
        <f t="shared" si="403"/>
        <v/>
      </c>
      <c r="U741" s="425" t="str">
        <f t="shared" si="389"/>
        <v/>
      </c>
      <c r="V741" s="425" t="str">
        <f t="shared" si="390"/>
        <v/>
      </c>
      <c r="W741" s="425"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3"/>
      <c r="BG741" s="3" t="s">
        <v>1623</v>
      </c>
    </row>
    <row r="742" spans="1:59" s="12" customFormat="1" ht="13.5" customHeight="1" x14ac:dyDescent="0.2">
      <c r="A742" s="163">
        <v>727</v>
      </c>
      <c r="B742" s="164"/>
      <c r="C742" s="165"/>
      <c r="D742" s="166"/>
      <c r="E742" s="165"/>
      <c r="F742" s="165"/>
      <c r="G742" s="220"/>
      <c r="H742" s="165"/>
      <c r="I742" s="167"/>
      <c r="J742" s="168"/>
      <c r="K742" s="503"/>
      <c r="L742" s="498"/>
      <c r="M742" s="428"/>
      <c r="N742" s="427"/>
      <c r="O742" s="429"/>
      <c r="P742" s="430"/>
      <c r="Q742" s="422" t="str">
        <f t="shared" si="386"/>
        <v/>
      </c>
      <c r="R742" s="422" t="str">
        <f t="shared" si="387"/>
        <v/>
      </c>
      <c r="S742" s="423" t="str">
        <f t="shared" si="388"/>
        <v/>
      </c>
      <c r="T742" s="424" t="str">
        <f t="shared" si="403"/>
        <v/>
      </c>
      <c r="U742" s="425" t="str">
        <f t="shared" si="389"/>
        <v/>
      </c>
      <c r="V742" s="425" t="str">
        <f t="shared" si="390"/>
        <v/>
      </c>
      <c r="W742" s="425"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3"/>
      <c r="BG742" s="3" t="s">
        <v>407</v>
      </c>
    </row>
    <row r="743" spans="1:59" s="12" customFormat="1" ht="13.5" customHeight="1" x14ac:dyDescent="0.2">
      <c r="A743" s="163">
        <v>728</v>
      </c>
      <c r="B743" s="164"/>
      <c r="C743" s="165"/>
      <c r="D743" s="166"/>
      <c r="E743" s="165"/>
      <c r="F743" s="165"/>
      <c r="G743" s="220"/>
      <c r="H743" s="165"/>
      <c r="I743" s="167"/>
      <c r="J743" s="168"/>
      <c r="K743" s="503"/>
      <c r="L743" s="498"/>
      <c r="M743" s="428"/>
      <c r="N743" s="427"/>
      <c r="O743" s="429"/>
      <c r="P743" s="430"/>
      <c r="Q743" s="422" t="str">
        <f t="shared" si="386"/>
        <v/>
      </c>
      <c r="R743" s="422" t="str">
        <f t="shared" si="387"/>
        <v/>
      </c>
      <c r="S743" s="423" t="str">
        <f t="shared" si="388"/>
        <v/>
      </c>
      <c r="T743" s="424" t="str">
        <f t="shared" si="403"/>
        <v/>
      </c>
      <c r="U743" s="425" t="str">
        <f t="shared" si="389"/>
        <v/>
      </c>
      <c r="V743" s="425" t="str">
        <f t="shared" si="390"/>
        <v/>
      </c>
      <c r="W743" s="425"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3"/>
      <c r="BG743" s="3" t="s">
        <v>403</v>
      </c>
    </row>
    <row r="744" spans="1:59" s="12" customFormat="1" ht="13.5" customHeight="1" x14ac:dyDescent="0.2">
      <c r="A744" s="163">
        <v>729</v>
      </c>
      <c r="B744" s="164"/>
      <c r="C744" s="165"/>
      <c r="D744" s="166"/>
      <c r="E744" s="165"/>
      <c r="F744" s="165"/>
      <c r="G744" s="220"/>
      <c r="H744" s="165"/>
      <c r="I744" s="167"/>
      <c r="J744" s="168"/>
      <c r="K744" s="503"/>
      <c r="L744" s="498"/>
      <c r="M744" s="428"/>
      <c r="N744" s="427"/>
      <c r="O744" s="429"/>
      <c r="P744" s="430"/>
      <c r="Q744" s="422" t="str">
        <f t="shared" si="386"/>
        <v/>
      </c>
      <c r="R744" s="422" t="str">
        <f t="shared" si="387"/>
        <v/>
      </c>
      <c r="S744" s="423" t="str">
        <f t="shared" si="388"/>
        <v/>
      </c>
      <c r="T744" s="424" t="str">
        <f t="shared" si="403"/>
        <v/>
      </c>
      <c r="U744" s="425" t="str">
        <f t="shared" si="389"/>
        <v/>
      </c>
      <c r="V744" s="425" t="str">
        <f t="shared" si="390"/>
        <v/>
      </c>
      <c r="W744" s="425"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3"/>
      <c r="BG744" s="3" t="s">
        <v>408</v>
      </c>
    </row>
    <row r="745" spans="1:59" s="12" customFormat="1" ht="13.5" customHeight="1" x14ac:dyDescent="0.2">
      <c r="A745" s="163">
        <v>730</v>
      </c>
      <c r="B745" s="164"/>
      <c r="C745" s="165"/>
      <c r="D745" s="166"/>
      <c r="E745" s="165"/>
      <c r="F745" s="165"/>
      <c r="G745" s="220"/>
      <c r="H745" s="165"/>
      <c r="I745" s="167"/>
      <c r="J745" s="168"/>
      <c r="K745" s="503"/>
      <c r="L745" s="498"/>
      <c r="M745" s="428"/>
      <c r="N745" s="427"/>
      <c r="O745" s="429"/>
      <c r="P745" s="430"/>
      <c r="Q745" s="422" t="str">
        <f t="shared" si="386"/>
        <v/>
      </c>
      <c r="R745" s="422" t="str">
        <f t="shared" si="387"/>
        <v/>
      </c>
      <c r="S745" s="423" t="str">
        <f t="shared" si="388"/>
        <v/>
      </c>
      <c r="T745" s="424" t="str">
        <f t="shared" si="403"/>
        <v/>
      </c>
      <c r="U745" s="425" t="str">
        <f t="shared" si="389"/>
        <v/>
      </c>
      <c r="V745" s="425" t="str">
        <f t="shared" si="390"/>
        <v/>
      </c>
      <c r="W745" s="425"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3"/>
      <c r="BG745" s="3" t="s">
        <v>404</v>
      </c>
    </row>
    <row r="746" spans="1:59" s="12" customFormat="1" ht="13.5" customHeight="1" x14ac:dyDescent="0.2">
      <c r="A746" s="163">
        <v>731</v>
      </c>
      <c r="B746" s="164"/>
      <c r="C746" s="165"/>
      <c r="D746" s="166"/>
      <c r="E746" s="165"/>
      <c r="F746" s="165"/>
      <c r="G746" s="220"/>
      <c r="H746" s="165"/>
      <c r="I746" s="167"/>
      <c r="J746" s="168"/>
      <c r="K746" s="503"/>
      <c r="L746" s="498"/>
      <c r="M746" s="428"/>
      <c r="N746" s="427"/>
      <c r="O746" s="429"/>
      <c r="P746" s="430"/>
      <c r="Q746" s="422" t="str">
        <f t="shared" si="386"/>
        <v/>
      </c>
      <c r="R746" s="422" t="str">
        <f t="shared" si="387"/>
        <v/>
      </c>
      <c r="S746" s="423" t="str">
        <f t="shared" si="388"/>
        <v/>
      </c>
      <c r="T746" s="424" t="str">
        <f t="shared" si="403"/>
        <v/>
      </c>
      <c r="U746" s="425" t="str">
        <f t="shared" si="389"/>
        <v/>
      </c>
      <c r="V746" s="425" t="str">
        <f t="shared" si="390"/>
        <v/>
      </c>
      <c r="W746" s="425"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3"/>
      <c r="BG746" s="3" t="s">
        <v>1268</v>
      </c>
    </row>
    <row r="747" spans="1:59" s="12" customFormat="1" ht="13.5" customHeight="1" x14ac:dyDescent="0.2">
      <c r="A747" s="163">
        <v>732</v>
      </c>
      <c r="B747" s="164"/>
      <c r="C747" s="165"/>
      <c r="D747" s="166"/>
      <c r="E747" s="165"/>
      <c r="F747" s="165"/>
      <c r="G747" s="220"/>
      <c r="H747" s="165"/>
      <c r="I747" s="167"/>
      <c r="J747" s="168"/>
      <c r="K747" s="503"/>
      <c r="L747" s="498"/>
      <c r="M747" s="428"/>
      <c r="N747" s="427"/>
      <c r="O747" s="429"/>
      <c r="P747" s="430"/>
      <c r="Q747" s="422" t="str">
        <f t="shared" si="386"/>
        <v/>
      </c>
      <c r="R747" s="422" t="str">
        <f t="shared" si="387"/>
        <v/>
      </c>
      <c r="S747" s="423" t="str">
        <f t="shared" si="388"/>
        <v/>
      </c>
      <c r="T747" s="424" t="str">
        <f t="shared" si="403"/>
        <v/>
      </c>
      <c r="U747" s="425" t="str">
        <f t="shared" si="389"/>
        <v/>
      </c>
      <c r="V747" s="425" t="str">
        <f t="shared" si="390"/>
        <v/>
      </c>
      <c r="W747" s="425"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3"/>
      <c r="BG747" s="3" t="s">
        <v>1269</v>
      </c>
    </row>
    <row r="748" spans="1:59" s="12" customFormat="1" ht="13.5" customHeight="1" x14ac:dyDescent="0.2">
      <c r="A748" s="163">
        <v>733</v>
      </c>
      <c r="B748" s="164"/>
      <c r="C748" s="165"/>
      <c r="D748" s="166"/>
      <c r="E748" s="165"/>
      <c r="F748" s="165"/>
      <c r="G748" s="220"/>
      <c r="H748" s="165"/>
      <c r="I748" s="167"/>
      <c r="J748" s="168"/>
      <c r="K748" s="503"/>
      <c r="L748" s="498"/>
      <c r="M748" s="428"/>
      <c r="N748" s="427"/>
      <c r="O748" s="429"/>
      <c r="P748" s="430"/>
      <c r="Q748" s="422" t="str">
        <f t="shared" si="386"/>
        <v/>
      </c>
      <c r="R748" s="422" t="str">
        <f t="shared" si="387"/>
        <v/>
      </c>
      <c r="S748" s="423" t="str">
        <f t="shared" si="388"/>
        <v/>
      </c>
      <c r="T748" s="424" t="str">
        <f t="shared" si="403"/>
        <v/>
      </c>
      <c r="U748" s="425" t="str">
        <f t="shared" si="389"/>
        <v/>
      </c>
      <c r="V748" s="425" t="str">
        <f t="shared" si="390"/>
        <v/>
      </c>
      <c r="W748" s="425"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3"/>
      <c r="BG748" s="3" t="s">
        <v>597</v>
      </c>
    </row>
    <row r="749" spans="1:59" s="12" customFormat="1" ht="13.5" customHeight="1" x14ac:dyDescent="0.2">
      <c r="A749" s="163">
        <v>734</v>
      </c>
      <c r="B749" s="164"/>
      <c r="C749" s="165"/>
      <c r="D749" s="166"/>
      <c r="E749" s="165"/>
      <c r="F749" s="165"/>
      <c r="G749" s="220"/>
      <c r="H749" s="165"/>
      <c r="I749" s="167"/>
      <c r="J749" s="168"/>
      <c r="K749" s="503"/>
      <c r="L749" s="498"/>
      <c r="M749" s="428"/>
      <c r="N749" s="427"/>
      <c r="O749" s="429"/>
      <c r="P749" s="430"/>
      <c r="Q749" s="422" t="str">
        <f t="shared" si="386"/>
        <v/>
      </c>
      <c r="R749" s="422" t="str">
        <f t="shared" si="387"/>
        <v/>
      </c>
      <c r="S749" s="423" t="str">
        <f t="shared" si="388"/>
        <v/>
      </c>
      <c r="T749" s="424" t="str">
        <f t="shared" si="403"/>
        <v/>
      </c>
      <c r="U749" s="425" t="str">
        <f t="shared" si="389"/>
        <v/>
      </c>
      <c r="V749" s="425" t="str">
        <f t="shared" si="390"/>
        <v/>
      </c>
      <c r="W749" s="425"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3"/>
      <c r="BG749" s="3" t="s">
        <v>598</v>
      </c>
    </row>
    <row r="750" spans="1:59" s="12" customFormat="1" ht="13.5" customHeight="1" x14ac:dyDescent="0.2">
      <c r="A750" s="163">
        <v>735</v>
      </c>
      <c r="B750" s="164"/>
      <c r="C750" s="165"/>
      <c r="D750" s="166"/>
      <c r="E750" s="165"/>
      <c r="F750" s="165"/>
      <c r="G750" s="220"/>
      <c r="H750" s="165"/>
      <c r="I750" s="167"/>
      <c r="J750" s="168"/>
      <c r="K750" s="503"/>
      <c r="L750" s="498"/>
      <c r="M750" s="428"/>
      <c r="N750" s="427"/>
      <c r="O750" s="429"/>
      <c r="P750" s="430"/>
      <c r="Q750" s="422" t="str">
        <f t="shared" si="386"/>
        <v/>
      </c>
      <c r="R750" s="422" t="str">
        <f t="shared" si="387"/>
        <v/>
      </c>
      <c r="S750" s="423" t="str">
        <f t="shared" si="388"/>
        <v/>
      </c>
      <c r="T750" s="424" t="str">
        <f t="shared" si="403"/>
        <v/>
      </c>
      <c r="U750" s="425" t="str">
        <f t="shared" si="389"/>
        <v/>
      </c>
      <c r="V750" s="425" t="str">
        <f t="shared" si="390"/>
        <v/>
      </c>
      <c r="W750" s="425"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3"/>
      <c r="BG750" s="3" t="s">
        <v>599</v>
      </c>
    </row>
    <row r="751" spans="1:59" s="12" customFormat="1" ht="13.5" customHeight="1" x14ac:dyDescent="0.2">
      <c r="A751" s="163">
        <v>736</v>
      </c>
      <c r="B751" s="164"/>
      <c r="C751" s="165"/>
      <c r="D751" s="166"/>
      <c r="E751" s="165"/>
      <c r="F751" s="165"/>
      <c r="G751" s="220"/>
      <c r="H751" s="165"/>
      <c r="I751" s="167"/>
      <c r="J751" s="168"/>
      <c r="K751" s="503"/>
      <c r="L751" s="498"/>
      <c r="M751" s="428"/>
      <c r="N751" s="427"/>
      <c r="O751" s="429"/>
      <c r="P751" s="430"/>
      <c r="Q751" s="422" t="str">
        <f t="shared" si="386"/>
        <v/>
      </c>
      <c r="R751" s="422" t="str">
        <f t="shared" si="387"/>
        <v/>
      </c>
      <c r="S751" s="423" t="str">
        <f t="shared" si="388"/>
        <v/>
      </c>
      <c r="T751" s="424" t="str">
        <f t="shared" si="403"/>
        <v/>
      </c>
      <c r="U751" s="425" t="str">
        <f t="shared" si="389"/>
        <v/>
      </c>
      <c r="V751" s="425" t="str">
        <f t="shared" si="390"/>
        <v/>
      </c>
      <c r="W751" s="425"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3"/>
      <c r="BG751" s="3" t="s">
        <v>600</v>
      </c>
    </row>
    <row r="752" spans="1:59" s="12" customFormat="1" ht="13.5" customHeight="1" x14ac:dyDescent="0.2">
      <c r="A752" s="163">
        <v>737</v>
      </c>
      <c r="B752" s="164"/>
      <c r="C752" s="165"/>
      <c r="D752" s="166"/>
      <c r="E752" s="165"/>
      <c r="F752" s="165"/>
      <c r="G752" s="220"/>
      <c r="H752" s="165"/>
      <c r="I752" s="167"/>
      <c r="J752" s="168"/>
      <c r="K752" s="503"/>
      <c r="L752" s="498"/>
      <c r="M752" s="428"/>
      <c r="N752" s="427"/>
      <c r="O752" s="429"/>
      <c r="P752" s="430"/>
      <c r="Q752" s="422" t="str">
        <f t="shared" si="386"/>
        <v/>
      </c>
      <c r="R752" s="422" t="str">
        <f t="shared" si="387"/>
        <v/>
      </c>
      <c r="S752" s="423" t="str">
        <f t="shared" si="388"/>
        <v/>
      </c>
      <c r="T752" s="424" t="str">
        <f t="shared" si="403"/>
        <v/>
      </c>
      <c r="U752" s="425" t="str">
        <f t="shared" si="389"/>
        <v/>
      </c>
      <c r="V752" s="425" t="str">
        <f t="shared" si="390"/>
        <v/>
      </c>
      <c r="W752" s="425"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3"/>
      <c r="BG752" s="3" t="s">
        <v>601</v>
      </c>
    </row>
    <row r="753" spans="1:59" s="12" customFormat="1" ht="13.5" customHeight="1" x14ac:dyDescent="0.2">
      <c r="A753" s="163">
        <v>738</v>
      </c>
      <c r="B753" s="164"/>
      <c r="C753" s="165"/>
      <c r="D753" s="166"/>
      <c r="E753" s="165"/>
      <c r="F753" s="165"/>
      <c r="G753" s="220"/>
      <c r="H753" s="165"/>
      <c r="I753" s="167"/>
      <c r="J753" s="168"/>
      <c r="K753" s="503"/>
      <c r="L753" s="498"/>
      <c r="M753" s="428"/>
      <c r="N753" s="427"/>
      <c r="O753" s="429"/>
      <c r="P753" s="430"/>
      <c r="Q753" s="422" t="str">
        <f t="shared" si="386"/>
        <v/>
      </c>
      <c r="R753" s="422" t="str">
        <f t="shared" si="387"/>
        <v/>
      </c>
      <c r="S753" s="423" t="str">
        <f t="shared" si="388"/>
        <v/>
      </c>
      <c r="T753" s="424" t="str">
        <f t="shared" si="403"/>
        <v/>
      </c>
      <c r="U753" s="425" t="str">
        <f t="shared" si="389"/>
        <v/>
      </c>
      <c r="V753" s="425" t="str">
        <f t="shared" si="390"/>
        <v/>
      </c>
      <c r="W753" s="425"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3"/>
      <c r="BG753" s="3" t="s">
        <v>602</v>
      </c>
    </row>
    <row r="754" spans="1:59" s="12" customFormat="1" ht="13.5" customHeight="1" x14ac:dyDescent="0.2">
      <c r="A754" s="163">
        <v>739</v>
      </c>
      <c r="B754" s="164"/>
      <c r="C754" s="165"/>
      <c r="D754" s="166"/>
      <c r="E754" s="165"/>
      <c r="F754" s="165"/>
      <c r="G754" s="220"/>
      <c r="H754" s="165"/>
      <c r="I754" s="167"/>
      <c r="J754" s="168"/>
      <c r="K754" s="503"/>
      <c r="L754" s="498"/>
      <c r="M754" s="428"/>
      <c r="N754" s="427"/>
      <c r="O754" s="429"/>
      <c r="P754" s="430"/>
      <c r="Q754" s="422" t="str">
        <f t="shared" si="386"/>
        <v/>
      </c>
      <c r="R754" s="422" t="str">
        <f t="shared" si="387"/>
        <v/>
      </c>
      <c r="S754" s="423" t="str">
        <f t="shared" si="388"/>
        <v/>
      </c>
      <c r="T754" s="424" t="str">
        <f t="shared" si="403"/>
        <v/>
      </c>
      <c r="U754" s="425" t="str">
        <f t="shared" si="389"/>
        <v/>
      </c>
      <c r="V754" s="425" t="str">
        <f t="shared" si="390"/>
        <v/>
      </c>
      <c r="W754" s="425"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3"/>
      <c r="BG754" s="3"/>
    </row>
    <row r="755" spans="1:59" s="12" customFormat="1" ht="13.5" customHeight="1" x14ac:dyDescent="0.2">
      <c r="A755" s="163">
        <v>740</v>
      </c>
      <c r="B755" s="164"/>
      <c r="C755" s="165"/>
      <c r="D755" s="166"/>
      <c r="E755" s="165"/>
      <c r="F755" s="165"/>
      <c r="G755" s="220"/>
      <c r="H755" s="165"/>
      <c r="I755" s="167"/>
      <c r="J755" s="168"/>
      <c r="K755" s="503"/>
      <c r="L755" s="498"/>
      <c r="M755" s="428"/>
      <c r="N755" s="427"/>
      <c r="O755" s="429"/>
      <c r="P755" s="430"/>
      <c r="Q755" s="422" t="str">
        <f t="shared" si="386"/>
        <v/>
      </c>
      <c r="R755" s="422" t="str">
        <f t="shared" si="387"/>
        <v/>
      </c>
      <c r="S755" s="423" t="str">
        <f t="shared" si="388"/>
        <v/>
      </c>
      <c r="T755" s="424" t="str">
        <f t="shared" si="403"/>
        <v/>
      </c>
      <c r="U755" s="425" t="str">
        <f t="shared" si="389"/>
        <v/>
      </c>
      <c r="V755" s="425" t="str">
        <f t="shared" si="390"/>
        <v/>
      </c>
      <c r="W755" s="425"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3"/>
      <c r="BG755" s="3"/>
    </row>
    <row r="756" spans="1:59" s="12" customFormat="1" ht="13.5" customHeight="1" x14ac:dyDescent="0.2">
      <c r="A756" s="163">
        <v>741</v>
      </c>
      <c r="B756" s="164"/>
      <c r="C756" s="165"/>
      <c r="D756" s="166"/>
      <c r="E756" s="165"/>
      <c r="F756" s="165"/>
      <c r="G756" s="220"/>
      <c r="H756" s="165"/>
      <c r="I756" s="167"/>
      <c r="J756" s="168"/>
      <c r="K756" s="503"/>
      <c r="L756" s="498"/>
      <c r="M756" s="428"/>
      <c r="N756" s="427"/>
      <c r="O756" s="429"/>
      <c r="P756" s="430"/>
      <c r="Q756" s="422" t="str">
        <f t="shared" si="386"/>
        <v/>
      </c>
      <c r="R756" s="422" t="str">
        <f t="shared" si="387"/>
        <v/>
      </c>
      <c r="S756" s="423" t="str">
        <f t="shared" si="388"/>
        <v/>
      </c>
      <c r="T756" s="424" t="str">
        <f t="shared" si="403"/>
        <v/>
      </c>
      <c r="U756" s="425" t="str">
        <f t="shared" si="389"/>
        <v/>
      </c>
      <c r="V756" s="425" t="str">
        <f t="shared" si="390"/>
        <v/>
      </c>
      <c r="W756" s="425"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3"/>
      <c r="BG756" s="3"/>
    </row>
    <row r="757" spans="1:59" s="12" customFormat="1" ht="13.5" customHeight="1" x14ac:dyDescent="0.2">
      <c r="A757" s="163">
        <v>742</v>
      </c>
      <c r="B757" s="164"/>
      <c r="C757" s="165"/>
      <c r="D757" s="166"/>
      <c r="E757" s="165"/>
      <c r="F757" s="165"/>
      <c r="G757" s="220"/>
      <c r="H757" s="165"/>
      <c r="I757" s="167"/>
      <c r="J757" s="168"/>
      <c r="K757" s="503"/>
      <c r="L757" s="498"/>
      <c r="M757" s="428"/>
      <c r="N757" s="427"/>
      <c r="O757" s="429"/>
      <c r="P757" s="430"/>
      <c r="Q757" s="422" t="str">
        <f t="shared" si="386"/>
        <v/>
      </c>
      <c r="R757" s="422" t="str">
        <f t="shared" si="387"/>
        <v/>
      </c>
      <c r="S757" s="423" t="str">
        <f t="shared" si="388"/>
        <v/>
      </c>
      <c r="T757" s="424" t="str">
        <f t="shared" si="403"/>
        <v/>
      </c>
      <c r="U757" s="425" t="str">
        <f t="shared" si="389"/>
        <v/>
      </c>
      <c r="V757" s="425" t="str">
        <f t="shared" si="390"/>
        <v/>
      </c>
      <c r="W757" s="425"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3"/>
      <c r="BG757" s="3"/>
    </row>
    <row r="758" spans="1:59" s="12" customFormat="1" ht="13.5" customHeight="1" x14ac:dyDescent="0.2">
      <c r="A758" s="163">
        <v>743</v>
      </c>
      <c r="B758" s="164"/>
      <c r="C758" s="165"/>
      <c r="D758" s="166"/>
      <c r="E758" s="165"/>
      <c r="F758" s="165"/>
      <c r="G758" s="220"/>
      <c r="H758" s="165"/>
      <c r="I758" s="167"/>
      <c r="J758" s="168"/>
      <c r="K758" s="503"/>
      <c r="L758" s="498"/>
      <c r="M758" s="428"/>
      <c r="N758" s="427"/>
      <c r="O758" s="429"/>
      <c r="P758" s="430"/>
      <c r="Q758" s="422" t="str">
        <f t="shared" si="386"/>
        <v/>
      </c>
      <c r="R758" s="422" t="str">
        <f t="shared" si="387"/>
        <v/>
      </c>
      <c r="S758" s="423" t="str">
        <f t="shared" si="388"/>
        <v/>
      </c>
      <c r="T758" s="424" t="str">
        <f t="shared" si="403"/>
        <v/>
      </c>
      <c r="U758" s="425" t="str">
        <f t="shared" si="389"/>
        <v/>
      </c>
      <c r="V758" s="425" t="str">
        <f t="shared" si="390"/>
        <v/>
      </c>
      <c r="W758" s="425"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3"/>
      <c r="BG758" s="3"/>
    </row>
    <row r="759" spans="1:59" s="12" customFormat="1" ht="13.5" customHeight="1" x14ac:dyDescent="0.2">
      <c r="A759" s="163">
        <v>744</v>
      </c>
      <c r="B759" s="164"/>
      <c r="C759" s="165"/>
      <c r="D759" s="166"/>
      <c r="E759" s="165"/>
      <c r="F759" s="165"/>
      <c r="G759" s="220"/>
      <c r="H759" s="165"/>
      <c r="I759" s="167"/>
      <c r="J759" s="168"/>
      <c r="K759" s="503"/>
      <c r="L759" s="498"/>
      <c r="M759" s="428"/>
      <c r="N759" s="427"/>
      <c r="O759" s="429"/>
      <c r="P759" s="430"/>
      <c r="Q759" s="422" t="str">
        <f t="shared" si="386"/>
        <v/>
      </c>
      <c r="R759" s="422" t="str">
        <f t="shared" si="387"/>
        <v/>
      </c>
      <c r="S759" s="423" t="str">
        <f t="shared" si="388"/>
        <v/>
      </c>
      <c r="T759" s="424" t="str">
        <f t="shared" si="403"/>
        <v/>
      </c>
      <c r="U759" s="425" t="str">
        <f t="shared" si="389"/>
        <v/>
      </c>
      <c r="V759" s="425" t="str">
        <f t="shared" si="390"/>
        <v/>
      </c>
      <c r="W759" s="425"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3"/>
      <c r="BG759" s="3"/>
    </row>
    <row r="760" spans="1:59" s="12" customFormat="1" ht="13.5" customHeight="1" x14ac:dyDescent="0.2">
      <c r="A760" s="163">
        <v>745</v>
      </c>
      <c r="B760" s="164"/>
      <c r="C760" s="165"/>
      <c r="D760" s="166"/>
      <c r="E760" s="165"/>
      <c r="F760" s="165"/>
      <c r="G760" s="220"/>
      <c r="H760" s="165"/>
      <c r="I760" s="167"/>
      <c r="J760" s="168"/>
      <c r="K760" s="503"/>
      <c r="L760" s="498"/>
      <c r="M760" s="428"/>
      <c r="N760" s="427"/>
      <c r="O760" s="429"/>
      <c r="P760" s="430"/>
      <c r="Q760" s="422" t="str">
        <f t="shared" si="386"/>
        <v/>
      </c>
      <c r="R760" s="422" t="str">
        <f t="shared" si="387"/>
        <v/>
      </c>
      <c r="S760" s="423" t="str">
        <f t="shared" si="388"/>
        <v/>
      </c>
      <c r="T760" s="424" t="str">
        <f t="shared" si="403"/>
        <v/>
      </c>
      <c r="U760" s="425" t="str">
        <f t="shared" si="389"/>
        <v/>
      </c>
      <c r="V760" s="425" t="str">
        <f t="shared" si="390"/>
        <v/>
      </c>
      <c r="W760" s="425"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3"/>
      <c r="BG760" s="3"/>
    </row>
    <row r="761" spans="1:59" s="12" customFormat="1" ht="13.5" customHeight="1" x14ac:dyDescent="0.2">
      <c r="A761" s="163">
        <v>746</v>
      </c>
      <c r="B761" s="164"/>
      <c r="C761" s="165"/>
      <c r="D761" s="166"/>
      <c r="E761" s="165"/>
      <c r="F761" s="165"/>
      <c r="G761" s="220"/>
      <c r="H761" s="165"/>
      <c r="I761" s="167"/>
      <c r="J761" s="168"/>
      <c r="K761" s="503"/>
      <c r="L761" s="498"/>
      <c r="M761" s="428"/>
      <c r="N761" s="427"/>
      <c r="O761" s="429"/>
      <c r="P761" s="430"/>
      <c r="Q761" s="422" t="str">
        <f t="shared" si="386"/>
        <v/>
      </c>
      <c r="R761" s="422" t="str">
        <f t="shared" si="387"/>
        <v/>
      </c>
      <c r="S761" s="423" t="str">
        <f t="shared" si="388"/>
        <v/>
      </c>
      <c r="T761" s="424" t="str">
        <f t="shared" si="403"/>
        <v/>
      </c>
      <c r="U761" s="425" t="str">
        <f t="shared" si="389"/>
        <v/>
      </c>
      <c r="V761" s="425" t="str">
        <f t="shared" si="390"/>
        <v/>
      </c>
      <c r="W761" s="425"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3"/>
      <c r="BG761" s="3"/>
    </row>
    <row r="762" spans="1:59" s="12" customFormat="1" ht="13.5" customHeight="1" x14ac:dyDescent="0.2">
      <c r="A762" s="163">
        <v>747</v>
      </c>
      <c r="B762" s="164"/>
      <c r="C762" s="165"/>
      <c r="D762" s="166"/>
      <c r="E762" s="165"/>
      <c r="F762" s="165"/>
      <c r="G762" s="220"/>
      <c r="H762" s="165"/>
      <c r="I762" s="167"/>
      <c r="J762" s="168"/>
      <c r="K762" s="503"/>
      <c r="L762" s="498"/>
      <c r="M762" s="428"/>
      <c r="N762" s="427"/>
      <c r="O762" s="429"/>
      <c r="P762" s="430"/>
      <c r="Q762" s="422" t="str">
        <f t="shared" si="386"/>
        <v/>
      </c>
      <c r="R762" s="422" t="str">
        <f t="shared" si="387"/>
        <v/>
      </c>
      <c r="S762" s="423" t="str">
        <f t="shared" si="388"/>
        <v/>
      </c>
      <c r="T762" s="424" t="str">
        <f t="shared" si="403"/>
        <v/>
      </c>
      <c r="U762" s="425" t="str">
        <f t="shared" si="389"/>
        <v/>
      </c>
      <c r="V762" s="425" t="str">
        <f t="shared" si="390"/>
        <v/>
      </c>
      <c r="W762" s="425"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3"/>
      <c r="BG762" s="3"/>
    </row>
    <row r="763" spans="1:59" s="12" customFormat="1" ht="13.5" customHeight="1" x14ac:dyDescent="0.2">
      <c r="A763" s="163">
        <v>748</v>
      </c>
      <c r="B763" s="164"/>
      <c r="C763" s="165"/>
      <c r="D763" s="166"/>
      <c r="E763" s="165"/>
      <c r="F763" s="165"/>
      <c r="G763" s="220"/>
      <c r="H763" s="165"/>
      <c r="I763" s="167"/>
      <c r="J763" s="168"/>
      <c r="K763" s="503"/>
      <c r="L763" s="498"/>
      <c r="M763" s="428"/>
      <c r="N763" s="427"/>
      <c r="O763" s="429"/>
      <c r="P763" s="430"/>
      <c r="Q763" s="422" t="str">
        <f t="shared" si="386"/>
        <v/>
      </c>
      <c r="R763" s="422" t="str">
        <f t="shared" si="387"/>
        <v/>
      </c>
      <c r="S763" s="423" t="str">
        <f t="shared" si="388"/>
        <v/>
      </c>
      <c r="T763" s="424" t="str">
        <f t="shared" si="403"/>
        <v/>
      </c>
      <c r="U763" s="425" t="str">
        <f t="shared" si="389"/>
        <v/>
      </c>
      <c r="V763" s="425" t="str">
        <f t="shared" si="390"/>
        <v/>
      </c>
      <c r="W763" s="425"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3"/>
      <c r="BG763" s="3"/>
    </row>
    <row r="764" spans="1:59" s="12" customFormat="1" ht="13.5" customHeight="1" x14ac:dyDescent="0.2">
      <c r="A764" s="163">
        <v>749</v>
      </c>
      <c r="B764" s="164"/>
      <c r="C764" s="165"/>
      <c r="D764" s="166"/>
      <c r="E764" s="165"/>
      <c r="F764" s="165"/>
      <c r="G764" s="220"/>
      <c r="H764" s="165"/>
      <c r="I764" s="167"/>
      <c r="J764" s="168"/>
      <c r="K764" s="503"/>
      <c r="L764" s="498"/>
      <c r="M764" s="428"/>
      <c r="N764" s="427"/>
      <c r="O764" s="429"/>
      <c r="P764" s="430"/>
      <c r="Q764" s="422" t="str">
        <f t="shared" si="386"/>
        <v/>
      </c>
      <c r="R764" s="422" t="str">
        <f t="shared" si="387"/>
        <v/>
      </c>
      <c r="S764" s="423" t="str">
        <f t="shared" si="388"/>
        <v/>
      </c>
      <c r="T764" s="424" t="str">
        <f t="shared" si="403"/>
        <v/>
      </c>
      <c r="U764" s="425" t="str">
        <f t="shared" si="389"/>
        <v/>
      </c>
      <c r="V764" s="425" t="str">
        <f t="shared" si="390"/>
        <v/>
      </c>
      <c r="W764" s="425"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3"/>
      <c r="BG764" s="3"/>
    </row>
    <row r="765" spans="1:59" s="12" customFormat="1" ht="13.5" customHeight="1" x14ac:dyDescent="0.2">
      <c r="A765" s="163">
        <v>750</v>
      </c>
      <c r="B765" s="164"/>
      <c r="C765" s="165"/>
      <c r="D765" s="166"/>
      <c r="E765" s="165"/>
      <c r="F765" s="165"/>
      <c r="G765" s="220"/>
      <c r="H765" s="165"/>
      <c r="I765" s="167"/>
      <c r="J765" s="168"/>
      <c r="K765" s="503"/>
      <c r="L765" s="498"/>
      <c r="M765" s="428"/>
      <c r="N765" s="427"/>
      <c r="O765" s="429"/>
      <c r="P765" s="430"/>
      <c r="Q765" s="422" t="str">
        <f t="shared" si="386"/>
        <v/>
      </c>
      <c r="R765" s="422" t="str">
        <f t="shared" si="387"/>
        <v/>
      </c>
      <c r="S765" s="423" t="str">
        <f t="shared" si="388"/>
        <v/>
      </c>
      <c r="T765" s="424" t="str">
        <f t="shared" si="403"/>
        <v/>
      </c>
      <c r="U765" s="425" t="str">
        <f t="shared" si="389"/>
        <v/>
      </c>
      <c r="V765" s="425" t="str">
        <f t="shared" si="390"/>
        <v/>
      </c>
      <c r="W765" s="425"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3"/>
      <c r="BG765" s="3"/>
    </row>
    <row r="766" spans="1:59" s="12" customFormat="1" ht="13.5" customHeight="1" x14ac:dyDescent="0.2">
      <c r="A766" s="163">
        <v>751</v>
      </c>
      <c r="B766" s="164"/>
      <c r="C766" s="165"/>
      <c r="D766" s="166"/>
      <c r="E766" s="165"/>
      <c r="F766" s="165"/>
      <c r="G766" s="220"/>
      <c r="H766" s="165"/>
      <c r="I766" s="167"/>
      <c r="J766" s="168"/>
      <c r="K766" s="503"/>
      <c r="L766" s="498"/>
      <c r="M766" s="428"/>
      <c r="N766" s="427"/>
      <c r="O766" s="429"/>
      <c r="P766" s="430"/>
      <c r="Q766" s="422" t="str">
        <f t="shared" si="386"/>
        <v/>
      </c>
      <c r="R766" s="422" t="str">
        <f t="shared" si="387"/>
        <v/>
      </c>
      <c r="S766" s="423" t="str">
        <f t="shared" si="388"/>
        <v/>
      </c>
      <c r="T766" s="424" t="str">
        <f t="shared" si="403"/>
        <v/>
      </c>
      <c r="U766" s="425" t="str">
        <f t="shared" si="389"/>
        <v/>
      </c>
      <c r="V766" s="425" t="str">
        <f t="shared" si="390"/>
        <v/>
      </c>
      <c r="W766" s="425"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3"/>
      <c r="BG766" s="3"/>
    </row>
    <row r="767" spans="1:59" s="12" customFormat="1" ht="13.5" customHeight="1" x14ac:dyDescent="0.2">
      <c r="A767" s="163">
        <v>752</v>
      </c>
      <c r="B767" s="164"/>
      <c r="C767" s="165"/>
      <c r="D767" s="166"/>
      <c r="E767" s="165"/>
      <c r="F767" s="165"/>
      <c r="G767" s="220"/>
      <c r="H767" s="165"/>
      <c r="I767" s="167"/>
      <c r="J767" s="168"/>
      <c r="K767" s="503"/>
      <c r="L767" s="498"/>
      <c r="M767" s="428"/>
      <c r="N767" s="427"/>
      <c r="O767" s="429"/>
      <c r="P767" s="430"/>
      <c r="Q767" s="422" t="str">
        <f t="shared" si="386"/>
        <v/>
      </c>
      <c r="R767" s="422" t="str">
        <f t="shared" si="387"/>
        <v/>
      </c>
      <c r="S767" s="423" t="str">
        <f t="shared" si="388"/>
        <v/>
      </c>
      <c r="T767" s="424" t="str">
        <f t="shared" si="403"/>
        <v/>
      </c>
      <c r="U767" s="425" t="str">
        <f t="shared" si="389"/>
        <v/>
      </c>
      <c r="V767" s="425" t="str">
        <f t="shared" si="390"/>
        <v/>
      </c>
      <c r="W767" s="425"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3"/>
      <c r="BG767" s="3"/>
    </row>
    <row r="768" spans="1:59" s="12" customFormat="1" ht="13.5" customHeight="1" x14ac:dyDescent="0.2">
      <c r="A768" s="163">
        <v>753</v>
      </c>
      <c r="B768" s="164"/>
      <c r="C768" s="165"/>
      <c r="D768" s="166"/>
      <c r="E768" s="165"/>
      <c r="F768" s="165"/>
      <c r="G768" s="220"/>
      <c r="H768" s="165"/>
      <c r="I768" s="167"/>
      <c r="J768" s="168"/>
      <c r="K768" s="503"/>
      <c r="L768" s="498"/>
      <c r="M768" s="428"/>
      <c r="N768" s="427"/>
      <c r="O768" s="429"/>
      <c r="P768" s="430"/>
      <c r="Q768" s="422" t="str">
        <f t="shared" si="386"/>
        <v/>
      </c>
      <c r="R768" s="422" t="str">
        <f t="shared" si="387"/>
        <v/>
      </c>
      <c r="S768" s="423" t="str">
        <f t="shared" si="388"/>
        <v/>
      </c>
      <c r="T768" s="424" t="str">
        <f t="shared" si="403"/>
        <v/>
      </c>
      <c r="U768" s="425" t="str">
        <f t="shared" si="389"/>
        <v/>
      </c>
      <c r="V768" s="425" t="str">
        <f t="shared" si="390"/>
        <v/>
      </c>
      <c r="W768" s="425"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3"/>
      <c r="BG768" s="3"/>
    </row>
    <row r="769" spans="1:59" s="12" customFormat="1" ht="13.5" customHeight="1" x14ac:dyDescent="0.2">
      <c r="A769" s="163">
        <v>754</v>
      </c>
      <c r="B769" s="164"/>
      <c r="C769" s="165"/>
      <c r="D769" s="166"/>
      <c r="E769" s="165"/>
      <c r="F769" s="165"/>
      <c r="G769" s="220"/>
      <c r="H769" s="165"/>
      <c r="I769" s="167"/>
      <c r="J769" s="168"/>
      <c r="K769" s="503"/>
      <c r="L769" s="498"/>
      <c r="M769" s="428"/>
      <c r="N769" s="427"/>
      <c r="O769" s="429"/>
      <c r="P769" s="430"/>
      <c r="Q769" s="422" t="str">
        <f t="shared" si="386"/>
        <v/>
      </c>
      <c r="R769" s="422" t="str">
        <f t="shared" si="387"/>
        <v/>
      </c>
      <c r="S769" s="423" t="str">
        <f t="shared" si="388"/>
        <v/>
      </c>
      <c r="T769" s="424" t="str">
        <f t="shared" si="403"/>
        <v/>
      </c>
      <c r="U769" s="425" t="str">
        <f t="shared" si="389"/>
        <v/>
      </c>
      <c r="V769" s="425" t="str">
        <f t="shared" si="390"/>
        <v/>
      </c>
      <c r="W769" s="425"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3"/>
      <c r="BG769" s="3"/>
    </row>
    <row r="770" spans="1:59" s="12" customFormat="1" ht="13.5" customHeight="1" x14ac:dyDescent="0.2">
      <c r="A770" s="163">
        <v>755</v>
      </c>
      <c r="B770" s="164"/>
      <c r="C770" s="165"/>
      <c r="D770" s="166"/>
      <c r="E770" s="165"/>
      <c r="F770" s="165"/>
      <c r="G770" s="220"/>
      <c r="H770" s="165"/>
      <c r="I770" s="167"/>
      <c r="J770" s="168"/>
      <c r="K770" s="503"/>
      <c r="L770" s="498"/>
      <c r="M770" s="428"/>
      <c r="N770" s="427"/>
      <c r="O770" s="429"/>
      <c r="P770" s="430"/>
      <c r="Q770" s="422" t="str">
        <f t="shared" si="386"/>
        <v/>
      </c>
      <c r="R770" s="422" t="str">
        <f t="shared" si="387"/>
        <v/>
      </c>
      <c r="S770" s="423" t="str">
        <f t="shared" si="388"/>
        <v/>
      </c>
      <c r="T770" s="424" t="str">
        <f t="shared" si="403"/>
        <v/>
      </c>
      <c r="U770" s="425" t="str">
        <f t="shared" si="389"/>
        <v/>
      </c>
      <c r="V770" s="425" t="str">
        <f t="shared" si="390"/>
        <v/>
      </c>
      <c r="W770" s="425"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3"/>
      <c r="BG770" s="3"/>
    </row>
    <row r="771" spans="1:59" s="12" customFormat="1" ht="13.5" customHeight="1" x14ac:dyDescent="0.2">
      <c r="A771" s="163">
        <v>756</v>
      </c>
      <c r="B771" s="164"/>
      <c r="C771" s="165"/>
      <c r="D771" s="166"/>
      <c r="E771" s="165"/>
      <c r="F771" s="165"/>
      <c r="G771" s="220"/>
      <c r="H771" s="165"/>
      <c r="I771" s="167"/>
      <c r="J771" s="168"/>
      <c r="K771" s="503"/>
      <c r="L771" s="498"/>
      <c r="M771" s="428"/>
      <c r="N771" s="427"/>
      <c r="O771" s="429"/>
      <c r="P771" s="430"/>
      <c r="Q771" s="422" t="str">
        <f t="shared" si="386"/>
        <v/>
      </c>
      <c r="R771" s="422" t="str">
        <f t="shared" si="387"/>
        <v/>
      </c>
      <c r="S771" s="423" t="str">
        <f t="shared" si="388"/>
        <v/>
      </c>
      <c r="T771" s="424" t="str">
        <f t="shared" si="403"/>
        <v/>
      </c>
      <c r="U771" s="425" t="str">
        <f t="shared" si="389"/>
        <v/>
      </c>
      <c r="V771" s="425" t="str">
        <f t="shared" si="390"/>
        <v/>
      </c>
      <c r="W771" s="425"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3"/>
      <c r="BG771" s="3"/>
    </row>
    <row r="772" spans="1:59" s="12" customFormat="1" ht="13.5" customHeight="1" x14ac:dyDescent="0.2">
      <c r="A772" s="163">
        <v>757</v>
      </c>
      <c r="B772" s="164"/>
      <c r="C772" s="165"/>
      <c r="D772" s="166"/>
      <c r="E772" s="165"/>
      <c r="F772" s="165"/>
      <c r="G772" s="220"/>
      <c r="H772" s="165"/>
      <c r="I772" s="167"/>
      <c r="J772" s="168"/>
      <c r="K772" s="503"/>
      <c r="L772" s="498"/>
      <c r="M772" s="428"/>
      <c r="N772" s="427"/>
      <c r="O772" s="429"/>
      <c r="P772" s="430"/>
      <c r="Q772" s="422" t="str">
        <f t="shared" si="386"/>
        <v/>
      </c>
      <c r="R772" s="422" t="str">
        <f t="shared" si="387"/>
        <v/>
      </c>
      <c r="S772" s="423" t="str">
        <f t="shared" si="388"/>
        <v/>
      </c>
      <c r="T772" s="424" t="str">
        <f t="shared" si="403"/>
        <v/>
      </c>
      <c r="U772" s="425" t="str">
        <f t="shared" si="389"/>
        <v/>
      </c>
      <c r="V772" s="425" t="str">
        <f t="shared" si="390"/>
        <v/>
      </c>
      <c r="W772" s="425"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3"/>
      <c r="BG772" s="3"/>
    </row>
    <row r="773" spans="1:59" s="12" customFormat="1" ht="13.5" customHeight="1" x14ac:dyDescent="0.2">
      <c r="A773" s="163">
        <v>758</v>
      </c>
      <c r="B773" s="164"/>
      <c r="C773" s="165"/>
      <c r="D773" s="166"/>
      <c r="E773" s="165"/>
      <c r="F773" s="165"/>
      <c r="G773" s="220"/>
      <c r="H773" s="165"/>
      <c r="I773" s="167"/>
      <c r="J773" s="168"/>
      <c r="K773" s="503"/>
      <c r="L773" s="498"/>
      <c r="M773" s="428"/>
      <c r="N773" s="427"/>
      <c r="O773" s="429"/>
      <c r="P773" s="430"/>
      <c r="Q773" s="422" t="str">
        <f t="shared" si="386"/>
        <v/>
      </c>
      <c r="R773" s="422" t="str">
        <f t="shared" si="387"/>
        <v/>
      </c>
      <c r="S773" s="423" t="str">
        <f t="shared" si="388"/>
        <v/>
      </c>
      <c r="T773" s="424" t="str">
        <f t="shared" si="403"/>
        <v/>
      </c>
      <c r="U773" s="425" t="str">
        <f t="shared" si="389"/>
        <v/>
      </c>
      <c r="V773" s="425" t="str">
        <f t="shared" si="390"/>
        <v/>
      </c>
      <c r="W773" s="425"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3"/>
      <c r="BG773" s="3"/>
    </row>
    <row r="774" spans="1:59" s="12" customFormat="1" ht="13.5" customHeight="1" x14ac:dyDescent="0.2">
      <c r="A774" s="163">
        <v>759</v>
      </c>
      <c r="B774" s="164"/>
      <c r="C774" s="165"/>
      <c r="D774" s="166"/>
      <c r="E774" s="165"/>
      <c r="F774" s="165"/>
      <c r="G774" s="220"/>
      <c r="H774" s="165"/>
      <c r="I774" s="167"/>
      <c r="J774" s="168"/>
      <c r="K774" s="503"/>
      <c r="L774" s="498"/>
      <c r="M774" s="428"/>
      <c r="N774" s="427"/>
      <c r="O774" s="429"/>
      <c r="P774" s="430"/>
      <c r="Q774" s="422" t="str">
        <f t="shared" si="386"/>
        <v/>
      </c>
      <c r="R774" s="422" t="str">
        <f t="shared" si="387"/>
        <v/>
      </c>
      <c r="S774" s="423" t="str">
        <f t="shared" si="388"/>
        <v/>
      </c>
      <c r="T774" s="424" t="str">
        <f t="shared" si="403"/>
        <v/>
      </c>
      <c r="U774" s="425" t="str">
        <f t="shared" si="389"/>
        <v/>
      </c>
      <c r="V774" s="425" t="str">
        <f t="shared" si="390"/>
        <v/>
      </c>
      <c r="W774" s="425"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3"/>
      <c r="BG774" s="3"/>
    </row>
    <row r="775" spans="1:59" s="12" customFormat="1" ht="13.5" customHeight="1" x14ac:dyDescent="0.2">
      <c r="A775" s="163">
        <v>760</v>
      </c>
      <c r="B775" s="164"/>
      <c r="C775" s="165"/>
      <c r="D775" s="166"/>
      <c r="E775" s="165"/>
      <c r="F775" s="165"/>
      <c r="G775" s="220"/>
      <c r="H775" s="165"/>
      <c r="I775" s="167"/>
      <c r="J775" s="168"/>
      <c r="K775" s="503"/>
      <c r="L775" s="498"/>
      <c r="M775" s="428"/>
      <c r="N775" s="427"/>
      <c r="O775" s="429"/>
      <c r="P775" s="430"/>
      <c r="Q775" s="422" t="str">
        <f t="shared" si="386"/>
        <v/>
      </c>
      <c r="R775" s="422" t="str">
        <f t="shared" si="387"/>
        <v/>
      </c>
      <c r="S775" s="423" t="str">
        <f t="shared" si="388"/>
        <v/>
      </c>
      <c r="T775" s="424" t="str">
        <f t="shared" si="403"/>
        <v/>
      </c>
      <c r="U775" s="425" t="str">
        <f t="shared" si="389"/>
        <v/>
      </c>
      <c r="V775" s="425" t="str">
        <f t="shared" si="390"/>
        <v/>
      </c>
      <c r="W775" s="425"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3"/>
      <c r="BG775" s="3"/>
    </row>
    <row r="776" spans="1:59" s="12" customFormat="1" ht="13.5" customHeight="1" x14ac:dyDescent="0.2">
      <c r="A776" s="163">
        <v>761</v>
      </c>
      <c r="B776" s="164"/>
      <c r="C776" s="165"/>
      <c r="D776" s="166"/>
      <c r="E776" s="165"/>
      <c r="F776" s="165"/>
      <c r="G776" s="220"/>
      <c r="H776" s="165"/>
      <c r="I776" s="167"/>
      <c r="J776" s="168"/>
      <c r="K776" s="503"/>
      <c r="L776" s="498"/>
      <c r="M776" s="428"/>
      <c r="N776" s="427"/>
      <c r="O776" s="429"/>
      <c r="P776" s="430"/>
      <c r="Q776" s="422" t="str">
        <f t="shared" si="386"/>
        <v/>
      </c>
      <c r="R776" s="422" t="str">
        <f t="shared" si="387"/>
        <v/>
      </c>
      <c r="S776" s="423" t="str">
        <f t="shared" si="388"/>
        <v/>
      </c>
      <c r="T776" s="424" t="str">
        <f t="shared" si="403"/>
        <v/>
      </c>
      <c r="U776" s="425" t="str">
        <f t="shared" si="389"/>
        <v/>
      </c>
      <c r="V776" s="425" t="str">
        <f t="shared" si="390"/>
        <v/>
      </c>
      <c r="W776" s="425"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3"/>
      <c r="BG776" s="3"/>
    </row>
    <row r="777" spans="1:59" s="12" customFormat="1" ht="13.5" customHeight="1" x14ac:dyDescent="0.2">
      <c r="A777" s="163">
        <v>762</v>
      </c>
      <c r="B777" s="164"/>
      <c r="C777" s="165"/>
      <c r="D777" s="166"/>
      <c r="E777" s="165"/>
      <c r="F777" s="165"/>
      <c r="G777" s="220"/>
      <c r="H777" s="165"/>
      <c r="I777" s="167"/>
      <c r="J777" s="168"/>
      <c r="K777" s="503"/>
      <c r="L777" s="498"/>
      <c r="M777" s="428"/>
      <c r="N777" s="427"/>
      <c r="O777" s="429"/>
      <c r="P777" s="430"/>
      <c r="Q777" s="422" t="str">
        <f t="shared" si="386"/>
        <v/>
      </c>
      <c r="R777" s="422" t="str">
        <f t="shared" si="387"/>
        <v/>
      </c>
      <c r="S777" s="423" t="str">
        <f t="shared" si="388"/>
        <v/>
      </c>
      <c r="T777" s="424" t="str">
        <f t="shared" si="403"/>
        <v/>
      </c>
      <c r="U777" s="425" t="str">
        <f t="shared" si="389"/>
        <v/>
      </c>
      <c r="V777" s="425" t="str">
        <f t="shared" si="390"/>
        <v/>
      </c>
      <c r="W777" s="425"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3"/>
      <c r="BG777" s="3"/>
    </row>
    <row r="778" spans="1:59" s="12" customFormat="1" ht="13.5" customHeight="1" x14ac:dyDescent="0.2">
      <c r="A778" s="163">
        <v>763</v>
      </c>
      <c r="B778" s="164"/>
      <c r="C778" s="165"/>
      <c r="D778" s="166"/>
      <c r="E778" s="165"/>
      <c r="F778" s="165"/>
      <c r="G778" s="220"/>
      <c r="H778" s="165"/>
      <c r="I778" s="167"/>
      <c r="J778" s="168"/>
      <c r="K778" s="503"/>
      <c r="L778" s="498"/>
      <c r="M778" s="428"/>
      <c r="N778" s="427"/>
      <c r="O778" s="429"/>
      <c r="P778" s="430"/>
      <c r="Q778" s="422" t="str">
        <f t="shared" si="386"/>
        <v/>
      </c>
      <c r="R778" s="422" t="str">
        <f t="shared" si="387"/>
        <v/>
      </c>
      <c r="S778" s="423" t="str">
        <f t="shared" si="388"/>
        <v/>
      </c>
      <c r="T778" s="424" t="str">
        <f t="shared" si="403"/>
        <v/>
      </c>
      <c r="U778" s="425" t="str">
        <f t="shared" si="389"/>
        <v/>
      </c>
      <c r="V778" s="425" t="str">
        <f t="shared" si="390"/>
        <v/>
      </c>
      <c r="W778" s="425"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3"/>
      <c r="BG778" s="3"/>
    </row>
    <row r="779" spans="1:59" s="12" customFormat="1" ht="13.5" customHeight="1" x14ac:dyDescent="0.2">
      <c r="A779" s="163">
        <v>764</v>
      </c>
      <c r="B779" s="164"/>
      <c r="C779" s="165"/>
      <c r="D779" s="166"/>
      <c r="E779" s="165"/>
      <c r="F779" s="165"/>
      <c r="G779" s="220"/>
      <c r="H779" s="165"/>
      <c r="I779" s="167"/>
      <c r="J779" s="168"/>
      <c r="K779" s="503"/>
      <c r="L779" s="498"/>
      <c r="M779" s="428"/>
      <c r="N779" s="427"/>
      <c r="O779" s="429"/>
      <c r="P779" s="430"/>
      <c r="Q779" s="422" t="str">
        <f t="shared" si="386"/>
        <v/>
      </c>
      <c r="R779" s="422" t="str">
        <f t="shared" si="387"/>
        <v/>
      </c>
      <c r="S779" s="423" t="str">
        <f t="shared" si="388"/>
        <v/>
      </c>
      <c r="T779" s="424" t="str">
        <f t="shared" si="403"/>
        <v/>
      </c>
      <c r="U779" s="425" t="str">
        <f t="shared" si="389"/>
        <v/>
      </c>
      <c r="V779" s="425" t="str">
        <f t="shared" si="390"/>
        <v/>
      </c>
      <c r="W779" s="425"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3"/>
      <c r="BG779" s="3"/>
    </row>
    <row r="780" spans="1:59" s="12" customFormat="1" ht="13.5" customHeight="1" x14ac:dyDescent="0.2">
      <c r="A780" s="163">
        <v>765</v>
      </c>
      <c r="B780" s="164"/>
      <c r="C780" s="165"/>
      <c r="D780" s="166"/>
      <c r="E780" s="165"/>
      <c r="F780" s="165"/>
      <c r="G780" s="220"/>
      <c r="H780" s="165"/>
      <c r="I780" s="167"/>
      <c r="J780" s="168"/>
      <c r="K780" s="503"/>
      <c r="L780" s="498"/>
      <c r="M780" s="428"/>
      <c r="N780" s="427"/>
      <c r="O780" s="429"/>
      <c r="P780" s="430"/>
      <c r="Q780" s="422" t="str">
        <f t="shared" si="386"/>
        <v/>
      </c>
      <c r="R780" s="422" t="str">
        <f t="shared" si="387"/>
        <v/>
      </c>
      <c r="S780" s="423" t="str">
        <f t="shared" si="388"/>
        <v/>
      </c>
      <c r="T780" s="424" t="str">
        <f t="shared" si="403"/>
        <v/>
      </c>
      <c r="U780" s="425" t="str">
        <f t="shared" si="389"/>
        <v/>
      </c>
      <c r="V780" s="425" t="str">
        <f t="shared" si="390"/>
        <v/>
      </c>
      <c r="W780" s="425"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3"/>
      <c r="BG780" s="3"/>
    </row>
    <row r="781" spans="1:59" s="12" customFormat="1" ht="13.5" customHeight="1" x14ac:dyDescent="0.2">
      <c r="A781" s="163">
        <v>766</v>
      </c>
      <c r="B781" s="164"/>
      <c r="C781" s="165"/>
      <c r="D781" s="166"/>
      <c r="E781" s="165"/>
      <c r="F781" s="165"/>
      <c r="G781" s="220"/>
      <c r="H781" s="165"/>
      <c r="I781" s="167"/>
      <c r="J781" s="168"/>
      <c r="K781" s="503"/>
      <c r="L781" s="498"/>
      <c r="M781" s="428"/>
      <c r="N781" s="427"/>
      <c r="O781" s="429"/>
      <c r="P781" s="430"/>
      <c r="Q781" s="422" t="str">
        <f t="shared" si="386"/>
        <v/>
      </c>
      <c r="R781" s="422" t="str">
        <f t="shared" si="387"/>
        <v/>
      </c>
      <c r="S781" s="423" t="str">
        <f t="shared" si="388"/>
        <v/>
      </c>
      <c r="T781" s="424" t="str">
        <f t="shared" si="403"/>
        <v/>
      </c>
      <c r="U781" s="425" t="str">
        <f t="shared" si="389"/>
        <v/>
      </c>
      <c r="V781" s="425" t="str">
        <f t="shared" si="390"/>
        <v/>
      </c>
      <c r="W781" s="425"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3"/>
      <c r="BG781" s="3"/>
    </row>
    <row r="782" spans="1:59" s="12" customFormat="1" ht="13.5" customHeight="1" x14ac:dyDescent="0.2">
      <c r="A782" s="163">
        <v>767</v>
      </c>
      <c r="B782" s="164"/>
      <c r="C782" s="165"/>
      <c r="D782" s="166"/>
      <c r="E782" s="165"/>
      <c r="F782" s="165"/>
      <c r="G782" s="220"/>
      <c r="H782" s="165"/>
      <c r="I782" s="167"/>
      <c r="J782" s="168"/>
      <c r="K782" s="503"/>
      <c r="L782" s="498"/>
      <c r="M782" s="428"/>
      <c r="N782" s="427"/>
      <c r="O782" s="429"/>
      <c r="P782" s="430"/>
      <c r="Q782" s="422" t="str">
        <f t="shared" si="386"/>
        <v/>
      </c>
      <c r="R782" s="422" t="str">
        <f t="shared" si="387"/>
        <v/>
      </c>
      <c r="S782" s="423" t="str">
        <f t="shared" si="388"/>
        <v/>
      </c>
      <c r="T782" s="424" t="str">
        <f t="shared" si="403"/>
        <v/>
      </c>
      <c r="U782" s="425" t="str">
        <f t="shared" si="389"/>
        <v/>
      </c>
      <c r="V782" s="425" t="str">
        <f t="shared" si="390"/>
        <v/>
      </c>
      <c r="W782" s="425"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3"/>
      <c r="BG782" s="3"/>
    </row>
    <row r="783" spans="1:59" s="12" customFormat="1" ht="13.5" customHeight="1" x14ac:dyDescent="0.2">
      <c r="A783" s="163">
        <v>768</v>
      </c>
      <c r="B783" s="164"/>
      <c r="C783" s="165"/>
      <c r="D783" s="166"/>
      <c r="E783" s="165"/>
      <c r="F783" s="165"/>
      <c r="G783" s="220"/>
      <c r="H783" s="165"/>
      <c r="I783" s="167"/>
      <c r="J783" s="168"/>
      <c r="K783" s="503"/>
      <c r="L783" s="498"/>
      <c r="M783" s="428"/>
      <c r="N783" s="427"/>
      <c r="O783" s="429"/>
      <c r="P783" s="430"/>
      <c r="Q783" s="422" t="str">
        <f t="shared" si="386"/>
        <v/>
      </c>
      <c r="R783" s="422" t="str">
        <f t="shared" si="387"/>
        <v/>
      </c>
      <c r="S783" s="423" t="str">
        <f t="shared" si="388"/>
        <v/>
      </c>
      <c r="T783" s="424" t="str">
        <f t="shared" si="403"/>
        <v/>
      </c>
      <c r="U783" s="425" t="str">
        <f t="shared" si="389"/>
        <v/>
      </c>
      <c r="V783" s="425" t="str">
        <f t="shared" si="390"/>
        <v/>
      </c>
      <c r="W783" s="425"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3"/>
      <c r="BG783" s="3"/>
    </row>
    <row r="784" spans="1:59" s="12" customFormat="1" ht="13.5" customHeight="1" x14ac:dyDescent="0.2">
      <c r="A784" s="163">
        <v>769</v>
      </c>
      <c r="B784" s="164"/>
      <c r="C784" s="165"/>
      <c r="D784" s="166"/>
      <c r="E784" s="165"/>
      <c r="F784" s="165"/>
      <c r="G784" s="220"/>
      <c r="H784" s="165"/>
      <c r="I784" s="167"/>
      <c r="J784" s="168"/>
      <c r="K784" s="503"/>
      <c r="L784" s="498"/>
      <c r="M784" s="428"/>
      <c r="N784" s="427"/>
      <c r="O784" s="429"/>
      <c r="P784" s="430"/>
      <c r="Q784" s="422" t="str">
        <f t="shared" ref="Q784:Q847" si="421">IF(ISBLANK(K784)=TRUE,"",IF(ISNUMBER(AM784)=TRUE,AM784,"エラー"))</f>
        <v/>
      </c>
      <c r="R784" s="422" t="str">
        <f t="shared" ref="R784:R847" si="422">IF(ISBLANK(K784)=TRUE,"",IF(ISNUMBER(AP784)=TRUE,AP784,"エラー"))</f>
        <v/>
      </c>
      <c r="S784" s="423" t="str">
        <f t="shared" ref="S784:S847" si="423">IF(ISBLANK(K784)=TRUE,"",IF(ISNUMBER(AV784)=TRUE,AV784,"エラー"))</f>
        <v/>
      </c>
      <c r="T784" s="424" t="str">
        <f t="shared" si="403"/>
        <v/>
      </c>
      <c r="U784" s="425" t="str">
        <f t="shared" ref="U784:U847" si="424">IF(Q784="","",IF(ISERROR(Q784*Y784*AF784),"エラー",IF(ISBLANK(Y784)=TRUE,"エラー",IF(ISBLANK(Q784)=TRUE,"エラー",IF(AY784=1,"エラー",Q784*AF784*Y784/1000)))))</f>
        <v/>
      </c>
      <c r="V784" s="425" t="str">
        <f t="shared" ref="V784:V847" si="425">IF(R784="","",IF(ISERROR(R784*Y784*AF784),"エラー",IF(ISBLANK(Y784)=TRUE,"エラー",IF(ISBLANK(R784)=TRUE,"エラー",IF(AY784=1,"エラー",R784*AF784*Y784/1000)))))</f>
        <v/>
      </c>
      <c r="W784" s="425"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3"/>
      <c r="BG784" s="3"/>
    </row>
    <row r="785" spans="1:59" s="12" customFormat="1" ht="13.5" customHeight="1" x14ac:dyDescent="0.2">
      <c r="A785" s="163">
        <v>770</v>
      </c>
      <c r="B785" s="164"/>
      <c r="C785" s="165"/>
      <c r="D785" s="166"/>
      <c r="E785" s="165"/>
      <c r="F785" s="165"/>
      <c r="G785" s="220"/>
      <c r="H785" s="165"/>
      <c r="I785" s="167"/>
      <c r="J785" s="168"/>
      <c r="K785" s="503"/>
      <c r="L785" s="498"/>
      <c r="M785" s="428"/>
      <c r="N785" s="427"/>
      <c r="O785" s="429"/>
      <c r="P785" s="430"/>
      <c r="Q785" s="422" t="str">
        <f t="shared" si="421"/>
        <v/>
      </c>
      <c r="R785" s="422" t="str">
        <f t="shared" si="422"/>
        <v/>
      </c>
      <c r="S785" s="423" t="str">
        <f t="shared" si="423"/>
        <v/>
      </c>
      <c r="T785" s="424" t="str">
        <f t="shared" ref="T785:T848" si="438">IF(OR(Y785="",Z785=""),"",Y785/Z785)</f>
        <v/>
      </c>
      <c r="U785" s="425" t="str">
        <f t="shared" si="424"/>
        <v/>
      </c>
      <c r="V785" s="425" t="str">
        <f t="shared" si="425"/>
        <v/>
      </c>
      <c r="W785" s="425"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3"/>
      <c r="BG785" s="3"/>
    </row>
    <row r="786" spans="1:59" s="12" customFormat="1" ht="13.5" customHeight="1" x14ac:dyDescent="0.2">
      <c r="A786" s="163">
        <v>771</v>
      </c>
      <c r="B786" s="164"/>
      <c r="C786" s="165"/>
      <c r="D786" s="166"/>
      <c r="E786" s="165"/>
      <c r="F786" s="165"/>
      <c r="G786" s="220"/>
      <c r="H786" s="165"/>
      <c r="I786" s="167"/>
      <c r="J786" s="168"/>
      <c r="K786" s="503"/>
      <c r="L786" s="498"/>
      <c r="M786" s="428"/>
      <c r="N786" s="427"/>
      <c r="O786" s="429"/>
      <c r="P786" s="430"/>
      <c r="Q786" s="422" t="str">
        <f t="shared" si="421"/>
        <v/>
      </c>
      <c r="R786" s="422" t="str">
        <f t="shared" si="422"/>
        <v/>
      </c>
      <c r="S786" s="423" t="str">
        <f t="shared" si="423"/>
        <v/>
      </c>
      <c r="T786" s="424" t="str">
        <f t="shared" si="438"/>
        <v/>
      </c>
      <c r="U786" s="425" t="str">
        <f t="shared" si="424"/>
        <v/>
      </c>
      <c r="V786" s="425" t="str">
        <f t="shared" si="425"/>
        <v/>
      </c>
      <c r="W786" s="425"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3"/>
      <c r="BG786" s="3"/>
    </row>
    <row r="787" spans="1:59" s="12" customFormat="1" ht="13.5" customHeight="1" x14ac:dyDescent="0.2">
      <c r="A787" s="163">
        <v>772</v>
      </c>
      <c r="B787" s="164"/>
      <c r="C787" s="165"/>
      <c r="D787" s="166"/>
      <c r="E787" s="165"/>
      <c r="F787" s="165"/>
      <c r="G787" s="220"/>
      <c r="H787" s="165"/>
      <c r="I787" s="167"/>
      <c r="J787" s="168"/>
      <c r="K787" s="503"/>
      <c r="L787" s="498"/>
      <c r="M787" s="428"/>
      <c r="N787" s="427"/>
      <c r="O787" s="429"/>
      <c r="P787" s="430"/>
      <c r="Q787" s="422" t="str">
        <f t="shared" si="421"/>
        <v/>
      </c>
      <c r="R787" s="422" t="str">
        <f t="shared" si="422"/>
        <v/>
      </c>
      <c r="S787" s="423" t="str">
        <f t="shared" si="423"/>
        <v/>
      </c>
      <c r="T787" s="424" t="str">
        <f t="shared" si="438"/>
        <v/>
      </c>
      <c r="U787" s="425" t="str">
        <f t="shared" si="424"/>
        <v/>
      </c>
      <c r="V787" s="425" t="str">
        <f t="shared" si="425"/>
        <v/>
      </c>
      <c r="W787" s="425"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3"/>
      <c r="BG787" s="3"/>
    </row>
    <row r="788" spans="1:59" s="12" customFormat="1" ht="13.5" customHeight="1" x14ac:dyDescent="0.2">
      <c r="A788" s="163">
        <v>773</v>
      </c>
      <c r="B788" s="164"/>
      <c r="C788" s="165"/>
      <c r="D788" s="166"/>
      <c r="E788" s="165"/>
      <c r="F788" s="165"/>
      <c r="G788" s="220"/>
      <c r="H788" s="165"/>
      <c r="I788" s="167"/>
      <c r="J788" s="168"/>
      <c r="K788" s="503"/>
      <c r="L788" s="498"/>
      <c r="M788" s="428"/>
      <c r="N788" s="427"/>
      <c r="O788" s="429"/>
      <c r="P788" s="430"/>
      <c r="Q788" s="422" t="str">
        <f t="shared" si="421"/>
        <v/>
      </c>
      <c r="R788" s="422" t="str">
        <f t="shared" si="422"/>
        <v/>
      </c>
      <c r="S788" s="423" t="str">
        <f t="shared" si="423"/>
        <v/>
      </c>
      <c r="T788" s="424" t="str">
        <f t="shared" si="438"/>
        <v/>
      </c>
      <c r="U788" s="425" t="str">
        <f t="shared" si="424"/>
        <v/>
      </c>
      <c r="V788" s="425" t="str">
        <f t="shared" si="425"/>
        <v/>
      </c>
      <c r="W788" s="425"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3"/>
      <c r="BG788" s="3"/>
    </row>
    <row r="789" spans="1:59" s="12" customFormat="1" ht="13.5" customHeight="1" x14ac:dyDescent="0.2">
      <c r="A789" s="163">
        <v>774</v>
      </c>
      <c r="B789" s="164"/>
      <c r="C789" s="165"/>
      <c r="D789" s="166"/>
      <c r="E789" s="165"/>
      <c r="F789" s="165"/>
      <c r="G789" s="220"/>
      <c r="H789" s="165"/>
      <c r="I789" s="167"/>
      <c r="J789" s="168"/>
      <c r="K789" s="503"/>
      <c r="L789" s="498"/>
      <c r="M789" s="428"/>
      <c r="N789" s="427"/>
      <c r="O789" s="429"/>
      <c r="P789" s="430"/>
      <c r="Q789" s="422" t="str">
        <f t="shared" si="421"/>
        <v/>
      </c>
      <c r="R789" s="422" t="str">
        <f t="shared" si="422"/>
        <v/>
      </c>
      <c r="S789" s="423" t="str">
        <f t="shared" si="423"/>
        <v/>
      </c>
      <c r="T789" s="424" t="str">
        <f t="shared" si="438"/>
        <v/>
      </c>
      <c r="U789" s="425" t="str">
        <f t="shared" si="424"/>
        <v/>
      </c>
      <c r="V789" s="425" t="str">
        <f t="shared" si="425"/>
        <v/>
      </c>
      <c r="W789" s="425"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3"/>
      <c r="BG789" s="3"/>
    </row>
    <row r="790" spans="1:59" s="12" customFormat="1" ht="13.5" customHeight="1" x14ac:dyDescent="0.2">
      <c r="A790" s="163">
        <v>775</v>
      </c>
      <c r="B790" s="164"/>
      <c r="C790" s="165"/>
      <c r="D790" s="166"/>
      <c r="E790" s="165"/>
      <c r="F790" s="165"/>
      <c r="G790" s="220"/>
      <c r="H790" s="165"/>
      <c r="I790" s="167"/>
      <c r="J790" s="168"/>
      <c r="K790" s="503"/>
      <c r="L790" s="498"/>
      <c r="M790" s="428"/>
      <c r="N790" s="427"/>
      <c r="O790" s="429"/>
      <c r="P790" s="430"/>
      <c r="Q790" s="422" t="str">
        <f t="shared" si="421"/>
        <v/>
      </c>
      <c r="R790" s="422" t="str">
        <f t="shared" si="422"/>
        <v/>
      </c>
      <c r="S790" s="423" t="str">
        <f t="shared" si="423"/>
        <v/>
      </c>
      <c r="T790" s="424" t="str">
        <f t="shared" si="438"/>
        <v/>
      </c>
      <c r="U790" s="425" t="str">
        <f t="shared" si="424"/>
        <v/>
      </c>
      <c r="V790" s="425" t="str">
        <f t="shared" si="425"/>
        <v/>
      </c>
      <c r="W790" s="425"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3"/>
      <c r="BG790" s="3"/>
    </row>
    <row r="791" spans="1:59" s="12" customFormat="1" ht="13.5" customHeight="1" x14ac:dyDescent="0.2">
      <c r="A791" s="163">
        <v>776</v>
      </c>
      <c r="B791" s="164"/>
      <c r="C791" s="165"/>
      <c r="D791" s="166"/>
      <c r="E791" s="165"/>
      <c r="F791" s="165"/>
      <c r="G791" s="220"/>
      <c r="H791" s="165"/>
      <c r="I791" s="167"/>
      <c r="J791" s="168"/>
      <c r="K791" s="503"/>
      <c r="L791" s="498"/>
      <c r="M791" s="428"/>
      <c r="N791" s="427"/>
      <c r="O791" s="429"/>
      <c r="P791" s="430"/>
      <c r="Q791" s="422" t="str">
        <f t="shared" si="421"/>
        <v/>
      </c>
      <c r="R791" s="422" t="str">
        <f t="shared" si="422"/>
        <v/>
      </c>
      <c r="S791" s="423" t="str">
        <f t="shared" si="423"/>
        <v/>
      </c>
      <c r="T791" s="424" t="str">
        <f t="shared" si="438"/>
        <v/>
      </c>
      <c r="U791" s="425" t="str">
        <f t="shared" si="424"/>
        <v/>
      </c>
      <c r="V791" s="425" t="str">
        <f t="shared" si="425"/>
        <v/>
      </c>
      <c r="W791" s="425"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3"/>
      <c r="BG791" s="3"/>
    </row>
    <row r="792" spans="1:59" s="12" customFormat="1" ht="13.5" customHeight="1" x14ac:dyDescent="0.2">
      <c r="A792" s="163">
        <v>777</v>
      </c>
      <c r="B792" s="164"/>
      <c r="C792" s="165"/>
      <c r="D792" s="166"/>
      <c r="E792" s="165"/>
      <c r="F792" s="165"/>
      <c r="G792" s="220"/>
      <c r="H792" s="165"/>
      <c r="I792" s="167"/>
      <c r="J792" s="168"/>
      <c r="K792" s="503"/>
      <c r="L792" s="498"/>
      <c r="M792" s="428"/>
      <c r="N792" s="427"/>
      <c r="O792" s="429"/>
      <c r="P792" s="430"/>
      <c r="Q792" s="422" t="str">
        <f t="shared" si="421"/>
        <v/>
      </c>
      <c r="R792" s="422" t="str">
        <f t="shared" si="422"/>
        <v/>
      </c>
      <c r="S792" s="423" t="str">
        <f t="shared" si="423"/>
        <v/>
      </c>
      <c r="T792" s="424" t="str">
        <f t="shared" si="438"/>
        <v/>
      </c>
      <c r="U792" s="425" t="str">
        <f t="shared" si="424"/>
        <v/>
      </c>
      <c r="V792" s="425" t="str">
        <f t="shared" si="425"/>
        <v/>
      </c>
      <c r="W792" s="425"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3"/>
      <c r="BG792" s="3"/>
    </row>
    <row r="793" spans="1:59" s="12" customFormat="1" ht="13.5" customHeight="1" x14ac:dyDescent="0.2">
      <c r="A793" s="163">
        <v>778</v>
      </c>
      <c r="B793" s="164"/>
      <c r="C793" s="165"/>
      <c r="D793" s="166"/>
      <c r="E793" s="165"/>
      <c r="F793" s="165"/>
      <c r="G793" s="220"/>
      <c r="H793" s="165"/>
      <c r="I793" s="167"/>
      <c r="J793" s="168"/>
      <c r="K793" s="503"/>
      <c r="L793" s="498"/>
      <c r="M793" s="428"/>
      <c r="N793" s="427"/>
      <c r="O793" s="429"/>
      <c r="P793" s="430"/>
      <c r="Q793" s="422" t="str">
        <f t="shared" si="421"/>
        <v/>
      </c>
      <c r="R793" s="422" t="str">
        <f t="shared" si="422"/>
        <v/>
      </c>
      <c r="S793" s="423" t="str">
        <f t="shared" si="423"/>
        <v/>
      </c>
      <c r="T793" s="424" t="str">
        <f t="shared" si="438"/>
        <v/>
      </c>
      <c r="U793" s="425" t="str">
        <f t="shared" si="424"/>
        <v/>
      </c>
      <c r="V793" s="425" t="str">
        <f t="shared" si="425"/>
        <v/>
      </c>
      <c r="W793" s="425"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3"/>
      <c r="BG793" s="3"/>
    </row>
    <row r="794" spans="1:59" s="12" customFormat="1" ht="13.5" customHeight="1" x14ac:dyDescent="0.2">
      <c r="A794" s="163">
        <v>779</v>
      </c>
      <c r="B794" s="164"/>
      <c r="C794" s="165"/>
      <c r="D794" s="166"/>
      <c r="E794" s="165"/>
      <c r="F794" s="165"/>
      <c r="G794" s="220"/>
      <c r="H794" s="165"/>
      <c r="I794" s="167"/>
      <c r="J794" s="168"/>
      <c r="K794" s="503"/>
      <c r="L794" s="498"/>
      <c r="M794" s="428"/>
      <c r="N794" s="427"/>
      <c r="O794" s="429"/>
      <c r="P794" s="430"/>
      <c r="Q794" s="422" t="str">
        <f t="shared" si="421"/>
        <v/>
      </c>
      <c r="R794" s="422" t="str">
        <f t="shared" si="422"/>
        <v/>
      </c>
      <c r="S794" s="423" t="str">
        <f t="shared" si="423"/>
        <v/>
      </c>
      <c r="T794" s="424" t="str">
        <f t="shared" si="438"/>
        <v/>
      </c>
      <c r="U794" s="425" t="str">
        <f t="shared" si="424"/>
        <v/>
      </c>
      <c r="V794" s="425" t="str">
        <f t="shared" si="425"/>
        <v/>
      </c>
      <c r="W794" s="425"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3"/>
      <c r="BG794" s="3"/>
    </row>
    <row r="795" spans="1:59" s="12" customFormat="1" ht="13.5" customHeight="1" x14ac:dyDescent="0.2">
      <c r="A795" s="163">
        <v>780</v>
      </c>
      <c r="B795" s="164"/>
      <c r="C795" s="165"/>
      <c r="D795" s="166"/>
      <c r="E795" s="165"/>
      <c r="F795" s="165"/>
      <c r="G795" s="220"/>
      <c r="H795" s="165"/>
      <c r="I795" s="167"/>
      <c r="J795" s="168"/>
      <c r="K795" s="503"/>
      <c r="L795" s="498"/>
      <c r="M795" s="428"/>
      <c r="N795" s="427"/>
      <c r="O795" s="429"/>
      <c r="P795" s="430"/>
      <c r="Q795" s="422" t="str">
        <f t="shared" si="421"/>
        <v/>
      </c>
      <c r="R795" s="422" t="str">
        <f t="shared" si="422"/>
        <v/>
      </c>
      <c r="S795" s="423" t="str">
        <f t="shared" si="423"/>
        <v/>
      </c>
      <c r="T795" s="424" t="str">
        <f t="shared" si="438"/>
        <v/>
      </c>
      <c r="U795" s="425" t="str">
        <f t="shared" si="424"/>
        <v/>
      </c>
      <c r="V795" s="425" t="str">
        <f t="shared" si="425"/>
        <v/>
      </c>
      <c r="W795" s="425"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3"/>
      <c r="BG795" s="3"/>
    </row>
    <row r="796" spans="1:59" s="12" customFormat="1" ht="13.5" customHeight="1" x14ac:dyDescent="0.2">
      <c r="A796" s="163">
        <v>781</v>
      </c>
      <c r="B796" s="164"/>
      <c r="C796" s="165"/>
      <c r="D796" s="166"/>
      <c r="E796" s="165"/>
      <c r="F796" s="165"/>
      <c r="G796" s="220"/>
      <c r="H796" s="165"/>
      <c r="I796" s="167"/>
      <c r="J796" s="168"/>
      <c r="K796" s="503"/>
      <c r="L796" s="498"/>
      <c r="M796" s="428"/>
      <c r="N796" s="427"/>
      <c r="O796" s="429"/>
      <c r="P796" s="430"/>
      <c r="Q796" s="422" t="str">
        <f t="shared" si="421"/>
        <v/>
      </c>
      <c r="R796" s="422" t="str">
        <f t="shared" si="422"/>
        <v/>
      </c>
      <c r="S796" s="423" t="str">
        <f t="shared" si="423"/>
        <v/>
      </c>
      <c r="T796" s="424" t="str">
        <f t="shared" si="438"/>
        <v/>
      </c>
      <c r="U796" s="425" t="str">
        <f t="shared" si="424"/>
        <v/>
      </c>
      <c r="V796" s="425" t="str">
        <f t="shared" si="425"/>
        <v/>
      </c>
      <c r="W796" s="425"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3"/>
      <c r="BG796" s="3"/>
    </row>
    <row r="797" spans="1:59" s="12" customFormat="1" ht="13.5" customHeight="1" x14ac:dyDescent="0.2">
      <c r="A797" s="163">
        <v>782</v>
      </c>
      <c r="B797" s="164"/>
      <c r="C797" s="165"/>
      <c r="D797" s="166"/>
      <c r="E797" s="165"/>
      <c r="F797" s="165"/>
      <c r="G797" s="220"/>
      <c r="H797" s="165"/>
      <c r="I797" s="167"/>
      <c r="J797" s="168"/>
      <c r="K797" s="503"/>
      <c r="L797" s="498"/>
      <c r="M797" s="428"/>
      <c r="N797" s="427"/>
      <c r="O797" s="429"/>
      <c r="P797" s="430"/>
      <c r="Q797" s="422" t="str">
        <f t="shared" si="421"/>
        <v/>
      </c>
      <c r="R797" s="422" t="str">
        <f t="shared" si="422"/>
        <v/>
      </c>
      <c r="S797" s="423" t="str">
        <f t="shared" si="423"/>
        <v/>
      </c>
      <c r="T797" s="424" t="str">
        <f t="shared" si="438"/>
        <v/>
      </c>
      <c r="U797" s="425" t="str">
        <f t="shared" si="424"/>
        <v/>
      </c>
      <c r="V797" s="425" t="str">
        <f t="shared" si="425"/>
        <v/>
      </c>
      <c r="W797" s="425"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3"/>
      <c r="BG797" s="3"/>
    </row>
    <row r="798" spans="1:59" s="12" customFormat="1" ht="13.5" customHeight="1" x14ac:dyDescent="0.2">
      <c r="A798" s="163">
        <v>783</v>
      </c>
      <c r="B798" s="164"/>
      <c r="C798" s="165"/>
      <c r="D798" s="166"/>
      <c r="E798" s="165"/>
      <c r="F798" s="165"/>
      <c r="G798" s="220"/>
      <c r="H798" s="165"/>
      <c r="I798" s="167"/>
      <c r="J798" s="168"/>
      <c r="K798" s="503"/>
      <c r="L798" s="498"/>
      <c r="M798" s="428"/>
      <c r="N798" s="427"/>
      <c r="O798" s="429"/>
      <c r="P798" s="430"/>
      <c r="Q798" s="422" t="str">
        <f t="shared" si="421"/>
        <v/>
      </c>
      <c r="R798" s="422" t="str">
        <f t="shared" si="422"/>
        <v/>
      </c>
      <c r="S798" s="423" t="str">
        <f t="shared" si="423"/>
        <v/>
      </c>
      <c r="T798" s="424" t="str">
        <f t="shared" si="438"/>
        <v/>
      </c>
      <c r="U798" s="425" t="str">
        <f t="shared" si="424"/>
        <v/>
      </c>
      <c r="V798" s="425" t="str">
        <f t="shared" si="425"/>
        <v/>
      </c>
      <c r="W798" s="425"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3"/>
      <c r="BG798" s="3"/>
    </row>
    <row r="799" spans="1:59" s="12" customFormat="1" ht="13.5" customHeight="1" x14ac:dyDescent="0.2">
      <c r="A799" s="163">
        <v>784</v>
      </c>
      <c r="B799" s="164"/>
      <c r="C799" s="165"/>
      <c r="D799" s="166"/>
      <c r="E799" s="165"/>
      <c r="F799" s="165"/>
      <c r="G799" s="220"/>
      <c r="H799" s="165"/>
      <c r="I799" s="167"/>
      <c r="J799" s="168"/>
      <c r="K799" s="503"/>
      <c r="L799" s="498"/>
      <c r="M799" s="428"/>
      <c r="N799" s="427"/>
      <c r="O799" s="429"/>
      <c r="P799" s="430"/>
      <c r="Q799" s="422" t="str">
        <f t="shared" si="421"/>
        <v/>
      </c>
      <c r="R799" s="422" t="str">
        <f t="shared" si="422"/>
        <v/>
      </c>
      <c r="S799" s="423" t="str">
        <f t="shared" si="423"/>
        <v/>
      </c>
      <c r="T799" s="424" t="str">
        <f t="shared" si="438"/>
        <v/>
      </c>
      <c r="U799" s="425" t="str">
        <f t="shared" si="424"/>
        <v/>
      </c>
      <c r="V799" s="425" t="str">
        <f t="shared" si="425"/>
        <v/>
      </c>
      <c r="W799" s="425"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3"/>
      <c r="BG799" s="3"/>
    </row>
    <row r="800" spans="1:59" s="12" customFormat="1" ht="13.5" customHeight="1" x14ac:dyDescent="0.2">
      <c r="A800" s="163">
        <v>785</v>
      </c>
      <c r="B800" s="164"/>
      <c r="C800" s="165"/>
      <c r="D800" s="166"/>
      <c r="E800" s="165"/>
      <c r="F800" s="165"/>
      <c r="G800" s="220"/>
      <c r="H800" s="165"/>
      <c r="I800" s="167"/>
      <c r="J800" s="168"/>
      <c r="K800" s="503"/>
      <c r="L800" s="498"/>
      <c r="M800" s="428"/>
      <c r="N800" s="427"/>
      <c r="O800" s="429"/>
      <c r="P800" s="430"/>
      <c r="Q800" s="422" t="str">
        <f t="shared" si="421"/>
        <v/>
      </c>
      <c r="R800" s="422" t="str">
        <f t="shared" si="422"/>
        <v/>
      </c>
      <c r="S800" s="423" t="str">
        <f t="shared" si="423"/>
        <v/>
      </c>
      <c r="T800" s="424" t="str">
        <f t="shared" si="438"/>
        <v/>
      </c>
      <c r="U800" s="425" t="str">
        <f t="shared" si="424"/>
        <v/>
      </c>
      <c r="V800" s="425" t="str">
        <f t="shared" si="425"/>
        <v/>
      </c>
      <c r="W800" s="425"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3"/>
      <c r="BG800" s="3"/>
    </row>
    <row r="801" spans="1:59" s="12" customFormat="1" ht="13.5" customHeight="1" x14ac:dyDescent="0.2">
      <c r="A801" s="163">
        <v>786</v>
      </c>
      <c r="B801" s="164"/>
      <c r="C801" s="165"/>
      <c r="D801" s="166"/>
      <c r="E801" s="165"/>
      <c r="F801" s="165"/>
      <c r="G801" s="220"/>
      <c r="H801" s="165"/>
      <c r="I801" s="167"/>
      <c r="J801" s="168"/>
      <c r="K801" s="503"/>
      <c r="L801" s="498"/>
      <c r="M801" s="428"/>
      <c r="N801" s="427"/>
      <c r="O801" s="429"/>
      <c r="P801" s="430"/>
      <c r="Q801" s="422" t="str">
        <f t="shared" si="421"/>
        <v/>
      </c>
      <c r="R801" s="422" t="str">
        <f t="shared" si="422"/>
        <v/>
      </c>
      <c r="S801" s="423" t="str">
        <f t="shared" si="423"/>
        <v/>
      </c>
      <c r="T801" s="424" t="str">
        <f t="shared" si="438"/>
        <v/>
      </c>
      <c r="U801" s="425" t="str">
        <f t="shared" si="424"/>
        <v/>
      </c>
      <c r="V801" s="425" t="str">
        <f t="shared" si="425"/>
        <v/>
      </c>
      <c r="W801" s="425"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3"/>
      <c r="BG801" s="3"/>
    </row>
    <row r="802" spans="1:59" s="12" customFormat="1" ht="13.5" customHeight="1" x14ac:dyDescent="0.2">
      <c r="A802" s="163">
        <v>787</v>
      </c>
      <c r="B802" s="164"/>
      <c r="C802" s="165"/>
      <c r="D802" s="166"/>
      <c r="E802" s="165"/>
      <c r="F802" s="165"/>
      <c r="G802" s="220"/>
      <c r="H802" s="165"/>
      <c r="I802" s="167"/>
      <c r="J802" s="168"/>
      <c r="K802" s="503"/>
      <c r="L802" s="498"/>
      <c r="M802" s="428"/>
      <c r="N802" s="427"/>
      <c r="O802" s="429"/>
      <c r="P802" s="430"/>
      <c r="Q802" s="422" t="str">
        <f t="shared" si="421"/>
        <v/>
      </c>
      <c r="R802" s="422" t="str">
        <f t="shared" si="422"/>
        <v/>
      </c>
      <c r="S802" s="423" t="str">
        <f t="shared" si="423"/>
        <v/>
      </c>
      <c r="T802" s="424" t="str">
        <f t="shared" si="438"/>
        <v/>
      </c>
      <c r="U802" s="425" t="str">
        <f t="shared" si="424"/>
        <v/>
      </c>
      <c r="V802" s="425" t="str">
        <f t="shared" si="425"/>
        <v/>
      </c>
      <c r="W802" s="425"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3"/>
      <c r="BG802" s="3"/>
    </row>
    <row r="803" spans="1:59" s="12" customFormat="1" ht="13.5" customHeight="1" x14ac:dyDescent="0.2">
      <c r="A803" s="163">
        <v>788</v>
      </c>
      <c r="B803" s="164"/>
      <c r="C803" s="165"/>
      <c r="D803" s="166"/>
      <c r="E803" s="165"/>
      <c r="F803" s="165"/>
      <c r="G803" s="220"/>
      <c r="H803" s="165"/>
      <c r="I803" s="167"/>
      <c r="J803" s="168"/>
      <c r="K803" s="503"/>
      <c r="L803" s="498"/>
      <c r="M803" s="428"/>
      <c r="N803" s="427"/>
      <c r="O803" s="429"/>
      <c r="P803" s="430"/>
      <c r="Q803" s="422" t="str">
        <f t="shared" si="421"/>
        <v/>
      </c>
      <c r="R803" s="422" t="str">
        <f t="shared" si="422"/>
        <v/>
      </c>
      <c r="S803" s="423" t="str">
        <f t="shared" si="423"/>
        <v/>
      </c>
      <c r="T803" s="424" t="str">
        <f t="shared" si="438"/>
        <v/>
      </c>
      <c r="U803" s="425" t="str">
        <f t="shared" si="424"/>
        <v/>
      </c>
      <c r="V803" s="425" t="str">
        <f t="shared" si="425"/>
        <v/>
      </c>
      <c r="W803" s="425"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3"/>
      <c r="BG803" s="3"/>
    </row>
    <row r="804" spans="1:59" s="12" customFormat="1" ht="13.5" customHeight="1" x14ac:dyDescent="0.2">
      <c r="A804" s="163">
        <v>789</v>
      </c>
      <c r="B804" s="164"/>
      <c r="C804" s="165"/>
      <c r="D804" s="166"/>
      <c r="E804" s="165"/>
      <c r="F804" s="165"/>
      <c r="G804" s="220"/>
      <c r="H804" s="165"/>
      <c r="I804" s="167"/>
      <c r="J804" s="168"/>
      <c r="K804" s="503"/>
      <c r="L804" s="498"/>
      <c r="M804" s="428"/>
      <c r="N804" s="427"/>
      <c r="O804" s="429"/>
      <c r="P804" s="430"/>
      <c r="Q804" s="422" t="str">
        <f t="shared" si="421"/>
        <v/>
      </c>
      <c r="R804" s="422" t="str">
        <f t="shared" si="422"/>
        <v/>
      </c>
      <c r="S804" s="423" t="str">
        <f t="shared" si="423"/>
        <v/>
      </c>
      <c r="T804" s="424" t="str">
        <f t="shared" si="438"/>
        <v/>
      </c>
      <c r="U804" s="425" t="str">
        <f t="shared" si="424"/>
        <v/>
      </c>
      <c r="V804" s="425" t="str">
        <f t="shared" si="425"/>
        <v/>
      </c>
      <c r="W804" s="425"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3"/>
      <c r="BG804" s="3"/>
    </row>
    <row r="805" spans="1:59" s="12" customFormat="1" ht="13.5" customHeight="1" x14ac:dyDescent="0.2">
      <c r="A805" s="163">
        <v>790</v>
      </c>
      <c r="B805" s="164"/>
      <c r="C805" s="165"/>
      <c r="D805" s="166"/>
      <c r="E805" s="165"/>
      <c r="F805" s="165"/>
      <c r="G805" s="220"/>
      <c r="H805" s="165"/>
      <c r="I805" s="167"/>
      <c r="J805" s="168"/>
      <c r="K805" s="503"/>
      <c r="L805" s="498"/>
      <c r="M805" s="428"/>
      <c r="N805" s="427"/>
      <c r="O805" s="429"/>
      <c r="P805" s="430"/>
      <c r="Q805" s="422" t="str">
        <f t="shared" si="421"/>
        <v/>
      </c>
      <c r="R805" s="422" t="str">
        <f t="shared" si="422"/>
        <v/>
      </c>
      <c r="S805" s="423" t="str">
        <f t="shared" si="423"/>
        <v/>
      </c>
      <c r="T805" s="424" t="str">
        <f t="shared" si="438"/>
        <v/>
      </c>
      <c r="U805" s="425" t="str">
        <f t="shared" si="424"/>
        <v/>
      </c>
      <c r="V805" s="425" t="str">
        <f t="shared" si="425"/>
        <v/>
      </c>
      <c r="W805" s="425"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3"/>
      <c r="BG805" s="3"/>
    </row>
    <row r="806" spans="1:59" s="12" customFormat="1" ht="13.5" customHeight="1" x14ac:dyDescent="0.2">
      <c r="A806" s="163">
        <v>791</v>
      </c>
      <c r="B806" s="164"/>
      <c r="C806" s="165"/>
      <c r="D806" s="166"/>
      <c r="E806" s="165"/>
      <c r="F806" s="165"/>
      <c r="G806" s="220"/>
      <c r="H806" s="165"/>
      <c r="I806" s="167"/>
      <c r="J806" s="168"/>
      <c r="K806" s="503"/>
      <c r="L806" s="498"/>
      <c r="M806" s="428"/>
      <c r="N806" s="427"/>
      <c r="O806" s="429"/>
      <c r="P806" s="430"/>
      <c r="Q806" s="422" t="str">
        <f t="shared" si="421"/>
        <v/>
      </c>
      <c r="R806" s="422" t="str">
        <f t="shared" si="422"/>
        <v/>
      </c>
      <c r="S806" s="423" t="str">
        <f t="shared" si="423"/>
        <v/>
      </c>
      <c r="T806" s="424" t="str">
        <f t="shared" si="438"/>
        <v/>
      </c>
      <c r="U806" s="425" t="str">
        <f t="shared" si="424"/>
        <v/>
      </c>
      <c r="V806" s="425" t="str">
        <f t="shared" si="425"/>
        <v/>
      </c>
      <c r="W806" s="425"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3"/>
      <c r="BG806" s="3"/>
    </row>
    <row r="807" spans="1:59" s="12" customFormat="1" ht="13.5" customHeight="1" x14ac:dyDescent="0.2">
      <c r="A807" s="163">
        <v>792</v>
      </c>
      <c r="B807" s="164"/>
      <c r="C807" s="165"/>
      <c r="D807" s="166"/>
      <c r="E807" s="165"/>
      <c r="F807" s="165"/>
      <c r="G807" s="220"/>
      <c r="H807" s="165"/>
      <c r="I807" s="167"/>
      <c r="J807" s="168"/>
      <c r="K807" s="503"/>
      <c r="L807" s="498"/>
      <c r="M807" s="428"/>
      <c r="N807" s="427"/>
      <c r="O807" s="429"/>
      <c r="P807" s="430"/>
      <c r="Q807" s="422" t="str">
        <f t="shared" si="421"/>
        <v/>
      </c>
      <c r="R807" s="422" t="str">
        <f t="shared" si="422"/>
        <v/>
      </c>
      <c r="S807" s="423" t="str">
        <f t="shared" si="423"/>
        <v/>
      </c>
      <c r="T807" s="424" t="str">
        <f t="shared" si="438"/>
        <v/>
      </c>
      <c r="U807" s="425" t="str">
        <f t="shared" si="424"/>
        <v/>
      </c>
      <c r="V807" s="425" t="str">
        <f t="shared" si="425"/>
        <v/>
      </c>
      <c r="W807" s="425"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3"/>
      <c r="BG807" s="3"/>
    </row>
    <row r="808" spans="1:59" s="12" customFormat="1" ht="13.5" customHeight="1" x14ac:dyDescent="0.2">
      <c r="A808" s="163">
        <v>793</v>
      </c>
      <c r="B808" s="164"/>
      <c r="C808" s="165"/>
      <c r="D808" s="166"/>
      <c r="E808" s="165"/>
      <c r="F808" s="165"/>
      <c r="G808" s="220"/>
      <c r="H808" s="165"/>
      <c r="I808" s="167"/>
      <c r="J808" s="168"/>
      <c r="K808" s="503"/>
      <c r="L808" s="498"/>
      <c r="M808" s="428"/>
      <c r="N808" s="427"/>
      <c r="O808" s="429"/>
      <c r="P808" s="430"/>
      <c r="Q808" s="422" t="str">
        <f t="shared" si="421"/>
        <v/>
      </c>
      <c r="R808" s="422" t="str">
        <f t="shared" si="422"/>
        <v/>
      </c>
      <c r="S808" s="423" t="str">
        <f t="shared" si="423"/>
        <v/>
      </c>
      <c r="T808" s="424" t="str">
        <f t="shared" si="438"/>
        <v/>
      </c>
      <c r="U808" s="425" t="str">
        <f t="shared" si="424"/>
        <v/>
      </c>
      <c r="V808" s="425" t="str">
        <f t="shared" si="425"/>
        <v/>
      </c>
      <c r="W808" s="425"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3"/>
      <c r="BG808" s="3"/>
    </row>
    <row r="809" spans="1:59" s="12" customFormat="1" ht="13.5" customHeight="1" x14ac:dyDescent="0.2">
      <c r="A809" s="163">
        <v>794</v>
      </c>
      <c r="B809" s="164"/>
      <c r="C809" s="165"/>
      <c r="D809" s="166"/>
      <c r="E809" s="165"/>
      <c r="F809" s="165"/>
      <c r="G809" s="220"/>
      <c r="H809" s="165"/>
      <c r="I809" s="167"/>
      <c r="J809" s="168"/>
      <c r="K809" s="503"/>
      <c r="L809" s="498"/>
      <c r="M809" s="428"/>
      <c r="N809" s="427"/>
      <c r="O809" s="429"/>
      <c r="P809" s="430"/>
      <c r="Q809" s="422" t="str">
        <f t="shared" si="421"/>
        <v/>
      </c>
      <c r="R809" s="422" t="str">
        <f t="shared" si="422"/>
        <v/>
      </c>
      <c r="S809" s="423" t="str">
        <f t="shared" si="423"/>
        <v/>
      </c>
      <c r="T809" s="424" t="str">
        <f t="shared" si="438"/>
        <v/>
      </c>
      <c r="U809" s="425" t="str">
        <f t="shared" si="424"/>
        <v/>
      </c>
      <c r="V809" s="425" t="str">
        <f t="shared" si="425"/>
        <v/>
      </c>
      <c r="W809" s="425"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3"/>
      <c r="BG809" s="3"/>
    </row>
    <row r="810" spans="1:59" s="12" customFormat="1" ht="13.5" customHeight="1" x14ac:dyDescent="0.2">
      <c r="A810" s="163">
        <v>795</v>
      </c>
      <c r="B810" s="164"/>
      <c r="C810" s="165"/>
      <c r="D810" s="166"/>
      <c r="E810" s="165"/>
      <c r="F810" s="165"/>
      <c r="G810" s="220"/>
      <c r="H810" s="165"/>
      <c r="I810" s="167"/>
      <c r="J810" s="168"/>
      <c r="K810" s="503"/>
      <c r="L810" s="498"/>
      <c r="M810" s="428"/>
      <c r="N810" s="427"/>
      <c r="O810" s="429"/>
      <c r="P810" s="430"/>
      <c r="Q810" s="422" t="str">
        <f t="shared" si="421"/>
        <v/>
      </c>
      <c r="R810" s="422" t="str">
        <f t="shared" si="422"/>
        <v/>
      </c>
      <c r="S810" s="423" t="str">
        <f t="shared" si="423"/>
        <v/>
      </c>
      <c r="T810" s="424" t="str">
        <f t="shared" si="438"/>
        <v/>
      </c>
      <c r="U810" s="425" t="str">
        <f t="shared" si="424"/>
        <v/>
      </c>
      <c r="V810" s="425" t="str">
        <f t="shared" si="425"/>
        <v/>
      </c>
      <c r="W810" s="425"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3"/>
      <c r="BG810" s="3"/>
    </row>
    <row r="811" spans="1:59" s="12" customFormat="1" ht="13.5" customHeight="1" x14ac:dyDescent="0.2">
      <c r="A811" s="163">
        <v>796</v>
      </c>
      <c r="B811" s="164"/>
      <c r="C811" s="165"/>
      <c r="D811" s="166"/>
      <c r="E811" s="165"/>
      <c r="F811" s="165"/>
      <c r="G811" s="220"/>
      <c r="H811" s="165"/>
      <c r="I811" s="167"/>
      <c r="J811" s="168"/>
      <c r="K811" s="503"/>
      <c r="L811" s="498"/>
      <c r="M811" s="428"/>
      <c r="N811" s="427"/>
      <c r="O811" s="429"/>
      <c r="P811" s="430"/>
      <c r="Q811" s="422" t="str">
        <f t="shared" si="421"/>
        <v/>
      </c>
      <c r="R811" s="422" t="str">
        <f t="shared" si="422"/>
        <v/>
      </c>
      <c r="S811" s="423" t="str">
        <f t="shared" si="423"/>
        <v/>
      </c>
      <c r="T811" s="424" t="str">
        <f t="shared" si="438"/>
        <v/>
      </c>
      <c r="U811" s="425" t="str">
        <f t="shared" si="424"/>
        <v/>
      </c>
      <c r="V811" s="425" t="str">
        <f t="shared" si="425"/>
        <v/>
      </c>
      <c r="W811" s="425"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3"/>
      <c r="BG811" s="3"/>
    </row>
    <row r="812" spans="1:59" s="12" customFormat="1" ht="13.5" customHeight="1" x14ac:dyDescent="0.2">
      <c r="A812" s="163">
        <v>797</v>
      </c>
      <c r="B812" s="164"/>
      <c r="C812" s="165"/>
      <c r="D812" s="166"/>
      <c r="E812" s="165"/>
      <c r="F812" s="165"/>
      <c r="G812" s="220"/>
      <c r="H812" s="165"/>
      <c r="I812" s="167"/>
      <c r="J812" s="168"/>
      <c r="K812" s="503"/>
      <c r="L812" s="498"/>
      <c r="M812" s="428"/>
      <c r="N812" s="427"/>
      <c r="O812" s="429"/>
      <c r="P812" s="430"/>
      <c r="Q812" s="422" t="str">
        <f t="shared" si="421"/>
        <v/>
      </c>
      <c r="R812" s="422" t="str">
        <f t="shared" si="422"/>
        <v/>
      </c>
      <c r="S812" s="423" t="str">
        <f t="shared" si="423"/>
        <v/>
      </c>
      <c r="T812" s="424" t="str">
        <f t="shared" si="438"/>
        <v/>
      </c>
      <c r="U812" s="425" t="str">
        <f t="shared" si="424"/>
        <v/>
      </c>
      <c r="V812" s="425" t="str">
        <f t="shared" si="425"/>
        <v/>
      </c>
      <c r="W812" s="425"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3"/>
      <c r="BG812" s="3"/>
    </row>
    <row r="813" spans="1:59" s="12" customFormat="1" ht="13.5" customHeight="1" x14ac:dyDescent="0.2">
      <c r="A813" s="163">
        <v>798</v>
      </c>
      <c r="B813" s="164"/>
      <c r="C813" s="165"/>
      <c r="D813" s="166"/>
      <c r="E813" s="165"/>
      <c r="F813" s="165"/>
      <c r="G813" s="220"/>
      <c r="H813" s="165"/>
      <c r="I813" s="167"/>
      <c r="J813" s="168"/>
      <c r="K813" s="503"/>
      <c r="L813" s="498"/>
      <c r="M813" s="428"/>
      <c r="N813" s="427"/>
      <c r="O813" s="429"/>
      <c r="P813" s="430"/>
      <c r="Q813" s="422" t="str">
        <f t="shared" si="421"/>
        <v/>
      </c>
      <c r="R813" s="422" t="str">
        <f t="shared" si="422"/>
        <v/>
      </c>
      <c r="S813" s="423" t="str">
        <f t="shared" si="423"/>
        <v/>
      </c>
      <c r="T813" s="424" t="str">
        <f t="shared" si="438"/>
        <v/>
      </c>
      <c r="U813" s="425" t="str">
        <f t="shared" si="424"/>
        <v/>
      </c>
      <c r="V813" s="425" t="str">
        <f t="shared" si="425"/>
        <v/>
      </c>
      <c r="W813" s="425"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3"/>
      <c r="BG813" s="3"/>
    </row>
    <row r="814" spans="1:59" s="12" customFormat="1" ht="13.5" customHeight="1" x14ac:dyDescent="0.2">
      <c r="A814" s="163">
        <v>799</v>
      </c>
      <c r="B814" s="164"/>
      <c r="C814" s="165"/>
      <c r="D814" s="166"/>
      <c r="E814" s="165"/>
      <c r="F814" s="165"/>
      <c r="G814" s="220"/>
      <c r="H814" s="165"/>
      <c r="I814" s="167"/>
      <c r="J814" s="168"/>
      <c r="K814" s="503"/>
      <c r="L814" s="498"/>
      <c r="M814" s="428"/>
      <c r="N814" s="427"/>
      <c r="O814" s="429"/>
      <c r="P814" s="430"/>
      <c r="Q814" s="422" t="str">
        <f t="shared" si="421"/>
        <v/>
      </c>
      <c r="R814" s="422" t="str">
        <f t="shared" si="422"/>
        <v/>
      </c>
      <c r="S814" s="423" t="str">
        <f t="shared" si="423"/>
        <v/>
      </c>
      <c r="T814" s="424" t="str">
        <f t="shared" si="438"/>
        <v/>
      </c>
      <c r="U814" s="425" t="str">
        <f t="shared" si="424"/>
        <v/>
      </c>
      <c r="V814" s="425" t="str">
        <f t="shared" si="425"/>
        <v/>
      </c>
      <c r="W814" s="425"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3"/>
      <c r="BG814" s="3"/>
    </row>
    <row r="815" spans="1:59" s="12" customFormat="1" ht="13.5" customHeight="1" x14ac:dyDescent="0.2">
      <c r="A815" s="163">
        <v>800</v>
      </c>
      <c r="B815" s="164"/>
      <c r="C815" s="165"/>
      <c r="D815" s="166"/>
      <c r="E815" s="165"/>
      <c r="F815" s="165"/>
      <c r="G815" s="220"/>
      <c r="H815" s="165"/>
      <c r="I815" s="167"/>
      <c r="J815" s="168"/>
      <c r="K815" s="503"/>
      <c r="L815" s="498"/>
      <c r="M815" s="428"/>
      <c r="N815" s="427"/>
      <c r="O815" s="429"/>
      <c r="P815" s="430"/>
      <c r="Q815" s="422" t="str">
        <f t="shared" si="421"/>
        <v/>
      </c>
      <c r="R815" s="422" t="str">
        <f t="shared" si="422"/>
        <v/>
      </c>
      <c r="S815" s="423" t="str">
        <f t="shared" si="423"/>
        <v/>
      </c>
      <c r="T815" s="424" t="str">
        <f t="shared" si="438"/>
        <v/>
      </c>
      <c r="U815" s="425" t="str">
        <f t="shared" si="424"/>
        <v/>
      </c>
      <c r="V815" s="425" t="str">
        <f t="shared" si="425"/>
        <v/>
      </c>
      <c r="W815" s="425"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3"/>
      <c r="BG815" s="3"/>
    </row>
    <row r="816" spans="1:59" s="12" customFormat="1" ht="13.5" customHeight="1" x14ac:dyDescent="0.2">
      <c r="A816" s="163">
        <v>801</v>
      </c>
      <c r="B816" s="164"/>
      <c r="C816" s="165"/>
      <c r="D816" s="166"/>
      <c r="E816" s="165"/>
      <c r="F816" s="165"/>
      <c r="G816" s="220"/>
      <c r="H816" s="165"/>
      <c r="I816" s="167"/>
      <c r="J816" s="168"/>
      <c r="K816" s="503"/>
      <c r="L816" s="498"/>
      <c r="M816" s="428"/>
      <c r="N816" s="427"/>
      <c r="O816" s="429"/>
      <c r="P816" s="430"/>
      <c r="Q816" s="422" t="str">
        <f t="shared" si="421"/>
        <v/>
      </c>
      <c r="R816" s="422" t="str">
        <f t="shared" si="422"/>
        <v/>
      </c>
      <c r="S816" s="423" t="str">
        <f t="shared" si="423"/>
        <v/>
      </c>
      <c r="T816" s="424" t="str">
        <f t="shared" si="438"/>
        <v/>
      </c>
      <c r="U816" s="425" t="str">
        <f t="shared" si="424"/>
        <v/>
      </c>
      <c r="V816" s="425" t="str">
        <f t="shared" si="425"/>
        <v/>
      </c>
      <c r="W816" s="425"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3"/>
      <c r="BG816" s="3"/>
    </row>
    <row r="817" spans="1:59" s="12" customFormat="1" ht="13.5" customHeight="1" x14ac:dyDescent="0.2">
      <c r="A817" s="163">
        <v>802</v>
      </c>
      <c r="B817" s="164"/>
      <c r="C817" s="165"/>
      <c r="D817" s="166"/>
      <c r="E817" s="165"/>
      <c r="F817" s="165"/>
      <c r="G817" s="220"/>
      <c r="H817" s="165"/>
      <c r="I817" s="167"/>
      <c r="J817" s="168"/>
      <c r="K817" s="503"/>
      <c r="L817" s="498"/>
      <c r="M817" s="428"/>
      <c r="N817" s="427"/>
      <c r="O817" s="429"/>
      <c r="P817" s="430"/>
      <c r="Q817" s="422" t="str">
        <f t="shared" si="421"/>
        <v/>
      </c>
      <c r="R817" s="422" t="str">
        <f t="shared" si="422"/>
        <v/>
      </c>
      <c r="S817" s="423" t="str">
        <f t="shared" si="423"/>
        <v/>
      </c>
      <c r="T817" s="424" t="str">
        <f t="shared" si="438"/>
        <v/>
      </c>
      <c r="U817" s="425" t="str">
        <f t="shared" si="424"/>
        <v/>
      </c>
      <c r="V817" s="425" t="str">
        <f t="shared" si="425"/>
        <v/>
      </c>
      <c r="W817" s="425"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3"/>
      <c r="BG817" s="3"/>
    </row>
    <row r="818" spans="1:59" s="12" customFormat="1" ht="13.5" customHeight="1" x14ac:dyDescent="0.2">
      <c r="A818" s="163">
        <v>803</v>
      </c>
      <c r="B818" s="164"/>
      <c r="C818" s="165"/>
      <c r="D818" s="166"/>
      <c r="E818" s="165"/>
      <c r="F818" s="165"/>
      <c r="G818" s="220"/>
      <c r="H818" s="165"/>
      <c r="I818" s="167"/>
      <c r="J818" s="168"/>
      <c r="K818" s="503"/>
      <c r="L818" s="498"/>
      <c r="M818" s="428"/>
      <c r="N818" s="427"/>
      <c r="O818" s="429"/>
      <c r="P818" s="430"/>
      <c r="Q818" s="422" t="str">
        <f t="shared" si="421"/>
        <v/>
      </c>
      <c r="R818" s="422" t="str">
        <f t="shared" si="422"/>
        <v/>
      </c>
      <c r="S818" s="423" t="str">
        <f t="shared" si="423"/>
        <v/>
      </c>
      <c r="T818" s="424" t="str">
        <f t="shared" si="438"/>
        <v/>
      </c>
      <c r="U818" s="425" t="str">
        <f t="shared" si="424"/>
        <v/>
      </c>
      <c r="V818" s="425" t="str">
        <f t="shared" si="425"/>
        <v/>
      </c>
      <c r="W818" s="425"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3"/>
      <c r="BG818" s="3"/>
    </row>
    <row r="819" spans="1:59" s="12" customFormat="1" ht="13.5" customHeight="1" x14ac:dyDescent="0.2">
      <c r="A819" s="163">
        <v>804</v>
      </c>
      <c r="B819" s="164"/>
      <c r="C819" s="165"/>
      <c r="D819" s="166"/>
      <c r="E819" s="165"/>
      <c r="F819" s="165"/>
      <c r="G819" s="220"/>
      <c r="H819" s="165"/>
      <c r="I819" s="167"/>
      <c r="J819" s="168"/>
      <c r="K819" s="503"/>
      <c r="L819" s="498"/>
      <c r="M819" s="428"/>
      <c r="N819" s="427"/>
      <c r="O819" s="429"/>
      <c r="P819" s="430"/>
      <c r="Q819" s="422" t="str">
        <f t="shared" si="421"/>
        <v/>
      </c>
      <c r="R819" s="422" t="str">
        <f t="shared" si="422"/>
        <v/>
      </c>
      <c r="S819" s="423" t="str">
        <f t="shared" si="423"/>
        <v/>
      </c>
      <c r="T819" s="424" t="str">
        <f t="shared" si="438"/>
        <v/>
      </c>
      <c r="U819" s="425" t="str">
        <f t="shared" si="424"/>
        <v/>
      </c>
      <c r="V819" s="425" t="str">
        <f t="shared" si="425"/>
        <v/>
      </c>
      <c r="W819" s="425"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3"/>
      <c r="BG819" s="3"/>
    </row>
    <row r="820" spans="1:59" s="12" customFormat="1" ht="13.5" customHeight="1" x14ac:dyDescent="0.2">
      <c r="A820" s="163">
        <v>805</v>
      </c>
      <c r="B820" s="164"/>
      <c r="C820" s="165"/>
      <c r="D820" s="166"/>
      <c r="E820" s="165"/>
      <c r="F820" s="165"/>
      <c r="G820" s="220"/>
      <c r="H820" s="165"/>
      <c r="I820" s="167"/>
      <c r="J820" s="168"/>
      <c r="K820" s="503"/>
      <c r="L820" s="498"/>
      <c r="M820" s="428"/>
      <c r="N820" s="427"/>
      <c r="O820" s="429"/>
      <c r="P820" s="430"/>
      <c r="Q820" s="422" t="str">
        <f t="shared" si="421"/>
        <v/>
      </c>
      <c r="R820" s="422" t="str">
        <f t="shared" si="422"/>
        <v/>
      </c>
      <c r="S820" s="423" t="str">
        <f t="shared" si="423"/>
        <v/>
      </c>
      <c r="T820" s="424" t="str">
        <f t="shared" si="438"/>
        <v/>
      </c>
      <c r="U820" s="425" t="str">
        <f t="shared" si="424"/>
        <v/>
      </c>
      <c r="V820" s="425" t="str">
        <f t="shared" si="425"/>
        <v/>
      </c>
      <c r="W820" s="425"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3"/>
      <c r="BG820" s="3"/>
    </row>
    <row r="821" spans="1:59" s="12" customFormat="1" ht="13.5" customHeight="1" x14ac:dyDescent="0.2">
      <c r="A821" s="163">
        <v>806</v>
      </c>
      <c r="B821" s="164"/>
      <c r="C821" s="165"/>
      <c r="D821" s="166"/>
      <c r="E821" s="165"/>
      <c r="F821" s="165"/>
      <c r="G821" s="220"/>
      <c r="H821" s="165"/>
      <c r="I821" s="167"/>
      <c r="J821" s="168"/>
      <c r="K821" s="503"/>
      <c r="L821" s="498"/>
      <c r="M821" s="428"/>
      <c r="N821" s="427"/>
      <c r="O821" s="429"/>
      <c r="P821" s="430"/>
      <c r="Q821" s="422" t="str">
        <f t="shared" si="421"/>
        <v/>
      </c>
      <c r="R821" s="422" t="str">
        <f t="shared" si="422"/>
        <v/>
      </c>
      <c r="S821" s="423" t="str">
        <f t="shared" si="423"/>
        <v/>
      </c>
      <c r="T821" s="424" t="str">
        <f t="shared" si="438"/>
        <v/>
      </c>
      <c r="U821" s="425" t="str">
        <f t="shared" si="424"/>
        <v/>
      </c>
      <c r="V821" s="425" t="str">
        <f t="shared" si="425"/>
        <v/>
      </c>
      <c r="W821" s="425"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3"/>
      <c r="BG821" s="3"/>
    </row>
    <row r="822" spans="1:59" s="12" customFormat="1" ht="13.5" customHeight="1" x14ac:dyDescent="0.2">
      <c r="A822" s="163">
        <v>807</v>
      </c>
      <c r="B822" s="164"/>
      <c r="C822" s="165"/>
      <c r="D822" s="166"/>
      <c r="E822" s="165"/>
      <c r="F822" s="165"/>
      <c r="G822" s="220"/>
      <c r="H822" s="165"/>
      <c r="I822" s="167"/>
      <c r="J822" s="168"/>
      <c r="K822" s="503"/>
      <c r="L822" s="498"/>
      <c r="M822" s="428"/>
      <c r="N822" s="427"/>
      <c r="O822" s="429"/>
      <c r="P822" s="430"/>
      <c r="Q822" s="422" t="str">
        <f t="shared" si="421"/>
        <v/>
      </c>
      <c r="R822" s="422" t="str">
        <f t="shared" si="422"/>
        <v/>
      </c>
      <c r="S822" s="423" t="str">
        <f t="shared" si="423"/>
        <v/>
      </c>
      <c r="T822" s="424" t="str">
        <f t="shared" si="438"/>
        <v/>
      </c>
      <c r="U822" s="425" t="str">
        <f t="shared" si="424"/>
        <v/>
      </c>
      <c r="V822" s="425" t="str">
        <f t="shared" si="425"/>
        <v/>
      </c>
      <c r="W822" s="425"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3"/>
      <c r="BG822" s="3"/>
    </row>
    <row r="823" spans="1:59" s="12" customFormat="1" ht="13.5" customHeight="1" x14ac:dyDescent="0.2">
      <c r="A823" s="163">
        <v>808</v>
      </c>
      <c r="B823" s="164"/>
      <c r="C823" s="165"/>
      <c r="D823" s="166"/>
      <c r="E823" s="165"/>
      <c r="F823" s="165"/>
      <c r="G823" s="220"/>
      <c r="H823" s="165"/>
      <c r="I823" s="167"/>
      <c r="J823" s="168"/>
      <c r="K823" s="503"/>
      <c r="L823" s="498"/>
      <c r="M823" s="428"/>
      <c r="N823" s="427"/>
      <c r="O823" s="429"/>
      <c r="P823" s="430"/>
      <c r="Q823" s="422" t="str">
        <f t="shared" si="421"/>
        <v/>
      </c>
      <c r="R823" s="422" t="str">
        <f t="shared" si="422"/>
        <v/>
      </c>
      <c r="S823" s="423" t="str">
        <f t="shared" si="423"/>
        <v/>
      </c>
      <c r="T823" s="424" t="str">
        <f t="shared" si="438"/>
        <v/>
      </c>
      <c r="U823" s="425" t="str">
        <f t="shared" si="424"/>
        <v/>
      </c>
      <c r="V823" s="425" t="str">
        <f t="shared" si="425"/>
        <v/>
      </c>
      <c r="W823" s="425"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3"/>
      <c r="BG823" s="3"/>
    </row>
    <row r="824" spans="1:59" s="12" customFormat="1" ht="13.5" customHeight="1" x14ac:dyDescent="0.2">
      <c r="A824" s="163">
        <v>809</v>
      </c>
      <c r="B824" s="164"/>
      <c r="C824" s="165"/>
      <c r="D824" s="166"/>
      <c r="E824" s="165"/>
      <c r="F824" s="165"/>
      <c r="G824" s="220"/>
      <c r="H824" s="165"/>
      <c r="I824" s="167"/>
      <c r="J824" s="168"/>
      <c r="K824" s="503"/>
      <c r="L824" s="498"/>
      <c r="M824" s="428"/>
      <c r="N824" s="427"/>
      <c r="O824" s="429"/>
      <c r="P824" s="430"/>
      <c r="Q824" s="422" t="str">
        <f t="shared" si="421"/>
        <v/>
      </c>
      <c r="R824" s="422" t="str">
        <f t="shared" si="422"/>
        <v/>
      </c>
      <c r="S824" s="423" t="str">
        <f t="shared" si="423"/>
        <v/>
      </c>
      <c r="T824" s="424" t="str">
        <f t="shared" si="438"/>
        <v/>
      </c>
      <c r="U824" s="425" t="str">
        <f t="shared" si="424"/>
        <v/>
      </c>
      <c r="V824" s="425" t="str">
        <f t="shared" si="425"/>
        <v/>
      </c>
      <c r="W824" s="425"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3"/>
      <c r="BG824" s="3"/>
    </row>
    <row r="825" spans="1:59" s="12" customFormat="1" ht="13.5" customHeight="1" x14ac:dyDescent="0.2">
      <c r="A825" s="163">
        <v>810</v>
      </c>
      <c r="B825" s="164"/>
      <c r="C825" s="165"/>
      <c r="D825" s="166"/>
      <c r="E825" s="165"/>
      <c r="F825" s="165"/>
      <c r="G825" s="220"/>
      <c r="H825" s="165"/>
      <c r="I825" s="167"/>
      <c r="J825" s="168"/>
      <c r="K825" s="503"/>
      <c r="L825" s="498"/>
      <c r="M825" s="428"/>
      <c r="N825" s="427"/>
      <c r="O825" s="429"/>
      <c r="P825" s="430"/>
      <c r="Q825" s="422" t="str">
        <f t="shared" si="421"/>
        <v/>
      </c>
      <c r="R825" s="422" t="str">
        <f t="shared" si="422"/>
        <v/>
      </c>
      <c r="S825" s="423" t="str">
        <f t="shared" si="423"/>
        <v/>
      </c>
      <c r="T825" s="424" t="str">
        <f t="shared" si="438"/>
        <v/>
      </c>
      <c r="U825" s="425" t="str">
        <f t="shared" si="424"/>
        <v/>
      </c>
      <c r="V825" s="425" t="str">
        <f t="shared" si="425"/>
        <v/>
      </c>
      <c r="W825" s="425"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3"/>
      <c r="BG825" s="3"/>
    </row>
    <row r="826" spans="1:59" s="12" customFormat="1" ht="13.5" customHeight="1" x14ac:dyDescent="0.2">
      <c r="A826" s="163">
        <v>811</v>
      </c>
      <c r="B826" s="164"/>
      <c r="C826" s="165"/>
      <c r="D826" s="166"/>
      <c r="E826" s="165"/>
      <c r="F826" s="165"/>
      <c r="G826" s="220"/>
      <c r="H826" s="165"/>
      <c r="I826" s="167"/>
      <c r="J826" s="168"/>
      <c r="K826" s="503"/>
      <c r="L826" s="498"/>
      <c r="M826" s="428"/>
      <c r="N826" s="427"/>
      <c r="O826" s="429"/>
      <c r="P826" s="430"/>
      <c r="Q826" s="422" t="str">
        <f t="shared" si="421"/>
        <v/>
      </c>
      <c r="R826" s="422" t="str">
        <f t="shared" si="422"/>
        <v/>
      </c>
      <c r="S826" s="423" t="str">
        <f t="shared" si="423"/>
        <v/>
      </c>
      <c r="T826" s="424" t="str">
        <f t="shared" si="438"/>
        <v/>
      </c>
      <c r="U826" s="425" t="str">
        <f t="shared" si="424"/>
        <v/>
      </c>
      <c r="V826" s="425" t="str">
        <f t="shared" si="425"/>
        <v/>
      </c>
      <c r="W826" s="425"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3"/>
      <c r="BG826" s="3"/>
    </row>
    <row r="827" spans="1:59" s="12" customFormat="1" ht="13.5" customHeight="1" x14ac:dyDescent="0.2">
      <c r="A827" s="163">
        <v>812</v>
      </c>
      <c r="B827" s="164"/>
      <c r="C827" s="165"/>
      <c r="D827" s="166"/>
      <c r="E827" s="165"/>
      <c r="F827" s="165"/>
      <c r="G827" s="220"/>
      <c r="H827" s="165"/>
      <c r="I827" s="167"/>
      <c r="J827" s="168"/>
      <c r="K827" s="503"/>
      <c r="L827" s="498"/>
      <c r="M827" s="428"/>
      <c r="N827" s="427"/>
      <c r="O827" s="429"/>
      <c r="P827" s="430"/>
      <c r="Q827" s="422" t="str">
        <f t="shared" si="421"/>
        <v/>
      </c>
      <c r="R827" s="422" t="str">
        <f t="shared" si="422"/>
        <v/>
      </c>
      <c r="S827" s="423" t="str">
        <f t="shared" si="423"/>
        <v/>
      </c>
      <c r="T827" s="424" t="str">
        <f t="shared" si="438"/>
        <v/>
      </c>
      <c r="U827" s="425" t="str">
        <f t="shared" si="424"/>
        <v/>
      </c>
      <c r="V827" s="425" t="str">
        <f t="shared" si="425"/>
        <v/>
      </c>
      <c r="W827" s="425"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3"/>
      <c r="BG827" s="3"/>
    </row>
    <row r="828" spans="1:59" s="12" customFormat="1" ht="13.5" customHeight="1" x14ac:dyDescent="0.2">
      <c r="A828" s="163">
        <v>813</v>
      </c>
      <c r="B828" s="164"/>
      <c r="C828" s="165"/>
      <c r="D828" s="166"/>
      <c r="E828" s="165"/>
      <c r="F828" s="165"/>
      <c r="G828" s="220"/>
      <c r="H828" s="165"/>
      <c r="I828" s="167"/>
      <c r="J828" s="168"/>
      <c r="K828" s="503"/>
      <c r="L828" s="498"/>
      <c r="M828" s="428"/>
      <c r="N828" s="427"/>
      <c r="O828" s="429"/>
      <c r="P828" s="430"/>
      <c r="Q828" s="422" t="str">
        <f t="shared" si="421"/>
        <v/>
      </c>
      <c r="R828" s="422" t="str">
        <f t="shared" si="422"/>
        <v/>
      </c>
      <c r="S828" s="423" t="str">
        <f t="shared" si="423"/>
        <v/>
      </c>
      <c r="T828" s="424" t="str">
        <f t="shared" si="438"/>
        <v/>
      </c>
      <c r="U828" s="425" t="str">
        <f t="shared" si="424"/>
        <v/>
      </c>
      <c r="V828" s="425" t="str">
        <f t="shared" si="425"/>
        <v/>
      </c>
      <c r="W828" s="425"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3"/>
      <c r="BG828" s="3"/>
    </row>
    <row r="829" spans="1:59" s="12" customFormat="1" ht="13.5" customHeight="1" x14ac:dyDescent="0.2">
      <c r="A829" s="163">
        <v>814</v>
      </c>
      <c r="B829" s="164"/>
      <c r="C829" s="165"/>
      <c r="D829" s="166"/>
      <c r="E829" s="165"/>
      <c r="F829" s="165"/>
      <c r="G829" s="220"/>
      <c r="H829" s="165"/>
      <c r="I829" s="167"/>
      <c r="J829" s="168"/>
      <c r="K829" s="503"/>
      <c r="L829" s="498"/>
      <c r="M829" s="428"/>
      <c r="N829" s="427"/>
      <c r="O829" s="429"/>
      <c r="P829" s="430"/>
      <c r="Q829" s="422" t="str">
        <f t="shared" si="421"/>
        <v/>
      </c>
      <c r="R829" s="422" t="str">
        <f t="shared" si="422"/>
        <v/>
      </c>
      <c r="S829" s="423" t="str">
        <f t="shared" si="423"/>
        <v/>
      </c>
      <c r="T829" s="424" t="str">
        <f t="shared" si="438"/>
        <v/>
      </c>
      <c r="U829" s="425" t="str">
        <f t="shared" si="424"/>
        <v/>
      </c>
      <c r="V829" s="425" t="str">
        <f t="shared" si="425"/>
        <v/>
      </c>
      <c r="W829" s="425"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3"/>
      <c r="BG829" s="3"/>
    </row>
    <row r="830" spans="1:59" s="12" customFormat="1" ht="13.5" customHeight="1" x14ac:dyDescent="0.2">
      <c r="A830" s="163">
        <v>815</v>
      </c>
      <c r="B830" s="164"/>
      <c r="C830" s="165"/>
      <c r="D830" s="166"/>
      <c r="E830" s="165"/>
      <c r="F830" s="165"/>
      <c r="G830" s="220"/>
      <c r="H830" s="165"/>
      <c r="I830" s="167"/>
      <c r="J830" s="168"/>
      <c r="K830" s="503"/>
      <c r="L830" s="498"/>
      <c r="M830" s="428"/>
      <c r="N830" s="427"/>
      <c r="O830" s="429"/>
      <c r="P830" s="430"/>
      <c r="Q830" s="422" t="str">
        <f t="shared" si="421"/>
        <v/>
      </c>
      <c r="R830" s="422" t="str">
        <f t="shared" si="422"/>
        <v/>
      </c>
      <c r="S830" s="423" t="str">
        <f t="shared" si="423"/>
        <v/>
      </c>
      <c r="T830" s="424" t="str">
        <f t="shared" si="438"/>
        <v/>
      </c>
      <c r="U830" s="425" t="str">
        <f t="shared" si="424"/>
        <v/>
      </c>
      <c r="V830" s="425" t="str">
        <f t="shared" si="425"/>
        <v/>
      </c>
      <c r="W830" s="425"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3"/>
      <c r="BG830" s="3"/>
    </row>
    <row r="831" spans="1:59" s="12" customFormat="1" ht="13.5" customHeight="1" x14ac:dyDescent="0.2">
      <c r="A831" s="163">
        <v>816</v>
      </c>
      <c r="B831" s="164"/>
      <c r="C831" s="165"/>
      <c r="D831" s="166"/>
      <c r="E831" s="165"/>
      <c r="F831" s="165"/>
      <c r="G831" s="220"/>
      <c r="H831" s="165"/>
      <c r="I831" s="167"/>
      <c r="J831" s="168"/>
      <c r="K831" s="503"/>
      <c r="L831" s="498"/>
      <c r="M831" s="428"/>
      <c r="N831" s="427"/>
      <c r="O831" s="429"/>
      <c r="P831" s="430"/>
      <c r="Q831" s="422" t="str">
        <f t="shared" si="421"/>
        <v/>
      </c>
      <c r="R831" s="422" t="str">
        <f t="shared" si="422"/>
        <v/>
      </c>
      <c r="S831" s="423" t="str">
        <f t="shared" si="423"/>
        <v/>
      </c>
      <c r="T831" s="424" t="str">
        <f t="shared" si="438"/>
        <v/>
      </c>
      <c r="U831" s="425" t="str">
        <f t="shared" si="424"/>
        <v/>
      </c>
      <c r="V831" s="425" t="str">
        <f t="shared" si="425"/>
        <v/>
      </c>
      <c r="W831" s="425"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3"/>
      <c r="BG831" s="3"/>
    </row>
    <row r="832" spans="1:59" s="12" customFormat="1" ht="13.5" customHeight="1" x14ac:dyDescent="0.2">
      <c r="A832" s="163">
        <v>817</v>
      </c>
      <c r="B832" s="164"/>
      <c r="C832" s="165"/>
      <c r="D832" s="166"/>
      <c r="E832" s="165"/>
      <c r="F832" s="165"/>
      <c r="G832" s="220"/>
      <c r="H832" s="165"/>
      <c r="I832" s="167"/>
      <c r="J832" s="168"/>
      <c r="K832" s="503"/>
      <c r="L832" s="498"/>
      <c r="M832" s="428"/>
      <c r="N832" s="427"/>
      <c r="O832" s="429"/>
      <c r="P832" s="430"/>
      <c r="Q832" s="422" t="str">
        <f t="shared" si="421"/>
        <v/>
      </c>
      <c r="R832" s="422" t="str">
        <f t="shared" si="422"/>
        <v/>
      </c>
      <c r="S832" s="423" t="str">
        <f t="shared" si="423"/>
        <v/>
      </c>
      <c r="T832" s="424" t="str">
        <f t="shared" si="438"/>
        <v/>
      </c>
      <c r="U832" s="425" t="str">
        <f t="shared" si="424"/>
        <v/>
      </c>
      <c r="V832" s="425" t="str">
        <f t="shared" si="425"/>
        <v/>
      </c>
      <c r="W832" s="425"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3"/>
      <c r="BG832" s="3"/>
    </row>
    <row r="833" spans="1:59" s="12" customFormat="1" ht="13.5" customHeight="1" x14ac:dyDescent="0.2">
      <c r="A833" s="163">
        <v>818</v>
      </c>
      <c r="B833" s="164"/>
      <c r="C833" s="165"/>
      <c r="D833" s="166"/>
      <c r="E833" s="165"/>
      <c r="F833" s="165"/>
      <c r="G833" s="220"/>
      <c r="H833" s="165"/>
      <c r="I833" s="167"/>
      <c r="J833" s="168"/>
      <c r="K833" s="503"/>
      <c r="L833" s="498"/>
      <c r="M833" s="428"/>
      <c r="N833" s="427"/>
      <c r="O833" s="429"/>
      <c r="P833" s="430"/>
      <c r="Q833" s="422" t="str">
        <f t="shared" si="421"/>
        <v/>
      </c>
      <c r="R833" s="422" t="str">
        <f t="shared" si="422"/>
        <v/>
      </c>
      <c r="S833" s="423" t="str">
        <f t="shared" si="423"/>
        <v/>
      </c>
      <c r="T833" s="424" t="str">
        <f t="shared" si="438"/>
        <v/>
      </c>
      <c r="U833" s="425" t="str">
        <f t="shared" si="424"/>
        <v/>
      </c>
      <c r="V833" s="425" t="str">
        <f t="shared" si="425"/>
        <v/>
      </c>
      <c r="W833" s="425"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3"/>
      <c r="BG833" s="3"/>
    </row>
    <row r="834" spans="1:59" s="12" customFormat="1" ht="13.5" customHeight="1" x14ac:dyDescent="0.2">
      <c r="A834" s="163">
        <v>819</v>
      </c>
      <c r="B834" s="164"/>
      <c r="C834" s="165"/>
      <c r="D834" s="166"/>
      <c r="E834" s="165"/>
      <c r="F834" s="165"/>
      <c r="G834" s="220"/>
      <c r="H834" s="165"/>
      <c r="I834" s="167"/>
      <c r="J834" s="168"/>
      <c r="K834" s="503"/>
      <c r="L834" s="498"/>
      <c r="M834" s="428"/>
      <c r="N834" s="427"/>
      <c r="O834" s="429"/>
      <c r="P834" s="430"/>
      <c r="Q834" s="422" t="str">
        <f t="shared" si="421"/>
        <v/>
      </c>
      <c r="R834" s="422" t="str">
        <f t="shared" si="422"/>
        <v/>
      </c>
      <c r="S834" s="423" t="str">
        <f t="shared" si="423"/>
        <v/>
      </c>
      <c r="T834" s="424" t="str">
        <f t="shared" si="438"/>
        <v/>
      </c>
      <c r="U834" s="425" t="str">
        <f t="shared" si="424"/>
        <v/>
      </c>
      <c r="V834" s="425" t="str">
        <f t="shared" si="425"/>
        <v/>
      </c>
      <c r="W834" s="425"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3"/>
      <c r="BG834" s="3"/>
    </row>
    <row r="835" spans="1:59" s="12" customFormat="1" ht="13.5" customHeight="1" x14ac:dyDescent="0.2">
      <c r="A835" s="163">
        <v>820</v>
      </c>
      <c r="B835" s="164"/>
      <c r="C835" s="165"/>
      <c r="D835" s="166"/>
      <c r="E835" s="165"/>
      <c r="F835" s="165"/>
      <c r="G835" s="220"/>
      <c r="H835" s="165"/>
      <c r="I835" s="167"/>
      <c r="J835" s="168"/>
      <c r="K835" s="503"/>
      <c r="L835" s="498"/>
      <c r="M835" s="428"/>
      <c r="N835" s="427"/>
      <c r="O835" s="429"/>
      <c r="P835" s="430"/>
      <c r="Q835" s="422" t="str">
        <f t="shared" si="421"/>
        <v/>
      </c>
      <c r="R835" s="422" t="str">
        <f t="shared" si="422"/>
        <v/>
      </c>
      <c r="S835" s="423" t="str">
        <f t="shared" si="423"/>
        <v/>
      </c>
      <c r="T835" s="424" t="str">
        <f t="shared" si="438"/>
        <v/>
      </c>
      <c r="U835" s="425" t="str">
        <f t="shared" si="424"/>
        <v/>
      </c>
      <c r="V835" s="425" t="str">
        <f t="shared" si="425"/>
        <v/>
      </c>
      <c r="W835" s="425"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3"/>
      <c r="BG835" s="3"/>
    </row>
    <row r="836" spans="1:59" s="12" customFormat="1" ht="13.5" customHeight="1" x14ac:dyDescent="0.2">
      <c r="A836" s="163">
        <v>821</v>
      </c>
      <c r="B836" s="164"/>
      <c r="C836" s="165"/>
      <c r="D836" s="166"/>
      <c r="E836" s="165"/>
      <c r="F836" s="165"/>
      <c r="G836" s="220"/>
      <c r="H836" s="165"/>
      <c r="I836" s="167"/>
      <c r="J836" s="168"/>
      <c r="K836" s="503"/>
      <c r="L836" s="498"/>
      <c r="M836" s="428"/>
      <c r="N836" s="427"/>
      <c r="O836" s="429"/>
      <c r="P836" s="430"/>
      <c r="Q836" s="422" t="str">
        <f t="shared" si="421"/>
        <v/>
      </c>
      <c r="R836" s="422" t="str">
        <f t="shared" si="422"/>
        <v/>
      </c>
      <c r="S836" s="423" t="str">
        <f t="shared" si="423"/>
        <v/>
      </c>
      <c r="T836" s="424" t="str">
        <f t="shared" si="438"/>
        <v/>
      </c>
      <c r="U836" s="425" t="str">
        <f t="shared" si="424"/>
        <v/>
      </c>
      <c r="V836" s="425" t="str">
        <f t="shared" si="425"/>
        <v/>
      </c>
      <c r="W836" s="425"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3"/>
      <c r="BG836" s="3"/>
    </row>
    <row r="837" spans="1:59" s="12" customFormat="1" ht="13.5" customHeight="1" x14ac:dyDescent="0.2">
      <c r="A837" s="163">
        <v>822</v>
      </c>
      <c r="B837" s="164"/>
      <c r="C837" s="165"/>
      <c r="D837" s="166"/>
      <c r="E837" s="165"/>
      <c r="F837" s="165"/>
      <c r="G837" s="220"/>
      <c r="H837" s="165"/>
      <c r="I837" s="167"/>
      <c r="J837" s="168"/>
      <c r="K837" s="503"/>
      <c r="L837" s="498"/>
      <c r="M837" s="428"/>
      <c r="N837" s="427"/>
      <c r="O837" s="429"/>
      <c r="P837" s="430"/>
      <c r="Q837" s="422" t="str">
        <f t="shared" si="421"/>
        <v/>
      </c>
      <c r="R837" s="422" t="str">
        <f t="shared" si="422"/>
        <v/>
      </c>
      <c r="S837" s="423" t="str">
        <f t="shared" si="423"/>
        <v/>
      </c>
      <c r="T837" s="424" t="str">
        <f t="shared" si="438"/>
        <v/>
      </c>
      <c r="U837" s="425" t="str">
        <f t="shared" si="424"/>
        <v/>
      </c>
      <c r="V837" s="425" t="str">
        <f t="shared" si="425"/>
        <v/>
      </c>
      <c r="W837" s="425"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3"/>
      <c r="BG837" s="3"/>
    </row>
    <row r="838" spans="1:59" s="12" customFormat="1" ht="13.5" customHeight="1" x14ac:dyDescent="0.2">
      <c r="A838" s="163">
        <v>823</v>
      </c>
      <c r="B838" s="164"/>
      <c r="C838" s="165"/>
      <c r="D838" s="166"/>
      <c r="E838" s="165"/>
      <c r="F838" s="165"/>
      <c r="G838" s="220"/>
      <c r="H838" s="165"/>
      <c r="I838" s="167"/>
      <c r="J838" s="168"/>
      <c r="K838" s="503"/>
      <c r="L838" s="498"/>
      <c r="M838" s="428"/>
      <c r="N838" s="427"/>
      <c r="O838" s="429"/>
      <c r="P838" s="430"/>
      <c r="Q838" s="422" t="str">
        <f t="shared" si="421"/>
        <v/>
      </c>
      <c r="R838" s="422" t="str">
        <f t="shared" si="422"/>
        <v/>
      </c>
      <c r="S838" s="423" t="str">
        <f t="shared" si="423"/>
        <v/>
      </c>
      <c r="T838" s="424" t="str">
        <f t="shared" si="438"/>
        <v/>
      </c>
      <c r="U838" s="425" t="str">
        <f t="shared" si="424"/>
        <v/>
      </c>
      <c r="V838" s="425" t="str">
        <f t="shared" si="425"/>
        <v/>
      </c>
      <c r="W838" s="425"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3"/>
      <c r="BG838" s="3"/>
    </row>
    <row r="839" spans="1:59" s="12" customFormat="1" ht="13.5" customHeight="1" x14ac:dyDescent="0.2">
      <c r="A839" s="163">
        <v>824</v>
      </c>
      <c r="B839" s="164"/>
      <c r="C839" s="165"/>
      <c r="D839" s="166"/>
      <c r="E839" s="165"/>
      <c r="F839" s="165"/>
      <c r="G839" s="220"/>
      <c r="H839" s="165"/>
      <c r="I839" s="167"/>
      <c r="J839" s="168"/>
      <c r="K839" s="503"/>
      <c r="L839" s="498"/>
      <c r="M839" s="428"/>
      <c r="N839" s="427"/>
      <c r="O839" s="429"/>
      <c r="P839" s="430"/>
      <c r="Q839" s="422" t="str">
        <f t="shared" si="421"/>
        <v/>
      </c>
      <c r="R839" s="422" t="str">
        <f t="shared" si="422"/>
        <v/>
      </c>
      <c r="S839" s="423" t="str">
        <f t="shared" si="423"/>
        <v/>
      </c>
      <c r="T839" s="424" t="str">
        <f t="shared" si="438"/>
        <v/>
      </c>
      <c r="U839" s="425" t="str">
        <f t="shared" si="424"/>
        <v/>
      </c>
      <c r="V839" s="425" t="str">
        <f t="shared" si="425"/>
        <v/>
      </c>
      <c r="W839" s="425"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3"/>
      <c r="BG839" s="3"/>
    </row>
    <row r="840" spans="1:59" s="12" customFormat="1" ht="13.5" customHeight="1" x14ac:dyDescent="0.2">
      <c r="A840" s="163">
        <v>825</v>
      </c>
      <c r="B840" s="164"/>
      <c r="C840" s="165"/>
      <c r="D840" s="166"/>
      <c r="E840" s="165"/>
      <c r="F840" s="165"/>
      <c r="G840" s="220"/>
      <c r="H840" s="165"/>
      <c r="I840" s="167"/>
      <c r="J840" s="168"/>
      <c r="K840" s="503"/>
      <c r="L840" s="498"/>
      <c r="M840" s="428"/>
      <c r="N840" s="427"/>
      <c r="O840" s="429"/>
      <c r="P840" s="430"/>
      <c r="Q840" s="422" t="str">
        <f t="shared" si="421"/>
        <v/>
      </c>
      <c r="R840" s="422" t="str">
        <f t="shared" si="422"/>
        <v/>
      </c>
      <c r="S840" s="423" t="str">
        <f t="shared" si="423"/>
        <v/>
      </c>
      <c r="T840" s="424" t="str">
        <f t="shared" si="438"/>
        <v/>
      </c>
      <c r="U840" s="425" t="str">
        <f t="shared" si="424"/>
        <v/>
      </c>
      <c r="V840" s="425" t="str">
        <f t="shared" si="425"/>
        <v/>
      </c>
      <c r="W840" s="425"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3"/>
      <c r="BG840" s="3"/>
    </row>
    <row r="841" spans="1:59" s="12" customFormat="1" ht="13.5" customHeight="1" x14ac:dyDescent="0.2">
      <c r="A841" s="163">
        <v>826</v>
      </c>
      <c r="B841" s="164"/>
      <c r="C841" s="165"/>
      <c r="D841" s="166"/>
      <c r="E841" s="165"/>
      <c r="F841" s="165"/>
      <c r="G841" s="220"/>
      <c r="H841" s="165"/>
      <c r="I841" s="167"/>
      <c r="J841" s="168"/>
      <c r="K841" s="503"/>
      <c r="L841" s="498"/>
      <c r="M841" s="428"/>
      <c r="N841" s="427"/>
      <c r="O841" s="429"/>
      <c r="P841" s="430"/>
      <c r="Q841" s="422" t="str">
        <f t="shared" si="421"/>
        <v/>
      </c>
      <c r="R841" s="422" t="str">
        <f t="shared" si="422"/>
        <v/>
      </c>
      <c r="S841" s="423" t="str">
        <f t="shared" si="423"/>
        <v/>
      </c>
      <c r="T841" s="424" t="str">
        <f t="shared" si="438"/>
        <v/>
      </c>
      <c r="U841" s="425" t="str">
        <f t="shared" si="424"/>
        <v/>
      </c>
      <c r="V841" s="425" t="str">
        <f t="shared" si="425"/>
        <v/>
      </c>
      <c r="W841" s="425"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3"/>
      <c r="BG841" s="3"/>
    </row>
    <row r="842" spans="1:59" s="12" customFormat="1" ht="13.5" customHeight="1" x14ac:dyDescent="0.2">
      <c r="A842" s="163">
        <v>827</v>
      </c>
      <c r="B842" s="164"/>
      <c r="C842" s="165"/>
      <c r="D842" s="166"/>
      <c r="E842" s="165"/>
      <c r="F842" s="165"/>
      <c r="G842" s="220"/>
      <c r="H842" s="165"/>
      <c r="I842" s="167"/>
      <c r="J842" s="168"/>
      <c r="K842" s="503"/>
      <c r="L842" s="498"/>
      <c r="M842" s="428"/>
      <c r="N842" s="427"/>
      <c r="O842" s="429"/>
      <c r="P842" s="430"/>
      <c r="Q842" s="422" t="str">
        <f t="shared" si="421"/>
        <v/>
      </c>
      <c r="R842" s="422" t="str">
        <f t="shared" si="422"/>
        <v/>
      </c>
      <c r="S842" s="423" t="str">
        <f t="shared" si="423"/>
        <v/>
      </c>
      <c r="T842" s="424" t="str">
        <f t="shared" si="438"/>
        <v/>
      </c>
      <c r="U842" s="425" t="str">
        <f t="shared" si="424"/>
        <v/>
      </c>
      <c r="V842" s="425" t="str">
        <f t="shared" si="425"/>
        <v/>
      </c>
      <c r="W842" s="425"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3"/>
      <c r="BG842" s="3"/>
    </row>
    <row r="843" spans="1:59" s="12" customFormat="1" ht="13.5" customHeight="1" x14ac:dyDescent="0.2">
      <c r="A843" s="163">
        <v>828</v>
      </c>
      <c r="B843" s="164"/>
      <c r="C843" s="165"/>
      <c r="D843" s="166"/>
      <c r="E843" s="165"/>
      <c r="F843" s="165"/>
      <c r="G843" s="220"/>
      <c r="H843" s="165"/>
      <c r="I843" s="167"/>
      <c r="J843" s="168"/>
      <c r="K843" s="503"/>
      <c r="L843" s="498"/>
      <c r="M843" s="428"/>
      <c r="N843" s="427"/>
      <c r="O843" s="429"/>
      <c r="P843" s="430"/>
      <c r="Q843" s="422" t="str">
        <f t="shared" si="421"/>
        <v/>
      </c>
      <c r="R843" s="422" t="str">
        <f t="shared" si="422"/>
        <v/>
      </c>
      <c r="S843" s="423" t="str">
        <f t="shared" si="423"/>
        <v/>
      </c>
      <c r="T843" s="424" t="str">
        <f t="shared" si="438"/>
        <v/>
      </c>
      <c r="U843" s="425" t="str">
        <f t="shared" si="424"/>
        <v/>
      </c>
      <c r="V843" s="425" t="str">
        <f t="shared" si="425"/>
        <v/>
      </c>
      <c r="W843" s="425"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3"/>
      <c r="BG843" s="3"/>
    </row>
    <row r="844" spans="1:59" s="12" customFormat="1" ht="13.5" customHeight="1" x14ac:dyDescent="0.2">
      <c r="A844" s="163">
        <v>829</v>
      </c>
      <c r="B844" s="164"/>
      <c r="C844" s="165"/>
      <c r="D844" s="166"/>
      <c r="E844" s="165"/>
      <c r="F844" s="165"/>
      <c r="G844" s="220"/>
      <c r="H844" s="165"/>
      <c r="I844" s="167"/>
      <c r="J844" s="168"/>
      <c r="K844" s="503"/>
      <c r="L844" s="498"/>
      <c r="M844" s="428"/>
      <c r="N844" s="427"/>
      <c r="O844" s="429"/>
      <c r="P844" s="430"/>
      <c r="Q844" s="422" t="str">
        <f t="shared" si="421"/>
        <v/>
      </c>
      <c r="R844" s="422" t="str">
        <f t="shared" si="422"/>
        <v/>
      </c>
      <c r="S844" s="423" t="str">
        <f t="shared" si="423"/>
        <v/>
      </c>
      <c r="T844" s="424" t="str">
        <f t="shared" si="438"/>
        <v/>
      </c>
      <c r="U844" s="425" t="str">
        <f t="shared" si="424"/>
        <v/>
      </c>
      <c r="V844" s="425" t="str">
        <f t="shared" si="425"/>
        <v/>
      </c>
      <c r="W844" s="425"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3"/>
      <c r="BG844" s="3"/>
    </row>
    <row r="845" spans="1:59" s="12" customFormat="1" ht="13.5" customHeight="1" x14ac:dyDescent="0.2">
      <c r="A845" s="163">
        <v>830</v>
      </c>
      <c r="B845" s="164"/>
      <c r="C845" s="165"/>
      <c r="D845" s="166"/>
      <c r="E845" s="165"/>
      <c r="F845" s="165"/>
      <c r="G845" s="220"/>
      <c r="H845" s="165"/>
      <c r="I845" s="167"/>
      <c r="J845" s="168"/>
      <c r="K845" s="503"/>
      <c r="L845" s="498"/>
      <c r="M845" s="428"/>
      <c r="N845" s="427"/>
      <c r="O845" s="429"/>
      <c r="P845" s="430"/>
      <c r="Q845" s="422" t="str">
        <f t="shared" si="421"/>
        <v/>
      </c>
      <c r="R845" s="422" t="str">
        <f t="shared" si="422"/>
        <v/>
      </c>
      <c r="S845" s="423" t="str">
        <f t="shared" si="423"/>
        <v/>
      </c>
      <c r="T845" s="424" t="str">
        <f t="shared" si="438"/>
        <v/>
      </c>
      <c r="U845" s="425" t="str">
        <f t="shared" si="424"/>
        <v/>
      </c>
      <c r="V845" s="425" t="str">
        <f t="shared" si="425"/>
        <v/>
      </c>
      <c r="W845" s="425"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3"/>
      <c r="BG845" s="3"/>
    </row>
    <row r="846" spans="1:59" s="12" customFormat="1" ht="13.5" customHeight="1" x14ac:dyDescent="0.2">
      <c r="A846" s="163">
        <v>831</v>
      </c>
      <c r="B846" s="164"/>
      <c r="C846" s="165"/>
      <c r="D846" s="166"/>
      <c r="E846" s="165"/>
      <c r="F846" s="165"/>
      <c r="G846" s="220"/>
      <c r="H846" s="165"/>
      <c r="I846" s="167"/>
      <c r="J846" s="168"/>
      <c r="K846" s="503"/>
      <c r="L846" s="498"/>
      <c r="M846" s="428"/>
      <c r="N846" s="427"/>
      <c r="O846" s="429"/>
      <c r="P846" s="430"/>
      <c r="Q846" s="422" t="str">
        <f t="shared" si="421"/>
        <v/>
      </c>
      <c r="R846" s="422" t="str">
        <f t="shared" si="422"/>
        <v/>
      </c>
      <c r="S846" s="423" t="str">
        <f t="shared" si="423"/>
        <v/>
      </c>
      <c r="T846" s="424" t="str">
        <f t="shared" si="438"/>
        <v/>
      </c>
      <c r="U846" s="425" t="str">
        <f t="shared" si="424"/>
        <v/>
      </c>
      <c r="V846" s="425" t="str">
        <f t="shared" si="425"/>
        <v/>
      </c>
      <c r="W846" s="425"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3"/>
      <c r="BG846" s="3"/>
    </row>
    <row r="847" spans="1:59" s="12" customFormat="1" ht="13.5" customHeight="1" x14ac:dyDescent="0.2">
      <c r="A847" s="163">
        <v>832</v>
      </c>
      <c r="B847" s="164"/>
      <c r="C847" s="165"/>
      <c r="D847" s="166"/>
      <c r="E847" s="165"/>
      <c r="F847" s="165"/>
      <c r="G847" s="220"/>
      <c r="H847" s="165"/>
      <c r="I847" s="167"/>
      <c r="J847" s="168"/>
      <c r="K847" s="503"/>
      <c r="L847" s="498"/>
      <c r="M847" s="428"/>
      <c r="N847" s="427"/>
      <c r="O847" s="429"/>
      <c r="P847" s="430"/>
      <c r="Q847" s="422" t="str">
        <f t="shared" si="421"/>
        <v/>
      </c>
      <c r="R847" s="422" t="str">
        <f t="shared" si="422"/>
        <v/>
      </c>
      <c r="S847" s="423" t="str">
        <f t="shared" si="423"/>
        <v/>
      </c>
      <c r="T847" s="424" t="str">
        <f t="shared" si="438"/>
        <v/>
      </c>
      <c r="U847" s="425" t="str">
        <f t="shared" si="424"/>
        <v/>
      </c>
      <c r="V847" s="425" t="str">
        <f t="shared" si="425"/>
        <v/>
      </c>
      <c r="W847" s="425"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3"/>
      <c r="BG847" s="3"/>
    </row>
    <row r="848" spans="1:59" s="12" customFormat="1" ht="13.5" customHeight="1" x14ac:dyDescent="0.2">
      <c r="A848" s="163">
        <v>833</v>
      </c>
      <c r="B848" s="164"/>
      <c r="C848" s="165"/>
      <c r="D848" s="166"/>
      <c r="E848" s="165"/>
      <c r="F848" s="165"/>
      <c r="G848" s="220"/>
      <c r="H848" s="165"/>
      <c r="I848" s="167"/>
      <c r="J848" s="168"/>
      <c r="K848" s="503"/>
      <c r="L848" s="498"/>
      <c r="M848" s="428"/>
      <c r="N848" s="427"/>
      <c r="O848" s="429"/>
      <c r="P848" s="430"/>
      <c r="Q848" s="422" t="str">
        <f t="shared" ref="Q848:Q911" si="456">IF(ISBLANK(K848)=TRUE,"",IF(ISNUMBER(AM848)=TRUE,AM848,"エラー"))</f>
        <v/>
      </c>
      <c r="R848" s="422" t="str">
        <f t="shared" ref="R848:R911" si="457">IF(ISBLANK(K848)=TRUE,"",IF(ISNUMBER(AP848)=TRUE,AP848,"エラー"))</f>
        <v/>
      </c>
      <c r="S848" s="423" t="str">
        <f t="shared" ref="S848:S911" si="458">IF(ISBLANK(K848)=TRUE,"",IF(ISNUMBER(AV848)=TRUE,AV848,"エラー"))</f>
        <v/>
      </c>
      <c r="T848" s="424" t="str">
        <f t="shared" si="438"/>
        <v/>
      </c>
      <c r="U848" s="425" t="str">
        <f t="shared" ref="U848:U911" si="459">IF(Q848="","",IF(ISERROR(Q848*Y848*AF848),"エラー",IF(ISBLANK(Y848)=TRUE,"エラー",IF(ISBLANK(Q848)=TRUE,"エラー",IF(AY848=1,"エラー",Q848*AF848*Y848/1000)))))</f>
        <v/>
      </c>
      <c r="V848" s="425" t="str">
        <f t="shared" ref="V848:V911" si="460">IF(R848="","",IF(ISERROR(R848*Y848*AF848),"エラー",IF(ISBLANK(Y848)=TRUE,"エラー",IF(ISBLANK(R848)=TRUE,"エラー",IF(AY848=1,"エラー",R848*AF848*Y848/1000)))))</f>
        <v/>
      </c>
      <c r="W848" s="425"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3"/>
      <c r="BG848" s="3"/>
    </row>
    <row r="849" spans="1:59" s="12" customFormat="1" ht="13.5" customHeight="1" x14ac:dyDescent="0.2">
      <c r="A849" s="163">
        <v>834</v>
      </c>
      <c r="B849" s="164"/>
      <c r="C849" s="165"/>
      <c r="D849" s="166"/>
      <c r="E849" s="165"/>
      <c r="F849" s="165"/>
      <c r="G849" s="220"/>
      <c r="H849" s="165"/>
      <c r="I849" s="167"/>
      <c r="J849" s="168"/>
      <c r="K849" s="503"/>
      <c r="L849" s="498"/>
      <c r="M849" s="428"/>
      <c r="N849" s="427"/>
      <c r="O849" s="429"/>
      <c r="P849" s="430"/>
      <c r="Q849" s="422" t="str">
        <f t="shared" si="456"/>
        <v/>
      </c>
      <c r="R849" s="422" t="str">
        <f t="shared" si="457"/>
        <v/>
      </c>
      <c r="S849" s="423" t="str">
        <f t="shared" si="458"/>
        <v/>
      </c>
      <c r="T849" s="424" t="str">
        <f t="shared" ref="T849:T912" si="473">IF(OR(Y849="",Z849=""),"",Y849/Z849)</f>
        <v/>
      </c>
      <c r="U849" s="425" t="str">
        <f t="shared" si="459"/>
        <v/>
      </c>
      <c r="V849" s="425" t="str">
        <f t="shared" si="460"/>
        <v/>
      </c>
      <c r="W849" s="425"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3"/>
      <c r="BG849" s="3"/>
    </row>
    <row r="850" spans="1:59" s="12" customFormat="1" ht="13.5" customHeight="1" x14ac:dyDescent="0.2">
      <c r="A850" s="163">
        <v>835</v>
      </c>
      <c r="B850" s="164"/>
      <c r="C850" s="165"/>
      <c r="D850" s="166"/>
      <c r="E850" s="165"/>
      <c r="F850" s="165"/>
      <c r="G850" s="220"/>
      <c r="H850" s="165"/>
      <c r="I850" s="167"/>
      <c r="J850" s="168"/>
      <c r="K850" s="503"/>
      <c r="L850" s="498"/>
      <c r="M850" s="428"/>
      <c r="N850" s="427"/>
      <c r="O850" s="429"/>
      <c r="P850" s="430"/>
      <c r="Q850" s="422" t="str">
        <f t="shared" si="456"/>
        <v/>
      </c>
      <c r="R850" s="422" t="str">
        <f t="shared" si="457"/>
        <v/>
      </c>
      <c r="S850" s="423" t="str">
        <f t="shared" si="458"/>
        <v/>
      </c>
      <c r="T850" s="424" t="str">
        <f t="shared" si="473"/>
        <v/>
      </c>
      <c r="U850" s="425" t="str">
        <f t="shared" si="459"/>
        <v/>
      </c>
      <c r="V850" s="425" t="str">
        <f t="shared" si="460"/>
        <v/>
      </c>
      <c r="W850" s="425"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3"/>
      <c r="BG850" s="3"/>
    </row>
    <row r="851" spans="1:59" s="12" customFormat="1" ht="13.5" customHeight="1" x14ac:dyDescent="0.2">
      <c r="A851" s="163">
        <v>836</v>
      </c>
      <c r="B851" s="164"/>
      <c r="C851" s="165"/>
      <c r="D851" s="166"/>
      <c r="E851" s="165"/>
      <c r="F851" s="165"/>
      <c r="G851" s="220"/>
      <c r="H851" s="165"/>
      <c r="I851" s="167"/>
      <c r="J851" s="168"/>
      <c r="K851" s="503"/>
      <c r="L851" s="498"/>
      <c r="M851" s="428"/>
      <c r="N851" s="427"/>
      <c r="O851" s="429"/>
      <c r="P851" s="430"/>
      <c r="Q851" s="422" t="str">
        <f t="shared" si="456"/>
        <v/>
      </c>
      <c r="R851" s="422" t="str">
        <f t="shared" si="457"/>
        <v/>
      </c>
      <c r="S851" s="423" t="str">
        <f t="shared" si="458"/>
        <v/>
      </c>
      <c r="T851" s="424" t="str">
        <f t="shared" si="473"/>
        <v/>
      </c>
      <c r="U851" s="425" t="str">
        <f t="shared" si="459"/>
        <v/>
      </c>
      <c r="V851" s="425" t="str">
        <f t="shared" si="460"/>
        <v/>
      </c>
      <c r="W851" s="425"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3"/>
      <c r="BG851" s="3"/>
    </row>
    <row r="852" spans="1:59" s="12" customFormat="1" ht="13.5" customHeight="1" x14ac:dyDescent="0.2">
      <c r="A852" s="163">
        <v>837</v>
      </c>
      <c r="B852" s="164"/>
      <c r="C852" s="165"/>
      <c r="D852" s="166"/>
      <c r="E852" s="165"/>
      <c r="F852" s="165"/>
      <c r="G852" s="220"/>
      <c r="H852" s="165"/>
      <c r="I852" s="167"/>
      <c r="J852" s="168"/>
      <c r="K852" s="503"/>
      <c r="L852" s="498"/>
      <c r="M852" s="428"/>
      <c r="N852" s="427"/>
      <c r="O852" s="429"/>
      <c r="P852" s="430"/>
      <c r="Q852" s="422" t="str">
        <f t="shared" si="456"/>
        <v/>
      </c>
      <c r="R852" s="422" t="str">
        <f t="shared" si="457"/>
        <v/>
      </c>
      <c r="S852" s="423" t="str">
        <f t="shared" si="458"/>
        <v/>
      </c>
      <c r="T852" s="424" t="str">
        <f t="shared" si="473"/>
        <v/>
      </c>
      <c r="U852" s="425" t="str">
        <f t="shared" si="459"/>
        <v/>
      </c>
      <c r="V852" s="425" t="str">
        <f t="shared" si="460"/>
        <v/>
      </c>
      <c r="W852" s="425"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3"/>
      <c r="BG852" s="3"/>
    </row>
    <row r="853" spans="1:59" s="12" customFormat="1" ht="13.5" customHeight="1" x14ac:dyDescent="0.2">
      <c r="A853" s="163">
        <v>838</v>
      </c>
      <c r="B853" s="164"/>
      <c r="C853" s="165"/>
      <c r="D853" s="166"/>
      <c r="E853" s="165"/>
      <c r="F853" s="165"/>
      <c r="G853" s="220"/>
      <c r="H853" s="165"/>
      <c r="I853" s="167"/>
      <c r="J853" s="168"/>
      <c r="K853" s="503"/>
      <c r="L853" s="498"/>
      <c r="M853" s="428"/>
      <c r="N853" s="427"/>
      <c r="O853" s="429"/>
      <c r="P853" s="430"/>
      <c r="Q853" s="422" t="str">
        <f t="shared" si="456"/>
        <v/>
      </c>
      <c r="R853" s="422" t="str">
        <f t="shared" si="457"/>
        <v/>
      </c>
      <c r="S853" s="423" t="str">
        <f t="shared" si="458"/>
        <v/>
      </c>
      <c r="T853" s="424" t="str">
        <f t="shared" si="473"/>
        <v/>
      </c>
      <c r="U853" s="425" t="str">
        <f t="shared" si="459"/>
        <v/>
      </c>
      <c r="V853" s="425" t="str">
        <f t="shared" si="460"/>
        <v/>
      </c>
      <c r="W853" s="425"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3"/>
      <c r="BG853" s="3"/>
    </row>
    <row r="854" spans="1:59" s="12" customFormat="1" ht="13.5" customHeight="1" x14ac:dyDescent="0.2">
      <c r="A854" s="163">
        <v>839</v>
      </c>
      <c r="B854" s="164"/>
      <c r="C854" s="165"/>
      <c r="D854" s="166"/>
      <c r="E854" s="165"/>
      <c r="F854" s="165"/>
      <c r="G854" s="220"/>
      <c r="H854" s="165"/>
      <c r="I854" s="167"/>
      <c r="J854" s="168"/>
      <c r="K854" s="503"/>
      <c r="L854" s="498"/>
      <c r="M854" s="428"/>
      <c r="N854" s="427"/>
      <c r="O854" s="429"/>
      <c r="P854" s="430"/>
      <c r="Q854" s="422" t="str">
        <f t="shared" si="456"/>
        <v/>
      </c>
      <c r="R854" s="422" t="str">
        <f t="shared" si="457"/>
        <v/>
      </c>
      <c r="S854" s="423" t="str">
        <f t="shared" si="458"/>
        <v/>
      </c>
      <c r="T854" s="424" t="str">
        <f t="shared" si="473"/>
        <v/>
      </c>
      <c r="U854" s="425" t="str">
        <f t="shared" si="459"/>
        <v/>
      </c>
      <c r="V854" s="425" t="str">
        <f t="shared" si="460"/>
        <v/>
      </c>
      <c r="W854" s="425"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3"/>
      <c r="BG854" s="3"/>
    </row>
    <row r="855" spans="1:59" s="12" customFormat="1" ht="13.5" customHeight="1" x14ac:dyDescent="0.2">
      <c r="A855" s="163">
        <v>840</v>
      </c>
      <c r="B855" s="164"/>
      <c r="C855" s="165"/>
      <c r="D855" s="166"/>
      <c r="E855" s="165"/>
      <c r="F855" s="165"/>
      <c r="G855" s="220"/>
      <c r="H855" s="165"/>
      <c r="I855" s="167"/>
      <c r="J855" s="168"/>
      <c r="K855" s="503"/>
      <c r="L855" s="498"/>
      <c r="M855" s="428"/>
      <c r="N855" s="427"/>
      <c r="O855" s="429"/>
      <c r="P855" s="430"/>
      <c r="Q855" s="422" t="str">
        <f t="shared" si="456"/>
        <v/>
      </c>
      <c r="R855" s="422" t="str">
        <f t="shared" si="457"/>
        <v/>
      </c>
      <c r="S855" s="423" t="str">
        <f t="shared" si="458"/>
        <v/>
      </c>
      <c r="T855" s="424" t="str">
        <f t="shared" si="473"/>
        <v/>
      </c>
      <c r="U855" s="425" t="str">
        <f t="shared" si="459"/>
        <v/>
      </c>
      <c r="V855" s="425" t="str">
        <f t="shared" si="460"/>
        <v/>
      </c>
      <c r="W855" s="425"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3"/>
      <c r="BG855" s="268"/>
    </row>
    <row r="856" spans="1:59" s="12" customFormat="1" ht="13.5" customHeight="1" x14ac:dyDescent="0.2">
      <c r="A856" s="163">
        <v>841</v>
      </c>
      <c r="B856" s="164"/>
      <c r="C856" s="165"/>
      <c r="D856" s="166"/>
      <c r="E856" s="165"/>
      <c r="F856" s="165"/>
      <c r="G856" s="220"/>
      <c r="H856" s="165"/>
      <c r="I856" s="167"/>
      <c r="J856" s="168"/>
      <c r="K856" s="503"/>
      <c r="L856" s="498"/>
      <c r="M856" s="428"/>
      <c r="N856" s="427"/>
      <c r="O856" s="429"/>
      <c r="P856" s="430"/>
      <c r="Q856" s="422" t="str">
        <f t="shared" si="456"/>
        <v/>
      </c>
      <c r="R856" s="422" t="str">
        <f t="shared" si="457"/>
        <v/>
      </c>
      <c r="S856" s="423" t="str">
        <f t="shared" si="458"/>
        <v/>
      </c>
      <c r="T856" s="424" t="str">
        <f t="shared" si="473"/>
        <v/>
      </c>
      <c r="U856" s="425" t="str">
        <f t="shared" si="459"/>
        <v/>
      </c>
      <c r="V856" s="425" t="str">
        <f t="shared" si="460"/>
        <v/>
      </c>
      <c r="W856" s="425"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3"/>
      <c r="BG856" s="268"/>
    </row>
    <row r="857" spans="1:59" s="12" customFormat="1" ht="13.5" customHeight="1" x14ac:dyDescent="0.2">
      <c r="A857" s="163">
        <v>842</v>
      </c>
      <c r="B857" s="164"/>
      <c r="C857" s="165"/>
      <c r="D857" s="166"/>
      <c r="E857" s="165"/>
      <c r="F857" s="165"/>
      <c r="G857" s="220"/>
      <c r="H857" s="165"/>
      <c r="I857" s="167"/>
      <c r="J857" s="168"/>
      <c r="K857" s="503"/>
      <c r="L857" s="498"/>
      <c r="M857" s="428"/>
      <c r="N857" s="427"/>
      <c r="O857" s="429"/>
      <c r="P857" s="430"/>
      <c r="Q857" s="422" t="str">
        <f t="shared" si="456"/>
        <v/>
      </c>
      <c r="R857" s="422" t="str">
        <f t="shared" si="457"/>
        <v/>
      </c>
      <c r="S857" s="423" t="str">
        <f t="shared" si="458"/>
        <v/>
      </c>
      <c r="T857" s="424" t="str">
        <f t="shared" si="473"/>
        <v/>
      </c>
      <c r="U857" s="425" t="str">
        <f t="shared" si="459"/>
        <v/>
      </c>
      <c r="V857" s="425" t="str">
        <f t="shared" si="460"/>
        <v/>
      </c>
      <c r="W857" s="425"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3"/>
      <c r="BG857" s="268"/>
    </row>
    <row r="858" spans="1:59" s="12" customFormat="1" ht="13.5" customHeight="1" x14ac:dyDescent="0.2">
      <c r="A858" s="163">
        <v>843</v>
      </c>
      <c r="B858" s="164"/>
      <c r="C858" s="165"/>
      <c r="D858" s="166"/>
      <c r="E858" s="165"/>
      <c r="F858" s="165"/>
      <c r="G858" s="220"/>
      <c r="H858" s="165"/>
      <c r="I858" s="167"/>
      <c r="J858" s="168"/>
      <c r="K858" s="503"/>
      <c r="L858" s="498"/>
      <c r="M858" s="428"/>
      <c r="N858" s="427"/>
      <c r="O858" s="429"/>
      <c r="P858" s="430"/>
      <c r="Q858" s="422" t="str">
        <f t="shared" si="456"/>
        <v/>
      </c>
      <c r="R858" s="422" t="str">
        <f t="shared" si="457"/>
        <v/>
      </c>
      <c r="S858" s="423" t="str">
        <f t="shared" si="458"/>
        <v/>
      </c>
      <c r="T858" s="424" t="str">
        <f t="shared" si="473"/>
        <v/>
      </c>
      <c r="U858" s="425" t="str">
        <f t="shared" si="459"/>
        <v/>
      </c>
      <c r="V858" s="425" t="str">
        <f t="shared" si="460"/>
        <v/>
      </c>
      <c r="W858" s="425"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3"/>
      <c r="BG858" s="268"/>
    </row>
    <row r="859" spans="1:59" s="12" customFormat="1" ht="13.5" customHeight="1" x14ac:dyDescent="0.2">
      <c r="A859" s="163">
        <v>844</v>
      </c>
      <c r="B859" s="164"/>
      <c r="C859" s="165"/>
      <c r="D859" s="166"/>
      <c r="E859" s="165"/>
      <c r="F859" s="165"/>
      <c r="G859" s="220"/>
      <c r="H859" s="165"/>
      <c r="I859" s="167"/>
      <c r="J859" s="168"/>
      <c r="K859" s="503"/>
      <c r="L859" s="498"/>
      <c r="M859" s="428"/>
      <c r="N859" s="427"/>
      <c r="O859" s="429"/>
      <c r="P859" s="430"/>
      <c r="Q859" s="422" t="str">
        <f t="shared" si="456"/>
        <v/>
      </c>
      <c r="R859" s="422" t="str">
        <f t="shared" si="457"/>
        <v/>
      </c>
      <c r="S859" s="423" t="str">
        <f t="shared" si="458"/>
        <v/>
      </c>
      <c r="T859" s="424" t="str">
        <f t="shared" si="473"/>
        <v/>
      </c>
      <c r="U859" s="425" t="str">
        <f t="shared" si="459"/>
        <v/>
      </c>
      <c r="V859" s="425" t="str">
        <f t="shared" si="460"/>
        <v/>
      </c>
      <c r="W859" s="425"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3"/>
      <c r="BG859" s="268"/>
    </row>
    <row r="860" spans="1:59" s="12" customFormat="1" ht="13.5" customHeight="1" x14ac:dyDescent="0.2">
      <c r="A860" s="163">
        <v>845</v>
      </c>
      <c r="B860" s="164"/>
      <c r="C860" s="165"/>
      <c r="D860" s="166"/>
      <c r="E860" s="165"/>
      <c r="F860" s="165"/>
      <c r="G860" s="220"/>
      <c r="H860" s="165"/>
      <c r="I860" s="167"/>
      <c r="J860" s="168"/>
      <c r="K860" s="503"/>
      <c r="L860" s="498"/>
      <c r="M860" s="428"/>
      <c r="N860" s="427"/>
      <c r="O860" s="429"/>
      <c r="P860" s="430"/>
      <c r="Q860" s="422" t="str">
        <f t="shared" si="456"/>
        <v/>
      </c>
      <c r="R860" s="422" t="str">
        <f t="shared" si="457"/>
        <v/>
      </c>
      <c r="S860" s="423" t="str">
        <f t="shared" si="458"/>
        <v/>
      </c>
      <c r="T860" s="424" t="str">
        <f t="shared" si="473"/>
        <v/>
      </c>
      <c r="U860" s="425" t="str">
        <f t="shared" si="459"/>
        <v/>
      </c>
      <c r="V860" s="425" t="str">
        <f t="shared" si="460"/>
        <v/>
      </c>
      <c r="W860" s="425"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3"/>
      <c r="BG860" s="268"/>
    </row>
    <row r="861" spans="1:59" s="12" customFormat="1" ht="13.5" customHeight="1" x14ac:dyDescent="0.2">
      <c r="A861" s="163">
        <v>846</v>
      </c>
      <c r="B861" s="164"/>
      <c r="C861" s="165"/>
      <c r="D861" s="166"/>
      <c r="E861" s="165"/>
      <c r="F861" s="165"/>
      <c r="G861" s="220"/>
      <c r="H861" s="165"/>
      <c r="I861" s="167"/>
      <c r="J861" s="168"/>
      <c r="K861" s="503"/>
      <c r="L861" s="498"/>
      <c r="M861" s="428"/>
      <c r="N861" s="427"/>
      <c r="O861" s="429"/>
      <c r="P861" s="430"/>
      <c r="Q861" s="422" t="str">
        <f t="shared" si="456"/>
        <v/>
      </c>
      <c r="R861" s="422" t="str">
        <f t="shared" si="457"/>
        <v/>
      </c>
      <c r="S861" s="423" t="str">
        <f t="shared" si="458"/>
        <v/>
      </c>
      <c r="T861" s="424" t="str">
        <f t="shared" si="473"/>
        <v/>
      </c>
      <c r="U861" s="425" t="str">
        <f t="shared" si="459"/>
        <v/>
      </c>
      <c r="V861" s="425" t="str">
        <f t="shared" si="460"/>
        <v/>
      </c>
      <c r="W861" s="425"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3"/>
      <c r="BG861" s="3"/>
    </row>
    <row r="862" spans="1:59" s="12" customFormat="1" ht="13.5" customHeight="1" x14ac:dyDescent="0.2">
      <c r="A862" s="163">
        <v>847</v>
      </c>
      <c r="B862" s="164"/>
      <c r="C862" s="165"/>
      <c r="D862" s="166"/>
      <c r="E862" s="165"/>
      <c r="F862" s="165"/>
      <c r="G862" s="220"/>
      <c r="H862" s="165"/>
      <c r="I862" s="167"/>
      <c r="J862" s="168"/>
      <c r="K862" s="503"/>
      <c r="L862" s="498"/>
      <c r="M862" s="428"/>
      <c r="N862" s="427"/>
      <c r="O862" s="429"/>
      <c r="P862" s="430"/>
      <c r="Q862" s="422" t="str">
        <f t="shared" si="456"/>
        <v/>
      </c>
      <c r="R862" s="422" t="str">
        <f t="shared" si="457"/>
        <v/>
      </c>
      <c r="S862" s="423" t="str">
        <f t="shared" si="458"/>
        <v/>
      </c>
      <c r="T862" s="424" t="str">
        <f t="shared" si="473"/>
        <v/>
      </c>
      <c r="U862" s="425" t="str">
        <f t="shared" si="459"/>
        <v/>
      </c>
      <c r="V862" s="425" t="str">
        <f t="shared" si="460"/>
        <v/>
      </c>
      <c r="W862" s="425"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3"/>
      <c r="BG862" s="3"/>
    </row>
    <row r="863" spans="1:59" s="12" customFormat="1" ht="13.5" customHeight="1" x14ac:dyDescent="0.2">
      <c r="A863" s="163">
        <v>848</v>
      </c>
      <c r="B863" s="164"/>
      <c r="C863" s="165"/>
      <c r="D863" s="166"/>
      <c r="E863" s="165"/>
      <c r="F863" s="165"/>
      <c r="G863" s="220"/>
      <c r="H863" s="165"/>
      <c r="I863" s="167"/>
      <c r="J863" s="168"/>
      <c r="K863" s="503"/>
      <c r="L863" s="498"/>
      <c r="M863" s="428"/>
      <c r="N863" s="427"/>
      <c r="O863" s="429"/>
      <c r="P863" s="430"/>
      <c r="Q863" s="422" t="str">
        <f t="shared" si="456"/>
        <v/>
      </c>
      <c r="R863" s="422" t="str">
        <f t="shared" si="457"/>
        <v/>
      </c>
      <c r="S863" s="423" t="str">
        <f t="shared" si="458"/>
        <v/>
      </c>
      <c r="T863" s="424" t="str">
        <f t="shared" si="473"/>
        <v/>
      </c>
      <c r="U863" s="425" t="str">
        <f t="shared" si="459"/>
        <v/>
      </c>
      <c r="V863" s="425" t="str">
        <f t="shared" si="460"/>
        <v/>
      </c>
      <c r="W863" s="425"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3"/>
      <c r="BG863" s="3"/>
    </row>
    <row r="864" spans="1:59" s="12" customFormat="1" ht="13.5" customHeight="1" x14ac:dyDescent="0.2">
      <c r="A864" s="163">
        <v>849</v>
      </c>
      <c r="B864" s="164"/>
      <c r="C864" s="165"/>
      <c r="D864" s="166"/>
      <c r="E864" s="165"/>
      <c r="F864" s="165"/>
      <c r="G864" s="220"/>
      <c r="H864" s="165"/>
      <c r="I864" s="167"/>
      <c r="J864" s="168"/>
      <c r="K864" s="503"/>
      <c r="L864" s="498"/>
      <c r="M864" s="428"/>
      <c r="N864" s="427"/>
      <c r="O864" s="429"/>
      <c r="P864" s="430"/>
      <c r="Q864" s="422" t="str">
        <f t="shared" si="456"/>
        <v/>
      </c>
      <c r="R864" s="422" t="str">
        <f t="shared" si="457"/>
        <v/>
      </c>
      <c r="S864" s="423" t="str">
        <f t="shared" si="458"/>
        <v/>
      </c>
      <c r="T864" s="424" t="str">
        <f t="shared" si="473"/>
        <v/>
      </c>
      <c r="U864" s="425" t="str">
        <f t="shared" si="459"/>
        <v/>
      </c>
      <c r="V864" s="425" t="str">
        <f t="shared" si="460"/>
        <v/>
      </c>
      <c r="W864" s="425"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3"/>
      <c r="BG864" s="3"/>
    </row>
    <row r="865" spans="1:59" s="12" customFormat="1" ht="13.5" customHeight="1" x14ac:dyDescent="0.2">
      <c r="A865" s="163">
        <v>850</v>
      </c>
      <c r="B865" s="164"/>
      <c r="C865" s="165"/>
      <c r="D865" s="166"/>
      <c r="E865" s="165"/>
      <c r="F865" s="165"/>
      <c r="G865" s="220"/>
      <c r="H865" s="165"/>
      <c r="I865" s="167"/>
      <c r="J865" s="168"/>
      <c r="K865" s="503"/>
      <c r="L865" s="498"/>
      <c r="M865" s="428"/>
      <c r="N865" s="427"/>
      <c r="O865" s="429"/>
      <c r="P865" s="430"/>
      <c r="Q865" s="422" t="str">
        <f t="shared" si="456"/>
        <v/>
      </c>
      <c r="R865" s="422" t="str">
        <f t="shared" si="457"/>
        <v/>
      </c>
      <c r="S865" s="423" t="str">
        <f t="shared" si="458"/>
        <v/>
      </c>
      <c r="T865" s="424" t="str">
        <f t="shared" si="473"/>
        <v/>
      </c>
      <c r="U865" s="425" t="str">
        <f t="shared" si="459"/>
        <v/>
      </c>
      <c r="V865" s="425" t="str">
        <f t="shared" si="460"/>
        <v/>
      </c>
      <c r="W865" s="425"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3"/>
      <c r="BG865" s="3"/>
    </row>
    <row r="866" spans="1:59" s="12" customFormat="1" ht="13.5" customHeight="1" x14ac:dyDescent="0.2">
      <c r="A866" s="163">
        <v>851</v>
      </c>
      <c r="B866" s="164"/>
      <c r="C866" s="165"/>
      <c r="D866" s="166"/>
      <c r="E866" s="165"/>
      <c r="F866" s="165"/>
      <c r="G866" s="220"/>
      <c r="H866" s="165"/>
      <c r="I866" s="167"/>
      <c r="J866" s="168"/>
      <c r="K866" s="503"/>
      <c r="L866" s="498"/>
      <c r="M866" s="428"/>
      <c r="N866" s="427"/>
      <c r="O866" s="429"/>
      <c r="P866" s="430"/>
      <c r="Q866" s="422" t="str">
        <f t="shared" si="456"/>
        <v/>
      </c>
      <c r="R866" s="422" t="str">
        <f t="shared" si="457"/>
        <v/>
      </c>
      <c r="S866" s="423" t="str">
        <f t="shared" si="458"/>
        <v/>
      </c>
      <c r="T866" s="424" t="str">
        <f t="shared" si="473"/>
        <v/>
      </c>
      <c r="U866" s="425" t="str">
        <f t="shared" si="459"/>
        <v/>
      </c>
      <c r="V866" s="425" t="str">
        <f t="shared" si="460"/>
        <v/>
      </c>
      <c r="W866" s="425"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3"/>
      <c r="BG866" s="3"/>
    </row>
    <row r="867" spans="1:59" s="12" customFormat="1" ht="13.5" customHeight="1" x14ac:dyDescent="0.2">
      <c r="A867" s="163">
        <v>852</v>
      </c>
      <c r="B867" s="164"/>
      <c r="C867" s="165"/>
      <c r="D867" s="166"/>
      <c r="E867" s="165"/>
      <c r="F867" s="165"/>
      <c r="G867" s="220"/>
      <c r="H867" s="165"/>
      <c r="I867" s="167"/>
      <c r="J867" s="168"/>
      <c r="K867" s="503"/>
      <c r="L867" s="498"/>
      <c r="M867" s="428"/>
      <c r="N867" s="427"/>
      <c r="O867" s="429"/>
      <c r="P867" s="430"/>
      <c r="Q867" s="422" t="str">
        <f t="shared" si="456"/>
        <v/>
      </c>
      <c r="R867" s="422" t="str">
        <f t="shared" si="457"/>
        <v/>
      </c>
      <c r="S867" s="423" t="str">
        <f t="shared" si="458"/>
        <v/>
      </c>
      <c r="T867" s="424" t="str">
        <f t="shared" si="473"/>
        <v/>
      </c>
      <c r="U867" s="425" t="str">
        <f t="shared" si="459"/>
        <v/>
      </c>
      <c r="V867" s="425" t="str">
        <f t="shared" si="460"/>
        <v/>
      </c>
      <c r="W867" s="425"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3"/>
      <c r="BG867" s="3"/>
    </row>
    <row r="868" spans="1:59" s="12" customFormat="1" ht="13.5" customHeight="1" x14ac:dyDescent="0.2">
      <c r="A868" s="163">
        <v>853</v>
      </c>
      <c r="B868" s="164"/>
      <c r="C868" s="165"/>
      <c r="D868" s="166"/>
      <c r="E868" s="165"/>
      <c r="F868" s="165"/>
      <c r="G868" s="220"/>
      <c r="H868" s="165"/>
      <c r="I868" s="167"/>
      <c r="J868" s="168"/>
      <c r="K868" s="503"/>
      <c r="L868" s="498"/>
      <c r="M868" s="428"/>
      <c r="N868" s="427"/>
      <c r="O868" s="429"/>
      <c r="P868" s="430"/>
      <c r="Q868" s="422" t="str">
        <f t="shared" si="456"/>
        <v/>
      </c>
      <c r="R868" s="422" t="str">
        <f t="shared" si="457"/>
        <v/>
      </c>
      <c r="S868" s="423" t="str">
        <f t="shared" si="458"/>
        <v/>
      </c>
      <c r="T868" s="424" t="str">
        <f t="shared" si="473"/>
        <v/>
      </c>
      <c r="U868" s="425" t="str">
        <f t="shared" si="459"/>
        <v/>
      </c>
      <c r="V868" s="425" t="str">
        <f t="shared" si="460"/>
        <v/>
      </c>
      <c r="W868" s="425"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3"/>
      <c r="BG868" s="3"/>
    </row>
    <row r="869" spans="1:59" s="12" customFormat="1" ht="13.5" customHeight="1" x14ac:dyDescent="0.2">
      <c r="A869" s="163">
        <v>854</v>
      </c>
      <c r="B869" s="164"/>
      <c r="C869" s="165"/>
      <c r="D869" s="166"/>
      <c r="E869" s="165"/>
      <c r="F869" s="165"/>
      <c r="G869" s="220"/>
      <c r="H869" s="165"/>
      <c r="I869" s="167"/>
      <c r="J869" s="168"/>
      <c r="K869" s="503"/>
      <c r="L869" s="498"/>
      <c r="M869" s="428"/>
      <c r="N869" s="427"/>
      <c r="O869" s="429"/>
      <c r="P869" s="430"/>
      <c r="Q869" s="422" t="str">
        <f t="shared" si="456"/>
        <v/>
      </c>
      <c r="R869" s="422" t="str">
        <f t="shared" si="457"/>
        <v/>
      </c>
      <c r="S869" s="423" t="str">
        <f t="shared" si="458"/>
        <v/>
      </c>
      <c r="T869" s="424" t="str">
        <f t="shared" si="473"/>
        <v/>
      </c>
      <c r="U869" s="425" t="str">
        <f t="shared" si="459"/>
        <v/>
      </c>
      <c r="V869" s="425" t="str">
        <f t="shared" si="460"/>
        <v/>
      </c>
      <c r="W869" s="425"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3"/>
      <c r="BG869" s="3"/>
    </row>
    <row r="870" spans="1:59" s="12" customFormat="1" ht="13.5" customHeight="1" x14ac:dyDescent="0.2">
      <c r="A870" s="163">
        <v>855</v>
      </c>
      <c r="B870" s="164"/>
      <c r="C870" s="165"/>
      <c r="D870" s="166"/>
      <c r="E870" s="165"/>
      <c r="F870" s="165"/>
      <c r="G870" s="220"/>
      <c r="H870" s="165"/>
      <c r="I870" s="167"/>
      <c r="J870" s="168"/>
      <c r="K870" s="503"/>
      <c r="L870" s="498"/>
      <c r="M870" s="428"/>
      <c r="N870" s="427"/>
      <c r="O870" s="429"/>
      <c r="P870" s="430"/>
      <c r="Q870" s="422" t="str">
        <f t="shared" si="456"/>
        <v/>
      </c>
      <c r="R870" s="422" t="str">
        <f t="shared" si="457"/>
        <v/>
      </c>
      <c r="S870" s="423" t="str">
        <f t="shared" si="458"/>
        <v/>
      </c>
      <c r="T870" s="424" t="str">
        <f t="shared" si="473"/>
        <v/>
      </c>
      <c r="U870" s="425" t="str">
        <f t="shared" si="459"/>
        <v/>
      </c>
      <c r="V870" s="425" t="str">
        <f t="shared" si="460"/>
        <v/>
      </c>
      <c r="W870" s="425"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3"/>
      <c r="BG870" s="3"/>
    </row>
    <row r="871" spans="1:59" s="12" customFormat="1" ht="13.5" customHeight="1" x14ac:dyDescent="0.2">
      <c r="A871" s="163">
        <v>856</v>
      </c>
      <c r="B871" s="164"/>
      <c r="C871" s="165"/>
      <c r="D871" s="166"/>
      <c r="E871" s="165"/>
      <c r="F871" s="165"/>
      <c r="G871" s="220"/>
      <c r="H871" s="165"/>
      <c r="I871" s="167"/>
      <c r="J871" s="168"/>
      <c r="K871" s="503"/>
      <c r="L871" s="498"/>
      <c r="M871" s="428"/>
      <c r="N871" s="427"/>
      <c r="O871" s="429"/>
      <c r="P871" s="430"/>
      <c r="Q871" s="422" t="str">
        <f t="shared" si="456"/>
        <v/>
      </c>
      <c r="R871" s="422" t="str">
        <f t="shared" si="457"/>
        <v/>
      </c>
      <c r="S871" s="423" t="str">
        <f t="shared" si="458"/>
        <v/>
      </c>
      <c r="T871" s="424" t="str">
        <f t="shared" si="473"/>
        <v/>
      </c>
      <c r="U871" s="425" t="str">
        <f t="shared" si="459"/>
        <v/>
      </c>
      <c r="V871" s="425" t="str">
        <f t="shared" si="460"/>
        <v/>
      </c>
      <c r="W871" s="425"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3"/>
      <c r="BG871" s="3"/>
    </row>
    <row r="872" spans="1:59" s="12" customFormat="1" ht="13.5" customHeight="1" x14ac:dyDescent="0.2">
      <c r="A872" s="163">
        <v>857</v>
      </c>
      <c r="B872" s="164"/>
      <c r="C872" s="165"/>
      <c r="D872" s="166"/>
      <c r="E872" s="165"/>
      <c r="F872" s="165"/>
      <c r="G872" s="220"/>
      <c r="H872" s="165"/>
      <c r="I872" s="167"/>
      <c r="J872" s="168"/>
      <c r="K872" s="503"/>
      <c r="L872" s="498"/>
      <c r="M872" s="428"/>
      <c r="N872" s="427"/>
      <c r="O872" s="429"/>
      <c r="P872" s="430"/>
      <c r="Q872" s="422" t="str">
        <f t="shared" si="456"/>
        <v/>
      </c>
      <c r="R872" s="422" t="str">
        <f t="shared" si="457"/>
        <v/>
      </c>
      <c r="S872" s="423" t="str">
        <f t="shared" si="458"/>
        <v/>
      </c>
      <c r="T872" s="424" t="str">
        <f t="shared" si="473"/>
        <v/>
      </c>
      <c r="U872" s="425" t="str">
        <f t="shared" si="459"/>
        <v/>
      </c>
      <c r="V872" s="425" t="str">
        <f t="shared" si="460"/>
        <v/>
      </c>
      <c r="W872" s="425"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3"/>
      <c r="BG872" s="3"/>
    </row>
    <row r="873" spans="1:59" s="12" customFormat="1" ht="13.5" customHeight="1" x14ac:dyDescent="0.2">
      <c r="A873" s="163">
        <v>858</v>
      </c>
      <c r="B873" s="164"/>
      <c r="C873" s="165"/>
      <c r="D873" s="166"/>
      <c r="E873" s="165"/>
      <c r="F873" s="165"/>
      <c r="G873" s="220"/>
      <c r="H873" s="165"/>
      <c r="I873" s="167"/>
      <c r="J873" s="168"/>
      <c r="K873" s="503"/>
      <c r="L873" s="498"/>
      <c r="M873" s="428"/>
      <c r="N873" s="427"/>
      <c r="O873" s="429"/>
      <c r="P873" s="430"/>
      <c r="Q873" s="422" t="str">
        <f t="shared" si="456"/>
        <v/>
      </c>
      <c r="R873" s="422" t="str">
        <f t="shared" si="457"/>
        <v/>
      </c>
      <c r="S873" s="423" t="str">
        <f t="shared" si="458"/>
        <v/>
      </c>
      <c r="T873" s="424" t="str">
        <f t="shared" si="473"/>
        <v/>
      </c>
      <c r="U873" s="425" t="str">
        <f t="shared" si="459"/>
        <v/>
      </c>
      <c r="V873" s="425" t="str">
        <f t="shared" si="460"/>
        <v/>
      </c>
      <c r="W873" s="425"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3"/>
      <c r="BG873" s="3"/>
    </row>
    <row r="874" spans="1:59" s="12" customFormat="1" ht="13.5" customHeight="1" x14ac:dyDescent="0.2">
      <c r="A874" s="163">
        <v>859</v>
      </c>
      <c r="B874" s="164"/>
      <c r="C874" s="165"/>
      <c r="D874" s="166"/>
      <c r="E874" s="165"/>
      <c r="F874" s="165"/>
      <c r="G874" s="220"/>
      <c r="H874" s="165"/>
      <c r="I874" s="167"/>
      <c r="J874" s="168"/>
      <c r="K874" s="503"/>
      <c r="L874" s="498"/>
      <c r="M874" s="428"/>
      <c r="N874" s="427"/>
      <c r="O874" s="429"/>
      <c r="P874" s="430"/>
      <c r="Q874" s="422" t="str">
        <f t="shared" si="456"/>
        <v/>
      </c>
      <c r="R874" s="422" t="str">
        <f t="shared" si="457"/>
        <v/>
      </c>
      <c r="S874" s="423" t="str">
        <f t="shared" si="458"/>
        <v/>
      </c>
      <c r="T874" s="424" t="str">
        <f t="shared" si="473"/>
        <v/>
      </c>
      <c r="U874" s="425" t="str">
        <f t="shared" si="459"/>
        <v/>
      </c>
      <c r="V874" s="425" t="str">
        <f t="shared" si="460"/>
        <v/>
      </c>
      <c r="W874" s="425"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3"/>
      <c r="BG874" s="3"/>
    </row>
    <row r="875" spans="1:59" s="12" customFormat="1" ht="13.5" customHeight="1" x14ac:dyDescent="0.2">
      <c r="A875" s="163">
        <v>860</v>
      </c>
      <c r="B875" s="164"/>
      <c r="C875" s="165"/>
      <c r="D875" s="166"/>
      <c r="E875" s="165"/>
      <c r="F875" s="165"/>
      <c r="G875" s="220"/>
      <c r="H875" s="165"/>
      <c r="I875" s="167"/>
      <c r="J875" s="168"/>
      <c r="K875" s="503"/>
      <c r="L875" s="498"/>
      <c r="M875" s="428"/>
      <c r="N875" s="427"/>
      <c r="O875" s="429"/>
      <c r="P875" s="430"/>
      <c r="Q875" s="422" t="str">
        <f t="shared" si="456"/>
        <v/>
      </c>
      <c r="R875" s="422" t="str">
        <f t="shared" si="457"/>
        <v/>
      </c>
      <c r="S875" s="423" t="str">
        <f t="shared" si="458"/>
        <v/>
      </c>
      <c r="T875" s="424" t="str">
        <f t="shared" si="473"/>
        <v/>
      </c>
      <c r="U875" s="425" t="str">
        <f t="shared" si="459"/>
        <v/>
      </c>
      <c r="V875" s="425" t="str">
        <f t="shared" si="460"/>
        <v/>
      </c>
      <c r="W875" s="425"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3"/>
      <c r="BG875" s="3"/>
    </row>
    <row r="876" spans="1:59" s="12" customFormat="1" ht="13.5" customHeight="1" x14ac:dyDescent="0.2">
      <c r="A876" s="163">
        <v>861</v>
      </c>
      <c r="B876" s="164"/>
      <c r="C876" s="165"/>
      <c r="D876" s="166"/>
      <c r="E876" s="165"/>
      <c r="F876" s="165"/>
      <c r="G876" s="220"/>
      <c r="H876" s="165"/>
      <c r="I876" s="167"/>
      <c r="J876" s="168"/>
      <c r="K876" s="503"/>
      <c r="L876" s="498"/>
      <c r="M876" s="428"/>
      <c r="N876" s="427"/>
      <c r="O876" s="429"/>
      <c r="P876" s="430"/>
      <c r="Q876" s="422" t="str">
        <f t="shared" si="456"/>
        <v/>
      </c>
      <c r="R876" s="422" t="str">
        <f t="shared" si="457"/>
        <v/>
      </c>
      <c r="S876" s="423" t="str">
        <f t="shared" si="458"/>
        <v/>
      </c>
      <c r="T876" s="424" t="str">
        <f t="shared" si="473"/>
        <v/>
      </c>
      <c r="U876" s="425" t="str">
        <f t="shared" si="459"/>
        <v/>
      </c>
      <c r="V876" s="425" t="str">
        <f t="shared" si="460"/>
        <v/>
      </c>
      <c r="W876" s="425"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3"/>
      <c r="BG876" s="3"/>
    </row>
    <row r="877" spans="1:59" s="12" customFormat="1" ht="13.5" customHeight="1" x14ac:dyDescent="0.2">
      <c r="A877" s="163">
        <v>862</v>
      </c>
      <c r="B877" s="164"/>
      <c r="C877" s="165"/>
      <c r="D877" s="166"/>
      <c r="E877" s="165"/>
      <c r="F877" s="165"/>
      <c r="G877" s="220"/>
      <c r="H877" s="165"/>
      <c r="I877" s="167"/>
      <c r="J877" s="168"/>
      <c r="K877" s="503"/>
      <c r="L877" s="498"/>
      <c r="M877" s="428"/>
      <c r="N877" s="427"/>
      <c r="O877" s="429"/>
      <c r="P877" s="430"/>
      <c r="Q877" s="422" t="str">
        <f t="shared" si="456"/>
        <v/>
      </c>
      <c r="R877" s="422" t="str">
        <f t="shared" si="457"/>
        <v/>
      </c>
      <c r="S877" s="423" t="str">
        <f t="shared" si="458"/>
        <v/>
      </c>
      <c r="T877" s="424" t="str">
        <f t="shared" si="473"/>
        <v/>
      </c>
      <c r="U877" s="425" t="str">
        <f t="shared" si="459"/>
        <v/>
      </c>
      <c r="V877" s="425" t="str">
        <f t="shared" si="460"/>
        <v/>
      </c>
      <c r="W877" s="425"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3"/>
      <c r="BG877" s="3"/>
    </row>
    <row r="878" spans="1:59" s="12" customFormat="1" ht="13.5" customHeight="1" x14ac:dyDescent="0.2">
      <c r="A878" s="163">
        <v>863</v>
      </c>
      <c r="B878" s="164"/>
      <c r="C878" s="165"/>
      <c r="D878" s="166"/>
      <c r="E878" s="165"/>
      <c r="F878" s="165"/>
      <c r="G878" s="220"/>
      <c r="H878" s="165"/>
      <c r="I878" s="167"/>
      <c r="J878" s="168"/>
      <c r="K878" s="503"/>
      <c r="L878" s="498"/>
      <c r="M878" s="428"/>
      <c r="N878" s="427"/>
      <c r="O878" s="429"/>
      <c r="P878" s="430"/>
      <c r="Q878" s="422" t="str">
        <f t="shared" si="456"/>
        <v/>
      </c>
      <c r="R878" s="422" t="str">
        <f t="shared" si="457"/>
        <v/>
      </c>
      <c r="S878" s="423" t="str">
        <f t="shared" si="458"/>
        <v/>
      </c>
      <c r="T878" s="424" t="str">
        <f t="shared" si="473"/>
        <v/>
      </c>
      <c r="U878" s="425" t="str">
        <f t="shared" si="459"/>
        <v/>
      </c>
      <c r="V878" s="425" t="str">
        <f t="shared" si="460"/>
        <v/>
      </c>
      <c r="W878" s="425"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3"/>
      <c r="BG878" s="3"/>
    </row>
    <row r="879" spans="1:59" s="12" customFormat="1" ht="13.5" customHeight="1" x14ac:dyDescent="0.2">
      <c r="A879" s="163">
        <v>864</v>
      </c>
      <c r="B879" s="164"/>
      <c r="C879" s="165"/>
      <c r="D879" s="166"/>
      <c r="E879" s="165"/>
      <c r="F879" s="165"/>
      <c r="G879" s="220"/>
      <c r="H879" s="165"/>
      <c r="I879" s="167"/>
      <c r="J879" s="168"/>
      <c r="K879" s="503"/>
      <c r="L879" s="498"/>
      <c r="M879" s="428"/>
      <c r="N879" s="427"/>
      <c r="O879" s="429"/>
      <c r="P879" s="430"/>
      <c r="Q879" s="422" t="str">
        <f t="shared" si="456"/>
        <v/>
      </c>
      <c r="R879" s="422" t="str">
        <f t="shared" si="457"/>
        <v/>
      </c>
      <c r="S879" s="423" t="str">
        <f t="shared" si="458"/>
        <v/>
      </c>
      <c r="T879" s="424" t="str">
        <f t="shared" si="473"/>
        <v/>
      </c>
      <c r="U879" s="425" t="str">
        <f t="shared" si="459"/>
        <v/>
      </c>
      <c r="V879" s="425" t="str">
        <f t="shared" si="460"/>
        <v/>
      </c>
      <c r="W879" s="425"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3"/>
      <c r="BG879" s="3"/>
    </row>
    <row r="880" spans="1:59" s="12" customFormat="1" ht="13.5" customHeight="1" x14ac:dyDescent="0.2">
      <c r="A880" s="163">
        <v>865</v>
      </c>
      <c r="B880" s="164"/>
      <c r="C880" s="165"/>
      <c r="D880" s="166"/>
      <c r="E880" s="165"/>
      <c r="F880" s="165"/>
      <c r="G880" s="220"/>
      <c r="H880" s="165"/>
      <c r="I880" s="167"/>
      <c r="J880" s="168"/>
      <c r="K880" s="503"/>
      <c r="L880" s="498"/>
      <c r="M880" s="428"/>
      <c r="N880" s="427"/>
      <c r="O880" s="429"/>
      <c r="P880" s="430"/>
      <c r="Q880" s="422" t="str">
        <f t="shared" si="456"/>
        <v/>
      </c>
      <c r="R880" s="422" t="str">
        <f t="shared" si="457"/>
        <v/>
      </c>
      <c r="S880" s="423" t="str">
        <f t="shared" si="458"/>
        <v/>
      </c>
      <c r="T880" s="424" t="str">
        <f t="shared" si="473"/>
        <v/>
      </c>
      <c r="U880" s="425" t="str">
        <f t="shared" si="459"/>
        <v/>
      </c>
      <c r="V880" s="425" t="str">
        <f t="shared" si="460"/>
        <v/>
      </c>
      <c r="W880" s="425"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3"/>
      <c r="BG880" s="3"/>
    </row>
    <row r="881" spans="1:59" s="12" customFormat="1" ht="13.5" customHeight="1" x14ac:dyDescent="0.2">
      <c r="A881" s="163">
        <v>866</v>
      </c>
      <c r="B881" s="164"/>
      <c r="C881" s="165"/>
      <c r="D881" s="166"/>
      <c r="E881" s="165"/>
      <c r="F881" s="165"/>
      <c r="G881" s="220"/>
      <c r="H881" s="165"/>
      <c r="I881" s="167"/>
      <c r="J881" s="168"/>
      <c r="K881" s="503"/>
      <c r="L881" s="498"/>
      <c r="M881" s="428"/>
      <c r="N881" s="427"/>
      <c r="O881" s="429"/>
      <c r="P881" s="430"/>
      <c r="Q881" s="422" t="str">
        <f t="shared" si="456"/>
        <v/>
      </c>
      <c r="R881" s="422" t="str">
        <f t="shared" si="457"/>
        <v/>
      </c>
      <c r="S881" s="423" t="str">
        <f t="shared" si="458"/>
        <v/>
      </c>
      <c r="T881" s="424" t="str">
        <f t="shared" si="473"/>
        <v/>
      </c>
      <c r="U881" s="425" t="str">
        <f t="shared" si="459"/>
        <v/>
      </c>
      <c r="V881" s="425" t="str">
        <f t="shared" si="460"/>
        <v/>
      </c>
      <c r="W881" s="425"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3"/>
      <c r="BG881" s="3"/>
    </row>
    <row r="882" spans="1:59" s="12" customFormat="1" ht="13.5" customHeight="1" x14ac:dyDescent="0.2">
      <c r="A882" s="163">
        <v>867</v>
      </c>
      <c r="B882" s="164"/>
      <c r="C882" s="165"/>
      <c r="D882" s="166"/>
      <c r="E882" s="165"/>
      <c r="F882" s="165"/>
      <c r="G882" s="220"/>
      <c r="H882" s="165"/>
      <c r="I882" s="167"/>
      <c r="J882" s="168"/>
      <c r="K882" s="503"/>
      <c r="L882" s="498"/>
      <c r="M882" s="428"/>
      <c r="N882" s="427"/>
      <c r="O882" s="429"/>
      <c r="P882" s="430"/>
      <c r="Q882" s="422" t="str">
        <f t="shared" si="456"/>
        <v/>
      </c>
      <c r="R882" s="422" t="str">
        <f t="shared" si="457"/>
        <v/>
      </c>
      <c r="S882" s="423" t="str">
        <f t="shared" si="458"/>
        <v/>
      </c>
      <c r="T882" s="424" t="str">
        <f t="shared" si="473"/>
        <v/>
      </c>
      <c r="U882" s="425" t="str">
        <f t="shared" si="459"/>
        <v/>
      </c>
      <c r="V882" s="425" t="str">
        <f t="shared" si="460"/>
        <v/>
      </c>
      <c r="W882" s="425"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3"/>
      <c r="BG882" s="3"/>
    </row>
    <row r="883" spans="1:59" s="12" customFormat="1" ht="13.5" customHeight="1" x14ac:dyDescent="0.2">
      <c r="A883" s="163">
        <v>868</v>
      </c>
      <c r="B883" s="164"/>
      <c r="C883" s="165"/>
      <c r="D883" s="166"/>
      <c r="E883" s="165"/>
      <c r="F883" s="165"/>
      <c r="G883" s="220"/>
      <c r="H883" s="165"/>
      <c r="I883" s="167"/>
      <c r="J883" s="168"/>
      <c r="K883" s="503"/>
      <c r="L883" s="498"/>
      <c r="M883" s="428"/>
      <c r="N883" s="427"/>
      <c r="O883" s="429"/>
      <c r="P883" s="430"/>
      <c r="Q883" s="422" t="str">
        <f t="shared" si="456"/>
        <v/>
      </c>
      <c r="R883" s="422" t="str">
        <f t="shared" si="457"/>
        <v/>
      </c>
      <c r="S883" s="423" t="str">
        <f t="shared" si="458"/>
        <v/>
      </c>
      <c r="T883" s="424" t="str">
        <f t="shared" si="473"/>
        <v/>
      </c>
      <c r="U883" s="425" t="str">
        <f t="shared" si="459"/>
        <v/>
      </c>
      <c r="V883" s="425" t="str">
        <f t="shared" si="460"/>
        <v/>
      </c>
      <c r="W883" s="425"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3"/>
      <c r="BG883" s="3"/>
    </row>
    <row r="884" spans="1:59" s="12" customFormat="1" ht="13.5" customHeight="1" x14ac:dyDescent="0.2">
      <c r="A884" s="163">
        <v>869</v>
      </c>
      <c r="B884" s="164"/>
      <c r="C884" s="165"/>
      <c r="D884" s="166"/>
      <c r="E884" s="165"/>
      <c r="F884" s="165"/>
      <c r="G884" s="220"/>
      <c r="H884" s="165"/>
      <c r="I884" s="167"/>
      <c r="J884" s="168"/>
      <c r="K884" s="503"/>
      <c r="L884" s="498"/>
      <c r="M884" s="428"/>
      <c r="N884" s="427"/>
      <c r="O884" s="429"/>
      <c r="P884" s="430"/>
      <c r="Q884" s="422" t="str">
        <f t="shared" si="456"/>
        <v/>
      </c>
      <c r="R884" s="422" t="str">
        <f t="shared" si="457"/>
        <v/>
      </c>
      <c r="S884" s="423" t="str">
        <f t="shared" si="458"/>
        <v/>
      </c>
      <c r="T884" s="424" t="str">
        <f t="shared" si="473"/>
        <v/>
      </c>
      <c r="U884" s="425" t="str">
        <f t="shared" si="459"/>
        <v/>
      </c>
      <c r="V884" s="425" t="str">
        <f t="shared" si="460"/>
        <v/>
      </c>
      <c r="W884" s="425"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3"/>
      <c r="BG884" s="3"/>
    </row>
    <row r="885" spans="1:59" s="12" customFormat="1" ht="13.5" customHeight="1" x14ac:dyDescent="0.2">
      <c r="A885" s="163">
        <v>870</v>
      </c>
      <c r="B885" s="164"/>
      <c r="C885" s="165"/>
      <c r="D885" s="166"/>
      <c r="E885" s="165"/>
      <c r="F885" s="165"/>
      <c r="G885" s="220"/>
      <c r="H885" s="165"/>
      <c r="I885" s="167"/>
      <c r="J885" s="168"/>
      <c r="K885" s="503"/>
      <c r="L885" s="498"/>
      <c r="M885" s="428"/>
      <c r="N885" s="427"/>
      <c r="O885" s="429"/>
      <c r="P885" s="430"/>
      <c r="Q885" s="422" t="str">
        <f t="shared" si="456"/>
        <v/>
      </c>
      <c r="R885" s="422" t="str">
        <f t="shared" si="457"/>
        <v/>
      </c>
      <c r="S885" s="423" t="str">
        <f t="shared" si="458"/>
        <v/>
      </c>
      <c r="T885" s="424" t="str">
        <f t="shared" si="473"/>
        <v/>
      </c>
      <c r="U885" s="425" t="str">
        <f t="shared" si="459"/>
        <v/>
      </c>
      <c r="V885" s="425" t="str">
        <f t="shared" si="460"/>
        <v/>
      </c>
      <c r="W885" s="425"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3"/>
      <c r="BG885" s="3"/>
    </row>
    <row r="886" spans="1:59" s="12" customFormat="1" ht="13.5" customHeight="1" x14ac:dyDescent="0.2">
      <c r="A886" s="163">
        <v>871</v>
      </c>
      <c r="B886" s="164"/>
      <c r="C886" s="165"/>
      <c r="D886" s="166"/>
      <c r="E886" s="165"/>
      <c r="F886" s="165"/>
      <c r="G886" s="220"/>
      <c r="H886" s="165"/>
      <c r="I886" s="167"/>
      <c r="J886" s="168"/>
      <c r="K886" s="503"/>
      <c r="L886" s="498"/>
      <c r="M886" s="428"/>
      <c r="N886" s="427"/>
      <c r="O886" s="429"/>
      <c r="P886" s="430"/>
      <c r="Q886" s="422" t="str">
        <f t="shared" si="456"/>
        <v/>
      </c>
      <c r="R886" s="422" t="str">
        <f t="shared" si="457"/>
        <v/>
      </c>
      <c r="S886" s="423" t="str">
        <f t="shared" si="458"/>
        <v/>
      </c>
      <c r="T886" s="424" t="str">
        <f t="shared" si="473"/>
        <v/>
      </c>
      <c r="U886" s="425" t="str">
        <f t="shared" si="459"/>
        <v/>
      </c>
      <c r="V886" s="425" t="str">
        <f t="shared" si="460"/>
        <v/>
      </c>
      <c r="W886" s="425"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3"/>
      <c r="BG886" s="3"/>
    </row>
    <row r="887" spans="1:59" s="12" customFormat="1" ht="13.5" customHeight="1" x14ac:dyDescent="0.2">
      <c r="A887" s="163">
        <v>872</v>
      </c>
      <c r="B887" s="164"/>
      <c r="C887" s="165"/>
      <c r="D887" s="166"/>
      <c r="E887" s="165"/>
      <c r="F887" s="165"/>
      <c r="G887" s="220"/>
      <c r="H887" s="165"/>
      <c r="I887" s="167"/>
      <c r="J887" s="168"/>
      <c r="K887" s="503"/>
      <c r="L887" s="498"/>
      <c r="M887" s="428"/>
      <c r="N887" s="427"/>
      <c r="O887" s="429"/>
      <c r="P887" s="430"/>
      <c r="Q887" s="422" t="str">
        <f t="shared" si="456"/>
        <v/>
      </c>
      <c r="R887" s="422" t="str">
        <f t="shared" si="457"/>
        <v/>
      </c>
      <c r="S887" s="423" t="str">
        <f t="shared" si="458"/>
        <v/>
      </c>
      <c r="T887" s="424" t="str">
        <f t="shared" si="473"/>
        <v/>
      </c>
      <c r="U887" s="425" t="str">
        <f t="shared" si="459"/>
        <v/>
      </c>
      <c r="V887" s="425" t="str">
        <f t="shared" si="460"/>
        <v/>
      </c>
      <c r="W887" s="425"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3"/>
      <c r="BG887" s="3"/>
    </row>
    <row r="888" spans="1:59" s="12" customFormat="1" ht="13.5" customHeight="1" x14ac:dyDescent="0.2">
      <c r="A888" s="163">
        <v>873</v>
      </c>
      <c r="B888" s="164"/>
      <c r="C888" s="165"/>
      <c r="D888" s="166"/>
      <c r="E888" s="165"/>
      <c r="F888" s="165"/>
      <c r="G888" s="220"/>
      <c r="H888" s="165"/>
      <c r="I888" s="167"/>
      <c r="J888" s="168"/>
      <c r="K888" s="503"/>
      <c r="L888" s="498"/>
      <c r="M888" s="428"/>
      <c r="N888" s="427"/>
      <c r="O888" s="429"/>
      <c r="P888" s="430"/>
      <c r="Q888" s="422" t="str">
        <f t="shared" si="456"/>
        <v/>
      </c>
      <c r="R888" s="422" t="str">
        <f t="shared" si="457"/>
        <v/>
      </c>
      <c r="S888" s="423" t="str">
        <f t="shared" si="458"/>
        <v/>
      </c>
      <c r="T888" s="424" t="str">
        <f t="shared" si="473"/>
        <v/>
      </c>
      <c r="U888" s="425" t="str">
        <f t="shared" si="459"/>
        <v/>
      </c>
      <c r="V888" s="425" t="str">
        <f t="shared" si="460"/>
        <v/>
      </c>
      <c r="W888" s="425"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3"/>
      <c r="BG888" s="3"/>
    </row>
    <row r="889" spans="1:59" s="12" customFormat="1" ht="13.5" customHeight="1" x14ac:dyDescent="0.2">
      <c r="A889" s="163">
        <v>874</v>
      </c>
      <c r="B889" s="164"/>
      <c r="C889" s="165"/>
      <c r="D889" s="166"/>
      <c r="E889" s="165"/>
      <c r="F889" s="165"/>
      <c r="G889" s="220"/>
      <c r="H889" s="165"/>
      <c r="I889" s="167"/>
      <c r="J889" s="168"/>
      <c r="K889" s="503"/>
      <c r="L889" s="498"/>
      <c r="M889" s="428"/>
      <c r="N889" s="427"/>
      <c r="O889" s="429"/>
      <c r="P889" s="430"/>
      <c r="Q889" s="422" t="str">
        <f t="shared" si="456"/>
        <v/>
      </c>
      <c r="R889" s="422" t="str">
        <f t="shared" si="457"/>
        <v/>
      </c>
      <c r="S889" s="423" t="str">
        <f t="shared" si="458"/>
        <v/>
      </c>
      <c r="T889" s="424" t="str">
        <f t="shared" si="473"/>
        <v/>
      </c>
      <c r="U889" s="425" t="str">
        <f t="shared" si="459"/>
        <v/>
      </c>
      <c r="V889" s="425" t="str">
        <f t="shared" si="460"/>
        <v/>
      </c>
      <c r="W889" s="425"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3"/>
      <c r="BG889" s="3"/>
    </row>
    <row r="890" spans="1:59" s="12" customFormat="1" ht="13.5" customHeight="1" x14ac:dyDescent="0.2">
      <c r="A890" s="163">
        <v>875</v>
      </c>
      <c r="B890" s="164"/>
      <c r="C890" s="165"/>
      <c r="D890" s="166"/>
      <c r="E890" s="165"/>
      <c r="F890" s="165"/>
      <c r="G890" s="220"/>
      <c r="H890" s="165"/>
      <c r="I890" s="167"/>
      <c r="J890" s="168"/>
      <c r="K890" s="503"/>
      <c r="L890" s="498"/>
      <c r="M890" s="428"/>
      <c r="N890" s="427"/>
      <c r="O890" s="429"/>
      <c r="P890" s="430"/>
      <c r="Q890" s="422" t="str">
        <f t="shared" si="456"/>
        <v/>
      </c>
      <c r="R890" s="422" t="str">
        <f t="shared" si="457"/>
        <v/>
      </c>
      <c r="S890" s="423" t="str">
        <f t="shared" si="458"/>
        <v/>
      </c>
      <c r="T890" s="424" t="str">
        <f t="shared" si="473"/>
        <v/>
      </c>
      <c r="U890" s="425" t="str">
        <f t="shared" si="459"/>
        <v/>
      </c>
      <c r="V890" s="425" t="str">
        <f t="shared" si="460"/>
        <v/>
      </c>
      <c r="W890" s="425"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3"/>
      <c r="BG890" s="3"/>
    </row>
    <row r="891" spans="1:59" s="12" customFormat="1" ht="13.5" customHeight="1" x14ac:dyDescent="0.2">
      <c r="A891" s="163">
        <v>876</v>
      </c>
      <c r="B891" s="164"/>
      <c r="C891" s="165"/>
      <c r="D891" s="166"/>
      <c r="E891" s="165"/>
      <c r="F891" s="165"/>
      <c r="G891" s="220"/>
      <c r="H891" s="165"/>
      <c r="I891" s="167"/>
      <c r="J891" s="168"/>
      <c r="K891" s="503"/>
      <c r="L891" s="498"/>
      <c r="M891" s="428"/>
      <c r="N891" s="427"/>
      <c r="O891" s="429"/>
      <c r="P891" s="430"/>
      <c r="Q891" s="422" t="str">
        <f t="shared" si="456"/>
        <v/>
      </c>
      <c r="R891" s="422" t="str">
        <f t="shared" si="457"/>
        <v/>
      </c>
      <c r="S891" s="423" t="str">
        <f t="shared" si="458"/>
        <v/>
      </c>
      <c r="T891" s="424" t="str">
        <f t="shared" si="473"/>
        <v/>
      </c>
      <c r="U891" s="425" t="str">
        <f t="shared" si="459"/>
        <v/>
      </c>
      <c r="V891" s="425" t="str">
        <f t="shared" si="460"/>
        <v/>
      </c>
      <c r="W891" s="425"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3"/>
      <c r="BG891" s="3"/>
    </row>
    <row r="892" spans="1:59" s="12" customFormat="1" ht="13.5" customHeight="1" x14ac:dyDescent="0.2">
      <c r="A892" s="163">
        <v>877</v>
      </c>
      <c r="B892" s="164"/>
      <c r="C892" s="165"/>
      <c r="D892" s="166"/>
      <c r="E892" s="165"/>
      <c r="F892" s="165"/>
      <c r="G892" s="220"/>
      <c r="H892" s="165"/>
      <c r="I892" s="167"/>
      <c r="J892" s="168"/>
      <c r="K892" s="503"/>
      <c r="L892" s="498"/>
      <c r="M892" s="428"/>
      <c r="N892" s="427"/>
      <c r="O892" s="429"/>
      <c r="P892" s="430"/>
      <c r="Q892" s="422" t="str">
        <f t="shared" si="456"/>
        <v/>
      </c>
      <c r="R892" s="422" t="str">
        <f t="shared" si="457"/>
        <v/>
      </c>
      <c r="S892" s="423" t="str">
        <f t="shared" si="458"/>
        <v/>
      </c>
      <c r="T892" s="424" t="str">
        <f t="shared" si="473"/>
        <v/>
      </c>
      <c r="U892" s="425" t="str">
        <f t="shared" si="459"/>
        <v/>
      </c>
      <c r="V892" s="425" t="str">
        <f t="shared" si="460"/>
        <v/>
      </c>
      <c r="W892" s="425"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3"/>
      <c r="BG892" s="3"/>
    </row>
    <row r="893" spans="1:59" s="12" customFormat="1" ht="13.5" customHeight="1" x14ac:dyDescent="0.2">
      <c r="A893" s="163">
        <v>878</v>
      </c>
      <c r="B893" s="164"/>
      <c r="C893" s="165"/>
      <c r="D893" s="166"/>
      <c r="E893" s="165"/>
      <c r="F893" s="165"/>
      <c r="G893" s="220"/>
      <c r="H893" s="165"/>
      <c r="I893" s="167"/>
      <c r="J893" s="168"/>
      <c r="K893" s="503"/>
      <c r="L893" s="498"/>
      <c r="M893" s="428"/>
      <c r="N893" s="427"/>
      <c r="O893" s="429"/>
      <c r="P893" s="430"/>
      <c r="Q893" s="422" t="str">
        <f t="shared" si="456"/>
        <v/>
      </c>
      <c r="R893" s="422" t="str">
        <f t="shared" si="457"/>
        <v/>
      </c>
      <c r="S893" s="423" t="str">
        <f t="shared" si="458"/>
        <v/>
      </c>
      <c r="T893" s="424" t="str">
        <f t="shared" si="473"/>
        <v/>
      </c>
      <c r="U893" s="425" t="str">
        <f t="shared" si="459"/>
        <v/>
      </c>
      <c r="V893" s="425" t="str">
        <f t="shared" si="460"/>
        <v/>
      </c>
      <c r="W893" s="425"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3"/>
      <c r="BG893" s="3"/>
    </row>
    <row r="894" spans="1:59" s="12" customFormat="1" ht="13.5" customHeight="1" x14ac:dyDescent="0.2">
      <c r="A894" s="163">
        <v>879</v>
      </c>
      <c r="B894" s="164"/>
      <c r="C894" s="165"/>
      <c r="D894" s="166"/>
      <c r="E894" s="165"/>
      <c r="F894" s="165"/>
      <c r="G894" s="220"/>
      <c r="H894" s="165"/>
      <c r="I894" s="167"/>
      <c r="J894" s="168"/>
      <c r="K894" s="503"/>
      <c r="L894" s="498"/>
      <c r="M894" s="428"/>
      <c r="N894" s="427"/>
      <c r="O894" s="429"/>
      <c r="P894" s="430"/>
      <c r="Q894" s="422" t="str">
        <f t="shared" si="456"/>
        <v/>
      </c>
      <c r="R894" s="422" t="str">
        <f t="shared" si="457"/>
        <v/>
      </c>
      <c r="S894" s="423" t="str">
        <f t="shared" si="458"/>
        <v/>
      </c>
      <c r="T894" s="424" t="str">
        <f t="shared" si="473"/>
        <v/>
      </c>
      <c r="U894" s="425" t="str">
        <f t="shared" si="459"/>
        <v/>
      </c>
      <c r="V894" s="425" t="str">
        <f t="shared" si="460"/>
        <v/>
      </c>
      <c r="W894" s="425"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3"/>
      <c r="BG894" s="3"/>
    </row>
    <row r="895" spans="1:59" s="12" customFormat="1" ht="13.5" customHeight="1" x14ac:dyDescent="0.2">
      <c r="A895" s="163">
        <v>880</v>
      </c>
      <c r="B895" s="164"/>
      <c r="C895" s="165"/>
      <c r="D895" s="166"/>
      <c r="E895" s="165"/>
      <c r="F895" s="165"/>
      <c r="G895" s="220"/>
      <c r="H895" s="165"/>
      <c r="I895" s="167"/>
      <c r="J895" s="168"/>
      <c r="K895" s="503"/>
      <c r="L895" s="498"/>
      <c r="M895" s="428"/>
      <c r="N895" s="427"/>
      <c r="O895" s="429"/>
      <c r="P895" s="430"/>
      <c r="Q895" s="422" t="str">
        <f t="shared" si="456"/>
        <v/>
      </c>
      <c r="R895" s="422" t="str">
        <f t="shared" si="457"/>
        <v/>
      </c>
      <c r="S895" s="423" t="str">
        <f t="shared" si="458"/>
        <v/>
      </c>
      <c r="T895" s="424" t="str">
        <f t="shared" si="473"/>
        <v/>
      </c>
      <c r="U895" s="425" t="str">
        <f t="shared" si="459"/>
        <v/>
      </c>
      <c r="V895" s="425" t="str">
        <f t="shared" si="460"/>
        <v/>
      </c>
      <c r="W895" s="425"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3"/>
      <c r="BG895" s="3"/>
    </row>
    <row r="896" spans="1:59" s="12" customFormat="1" ht="13.5" customHeight="1" x14ac:dyDescent="0.2">
      <c r="A896" s="163">
        <v>881</v>
      </c>
      <c r="B896" s="164"/>
      <c r="C896" s="165"/>
      <c r="D896" s="166"/>
      <c r="E896" s="165"/>
      <c r="F896" s="165"/>
      <c r="G896" s="220"/>
      <c r="H896" s="165"/>
      <c r="I896" s="167"/>
      <c r="J896" s="168"/>
      <c r="K896" s="503"/>
      <c r="L896" s="498"/>
      <c r="M896" s="428"/>
      <c r="N896" s="427"/>
      <c r="O896" s="429"/>
      <c r="P896" s="430"/>
      <c r="Q896" s="422" t="str">
        <f t="shared" si="456"/>
        <v/>
      </c>
      <c r="R896" s="422" t="str">
        <f t="shared" si="457"/>
        <v/>
      </c>
      <c r="S896" s="423" t="str">
        <f t="shared" si="458"/>
        <v/>
      </c>
      <c r="T896" s="424" t="str">
        <f t="shared" si="473"/>
        <v/>
      </c>
      <c r="U896" s="425" t="str">
        <f t="shared" si="459"/>
        <v/>
      </c>
      <c r="V896" s="425" t="str">
        <f t="shared" si="460"/>
        <v/>
      </c>
      <c r="W896" s="425"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3"/>
      <c r="BG896" s="3"/>
    </row>
    <row r="897" spans="1:59" s="12" customFormat="1" ht="13.5" customHeight="1" x14ac:dyDescent="0.2">
      <c r="A897" s="163">
        <v>882</v>
      </c>
      <c r="B897" s="164"/>
      <c r="C897" s="165"/>
      <c r="D897" s="166"/>
      <c r="E897" s="165"/>
      <c r="F897" s="165"/>
      <c r="G897" s="220"/>
      <c r="H897" s="165"/>
      <c r="I897" s="167"/>
      <c r="J897" s="168"/>
      <c r="K897" s="503"/>
      <c r="L897" s="498"/>
      <c r="M897" s="428"/>
      <c r="N897" s="427"/>
      <c r="O897" s="429"/>
      <c r="P897" s="430"/>
      <c r="Q897" s="422" t="str">
        <f t="shared" si="456"/>
        <v/>
      </c>
      <c r="R897" s="422" t="str">
        <f t="shared" si="457"/>
        <v/>
      </c>
      <c r="S897" s="423" t="str">
        <f t="shared" si="458"/>
        <v/>
      </c>
      <c r="T897" s="424" t="str">
        <f t="shared" si="473"/>
        <v/>
      </c>
      <c r="U897" s="425" t="str">
        <f t="shared" si="459"/>
        <v/>
      </c>
      <c r="V897" s="425" t="str">
        <f t="shared" si="460"/>
        <v/>
      </c>
      <c r="W897" s="425"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3"/>
      <c r="BG897" s="3"/>
    </row>
    <row r="898" spans="1:59" s="12" customFormat="1" ht="13.5" customHeight="1" x14ac:dyDescent="0.2">
      <c r="A898" s="163">
        <v>883</v>
      </c>
      <c r="B898" s="164"/>
      <c r="C898" s="165"/>
      <c r="D898" s="166"/>
      <c r="E898" s="165"/>
      <c r="F898" s="165"/>
      <c r="G898" s="220"/>
      <c r="H898" s="165"/>
      <c r="I898" s="167"/>
      <c r="J898" s="168"/>
      <c r="K898" s="503"/>
      <c r="L898" s="498"/>
      <c r="M898" s="428"/>
      <c r="N898" s="427"/>
      <c r="O898" s="429"/>
      <c r="P898" s="430"/>
      <c r="Q898" s="422" t="str">
        <f t="shared" si="456"/>
        <v/>
      </c>
      <c r="R898" s="422" t="str">
        <f t="shared" si="457"/>
        <v/>
      </c>
      <c r="S898" s="423" t="str">
        <f t="shared" si="458"/>
        <v/>
      </c>
      <c r="T898" s="424" t="str">
        <f t="shared" si="473"/>
        <v/>
      </c>
      <c r="U898" s="425" t="str">
        <f t="shared" si="459"/>
        <v/>
      </c>
      <c r="V898" s="425" t="str">
        <f t="shared" si="460"/>
        <v/>
      </c>
      <c r="W898" s="425"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3"/>
      <c r="BG898" s="3"/>
    </row>
    <row r="899" spans="1:59" s="12" customFormat="1" ht="13.5" customHeight="1" x14ac:dyDescent="0.2">
      <c r="A899" s="163">
        <v>884</v>
      </c>
      <c r="B899" s="164"/>
      <c r="C899" s="165"/>
      <c r="D899" s="166"/>
      <c r="E899" s="165"/>
      <c r="F899" s="165"/>
      <c r="G899" s="220"/>
      <c r="H899" s="165"/>
      <c r="I899" s="167"/>
      <c r="J899" s="168"/>
      <c r="K899" s="503"/>
      <c r="L899" s="498"/>
      <c r="M899" s="428"/>
      <c r="N899" s="427"/>
      <c r="O899" s="429"/>
      <c r="P899" s="430"/>
      <c r="Q899" s="422" t="str">
        <f t="shared" si="456"/>
        <v/>
      </c>
      <c r="R899" s="422" t="str">
        <f t="shared" si="457"/>
        <v/>
      </c>
      <c r="S899" s="423" t="str">
        <f t="shared" si="458"/>
        <v/>
      </c>
      <c r="T899" s="424" t="str">
        <f t="shared" si="473"/>
        <v/>
      </c>
      <c r="U899" s="425" t="str">
        <f t="shared" si="459"/>
        <v/>
      </c>
      <c r="V899" s="425" t="str">
        <f t="shared" si="460"/>
        <v/>
      </c>
      <c r="W899" s="425"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3"/>
      <c r="BG899" s="3"/>
    </row>
    <row r="900" spans="1:59" s="12" customFormat="1" ht="13.5" customHeight="1" x14ac:dyDescent="0.2">
      <c r="A900" s="163">
        <v>885</v>
      </c>
      <c r="B900" s="164"/>
      <c r="C900" s="165"/>
      <c r="D900" s="166"/>
      <c r="E900" s="165"/>
      <c r="F900" s="165"/>
      <c r="G900" s="220"/>
      <c r="H900" s="165"/>
      <c r="I900" s="167"/>
      <c r="J900" s="168"/>
      <c r="K900" s="503"/>
      <c r="L900" s="498"/>
      <c r="M900" s="428"/>
      <c r="N900" s="427"/>
      <c r="O900" s="429"/>
      <c r="P900" s="430"/>
      <c r="Q900" s="422" t="str">
        <f t="shared" si="456"/>
        <v/>
      </c>
      <c r="R900" s="422" t="str">
        <f t="shared" si="457"/>
        <v/>
      </c>
      <c r="S900" s="423" t="str">
        <f t="shared" si="458"/>
        <v/>
      </c>
      <c r="T900" s="424" t="str">
        <f t="shared" si="473"/>
        <v/>
      </c>
      <c r="U900" s="425" t="str">
        <f t="shared" si="459"/>
        <v/>
      </c>
      <c r="V900" s="425" t="str">
        <f t="shared" si="460"/>
        <v/>
      </c>
      <c r="W900" s="425"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3"/>
      <c r="BG900" s="3"/>
    </row>
    <row r="901" spans="1:59" s="12" customFormat="1" ht="13.5" customHeight="1" x14ac:dyDescent="0.2">
      <c r="A901" s="163">
        <v>886</v>
      </c>
      <c r="B901" s="164"/>
      <c r="C901" s="165"/>
      <c r="D901" s="166"/>
      <c r="E901" s="165"/>
      <c r="F901" s="165"/>
      <c r="G901" s="220"/>
      <c r="H901" s="165"/>
      <c r="I901" s="167"/>
      <c r="J901" s="168"/>
      <c r="K901" s="503"/>
      <c r="L901" s="498"/>
      <c r="M901" s="428"/>
      <c r="N901" s="427"/>
      <c r="O901" s="429"/>
      <c r="P901" s="430"/>
      <c r="Q901" s="422" t="str">
        <f t="shared" si="456"/>
        <v/>
      </c>
      <c r="R901" s="422" t="str">
        <f t="shared" si="457"/>
        <v/>
      </c>
      <c r="S901" s="423" t="str">
        <f t="shared" si="458"/>
        <v/>
      </c>
      <c r="T901" s="424" t="str">
        <f t="shared" si="473"/>
        <v/>
      </c>
      <c r="U901" s="425" t="str">
        <f t="shared" si="459"/>
        <v/>
      </c>
      <c r="V901" s="425" t="str">
        <f t="shared" si="460"/>
        <v/>
      </c>
      <c r="W901" s="425"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3"/>
      <c r="BG901" s="3"/>
    </row>
    <row r="902" spans="1:59" s="12" customFormat="1" ht="13.5" customHeight="1" x14ac:dyDescent="0.2">
      <c r="A902" s="163">
        <v>887</v>
      </c>
      <c r="B902" s="164"/>
      <c r="C902" s="165"/>
      <c r="D902" s="166"/>
      <c r="E902" s="165"/>
      <c r="F902" s="165"/>
      <c r="G902" s="220"/>
      <c r="H902" s="165"/>
      <c r="I902" s="167"/>
      <c r="J902" s="168"/>
      <c r="K902" s="503"/>
      <c r="L902" s="498"/>
      <c r="M902" s="428"/>
      <c r="N902" s="427"/>
      <c r="O902" s="429"/>
      <c r="P902" s="430"/>
      <c r="Q902" s="422" t="str">
        <f t="shared" si="456"/>
        <v/>
      </c>
      <c r="R902" s="422" t="str">
        <f t="shared" si="457"/>
        <v/>
      </c>
      <c r="S902" s="423" t="str">
        <f t="shared" si="458"/>
        <v/>
      </c>
      <c r="T902" s="424" t="str">
        <f t="shared" si="473"/>
        <v/>
      </c>
      <c r="U902" s="425" t="str">
        <f t="shared" si="459"/>
        <v/>
      </c>
      <c r="V902" s="425" t="str">
        <f t="shared" si="460"/>
        <v/>
      </c>
      <c r="W902" s="425"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3"/>
      <c r="BG902" s="3"/>
    </row>
    <row r="903" spans="1:59" s="12" customFormat="1" ht="13.5" customHeight="1" x14ac:dyDescent="0.2">
      <c r="A903" s="163">
        <v>888</v>
      </c>
      <c r="B903" s="164"/>
      <c r="C903" s="165"/>
      <c r="D903" s="166"/>
      <c r="E903" s="165"/>
      <c r="F903" s="165"/>
      <c r="G903" s="220"/>
      <c r="H903" s="165"/>
      <c r="I903" s="167"/>
      <c r="J903" s="168"/>
      <c r="K903" s="503"/>
      <c r="L903" s="498"/>
      <c r="M903" s="428"/>
      <c r="N903" s="427"/>
      <c r="O903" s="429"/>
      <c r="P903" s="430"/>
      <c r="Q903" s="422" t="str">
        <f t="shared" si="456"/>
        <v/>
      </c>
      <c r="R903" s="422" t="str">
        <f t="shared" si="457"/>
        <v/>
      </c>
      <c r="S903" s="423" t="str">
        <f t="shared" si="458"/>
        <v/>
      </c>
      <c r="T903" s="424" t="str">
        <f t="shared" si="473"/>
        <v/>
      </c>
      <c r="U903" s="425" t="str">
        <f t="shared" si="459"/>
        <v/>
      </c>
      <c r="V903" s="425" t="str">
        <f t="shared" si="460"/>
        <v/>
      </c>
      <c r="W903" s="425"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3"/>
      <c r="BG903" s="3"/>
    </row>
    <row r="904" spans="1:59" s="12" customFormat="1" ht="13.5" customHeight="1" x14ac:dyDescent="0.2">
      <c r="A904" s="163">
        <v>889</v>
      </c>
      <c r="B904" s="164"/>
      <c r="C904" s="165"/>
      <c r="D904" s="166"/>
      <c r="E904" s="165"/>
      <c r="F904" s="165"/>
      <c r="G904" s="220"/>
      <c r="H904" s="165"/>
      <c r="I904" s="167"/>
      <c r="J904" s="168"/>
      <c r="K904" s="503"/>
      <c r="L904" s="498"/>
      <c r="M904" s="428"/>
      <c r="N904" s="427"/>
      <c r="O904" s="429"/>
      <c r="P904" s="430"/>
      <c r="Q904" s="422" t="str">
        <f t="shared" si="456"/>
        <v/>
      </c>
      <c r="R904" s="422" t="str">
        <f t="shared" si="457"/>
        <v/>
      </c>
      <c r="S904" s="423" t="str">
        <f t="shared" si="458"/>
        <v/>
      </c>
      <c r="T904" s="424" t="str">
        <f t="shared" si="473"/>
        <v/>
      </c>
      <c r="U904" s="425" t="str">
        <f t="shared" si="459"/>
        <v/>
      </c>
      <c r="V904" s="425" t="str">
        <f t="shared" si="460"/>
        <v/>
      </c>
      <c r="W904" s="425"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3"/>
      <c r="BG904" s="3"/>
    </row>
    <row r="905" spans="1:59" s="12" customFormat="1" ht="13.5" customHeight="1" x14ac:dyDescent="0.2">
      <c r="A905" s="163">
        <v>890</v>
      </c>
      <c r="B905" s="164"/>
      <c r="C905" s="165"/>
      <c r="D905" s="166"/>
      <c r="E905" s="165"/>
      <c r="F905" s="165"/>
      <c r="G905" s="220"/>
      <c r="H905" s="165"/>
      <c r="I905" s="167"/>
      <c r="J905" s="168"/>
      <c r="K905" s="503"/>
      <c r="L905" s="498"/>
      <c r="M905" s="428"/>
      <c r="N905" s="427"/>
      <c r="O905" s="429"/>
      <c r="P905" s="430"/>
      <c r="Q905" s="422" t="str">
        <f t="shared" si="456"/>
        <v/>
      </c>
      <c r="R905" s="422" t="str">
        <f t="shared" si="457"/>
        <v/>
      </c>
      <c r="S905" s="423" t="str">
        <f t="shared" si="458"/>
        <v/>
      </c>
      <c r="T905" s="424" t="str">
        <f t="shared" si="473"/>
        <v/>
      </c>
      <c r="U905" s="425" t="str">
        <f t="shared" si="459"/>
        <v/>
      </c>
      <c r="V905" s="425" t="str">
        <f t="shared" si="460"/>
        <v/>
      </c>
      <c r="W905" s="425"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3"/>
      <c r="BG905" s="3"/>
    </row>
    <row r="906" spans="1:59" s="12" customFormat="1" ht="13.5" customHeight="1" x14ac:dyDescent="0.2">
      <c r="A906" s="163">
        <v>891</v>
      </c>
      <c r="B906" s="164"/>
      <c r="C906" s="165"/>
      <c r="D906" s="166"/>
      <c r="E906" s="165"/>
      <c r="F906" s="165"/>
      <c r="G906" s="220"/>
      <c r="H906" s="165"/>
      <c r="I906" s="167"/>
      <c r="J906" s="168"/>
      <c r="K906" s="503"/>
      <c r="L906" s="498"/>
      <c r="M906" s="428"/>
      <c r="N906" s="427"/>
      <c r="O906" s="429"/>
      <c r="P906" s="430"/>
      <c r="Q906" s="422" t="str">
        <f t="shared" si="456"/>
        <v/>
      </c>
      <c r="R906" s="422" t="str">
        <f t="shared" si="457"/>
        <v/>
      </c>
      <c r="S906" s="423" t="str">
        <f t="shared" si="458"/>
        <v/>
      </c>
      <c r="T906" s="424" t="str">
        <f t="shared" si="473"/>
        <v/>
      </c>
      <c r="U906" s="425" t="str">
        <f t="shared" si="459"/>
        <v/>
      </c>
      <c r="V906" s="425" t="str">
        <f t="shared" si="460"/>
        <v/>
      </c>
      <c r="W906" s="425"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3"/>
      <c r="BG906" s="3"/>
    </row>
    <row r="907" spans="1:59" s="12" customFormat="1" ht="13.5" customHeight="1" x14ac:dyDescent="0.2">
      <c r="A907" s="163">
        <v>892</v>
      </c>
      <c r="B907" s="164"/>
      <c r="C907" s="165"/>
      <c r="D907" s="166"/>
      <c r="E907" s="165"/>
      <c r="F907" s="165"/>
      <c r="G907" s="220"/>
      <c r="H907" s="165"/>
      <c r="I907" s="167"/>
      <c r="J907" s="168"/>
      <c r="K907" s="503"/>
      <c r="L907" s="498"/>
      <c r="M907" s="428"/>
      <c r="N907" s="427"/>
      <c r="O907" s="429"/>
      <c r="P907" s="430"/>
      <c r="Q907" s="422" t="str">
        <f t="shared" si="456"/>
        <v/>
      </c>
      <c r="R907" s="422" t="str">
        <f t="shared" si="457"/>
        <v/>
      </c>
      <c r="S907" s="423" t="str">
        <f t="shared" si="458"/>
        <v/>
      </c>
      <c r="T907" s="424" t="str">
        <f t="shared" si="473"/>
        <v/>
      </c>
      <c r="U907" s="425" t="str">
        <f t="shared" si="459"/>
        <v/>
      </c>
      <c r="V907" s="425" t="str">
        <f t="shared" si="460"/>
        <v/>
      </c>
      <c r="W907" s="425"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3"/>
      <c r="BG907" s="3"/>
    </row>
    <row r="908" spans="1:59" s="12" customFormat="1" ht="13.5" customHeight="1" x14ac:dyDescent="0.2">
      <c r="A908" s="163">
        <v>893</v>
      </c>
      <c r="B908" s="164"/>
      <c r="C908" s="165"/>
      <c r="D908" s="166"/>
      <c r="E908" s="165"/>
      <c r="F908" s="165"/>
      <c r="G908" s="220"/>
      <c r="H908" s="165"/>
      <c r="I908" s="167"/>
      <c r="J908" s="168"/>
      <c r="K908" s="503"/>
      <c r="L908" s="498"/>
      <c r="M908" s="428"/>
      <c r="N908" s="427"/>
      <c r="O908" s="429"/>
      <c r="P908" s="430"/>
      <c r="Q908" s="422" t="str">
        <f t="shared" si="456"/>
        <v/>
      </c>
      <c r="R908" s="422" t="str">
        <f t="shared" si="457"/>
        <v/>
      </c>
      <c r="S908" s="423" t="str">
        <f t="shared" si="458"/>
        <v/>
      </c>
      <c r="T908" s="424" t="str">
        <f t="shared" si="473"/>
        <v/>
      </c>
      <c r="U908" s="425" t="str">
        <f t="shared" si="459"/>
        <v/>
      </c>
      <c r="V908" s="425" t="str">
        <f t="shared" si="460"/>
        <v/>
      </c>
      <c r="W908" s="425"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3"/>
      <c r="BG908" s="3"/>
    </row>
    <row r="909" spans="1:59" s="12" customFormat="1" ht="13.5" customHeight="1" x14ac:dyDescent="0.2">
      <c r="A909" s="163">
        <v>894</v>
      </c>
      <c r="B909" s="164"/>
      <c r="C909" s="165"/>
      <c r="D909" s="166"/>
      <c r="E909" s="165"/>
      <c r="F909" s="165"/>
      <c r="G909" s="220"/>
      <c r="H909" s="165"/>
      <c r="I909" s="167"/>
      <c r="J909" s="168"/>
      <c r="K909" s="503"/>
      <c r="L909" s="498"/>
      <c r="M909" s="428"/>
      <c r="N909" s="427"/>
      <c r="O909" s="429"/>
      <c r="P909" s="430"/>
      <c r="Q909" s="422" t="str">
        <f t="shared" si="456"/>
        <v/>
      </c>
      <c r="R909" s="422" t="str">
        <f t="shared" si="457"/>
        <v/>
      </c>
      <c r="S909" s="423" t="str">
        <f t="shared" si="458"/>
        <v/>
      </c>
      <c r="T909" s="424" t="str">
        <f t="shared" si="473"/>
        <v/>
      </c>
      <c r="U909" s="425" t="str">
        <f t="shared" si="459"/>
        <v/>
      </c>
      <c r="V909" s="425" t="str">
        <f t="shared" si="460"/>
        <v/>
      </c>
      <c r="W909" s="425"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3"/>
      <c r="BG909" s="3"/>
    </row>
    <row r="910" spans="1:59" s="12" customFormat="1" ht="13.5" customHeight="1" x14ac:dyDescent="0.2">
      <c r="A910" s="163">
        <v>895</v>
      </c>
      <c r="B910" s="164"/>
      <c r="C910" s="165"/>
      <c r="D910" s="166"/>
      <c r="E910" s="165"/>
      <c r="F910" s="165"/>
      <c r="G910" s="220"/>
      <c r="H910" s="165"/>
      <c r="I910" s="167"/>
      <c r="J910" s="168"/>
      <c r="K910" s="503"/>
      <c r="L910" s="498"/>
      <c r="M910" s="428"/>
      <c r="N910" s="427"/>
      <c r="O910" s="429"/>
      <c r="P910" s="430"/>
      <c r="Q910" s="422" t="str">
        <f t="shared" si="456"/>
        <v/>
      </c>
      <c r="R910" s="422" t="str">
        <f t="shared" si="457"/>
        <v/>
      </c>
      <c r="S910" s="423" t="str">
        <f t="shared" si="458"/>
        <v/>
      </c>
      <c r="T910" s="424" t="str">
        <f t="shared" si="473"/>
        <v/>
      </c>
      <c r="U910" s="425" t="str">
        <f t="shared" si="459"/>
        <v/>
      </c>
      <c r="V910" s="425" t="str">
        <f t="shared" si="460"/>
        <v/>
      </c>
      <c r="W910" s="425"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3"/>
      <c r="BG910" s="3"/>
    </row>
    <row r="911" spans="1:59" s="12" customFormat="1" ht="13.5" customHeight="1" x14ac:dyDescent="0.2">
      <c r="A911" s="163">
        <v>896</v>
      </c>
      <c r="B911" s="164"/>
      <c r="C911" s="165"/>
      <c r="D911" s="166"/>
      <c r="E911" s="165"/>
      <c r="F911" s="165"/>
      <c r="G911" s="220"/>
      <c r="H911" s="165"/>
      <c r="I911" s="167"/>
      <c r="J911" s="168"/>
      <c r="K911" s="503"/>
      <c r="L911" s="498"/>
      <c r="M911" s="428"/>
      <c r="N911" s="427"/>
      <c r="O911" s="429"/>
      <c r="P911" s="430"/>
      <c r="Q911" s="422" t="str">
        <f t="shared" si="456"/>
        <v/>
      </c>
      <c r="R911" s="422" t="str">
        <f t="shared" si="457"/>
        <v/>
      </c>
      <c r="S911" s="423" t="str">
        <f t="shared" si="458"/>
        <v/>
      </c>
      <c r="T911" s="424" t="str">
        <f t="shared" si="473"/>
        <v/>
      </c>
      <c r="U911" s="425" t="str">
        <f t="shared" si="459"/>
        <v/>
      </c>
      <c r="V911" s="425" t="str">
        <f t="shared" si="460"/>
        <v/>
      </c>
      <c r="W911" s="425"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3"/>
      <c r="BG911" s="3"/>
    </row>
    <row r="912" spans="1:59" s="12" customFormat="1" ht="13.5" customHeight="1" x14ac:dyDescent="0.2">
      <c r="A912" s="163">
        <v>897</v>
      </c>
      <c r="B912" s="164"/>
      <c r="C912" s="165"/>
      <c r="D912" s="166"/>
      <c r="E912" s="165"/>
      <c r="F912" s="165"/>
      <c r="G912" s="220"/>
      <c r="H912" s="165"/>
      <c r="I912" s="167"/>
      <c r="J912" s="168"/>
      <c r="K912" s="503"/>
      <c r="L912" s="498"/>
      <c r="M912" s="428"/>
      <c r="N912" s="427"/>
      <c r="O912" s="429"/>
      <c r="P912" s="430"/>
      <c r="Q912" s="422" t="str">
        <f t="shared" ref="Q912:Q975" si="491">IF(ISBLANK(K912)=TRUE,"",IF(ISNUMBER(AM912)=TRUE,AM912,"エラー"))</f>
        <v/>
      </c>
      <c r="R912" s="422" t="str">
        <f t="shared" ref="R912:R975" si="492">IF(ISBLANK(K912)=TRUE,"",IF(ISNUMBER(AP912)=TRUE,AP912,"エラー"))</f>
        <v/>
      </c>
      <c r="S912" s="423" t="str">
        <f t="shared" ref="S912:S975" si="493">IF(ISBLANK(K912)=TRUE,"",IF(ISNUMBER(AV912)=TRUE,AV912,"エラー"))</f>
        <v/>
      </c>
      <c r="T912" s="424" t="str">
        <f t="shared" si="473"/>
        <v/>
      </c>
      <c r="U912" s="425" t="str">
        <f t="shared" ref="U912:U975" si="494">IF(Q912="","",IF(ISERROR(Q912*Y912*AF912),"エラー",IF(ISBLANK(Y912)=TRUE,"エラー",IF(ISBLANK(Q912)=TRUE,"エラー",IF(AY912=1,"エラー",Q912*AF912*Y912/1000)))))</f>
        <v/>
      </c>
      <c r="V912" s="425" t="str">
        <f t="shared" ref="V912:V975" si="495">IF(R912="","",IF(ISERROR(R912*Y912*AF912),"エラー",IF(ISBLANK(Y912)=TRUE,"エラー",IF(ISBLANK(R912)=TRUE,"エラー",IF(AY912=1,"エラー",R912*AF912*Y912/1000)))))</f>
        <v/>
      </c>
      <c r="W912" s="425"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3"/>
      <c r="BG912" s="3"/>
    </row>
    <row r="913" spans="1:59" s="12" customFormat="1" ht="13.5" customHeight="1" x14ac:dyDescent="0.2">
      <c r="A913" s="163">
        <v>898</v>
      </c>
      <c r="B913" s="164"/>
      <c r="C913" s="165"/>
      <c r="D913" s="166"/>
      <c r="E913" s="165"/>
      <c r="F913" s="165"/>
      <c r="G913" s="220"/>
      <c r="H913" s="165"/>
      <c r="I913" s="167"/>
      <c r="J913" s="168"/>
      <c r="K913" s="503"/>
      <c r="L913" s="498"/>
      <c r="M913" s="428"/>
      <c r="N913" s="427"/>
      <c r="O913" s="429"/>
      <c r="P913" s="430"/>
      <c r="Q913" s="422" t="str">
        <f t="shared" si="491"/>
        <v/>
      </c>
      <c r="R913" s="422" t="str">
        <f t="shared" si="492"/>
        <v/>
      </c>
      <c r="S913" s="423" t="str">
        <f t="shared" si="493"/>
        <v/>
      </c>
      <c r="T913" s="424" t="str">
        <f t="shared" ref="T913:T976" si="508">IF(OR(Y913="",Z913=""),"",Y913/Z913)</f>
        <v/>
      </c>
      <c r="U913" s="425" t="str">
        <f t="shared" si="494"/>
        <v/>
      </c>
      <c r="V913" s="425" t="str">
        <f t="shared" si="495"/>
        <v/>
      </c>
      <c r="W913" s="425"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3"/>
      <c r="BG913" s="3"/>
    </row>
    <row r="914" spans="1:59" s="12" customFormat="1" ht="13.5" customHeight="1" x14ac:dyDescent="0.2">
      <c r="A914" s="163">
        <v>899</v>
      </c>
      <c r="B914" s="164"/>
      <c r="C914" s="165"/>
      <c r="D914" s="166"/>
      <c r="E914" s="165"/>
      <c r="F914" s="165"/>
      <c r="G914" s="220"/>
      <c r="H914" s="165"/>
      <c r="I914" s="167"/>
      <c r="J914" s="168"/>
      <c r="K914" s="503"/>
      <c r="L914" s="498"/>
      <c r="M914" s="428"/>
      <c r="N914" s="427"/>
      <c r="O914" s="429"/>
      <c r="P914" s="430"/>
      <c r="Q914" s="422" t="str">
        <f t="shared" si="491"/>
        <v/>
      </c>
      <c r="R914" s="422" t="str">
        <f t="shared" si="492"/>
        <v/>
      </c>
      <c r="S914" s="423" t="str">
        <f t="shared" si="493"/>
        <v/>
      </c>
      <c r="T914" s="424" t="str">
        <f t="shared" si="508"/>
        <v/>
      </c>
      <c r="U914" s="425" t="str">
        <f t="shared" si="494"/>
        <v/>
      </c>
      <c r="V914" s="425" t="str">
        <f t="shared" si="495"/>
        <v/>
      </c>
      <c r="W914" s="425"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3"/>
      <c r="BG914" s="3"/>
    </row>
    <row r="915" spans="1:59" s="12" customFormat="1" ht="13.5" customHeight="1" x14ac:dyDescent="0.2">
      <c r="A915" s="163">
        <v>900</v>
      </c>
      <c r="B915" s="164"/>
      <c r="C915" s="165"/>
      <c r="D915" s="166"/>
      <c r="E915" s="165"/>
      <c r="F915" s="165"/>
      <c r="G915" s="220"/>
      <c r="H915" s="165"/>
      <c r="I915" s="167"/>
      <c r="J915" s="168"/>
      <c r="K915" s="503"/>
      <c r="L915" s="498"/>
      <c r="M915" s="428"/>
      <c r="N915" s="427"/>
      <c r="O915" s="429"/>
      <c r="P915" s="430"/>
      <c r="Q915" s="422" t="str">
        <f t="shared" si="491"/>
        <v/>
      </c>
      <c r="R915" s="422" t="str">
        <f t="shared" si="492"/>
        <v/>
      </c>
      <c r="S915" s="423" t="str">
        <f t="shared" si="493"/>
        <v/>
      </c>
      <c r="T915" s="424" t="str">
        <f t="shared" si="508"/>
        <v/>
      </c>
      <c r="U915" s="425" t="str">
        <f t="shared" si="494"/>
        <v/>
      </c>
      <c r="V915" s="425" t="str">
        <f t="shared" si="495"/>
        <v/>
      </c>
      <c r="W915" s="425"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3"/>
      <c r="BG915" s="3"/>
    </row>
    <row r="916" spans="1:59" s="12" customFormat="1" ht="13.5" customHeight="1" x14ac:dyDescent="0.2">
      <c r="A916" s="163">
        <v>901</v>
      </c>
      <c r="B916" s="164"/>
      <c r="C916" s="165"/>
      <c r="D916" s="166"/>
      <c r="E916" s="165"/>
      <c r="F916" s="165"/>
      <c r="G916" s="220"/>
      <c r="H916" s="165"/>
      <c r="I916" s="167"/>
      <c r="J916" s="168"/>
      <c r="K916" s="503"/>
      <c r="L916" s="498"/>
      <c r="M916" s="428"/>
      <c r="N916" s="427"/>
      <c r="O916" s="429"/>
      <c r="P916" s="430"/>
      <c r="Q916" s="422" t="str">
        <f t="shared" si="491"/>
        <v/>
      </c>
      <c r="R916" s="422" t="str">
        <f t="shared" si="492"/>
        <v/>
      </c>
      <c r="S916" s="423" t="str">
        <f t="shared" si="493"/>
        <v/>
      </c>
      <c r="T916" s="424" t="str">
        <f t="shared" si="508"/>
        <v/>
      </c>
      <c r="U916" s="425" t="str">
        <f t="shared" si="494"/>
        <v/>
      </c>
      <c r="V916" s="425" t="str">
        <f t="shared" si="495"/>
        <v/>
      </c>
      <c r="W916" s="425"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3"/>
      <c r="BG916" s="3"/>
    </row>
    <row r="917" spans="1:59" s="12" customFormat="1" ht="13.5" customHeight="1" x14ac:dyDescent="0.2">
      <c r="A917" s="163">
        <v>902</v>
      </c>
      <c r="B917" s="164"/>
      <c r="C917" s="165"/>
      <c r="D917" s="166"/>
      <c r="E917" s="165"/>
      <c r="F917" s="165"/>
      <c r="G917" s="220"/>
      <c r="H917" s="165"/>
      <c r="I917" s="167"/>
      <c r="J917" s="168"/>
      <c r="K917" s="503"/>
      <c r="L917" s="498"/>
      <c r="M917" s="428"/>
      <c r="N917" s="427"/>
      <c r="O917" s="429"/>
      <c r="P917" s="430"/>
      <c r="Q917" s="422" t="str">
        <f t="shared" si="491"/>
        <v/>
      </c>
      <c r="R917" s="422" t="str">
        <f t="shared" si="492"/>
        <v/>
      </c>
      <c r="S917" s="423" t="str">
        <f t="shared" si="493"/>
        <v/>
      </c>
      <c r="T917" s="424" t="str">
        <f t="shared" si="508"/>
        <v/>
      </c>
      <c r="U917" s="425" t="str">
        <f t="shared" si="494"/>
        <v/>
      </c>
      <c r="V917" s="425" t="str">
        <f t="shared" si="495"/>
        <v/>
      </c>
      <c r="W917" s="425"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3"/>
      <c r="BG917" s="3"/>
    </row>
    <row r="918" spans="1:59" s="12" customFormat="1" ht="13.5" customHeight="1" x14ac:dyDescent="0.2">
      <c r="A918" s="163">
        <v>903</v>
      </c>
      <c r="B918" s="164"/>
      <c r="C918" s="165"/>
      <c r="D918" s="166"/>
      <c r="E918" s="165"/>
      <c r="F918" s="165"/>
      <c r="G918" s="220"/>
      <c r="H918" s="165"/>
      <c r="I918" s="167"/>
      <c r="J918" s="168"/>
      <c r="K918" s="503"/>
      <c r="L918" s="498"/>
      <c r="M918" s="428"/>
      <c r="N918" s="427"/>
      <c r="O918" s="429"/>
      <c r="P918" s="430"/>
      <c r="Q918" s="422" t="str">
        <f t="shared" si="491"/>
        <v/>
      </c>
      <c r="R918" s="422" t="str">
        <f t="shared" si="492"/>
        <v/>
      </c>
      <c r="S918" s="423" t="str">
        <f t="shared" si="493"/>
        <v/>
      </c>
      <c r="T918" s="424" t="str">
        <f t="shared" si="508"/>
        <v/>
      </c>
      <c r="U918" s="425" t="str">
        <f t="shared" si="494"/>
        <v/>
      </c>
      <c r="V918" s="425" t="str">
        <f t="shared" si="495"/>
        <v/>
      </c>
      <c r="W918" s="425"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3"/>
      <c r="BG918" s="3"/>
    </row>
    <row r="919" spans="1:59" s="12" customFormat="1" ht="13.5" customHeight="1" x14ac:dyDescent="0.2">
      <c r="A919" s="163">
        <v>904</v>
      </c>
      <c r="B919" s="164"/>
      <c r="C919" s="165"/>
      <c r="D919" s="166"/>
      <c r="E919" s="165"/>
      <c r="F919" s="165"/>
      <c r="G919" s="220"/>
      <c r="H919" s="165"/>
      <c r="I919" s="167"/>
      <c r="J919" s="168"/>
      <c r="K919" s="503"/>
      <c r="L919" s="498"/>
      <c r="M919" s="428"/>
      <c r="N919" s="427"/>
      <c r="O919" s="429"/>
      <c r="P919" s="430"/>
      <c r="Q919" s="422" t="str">
        <f t="shared" si="491"/>
        <v/>
      </c>
      <c r="R919" s="422" t="str">
        <f t="shared" si="492"/>
        <v/>
      </c>
      <c r="S919" s="423" t="str">
        <f t="shared" si="493"/>
        <v/>
      </c>
      <c r="T919" s="424" t="str">
        <f t="shared" si="508"/>
        <v/>
      </c>
      <c r="U919" s="425" t="str">
        <f t="shared" si="494"/>
        <v/>
      </c>
      <c r="V919" s="425" t="str">
        <f t="shared" si="495"/>
        <v/>
      </c>
      <c r="W919" s="425"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3"/>
      <c r="BG919" s="3"/>
    </row>
    <row r="920" spans="1:59" s="12" customFormat="1" ht="13.5" customHeight="1" x14ac:dyDescent="0.2">
      <c r="A920" s="163">
        <v>905</v>
      </c>
      <c r="B920" s="164"/>
      <c r="C920" s="165"/>
      <c r="D920" s="166"/>
      <c r="E920" s="165"/>
      <c r="F920" s="165"/>
      <c r="G920" s="220"/>
      <c r="H920" s="165"/>
      <c r="I920" s="167"/>
      <c r="J920" s="168"/>
      <c r="K920" s="503"/>
      <c r="L920" s="498"/>
      <c r="M920" s="428"/>
      <c r="N920" s="427"/>
      <c r="O920" s="429"/>
      <c r="P920" s="430"/>
      <c r="Q920" s="422" t="str">
        <f t="shared" si="491"/>
        <v/>
      </c>
      <c r="R920" s="422" t="str">
        <f t="shared" si="492"/>
        <v/>
      </c>
      <c r="S920" s="423" t="str">
        <f t="shared" si="493"/>
        <v/>
      </c>
      <c r="T920" s="424" t="str">
        <f t="shared" si="508"/>
        <v/>
      </c>
      <c r="U920" s="425" t="str">
        <f t="shared" si="494"/>
        <v/>
      </c>
      <c r="V920" s="425" t="str">
        <f t="shared" si="495"/>
        <v/>
      </c>
      <c r="W920" s="425"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3"/>
      <c r="BG920" s="3"/>
    </row>
    <row r="921" spans="1:59" s="12" customFormat="1" ht="13.5" customHeight="1" x14ac:dyDescent="0.2">
      <c r="A921" s="163">
        <v>906</v>
      </c>
      <c r="B921" s="164"/>
      <c r="C921" s="165"/>
      <c r="D921" s="166"/>
      <c r="E921" s="165"/>
      <c r="F921" s="165"/>
      <c r="G921" s="220"/>
      <c r="H921" s="165"/>
      <c r="I921" s="167"/>
      <c r="J921" s="168"/>
      <c r="K921" s="503"/>
      <c r="L921" s="498"/>
      <c r="M921" s="428"/>
      <c r="N921" s="427"/>
      <c r="O921" s="429"/>
      <c r="P921" s="430"/>
      <c r="Q921" s="422" t="str">
        <f t="shared" si="491"/>
        <v/>
      </c>
      <c r="R921" s="422" t="str">
        <f t="shared" si="492"/>
        <v/>
      </c>
      <c r="S921" s="423" t="str">
        <f t="shared" si="493"/>
        <v/>
      </c>
      <c r="T921" s="424" t="str">
        <f t="shared" si="508"/>
        <v/>
      </c>
      <c r="U921" s="425" t="str">
        <f t="shared" si="494"/>
        <v/>
      </c>
      <c r="V921" s="425" t="str">
        <f t="shared" si="495"/>
        <v/>
      </c>
      <c r="W921" s="425"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3"/>
      <c r="BG921" s="3"/>
    </row>
    <row r="922" spans="1:59" s="12" customFormat="1" ht="13.5" customHeight="1" x14ac:dyDescent="0.2">
      <c r="A922" s="163">
        <v>907</v>
      </c>
      <c r="B922" s="164"/>
      <c r="C922" s="165"/>
      <c r="D922" s="166"/>
      <c r="E922" s="165"/>
      <c r="F922" s="165"/>
      <c r="G922" s="220"/>
      <c r="H922" s="165"/>
      <c r="I922" s="167"/>
      <c r="J922" s="168"/>
      <c r="K922" s="503"/>
      <c r="L922" s="498"/>
      <c r="M922" s="428"/>
      <c r="N922" s="427"/>
      <c r="O922" s="429"/>
      <c r="P922" s="430"/>
      <c r="Q922" s="422" t="str">
        <f t="shared" si="491"/>
        <v/>
      </c>
      <c r="R922" s="422" t="str">
        <f t="shared" si="492"/>
        <v/>
      </c>
      <c r="S922" s="423" t="str">
        <f t="shared" si="493"/>
        <v/>
      </c>
      <c r="T922" s="424" t="str">
        <f t="shared" si="508"/>
        <v/>
      </c>
      <c r="U922" s="425" t="str">
        <f t="shared" si="494"/>
        <v/>
      </c>
      <c r="V922" s="425" t="str">
        <f t="shared" si="495"/>
        <v/>
      </c>
      <c r="W922" s="425"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3"/>
      <c r="BG922" s="3"/>
    </row>
    <row r="923" spans="1:59" s="12" customFormat="1" ht="13.5" customHeight="1" x14ac:dyDescent="0.2">
      <c r="A923" s="163">
        <v>908</v>
      </c>
      <c r="B923" s="164"/>
      <c r="C923" s="165"/>
      <c r="D923" s="166"/>
      <c r="E923" s="165"/>
      <c r="F923" s="165"/>
      <c r="G923" s="220"/>
      <c r="H923" s="165"/>
      <c r="I923" s="167"/>
      <c r="J923" s="168"/>
      <c r="K923" s="503"/>
      <c r="L923" s="498"/>
      <c r="M923" s="428"/>
      <c r="N923" s="427"/>
      <c r="O923" s="429"/>
      <c r="P923" s="430"/>
      <c r="Q923" s="422" t="str">
        <f t="shared" si="491"/>
        <v/>
      </c>
      <c r="R923" s="422" t="str">
        <f t="shared" si="492"/>
        <v/>
      </c>
      <c r="S923" s="423" t="str">
        <f t="shared" si="493"/>
        <v/>
      </c>
      <c r="T923" s="424" t="str">
        <f t="shared" si="508"/>
        <v/>
      </c>
      <c r="U923" s="425" t="str">
        <f t="shared" si="494"/>
        <v/>
      </c>
      <c r="V923" s="425" t="str">
        <f t="shared" si="495"/>
        <v/>
      </c>
      <c r="W923" s="425"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3"/>
      <c r="BG923" s="3"/>
    </row>
    <row r="924" spans="1:59" s="12" customFormat="1" ht="13.5" customHeight="1" x14ac:dyDescent="0.2">
      <c r="A924" s="163">
        <v>909</v>
      </c>
      <c r="B924" s="164"/>
      <c r="C924" s="165"/>
      <c r="D924" s="166"/>
      <c r="E924" s="165"/>
      <c r="F924" s="165"/>
      <c r="G924" s="220"/>
      <c r="H924" s="165"/>
      <c r="I924" s="167"/>
      <c r="J924" s="168"/>
      <c r="K924" s="503"/>
      <c r="L924" s="498"/>
      <c r="M924" s="428"/>
      <c r="N924" s="427"/>
      <c r="O924" s="429"/>
      <c r="P924" s="430"/>
      <c r="Q924" s="422" t="str">
        <f t="shared" si="491"/>
        <v/>
      </c>
      <c r="R924" s="422" t="str">
        <f t="shared" si="492"/>
        <v/>
      </c>
      <c r="S924" s="423" t="str">
        <f t="shared" si="493"/>
        <v/>
      </c>
      <c r="T924" s="424" t="str">
        <f t="shared" si="508"/>
        <v/>
      </c>
      <c r="U924" s="425" t="str">
        <f t="shared" si="494"/>
        <v/>
      </c>
      <c r="V924" s="425" t="str">
        <f t="shared" si="495"/>
        <v/>
      </c>
      <c r="W924" s="425"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3"/>
      <c r="BG924" s="3"/>
    </row>
    <row r="925" spans="1:59" s="12" customFormat="1" ht="13.5" customHeight="1" x14ac:dyDescent="0.2">
      <c r="A925" s="163">
        <v>910</v>
      </c>
      <c r="B925" s="164"/>
      <c r="C925" s="165"/>
      <c r="D925" s="166"/>
      <c r="E925" s="165"/>
      <c r="F925" s="165"/>
      <c r="G925" s="220"/>
      <c r="H925" s="165"/>
      <c r="I925" s="167"/>
      <c r="J925" s="168"/>
      <c r="K925" s="503"/>
      <c r="L925" s="498"/>
      <c r="M925" s="428"/>
      <c r="N925" s="427"/>
      <c r="O925" s="429"/>
      <c r="P925" s="430"/>
      <c r="Q925" s="422" t="str">
        <f t="shared" si="491"/>
        <v/>
      </c>
      <c r="R925" s="422" t="str">
        <f t="shared" si="492"/>
        <v/>
      </c>
      <c r="S925" s="423" t="str">
        <f t="shared" si="493"/>
        <v/>
      </c>
      <c r="T925" s="424" t="str">
        <f t="shared" si="508"/>
        <v/>
      </c>
      <c r="U925" s="425" t="str">
        <f t="shared" si="494"/>
        <v/>
      </c>
      <c r="V925" s="425" t="str">
        <f t="shared" si="495"/>
        <v/>
      </c>
      <c r="W925" s="425"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3"/>
      <c r="BG925" s="3"/>
    </row>
    <row r="926" spans="1:59" s="12" customFormat="1" ht="13.5" customHeight="1" x14ac:dyDescent="0.2">
      <c r="A926" s="163">
        <v>911</v>
      </c>
      <c r="B926" s="164"/>
      <c r="C926" s="165"/>
      <c r="D926" s="166"/>
      <c r="E926" s="165"/>
      <c r="F926" s="165"/>
      <c r="G926" s="220"/>
      <c r="H926" s="165"/>
      <c r="I926" s="167"/>
      <c r="J926" s="168"/>
      <c r="K926" s="503"/>
      <c r="L926" s="498"/>
      <c r="M926" s="428"/>
      <c r="N926" s="427"/>
      <c r="O926" s="429"/>
      <c r="P926" s="430"/>
      <c r="Q926" s="422" t="str">
        <f t="shared" si="491"/>
        <v/>
      </c>
      <c r="R926" s="422" t="str">
        <f t="shared" si="492"/>
        <v/>
      </c>
      <c r="S926" s="423" t="str">
        <f t="shared" si="493"/>
        <v/>
      </c>
      <c r="T926" s="424" t="str">
        <f t="shared" si="508"/>
        <v/>
      </c>
      <c r="U926" s="425" t="str">
        <f t="shared" si="494"/>
        <v/>
      </c>
      <c r="V926" s="425" t="str">
        <f t="shared" si="495"/>
        <v/>
      </c>
      <c r="W926" s="425"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3"/>
      <c r="BG926" s="3"/>
    </row>
    <row r="927" spans="1:59" s="12" customFormat="1" ht="13.5" customHeight="1" x14ac:dyDescent="0.2">
      <c r="A927" s="163">
        <v>912</v>
      </c>
      <c r="B927" s="164"/>
      <c r="C927" s="165"/>
      <c r="D927" s="166"/>
      <c r="E927" s="165"/>
      <c r="F927" s="165"/>
      <c r="G927" s="220"/>
      <c r="H927" s="165"/>
      <c r="I927" s="167"/>
      <c r="J927" s="168"/>
      <c r="K927" s="503"/>
      <c r="L927" s="498"/>
      <c r="M927" s="428"/>
      <c r="N927" s="427"/>
      <c r="O927" s="429"/>
      <c r="P927" s="430"/>
      <c r="Q927" s="422" t="str">
        <f t="shared" si="491"/>
        <v/>
      </c>
      <c r="R927" s="422" t="str">
        <f t="shared" si="492"/>
        <v/>
      </c>
      <c r="S927" s="423" t="str">
        <f t="shared" si="493"/>
        <v/>
      </c>
      <c r="T927" s="424" t="str">
        <f t="shared" si="508"/>
        <v/>
      </c>
      <c r="U927" s="425" t="str">
        <f t="shared" si="494"/>
        <v/>
      </c>
      <c r="V927" s="425" t="str">
        <f t="shared" si="495"/>
        <v/>
      </c>
      <c r="W927" s="425"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3"/>
      <c r="BG927" s="3"/>
    </row>
    <row r="928" spans="1:59" s="12" customFormat="1" ht="13.5" customHeight="1" x14ac:dyDescent="0.2">
      <c r="A928" s="163">
        <v>913</v>
      </c>
      <c r="B928" s="164"/>
      <c r="C928" s="165"/>
      <c r="D928" s="166"/>
      <c r="E928" s="165"/>
      <c r="F928" s="165"/>
      <c r="G928" s="220"/>
      <c r="H928" s="165"/>
      <c r="I928" s="167"/>
      <c r="J928" s="168"/>
      <c r="K928" s="503"/>
      <c r="L928" s="498"/>
      <c r="M928" s="428"/>
      <c r="N928" s="427"/>
      <c r="O928" s="429"/>
      <c r="P928" s="430"/>
      <c r="Q928" s="422" t="str">
        <f t="shared" si="491"/>
        <v/>
      </c>
      <c r="R928" s="422" t="str">
        <f t="shared" si="492"/>
        <v/>
      </c>
      <c r="S928" s="423" t="str">
        <f t="shared" si="493"/>
        <v/>
      </c>
      <c r="T928" s="424" t="str">
        <f t="shared" si="508"/>
        <v/>
      </c>
      <c r="U928" s="425" t="str">
        <f t="shared" si="494"/>
        <v/>
      </c>
      <c r="V928" s="425" t="str">
        <f t="shared" si="495"/>
        <v/>
      </c>
      <c r="W928" s="425"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3"/>
      <c r="BG928" s="3"/>
    </row>
    <row r="929" spans="1:59" s="12" customFormat="1" ht="13.5" customHeight="1" x14ac:dyDescent="0.2">
      <c r="A929" s="163">
        <v>914</v>
      </c>
      <c r="B929" s="164"/>
      <c r="C929" s="165"/>
      <c r="D929" s="166"/>
      <c r="E929" s="165"/>
      <c r="F929" s="165"/>
      <c r="G929" s="220"/>
      <c r="H929" s="165"/>
      <c r="I929" s="167"/>
      <c r="J929" s="168"/>
      <c r="K929" s="503"/>
      <c r="L929" s="498"/>
      <c r="M929" s="428"/>
      <c r="N929" s="427"/>
      <c r="O929" s="429"/>
      <c r="P929" s="430"/>
      <c r="Q929" s="422" t="str">
        <f t="shared" si="491"/>
        <v/>
      </c>
      <c r="R929" s="422" t="str">
        <f t="shared" si="492"/>
        <v/>
      </c>
      <c r="S929" s="423" t="str">
        <f t="shared" si="493"/>
        <v/>
      </c>
      <c r="T929" s="424" t="str">
        <f t="shared" si="508"/>
        <v/>
      </c>
      <c r="U929" s="425" t="str">
        <f t="shared" si="494"/>
        <v/>
      </c>
      <c r="V929" s="425" t="str">
        <f t="shared" si="495"/>
        <v/>
      </c>
      <c r="W929" s="425"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3"/>
      <c r="BG929" s="3"/>
    </row>
    <row r="930" spans="1:59" s="12" customFormat="1" ht="13.5" customHeight="1" x14ac:dyDescent="0.2">
      <c r="A930" s="163">
        <v>915</v>
      </c>
      <c r="B930" s="164"/>
      <c r="C930" s="165"/>
      <c r="D930" s="166"/>
      <c r="E930" s="165"/>
      <c r="F930" s="165"/>
      <c r="G930" s="220"/>
      <c r="H930" s="165"/>
      <c r="I930" s="167"/>
      <c r="J930" s="168"/>
      <c r="K930" s="503"/>
      <c r="L930" s="498"/>
      <c r="M930" s="428"/>
      <c r="N930" s="427"/>
      <c r="O930" s="429"/>
      <c r="P930" s="430"/>
      <c r="Q930" s="422" t="str">
        <f t="shared" si="491"/>
        <v/>
      </c>
      <c r="R930" s="422" t="str">
        <f t="shared" si="492"/>
        <v/>
      </c>
      <c r="S930" s="423" t="str">
        <f t="shared" si="493"/>
        <v/>
      </c>
      <c r="T930" s="424" t="str">
        <f t="shared" si="508"/>
        <v/>
      </c>
      <c r="U930" s="425" t="str">
        <f t="shared" si="494"/>
        <v/>
      </c>
      <c r="V930" s="425" t="str">
        <f t="shared" si="495"/>
        <v/>
      </c>
      <c r="W930" s="425"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3"/>
      <c r="BG930" s="3"/>
    </row>
    <row r="931" spans="1:59" s="12" customFormat="1" ht="13.5" customHeight="1" x14ac:dyDescent="0.2">
      <c r="A931" s="163">
        <v>916</v>
      </c>
      <c r="B931" s="164"/>
      <c r="C931" s="165"/>
      <c r="D931" s="166"/>
      <c r="E931" s="165"/>
      <c r="F931" s="165"/>
      <c r="G931" s="220"/>
      <c r="H931" s="165"/>
      <c r="I931" s="167"/>
      <c r="J931" s="168"/>
      <c r="K931" s="503"/>
      <c r="L931" s="498"/>
      <c r="M931" s="428"/>
      <c r="N931" s="427"/>
      <c r="O931" s="429"/>
      <c r="P931" s="430"/>
      <c r="Q931" s="422" t="str">
        <f t="shared" si="491"/>
        <v/>
      </c>
      <c r="R931" s="422" t="str">
        <f t="shared" si="492"/>
        <v/>
      </c>
      <c r="S931" s="423" t="str">
        <f t="shared" si="493"/>
        <v/>
      </c>
      <c r="T931" s="424" t="str">
        <f t="shared" si="508"/>
        <v/>
      </c>
      <c r="U931" s="425" t="str">
        <f t="shared" si="494"/>
        <v/>
      </c>
      <c r="V931" s="425" t="str">
        <f t="shared" si="495"/>
        <v/>
      </c>
      <c r="W931" s="425"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3"/>
      <c r="BG931" s="3"/>
    </row>
    <row r="932" spans="1:59" s="12" customFormat="1" ht="13.5" customHeight="1" x14ac:dyDescent="0.2">
      <c r="A932" s="163">
        <v>917</v>
      </c>
      <c r="B932" s="164"/>
      <c r="C932" s="165"/>
      <c r="D932" s="166"/>
      <c r="E932" s="165"/>
      <c r="F932" s="165"/>
      <c r="G932" s="220"/>
      <c r="H932" s="165"/>
      <c r="I932" s="167"/>
      <c r="J932" s="168"/>
      <c r="K932" s="503"/>
      <c r="L932" s="498"/>
      <c r="M932" s="428"/>
      <c r="N932" s="427"/>
      <c r="O932" s="429"/>
      <c r="P932" s="430"/>
      <c r="Q932" s="422" t="str">
        <f t="shared" si="491"/>
        <v/>
      </c>
      <c r="R932" s="422" t="str">
        <f t="shared" si="492"/>
        <v/>
      </c>
      <c r="S932" s="423" t="str">
        <f t="shared" si="493"/>
        <v/>
      </c>
      <c r="T932" s="424" t="str">
        <f t="shared" si="508"/>
        <v/>
      </c>
      <c r="U932" s="425" t="str">
        <f t="shared" si="494"/>
        <v/>
      </c>
      <c r="V932" s="425" t="str">
        <f t="shared" si="495"/>
        <v/>
      </c>
      <c r="W932" s="425"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3"/>
      <c r="BG932" s="3"/>
    </row>
    <row r="933" spans="1:59" s="12" customFormat="1" ht="13.5" customHeight="1" x14ac:dyDescent="0.2">
      <c r="A933" s="163">
        <v>918</v>
      </c>
      <c r="B933" s="164"/>
      <c r="C933" s="165"/>
      <c r="D933" s="166"/>
      <c r="E933" s="165"/>
      <c r="F933" s="165"/>
      <c r="G933" s="220"/>
      <c r="H933" s="165"/>
      <c r="I933" s="167"/>
      <c r="J933" s="168"/>
      <c r="K933" s="503"/>
      <c r="L933" s="498"/>
      <c r="M933" s="428"/>
      <c r="N933" s="427"/>
      <c r="O933" s="429"/>
      <c r="P933" s="430"/>
      <c r="Q933" s="422" t="str">
        <f t="shared" si="491"/>
        <v/>
      </c>
      <c r="R933" s="422" t="str">
        <f t="shared" si="492"/>
        <v/>
      </c>
      <c r="S933" s="423" t="str">
        <f t="shared" si="493"/>
        <v/>
      </c>
      <c r="T933" s="424" t="str">
        <f t="shared" si="508"/>
        <v/>
      </c>
      <c r="U933" s="425" t="str">
        <f t="shared" si="494"/>
        <v/>
      </c>
      <c r="V933" s="425" t="str">
        <f t="shared" si="495"/>
        <v/>
      </c>
      <c r="W933" s="425"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3"/>
      <c r="BG933" s="3"/>
    </row>
    <row r="934" spans="1:59" s="12" customFormat="1" ht="13.5" customHeight="1" x14ac:dyDescent="0.2">
      <c r="A934" s="163">
        <v>919</v>
      </c>
      <c r="B934" s="164"/>
      <c r="C934" s="165"/>
      <c r="D934" s="166"/>
      <c r="E934" s="165"/>
      <c r="F934" s="165"/>
      <c r="G934" s="220"/>
      <c r="H934" s="165"/>
      <c r="I934" s="167"/>
      <c r="J934" s="168"/>
      <c r="K934" s="503"/>
      <c r="L934" s="498"/>
      <c r="M934" s="428"/>
      <c r="N934" s="427"/>
      <c r="O934" s="429"/>
      <c r="P934" s="430"/>
      <c r="Q934" s="422" t="str">
        <f t="shared" si="491"/>
        <v/>
      </c>
      <c r="R934" s="422" t="str">
        <f t="shared" si="492"/>
        <v/>
      </c>
      <c r="S934" s="423" t="str">
        <f t="shared" si="493"/>
        <v/>
      </c>
      <c r="T934" s="424" t="str">
        <f t="shared" si="508"/>
        <v/>
      </c>
      <c r="U934" s="425" t="str">
        <f t="shared" si="494"/>
        <v/>
      </c>
      <c r="V934" s="425" t="str">
        <f t="shared" si="495"/>
        <v/>
      </c>
      <c r="W934" s="425"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3"/>
      <c r="BG934" s="3"/>
    </row>
    <row r="935" spans="1:59" s="12" customFormat="1" ht="13.5" customHeight="1" x14ac:dyDescent="0.2">
      <c r="A935" s="163">
        <v>920</v>
      </c>
      <c r="B935" s="164"/>
      <c r="C935" s="165"/>
      <c r="D935" s="166"/>
      <c r="E935" s="165"/>
      <c r="F935" s="165"/>
      <c r="G935" s="220"/>
      <c r="H935" s="165"/>
      <c r="I935" s="167"/>
      <c r="J935" s="168"/>
      <c r="K935" s="503"/>
      <c r="L935" s="498"/>
      <c r="M935" s="428"/>
      <c r="N935" s="427"/>
      <c r="O935" s="429"/>
      <c r="P935" s="430"/>
      <c r="Q935" s="422" t="str">
        <f t="shared" si="491"/>
        <v/>
      </c>
      <c r="R935" s="422" t="str">
        <f t="shared" si="492"/>
        <v/>
      </c>
      <c r="S935" s="423" t="str">
        <f t="shared" si="493"/>
        <v/>
      </c>
      <c r="T935" s="424" t="str">
        <f t="shared" si="508"/>
        <v/>
      </c>
      <c r="U935" s="425" t="str">
        <f t="shared" si="494"/>
        <v/>
      </c>
      <c r="V935" s="425" t="str">
        <f t="shared" si="495"/>
        <v/>
      </c>
      <c r="W935" s="425"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3"/>
      <c r="BG935" s="3"/>
    </row>
    <row r="936" spans="1:59" s="12" customFormat="1" ht="13.5" customHeight="1" x14ac:dyDescent="0.2">
      <c r="A936" s="163">
        <v>921</v>
      </c>
      <c r="B936" s="164"/>
      <c r="C936" s="165"/>
      <c r="D936" s="166"/>
      <c r="E936" s="165"/>
      <c r="F936" s="165"/>
      <c r="G936" s="220"/>
      <c r="H936" s="165"/>
      <c r="I936" s="167"/>
      <c r="J936" s="168"/>
      <c r="K936" s="503"/>
      <c r="L936" s="498"/>
      <c r="M936" s="428"/>
      <c r="N936" s="427"/>
      <c r="O936" s="429"/>
      <c r="P936" s="430"/>
      <c r="Q936" s="422" t="str">
        <f t="shared" si="491"/>
        <v/>
      </c>
      <c r="R936" s="422" t="str">
        <f t="shared" si="492"/>
        <v/>
      </c>
      <c r="S936" s="423" t="str">
        <f t="shared" si="493"/>
        <v/>
      </c>
      <c r="T936" s="424" t="str">
        <f t="shared" si="508"/>
        <v/>
      </c>
      <c r="U936" s="425" t="str">
        <f t="shared" si="494"/>
        <v/>
      </c>
      <c r="V936" s="425" t="str">
        <f t="shared" si="495"/>
        <v/>
      </c>
      <c r="W936" s="425"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3"/>
      <c r="BG936" s="3"/>
    </row>
    <row r="937" spans="1:59" s="12" customFormat="1" ht="13.5" customHeight="1" x14ac:dyDescent="0.2">
      <c r="A937" s="163">
        <v>922</v>
      </c>
      <c r="B937" s="164"/>
      <c r="C937" s="165"/>
      <c r="D937" s="166"/>
      <c r="E937" s="165"/>
      <c r="F937" s="165"/>
      <c r="G937" s="220"/>
      <c r="H937" s="165"/>
      <c r="I937" s="167"/>
      <c r="J937" s="168"/>
      <c r="K937" s="503"/>
      <c r="L937" s="498"/>
      <c r="M937" s="428"/>
      <c r="N937" s="427"/>
      <c r="O937" s="429"/>
      <c r="P937" s="430"/>
      <c r="Q937" s="422" t="str">
        <f t="shared" si="491"/>
        <v/>
      </c>
      <c r="R937" s="422" t="str">
        <f t="shared" si="492"/>
        <v/>
      </c>
      <c r="S937" s="423" t="str">
        <f t="shared" si="493"/>
        <v/>
      </c>
      <c r="T937" s="424" t="str">
        <f t="shared" si="508"/>
        <v/>
      </c>
      <c r="U937" s="425" t="str">
        <f t="shared" si="494"/>
        <v/>
      </c>
      <c r="V937" s="425" t="str">
        <f t="shared" si="495"/>
        <v/>
      </c>
      <c r="W937" s="425"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3"/>
      <c r="BG937" s="3"/>
    </row>
    <row r="938" spans="1:59" s="12" customFormat="1" ht="13.5" customHeight="1" x14ac:dyDescent="0.2">
      <c r="A938" s="163">
        <v>923</v>
      </c>
      <c r="B938" s="164"/>
      <c r="C938" s="165"/>
      <c r="D938" s="166"/>
      <c r="E938" s="165"/>
      <c r="F938" s="165"/>
      <c r="G938" s="220"/>
      <c r="H938" s="165"/>
      <c r="I938" s="167"/>
      <c r="J938" s="168"/>
      <c r="K938" s="503"/>
      <c r="L938" s="498"/>
      <c r="M938" s="428"/>
      <c r="N938" s="427"/>
      <c r="O938" s="429"/>
      <c r="P938" s="430"/>
      <c r="Q938" s="422" t="str">
        <f t="shared" si="491"/>
        <v/>
      </c>
      <c r="R938" s="422" t="str">
        <f t="shared" si="492"/>
        <v/>
      </c>
      <c r="S938" s="423" t="str">
        <f t="shared" si="493"/>
        <v/>
      </c>
      <c r="T938" s="424" t="str">
        <f t="shared" si="508"/>
        <v/>
      </c>
      <c r="U938" s="425" t="str">
        <f t="shared" si="494"/>
        <v/>
      </c>
      <c r="V938" s="425" t="str">
        <f t="shared" si="495"/>
        <v/>
      </c>
      <c r="W938" s="425"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3"/>
      <c r="BG938" s="3"/>
    </row>
    <row r="939" spans="1:59" s="12" customFormat="1" ht="13.5" customHeight="1" x14ac:dyDescent="0.2">
      <c r="A939" s="163">
        <v>924</v>
      </c>
      <c r="B939" s="164"/>
      <c r="C939" s="165"/>
      <c r="D939" s="166"/>
      <c r="E939" s="165"/>
      <c r="F939" s="165"/>
      <c r="G939" s="220"/>
      <c r="H939" s="165"/>
      <c r="I939" s="167"/>
      <c r="J939" s="168"/>
      <c r="K939" s="503"/>
      <c r="L939" s="498"/>
      <c r="M939" s="428"/>
      <c r="N939" s="427"/>
      <c r="O939" s="429"/>
      <c r="P939" s="430"/>
      <c r="Q939" s="422" t="str">
        <f t="shared" si="491"/>
        <v/>
      </c>
      <c r="R939" s="422" t="str">
        <f t="shared" si="492"/>
        <v/>
      </c>
      <c r="S939" s="423" t="str">
        <f t="shared" si="493"/>
        <v/>
      </c>
      <c r="T939" s="424" t="str">
        <f t="shared" si="508"/>
        <v/>
      </c>
      <c r="U939" s="425" t="str">
        <f t="shared" si="494"/>
        <v/>
      </c>
      <c r="V939" s="425" t="str">
        <f t="shared" si="495"/>
        <v/>
      </c>
      <c r="W939" s="425"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3"/>
      <c r="BG939" s="3"/>
    </row>
    <row r="940" spans="1:59" s="12" customFormat="1" ht="13.5" customHeight="1" x14ac:dyDescent="0.2">
      <c r="A940" s="163">
        <v>925</v>
      </c>
      <c r="B940" s="164"/>
      <c r="C940" s="165"/>
      <c r="D940" s="166"/>
      <c r="E940" s="165"/>
      <c r="F940" s="165"/>
      <c r="G940" s="220"/>
      <c r="H940" s="165"/>
      <c r="I940" s="167"/>
      <c r="J940" s="168"/>
      <c r="K940" s="503"/>
      <c r="L940" s="498"/>
      <c r="M940" s="428"/>
      <c r="N940" s="427"/>
      <c r="O940" s="429"/>
      <c r="P940" s="430"/>
      <c r="Q940" s="422" t="str">
        <f t="shared" si="491"/>
        <v/>
      </c>
      <c r="R940" s="422" t="str">
        <f t="shared" si="492"/>
        <v/>
      </c>
      <c r="S940" s="423" t="str">
        <f t="shared" si="493"/>
        <v/>
      </c>
      <c r="T940" s="424" t="str">
        <f t="shared" si="508"/>
        <v/>
      </c>
      <c r="U940" s="425" t="str">
        <f t="shared" si="494"/>
        <v/>
      </c>
      <c r="V940" s="425" t="str">
        <f t="shared" si="495"/>
        <v/>
      </c>
      <c r="W940" s="425"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3"/>
      <c r="BG940" s="3"/>
    </row>
    <row r="941" spans="1:59" s="12" customFormat="1" ht="13.5" customHeight="1" x14ac:dyDescent="0.2">
      <c r="A941" s="163">
        <v>926</v>
      </c>
      <c r="B941" s="164"/>
      <c r="C941" s="165"/>
      <c r="D941" s="166"/>
      <c r="E941" s="165"/>
      <c r="F941" s="165"/>
      <c r="G941" s="220"/>
      <c r="H941" s="165"/>
      <c r="I941" s="167"/>
      <c r="J941" s="168"/>
      <c r="K941" s="503"/>
      <c r="L941" s="498"/>
      <c r="M941" s="428"/>
      <c r="N941" s="427"/>
      <c r="O941" s="429"/>
      <c r="P941" s="430"/>
      <c r="Q941" s="422" t="str">
        <f t="shared" si="491"/>
        <v/>
      </c>
      <c r="R941" s="422" t="str">
        <f t="shared" si="492"/>
        <v/>
      </c>
      <c r="S941" s="423" t="str">
        <f t="shared" si="493"/>
        <v/>
      </c>
      <c r="T941" s="424" t="str">
        <f t="shared" si="508"/>
        <v/>
      </c>
      <c r="U941" s="425" t="str">
        <f t="shared" si="494"/>
        <v/>
      </c>
      <c r="V941" s="425" t="str">
        <f t="shared" si="495"/>
        <v/>
      </c>
      <c r="W941" s="425"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3"/>
      <c r="BG941" s="3"/>
    </row>
    <row r="942" spans="1:59" s="12" customFormat="1" ht="13.5" customHeight="1" x14ac:dyDescent="0.2">
      <c r="A942" s="163">
        <v>927</v>
      </c>
      <c r="B942" s="164"/>
      <c r="C942" s="165"/>
      <c r="D942" s="166"/>
      <c r="E942" s="165"/>
      <c r="F942" s="165"/>
      <c r="G942" s="220"/>
      <c r="H942" s="165"/>
      <c r="I942" s="167"/>
      <c r="J942" s="168"/>
      <c r="K942" s="503"/>
      <c r="L942" s="498"/>
      <c r="M942" s="428"/>
      <c r="N942" s="427"/>
      <c r="O942" s="429"/>
      <c r="P942" s="430"/>
      <c r="Q942" s="422" t="str">
        <f t="shared" si="491"/>
        <v/>
      </c>
      <c r="R942" s="422" t="str">
        <f t="shared" si="492"/>
        <v/>
      </c>
      <c r="S942" s="423" t="str">
        <f t="shared" si="493"/>
        <v/>
      </c>
      <c r="T942" s="424" t="str">
        <f t="shared" si="508"/>
        <v/>
      </c>
      <c r="U942" s="425" t="str">
        <f t="shared" si="494"/>
        <v/>
      </c>
      <c r="V942" s="425" t="str">
        <f t="shared" si="495"/>
        <v/>
      </c>
      <c r="W942" s="425"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3"/>
      <c r="BG942" s="3"/>
    </row>
    <row r="943" spans="1:59" s="12" customFormat="1" ht="13.5" customHeight="1" x14ac:dyDescent="0.2">
      <c r="A943" s="163">
        <v>928</v>
      </c>
      <c r="B943" s="164"/>
      <c r="C943" s="165"/>
      <c r="D943" s="166"/>
      <c r="E943" s="165"/>
      <c r="F943" s="165"/>
      <c r="G943" s="220"/>
      <c r="H943" s="165"/>
      <c r="I943" s="167"/>
      <c r="J943" s="168"/>
      <c r="K943" s="503"/>
      <c r="L943" s="498"/>
      <c r="M943" s="428"/>
      <c r="N943" s="427"/>
      <c r="O943" s="429"/>
      <c r="P943" s="430"/>
      <c r="Q943" s="422" t="str">
        <f t="shared" si="491"/>
        <v/>
      </c>
      <c r="R943" s="422" t="str">
        <f t="shared" si="492"/>
        <v/>
      </c>
      <c r="S943" s="423" t="str">
        <f t="shared" si="493"/>
        <v/>
      </c>
      <c r="T943" s="424" t="str">
        <f t="shared" si="508"/>
        <v/>
      </c>
      <c r="U943" s="425" t="str">
        <f t="shared" si="494"/>
        <v/>
      </c>
      <c r="V943" s="425" t="str">
        <f t="shared" si="495"/>
        <v/>
      </c>
      <c r="W943" s="425"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3"/>
      <c r="BG943" s="3"/>
    </row>
    <row r="944" spans="1:59" s="12" customFormat="1" ht="13.5" customHeight="1" x14ac:dyDescent="0.2">
      <c r="A944" s="163">
        <v>929</v>
      </c>
      <c r="B944" s="164"/>
      <c r="C944" s="165"/>
      <c r="D944" s="166"/>
      <c r="E944" s="165"/>
      <c r="F944" s="165"/>
      <c r="G944" s="220"/>
      <c r="H944" s="165"/>
      <c r="I944" s="167"/>
      <c r="J944" s="168"/>
      <c r="K944" s="503"/>
      <c r="L944" s="498"/>
      <c r="M944" s="428"/>
      <c r="N944" s="427"/>
      <c r="O944" s="429"/>
      <c r="P944" s="430"/>
      <c r="Q944" s="422" t="str">
        <f t="shared" si="491"/>
        <v/>
      </c>
      <c r="R944" s="422" t="str">
        <f t="shared" si="492"/>
        <v/>
      </c>
      <c r="S944" s="423" t="str">
        <f t="shared" si="493"/>
        <v/>
      </c>
      <c r="T944" s="424" t="str">
        <f t="shared" si="508"/>
        <v/>
      </c>
      <c r="U944" s="425" t="str">
        <f t="shared" si="494"/>
        <v/>
      </c>
      <c r="V944" s="425" t="str">
        <f t="shared" si="495"/>
        <v/>
      </c>
      <c r="W944" s="425"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3"/>
      <c r="BG944" s="3"/>
    </row>
    <row r="945" spans="1:59" s="12" customFormat="1" ht="13.5" customHeight="1" x14ac:dyDescent="0.2">
      <c r="A945" s="163">
        <v>930</v>
      </c>
      <c r="B945" s="164"/>
      <c r="C945" s="165"/>
      <c r="D945" s="166"/>
      <c r="E945" s="165"/>
      <c r="F945" s="165"/>
      <c r="G945" s="220"/>
      <c r="H945" s="165"/>
      <c r="I945" s="167"/>
      <c r="J945" s="168"/>
      <c r="K945" s="503"/>
      <c r="L945" s="498"/>
      <c r="M945" s="428"/>
      <c r="N945" s="427"/>
      <c r="O945" s="429"/>
      <c r="P945" s="430"/>
      <c r="Q945" s="422" t="str">
        <f t="shared" si="491"/>
        <v/>
      </c>
      <c r="R945" s="422" t="str">
        <f t="shared" si="492"/>
        <v/>
      </c>
      <c r="S945" s="423" t="str">
        <f t="shared" si="493"/>
        <v/>
      </c>
      <c r="T945" s="424" t="str">
        <f t="shared" si="508"/>
        <v/>
      </c>
      <c r="U945" s="425" t="str">
        <f t="shared" si="494"/>
        <v/>
      </c>
      <c r="V945" s="425" t="str">
        <f t="shared" si="495"/>
        <v/>
      </c>
      <c r="W945" s="425"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3"/>
      <c r="BG945" s="3"/>
    </row>
    <row r="946" spans="1:59" s="12" customFormat="1" ht="13.5" customHeight="1" x14ac:dyDescent="0.2">
      <c r="A946" s="163">
        <v>931</v>
      </c>
      <c r="B946" s="164"/>
      <c r="C946" s="165"/>
      <c r="D946" s="166"/>
      <c r="E946" s="165"/>
      <c r="F946" s="165"/>
      <c r="G946" s="220"/>
      <c r="H946" s="165"/>
      <c r="I946" s="167"/>
      <c r="J946" s="168"/>
      <c r="K946" s="503"/>
      <c r="L946" s="498"/>
      <c r="M946" s="428"/>
      <c r="N946" s="427"/>
      <c r="O946" s="429"/>
      <c r="P946" s="430"/>
      <c r="Q946" s="422" t="str">
        <f t="shared" si="491"/>
        <v/>
      </c>
      <c r="R946" s="422" t="str">
        <f t="shared" si="492"/>
        <v/>
      </c>
      <c r="S946" s="423" t="str">
        <f t="shared" si="493"/>
        <v/>
      </c>
      <c r="T946" s="424" t="str">
        <f t="shared" si="508"/>
        <v/>
      </c>
      <c r="U946" s="425" t="str">
        <f t="shared" si="494"/>
        <v/>
      </c>
      <c r="V946" s="425" t="str">
        <f t="shared" si="495"/>
        <v/>
      </c>
      <c r="W946" s="425"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3"/>
      <c r="BG946" s="3"/>
    </row>
    <row r="947" spans="1:59" s="12" customFormat="1" ht="13.5" customHeight="1" x14ac:dyDescent="0.2">
      <c r="A947" s="163">
        <v>932</v>
      </c>
      <c r="B947" s="164"/>
      <c r="C947" s="165"/>
      <c r="D947" s="166"/>
      <c r="E947" s="165"/>
      <c r="F947" s="165"/>
      <c r="G947" s="220"/>
      <c r="H947" s="165"/>
      <c r="I947" s="167"/>
      <c r="J947" s="168"/>
      <c r="K947" s="503"/>
      <c r="L947" s="498"/>
      <c r="M947" s="428"/>
      <c r="N947" s="427"/>
      <c r="O947" s="429"/>
      <c r="P947" s="430"/>
      <c r="Q947" s="422" t="str">
        <f t="shared" si="491"/>
        <v/>
      </c>
      <c r="R947" s="422" t="str">
        <f t="shared" si="492"/>
        <v/>
      </c>
      <c r="S947" s="423" t="str">
        <f t="shared" si="493"/>
        <v/>
      </c>
      <c r="T947" s="424" t="str">
        <f t="shared" si="508"/>
        <v/>
      </c>
      <c r="U947" s="425" t="str">
        <f t="shared" si="494"/>
        <v/>
      </c>
      <c r="V947" s="425" t="str">
        <f t="shared" si="495"/>
        <v/>
      </c>
      <c r="W947" s="425"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3"/>
      <c r="BG947" s="3"/>
    </row>
    <row r="948" spans="1:59" s="12" customFormat="1" ht="13.5" customHeight="1" x14ac:dyDescent="0.2">
      <c r="A948" s="163">
        <v>933</v>
      </c>
      <c r="B948" s="164"/>
      <c r="C948" s="165"/>
      <c r="D948" s="166"/>
      <c r="E948" s="165"/>
      <c r="F948" s="165"/>
      <c r="G948" s="220"/>
      <c r="H948" s="165"/>
      <c r="I948" s="167"/>
      <c r="J948" s="168"/>
      <c r="K948" s="503"/>
      <c r="L948" s="498"/>
      <c r="M948" s="428"/>
      <c r="N948" s="427"/>
      <c r="O948" s="429"/>
      <c r="P948" s="430"/>
      <c r="Q948" s="422" t="str">
        <f t="shared" si="491"/>
        <v/>
      </c>
      <c r="R948" s="422" t="str">
        <f t="shared" si="492"/>
        <v/>
      </c>
      <c r="S948" s="423" t="str">
        <f t="shared" si="493"/>
        <v/>
      </c>
      <c r="T948" s="424" t="str">
        <f t="shared" si="508"/>
        <v/>
      </c>
      <c r="U948" s="425" t="str">
        <f t="shared" si="494"/>
        <v/>
      </c>
      <c r="V948" s="425" t="str">
        <f t="shared" si="495"/>
        <v/>
      </c>
      <c r="W948" s="425"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3"/>
      <c r="BG948" s="3"/>
    </row>
    <row r="949" spans="1:59" s="12" customFormat="1" ht="13.5" customHeight="1" x14ac:dyDescent="0.2">
      <c r="A949" s="163">
        <v>934</v>
      </c>
      <c r="B949" s="164"/>
      <c r="C949" s="165"/>
      <c r="D949" s="166"/>
      <c r="E949" s="165"/>
      <c r="F949" s="165"/>
      <c r="G949" s="220"/>
      <c r="H949" s="165"/>
      <c r="I949" s="167"/>
      <c r="J949" s="168"/>
      <c r="K949" s="503"/>
      <c r="L949" s="498"/>
      <c r="M949" s="428"/>
      <c r="N949" s="427"/>
      <c r="O949" s="429"/>
      <c r="P949" s="430"/>
      <c r="Q949" s="422" t="str">
        <f t="shared" si="491"/>
        <v/>
      </c>
      <c r="R949" s="422" t="str">
        <f t="shared" si="492"/>
        <v/>
      </c>
      <c r="S949" s="423" t="str">
        <f t="shared" si="493"/>
        <v/>
      </c>
      <c r="T949" s="424" t="str">
        <f t="shared" si="508"/>
        <v/>
      </c>
      <c r="U949" s="425" t="str">
        <f t="shared" si="494"/>
        <v/>
      </c>
      <c r="V949" s="425" t="str">
        <f t="shared" si="495"/>
        <v/>
      </c>
      <c r="W949" s="425"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3"/>
      <c r="BG949" s="3"/>
    </row>
    <row r="950" spans="1:59" s="12" customFormat="1" ht="13.5" customHeight="1" x14ac:dyDescent="0.2">
      <c r="A950" s="163">
        <v>935</v>
      </c>
      <c r="B950" s="164"/>
      <c r="C950" s="165"/>
      <c r="D950" s="166"/>
      <c r="E950" s="165"/>
      <c r="F950" s="165"/>
      <c r="G950" s="220"/>
      <c r="H950" s="165"/>
      <c r="I950" s="167"/>
      <c r="J950" s="168"/>
      <c r="K950" s="503"/>
      <c r="L950" s="498"/>
      <c r="M950" s="428"/>
      <c r="N950" s="427"/>
      <c r="O950" s="429"/>
      <c r="P950" s="430"/>
      <c r="Q950" s="422" t="str">
        <f t="shared" si="491"/>
        <v/>
      </c>
      <c r="R950" s="422" t="str">
        <f t="shared" si="492"/>
        <v/>
      </c>
      <c r="S950" s="423" t="str">
        <f t="shared" si="493"/>
        <v/>
      </c>
      <c r="T950" s="424" t="str">
        <f t="shared" si="508"/>
        <v/>
      </c>
      <c r="U950" s="425" t="str">
        <f t="shared" si="494"/>
        <v/>
      </c>
      <c r="V950" s="425" t="str">
        <f t="shared" si="495"/>
        <v/>
      </c>
      <c r="W950" s="425"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3"/>
      <c r="BG950" s="3"/>
    </row>
    <row r="951" spans="1:59" s="12" customFormat="1" ht="13.5" customHeight="1" x14ac:dyDescent="0.2">
      <c r="A951" s="163">
        <v>936</v>
      </c>
      <c r="B951" s="164"/>
      <c r="C951" s="165"/>
      <c r="D951" s="166"/>
      <c r="E951" s="165"/>
      <c r="F951" s="165"/>
      <c r="G951" s="220"/>
      <c r="H951" s="165"/>
      <c r="I951" s="167"/>
      <c r="J951" s="168"/>
      <c r="K951" s="503"/>
      <c r="L951" s="498"/>
      <c r="M951" s="428"/>
      <c r="N951" s="427"/>
      <c r="O951" s="429"/>
      <c r="P951" s="430"/>
      <c r="Q951" s="422" t="str">
        <f t="shared" si="491"/>
        <v/>
      </c>
      <c r="R951" s="422" t="str">
        <f t="shared" si="492"/>
        <v/>
      </c>
      <c r="S951" s="423" t="str">
        <f t="shared" si="493"/>
        <v/>
      </c>
      <c r="T951" s="424" t="str">
        <f t="shared" si="508"/>
        <v/>
      </c>
      <c r="U951" s="425" t="str">
        <f t="shared" si="494"/>
        <v/>
      </c>
      <c r="V951" s="425" t="str">
        <f t="shared" si="495"/>
        <v/>
      </c>
      <c r="W951" s="425"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3"/>
      <c r="BG951" s="3"/>
    </row>
    <row r="952" spans="1:59" s="12" customFormat="1" ht="13.5" customHeight="1" x14ac:dyDescent="0.2">
      <c r="A952" s="163">
        <v>937</v>
      </c>
      <c r="B952" s="164"/>
      <c r="C952" s="165"/>
      <c r="D952" s="166"/>
      <c r="E952" s="165"/>
      <c r="F952" s="165"/>
      <c r="G952" s="220"/>
      <c r="H952" s="165"/>
      <c r="I952" s="167"/>
      <c r="J952" s="168"/>
      <c r="K952" s="503"/>
      <c r="L952" s="498"/>
      <c r="M952" s="428"/>
      <c r="N952" s="427"/>
      <c r="O952" s="429"/>
      <c r="P952" s="430"/>
      <c r="Q952" s="422" t="str">
        <f t="shared" si="491"/>
        <v/>
      </c>
      <c r="R952" s="422" t="str">
        <f t="shared" si="492"/>
        <v/>
      </c>
      <c r="S952" s="423" t="str">
        <f t="shared" si="493"/>
        <v/>
      </c>
      <c r="T952" s="424" t="str">
        <f t="shared" si="508"/>
        <v/>
      </c>
      <c r="U952" s="425" t="str">
        <f t="shared" si="494"/>
        <v/>
      </c>
      <c r="V952" s="425" t="str">
        <f t="shared" si="495"/>
        <v/>
      </c>
      <c r="W952" s="425"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3"/>
      <c r="BG952" s="3"/>
    </row>
    <row r="953" spans="1:59" s="12" customFormat="1" ht="13.5" customHeight="1" x14ac:dyDescent="0.2">
      <c r="A953" s="163">
        <v>938</v>
      </c>
      <c r="B953" s="164"/>
      <c r="C953" s="165"/>
      <c r="D953" s="166"/>
      <c r="E953" s="165"/>
      <c r="F953" s="165"/>
      <c r="G953" s="220"/>
      <c r="H953" s="165"/>
      <c r="I953" s="167"/>
      <c r="J953" s="168"/>
      <c r="K953" s="503"/>
      <c r="L953" s="498"/>
      <c r="M953" s="428"/>
      <c r="N953" s="427"/>
      <c r="O953" s="429"/>
      <c r="P953" s="430"/>
      <c r="Q953" s="422" t="str">
        <f t="shared" si="491"/>
        <v/>
      </c>
      <c r="R953" s="422" t="str">
        <f t="shared" si="492"/>
        <v/>
      </c>
      <c r="S953" s="423" t="str">
        <f t="shared" si="493"/>
        <v/>
      </c>
      <c r="T953" s="424" t="str">
        <f t="shared" si="508"/>
        <v/>
      </c>
      <c r="U953" s="425" t="str">
        <f t="shared" si="494"/>
        <v/>
      </c>
      <c r="V953" s="425" t="str">
        <f t="shared" si="495"/>
        <v/>
      </c>
      <c r="W953" s="425"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3"/>
      <c r="BG953" s="3"/>
    </row>
    <row r="954" spans="1:59" s="12" customFormat="1" ht="13.5" customHeight="1" x14ac:dyDescent="0.2">
      <c r="A954" s="163">
        <v>939</v>
      </c>
      <c r="B954" s="164"/>
      <c r="C954" s="165"/>
      <c r="D954" s="166"/>
      <c r="E954" s="165"/>
      <c r="F954" s="165"/>
      <c r="G954" s="220"/>
      <c r="H954" s="165"/>
      <c r="I954" s="167"/>
      <c r="J954" s="168"/>
      <c r="K954" s="503"/>
      <c r="L954" s="498"/>
      <c r="M954" s="428"/>
      <c r="N954" s="427"/>
      <c r="O954" s="429"/>
      <c r="P954" s="430"/>
      <c r="Q954" s="422" t="str">
        <f t="shared" si="491"/>
        <v/>
      </c>
      <c r="R954" s="422" t="str">
        <f t="shared" si="492"/>
        <v/>
      </c>
      <c r="S954" s="423" t="str">
        <f t="shared" si="493"/>
        <v/>
      </c>
      <c r="T954" s="424" t="str">
        <f t="shared" si="508"/>
        <v/>
      </c>
      <c r="U954" s="425" t="str">
        <f t="shared" si="494"/>
        <v/>
      </c>
      <c r="V954" s="425" t="str">
        <f t="shared" si="495"/>
        <v/>
      </c>
      <c r="W954" s="425"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3"/>
      <c r="BG954" s="3"/>
    </row>
    <row r="955" spans="1:59" s="12" customFormat="1" ht="13.5" customHeight="1" x14ac:dyDescent="0.2">
      <c r="A955" s="163">
        <v>940</v>
      </c>
      <c r="B955" s="164"/>
      <c r="C955" s="165"/>
      <c r="D955" s="166"/>
      <c r="E955" s="165"/>
      <c r="F955" s="165"/>
      <c r="G955" s="220"/>
      <c r="H955" s="165"/>
      <c r="I955" s="167"/>
      <c r="J955" s="168"/>
      <c r="K955" s="503"/>
      <c r="L955" s="498"/>
      <c r="M955" s="428"/>
      <c r="N955" s="427"/>
      <c r="O955" s="429"/>
      <c r="P955" s="430"/>
      <c r="Q955" s="422" t="str">
        <f t="shared" si="491"/>
        <v/>
      </c>
      <c r="R955" s="422" t="str">
        <f t="shared" si="492"/>
        <v/>
      </c>
      <c r="S955" s="423" t="str">
        <f t="shared" si="493"/>
        <v/>
      </c>
      <c r="T955" s="424" t="str">
        <f t="shared" si="508"/>
        <v/>
      </c>
      <c r="U955" s="425" t="str">
        <f t="shared" si="494"/>
        <v/>
      </c>
      <c r="V955" s="425" t="str">
        <f t="shared" si="495"/>
        <v/>
      </c>
      <c r="W955" s="425"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3"/>
      <c r="BG955" s="3"/>
    </row>
    <row r="956" spans="1:59" s="12" customFormat="1" ht="13.5" customHeight="1" x14ac:dyDescent="0.2">
      <c r="A956" s="163">
        <v>941</v>
      </c>
      <c r="B956" s="164"/>
      <c r="C956" s="165"/>
      <c r="D956" s="166"/>
      <c r="E956" s="165"/>
      <c r="F956" s="165"/>
      <c r="G956" s="220"/>
      <c r="H956" s="165"/>
      <c r="I956" s="167"/>
      <c r="J956" s="168"/>
      <c r="K956" s="503"/>
      <c r="L956" s="498"/>
      <c r="M956" s="428"/>
      <c r="N956" s="427"/>
      <c r="O956" s="429"/>
      <c r="P956" s="430"/>
      <c r="Q956" s="422" t="str">
        <f t="shared" si="491"/>
        <v/>
      </c>
      <c r="R956" s="422" t="str">
        <f t="shared" si="492"/>
        <v/>
      </c>
      <c r="S956" s="423" t="str">
        <f t="shared" si="493"/>
        <v/>
      </c>
      <c r="T956" s="424" t="str">
        <f t="shared" si="508"/>
        <v/>
      </c>
      <c r="U956" s="425" t="str">
        <f t="shared" si="494"/>
        <v/>
      </c>
      <c r="V956" s="425" t="str">
        <f t="shared" si="495"/>
        <v/>
      </c>
      <c r="W956" s="425"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3"/>
      <c r="BG956" s="3"/>
    </row>
    <row r="957" spans="1:59" s="12" customFormat="1" ht="13.5" customHeight="1" x14ac:dyDescent="0.2">
      <c r="A957" s="163">
        <v>942</v>
      </c>
      <c r="B957" s="164"/>
      <c r="C957" s="165"/>
      <c r="D957" s="166"/>
      <c r="E957" s="165"/>
      <c r="F957" s="165"/>
      <c r="G957" s="220"/>
      <c r="H957" s="165"/>
      <c r="I957" s="167"/>
      <c r="J957" s="168"/>
      <c r="K957" s="503"/>
      <c r="L957" s="498"/>
      <c r="M957" s="428"/>
      <c r="N957" s="427"/>
      <c r="O957" s="429"/>
      <c r="P957" s="430"/>
      <c r="Q957" s="422" t="str">
        <f t="shared" si="491"/>
        <v/>
      </c>
      <c r="R957" s="422" t="str">
        <f t="shared" si="492"/>
        <v/>
      </c>
      <c r="S957" s="423" t="str">
        <f t="shared" si="493"/>
        <v/>
      </c>
      <c r="T957" s="424" t="str">
        <f t="shared" si="508"/>
        <v/>
      </c>
      <c r="U957" s="425" t="str">
        <f t="shared" si="494"/>
        <v/>
      </c>
      <c r="V957" s="425" t="str">
        <f t="shared" si="495"/>
        <v/>
      </c>
      <c r="W957" s="425"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3"/>
      <c r="BG957" s="3"/>
    </row>
    <row r="958" spans="1:59" s="12" customFormat="1" ht="13.5" customHeight="1" x14ac:dyDescent="0.2">
      <c r="A958" s="163">
        <v>943</v>
      </c>
      <c r="B958" s="164"/>
      <c r="C958" s="165"/>
      <c r="D958" s="166"/>
      <c r="E958" s="165"/>
      <c r="F958" s="165"/>
      <c r="G958" s="220"/>
      <c r="H958" s="165"/>
      <c r="I958" s="167"/>
      <c r="J958" s="168"/>
      <c r="K958" s="503"/>
      <c r="L958" s="498"/>
      <c r="M958" s="428"/>
      <c r="N958" s="427"/>
      <c r="O958" s="429"/>
      <c r="P958" s="430"/>
      <c r="Q958" s="422" t="str">
        <f t="shared" si="491"/>
        <v/>
      </c>
      <c r="R958" s="422" t="str">
        <f t="shared" si="492"/>
        <v/>
      </c>
      <c r="S958" s="423" t="str">
        <f t="shared" si="493"/>
        <v/>
      </c>
      <c r="T958" s="424" t="str">
        <f t="shared" si="508"/>
        <v/>
      </c>
      <c r="U958" s="425" t="str">
        <f t="shared" si="494"/>
        <v/>
      </c>
      <c r="V958" s="425" t="str">
        <f t="shared" si="495"/>
        <v/>
      </c>
      <c r="W958" s="425"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3"/>
      <c r="BG958" s="3"/>
    </row>
    <row r="959" spans="1:59" s="12" customFormat="1" ht="13.5" customHeight="1" x14ac:dyDescent="0.2">
      <c r="A959" s="163">
        <v>944</v>
      </c>
      <c r="B959" s="164"/>
      <c r="C959" s="165"/>
      <c r="D959" s="166"/>
      <c r="E959" s="165"/>
      <c r="F959" s="165"/>
      <c r="G959" s="220"/>
      <c r="H959" s="165"/>
      <c r="I959" s="167"/>
      <c r="J959" s="168"/>
      <c r="K959" s="503"/>
      <c r="L959" s="498"/>
      <c r="M959" s="428"/>
      <c r="N959" s="427"/>
      <c r="O959" s="429"/>
      <c r="P959" s="430"/>
      <c r="Q959" s="422" t="str">
        <f t="shared" si="491"/>
        <v/>
      </c>
      <c r="R959" s="422" t="str">
        <f t="shared" si="492"/>
        <v/>
      </c>
      <c r="S959" s="423" t="str">
        <f t="shared" si="493"/>
        <v/>
      </c>
      <c r="T959" s="424" t="str">
        <f t="shared" si="508"/>
        <v/>
      </c>
      <c r="U959" s="425" t="str">
        <f t="shared" si="494"/>
        <v/>
      </c>
      <c r="V959" s="425" t="str">
        <f t="shared" si="495"/>
        <v/>
      </c>
      <c r="W959" s="425"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3"/>
      <c r="BG959" s="3"/>
    </row>
    <row r="960" spans="1:59" s="12" customFormat="1" ht="13.5" customHeight="1" x14ac:dyDescent="0.2">
      <c r="A960" s="163">
        <v>945</v>
      </c>
      <c r="B960" s="164"/>
      <c r="C960" s="165"/>
      <c r="D960" s="166"/>
      <c r="E960" s="165"/>
      <c r="F960" s="165"/>
      <c r="G960" s="220"/>
      <c r="H960" s="165"/>
      <c r="I960" s="167"/>
      <c r="J960" s="168"/>
      <c r="K960" s="503"/>
      <c r="L960" s="498"/>
      <c r="M960" s="428"/>
      <c r="N960" s="427"/>
      <c r="O960" s="429"/>
      <c r="P960" s="430"/>
      <c r="Q960" s="422" t="str">
        <f t="shared" si="491"/>
        <v/>
      </c>
      <c r="R960" s="422" t="str">
        <f t="shared" si="492"/>
        <v/>
      </c>
      <c r="S960" s="423" t="str">
        <f t="shared" si="493"/>
        <v/>
      </c>
      <c r="T960" s="424" t="str">
        <f t="shared" si="508"/>
        <v/>
      </c>
      <c r="U960" s="425" t="str">
        <f t="shared" si="494"/>
        <v/>
      </c>
      <c r="V960" s="425" t="str">
        <f t="shared" si="495"/>
        <v/>
      </c>
      <c r="W960" s="425"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3"/>
      <c r="BG960" s="3"/>
    </row>
    <row r="961" spans="1:59" s="12" customFormat="1" ht="13.5" customHeight="1" x14ac:dyDescent="0.2">
      <c r="A961" s="163">
        <v>946</v>
      </c>
      <c r="B961" s="164"/>
      <c r="C961" s="165"/>
      <c r="D961" s="166"/>
      <c r="E961" s="165"/>
      <c r="F961" s="165"/>
      <c r="G961" s="220"/>
      <c r="H961" s="165"/>
      <c r="I961" s="167"/>
      <c r="J961" s="168"/>
      <c r="K961" s="503"/>
      <c r="L961" s="498"/>
      <c r="M961" s="428"/>
      <c r="N961" s="427"/>
      <c r="O961" s="429"/>
      <c r="P961" s="430"/>
      <c r="Q961" s="422" t="str">
        <f t="shared" si="491"/>
        <v/>
      </c>
      <c r="R961" s="422" t="str">
        <f t="shared" si="492"/>
        <v/>
      </c>
      <c r="S961" s="423" t="str">
        <f t="shared" si="493"/>
        <v/>
      </c>
      <c r="T961" s="424" t="str">
        <f t="shared" si="508"/>
        <v/>
      </c>
      <c r="U961" s="425" t="str">
        <f t="shared" si="494"/>
        <v/>
      </c>
      <c r="V961" s="425" t="str">
        <f t="shared" si="495"/>
        <v/>
      </c>
      <c r="W961" s="425"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3"/>
      <c r="BG961" s="3"/>
    </row>
    <row r="962" spans="1:59" s="12" customFormat="1" ht="13.5" customHeight="1" x14ac:dyDescent="0.2">
      <c r="A962" s="163">
        <v>947</v>
      </c>
      <c r="B962" s="164"/>
      <c r="C962" s="165"/>
      <c r="D962" s="166"/>
      <c r="E962" s="165"/>
      <c r="F962" s="165"/>
      <c r="G962" s="220"/>
      <c r="H962" s="165"/>
      <c r="I962" s="167"/>
      <c r="J962" s="168"/>
      <c r="K962" s="503"/>
      <c r="L962" s="498"/>
      <c r="M962" s="428"/>
      <c r="N962" s="427"/>
      <c r="O962" s="429"/>
      <c r="P962" s="430"/>
      <c r="Q962" s="422" t="str">
        <f t="shared" si="491"/>
        <v/>
      </c>
      <c r="R962" s="422" t="str">
        <f t="shared" si="492"/>
        <v/>
      </c>
      <c r="S962" s="423" t="str">
        <f t="shared" si="493"/>
        <v/>
      </c>
      <c r="T962" s="424" t="str">
        <f t="shared" si="508"/>
        <v/>
      </c>
      <c r="U962" s="425" t="str">
        <f t="shared" si="494"/>
        <v/>
      </c>
      <c r="V962" s="425" t="str">
        <f t="shared" si="495"/>
        <v/>
      </c>
      <c r="W962" s="425"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3"/>
      <c r="BG962" s="3"/>
    </row>
    <row r="963" spans="1:59" s="12" customFormat="1" ht="13.5" customHeight="1" x14ac:dyDescent="0.2">
      <c r="A963" s="163">
        <v>948</v>
      </c>
      <c r="B963" s="164"/>
      <c r="C963" s="165"/>
      <c r="D963" s="166"/>
      <c r="E963" s="165"/>
      <c r="F963" s="165"/>
      <c r="G963" s="220"/>
      <c r="H963" s="165"/>
      <c r="I963" s="167"/>
      <c r="J963" s="168"/>
      <c r="K963" s="503"/>
      <c r="L963" s="498"/>
      <c r="M963" s="428"/>
      <c r="N963" s="427"/>
      <c r="O963" s="429"/>
      <c r="P963" s="430"/>
      <c r="Q963" s="422" t="str">
        <f t="shared" si="491"/>
        <v/>
      </c>
      <c r="R963" s="422" t="str">
        <f t="shared" si="492"/>
        <v/>
      </c>
      <c r="S963" s="423" t="str">
        <f t="shared" si="493"/>
        <v/>
      </c>
      <c r="T963" s="424" t="str">
        <f t="shared" si="508"/>
        <v/>
      </c>
      <c r="U963" s="425" t="str">
        <f t="shared" si="494"/>
        <v/>
      </c>
      <c r="V963" s="425" t="str">
        <f t="shared" si="495"/>
        <v/>
      </c>
      <c r="W963" s="425"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3"/>
      <c r="BG963" s="3"/>
    </row>
    <row r="964" spans="1:59" s="12" customFormat="1" ht="13.5" customHeight="1" x14ac:dyDescent="0.2">
      <c r="A964" s="163">
        <v>949</v>
      </c>
      <c r="B964" s="164"/>
      <c r="C964" s="165"/>
      <c r="D964" s="166"/>
      <c r="E964" s="165"/>
      <c r="F964" s="165"/>
      <c r="G964" s="220"/>
      <c r="H964" s="165"/>
      <c r="I964" s="167"/>
      <c r="J964" s="168"/>
      <c r="K964" s="503"/>
      <c r="L964" s="498"/>
      <c r="M964" s="428"/>
      <c r="N964" s="427"/>
      <c r="O964" s="429"/>
      <c r="P964" s="430"/>
      <c r="Q964" s="422" t="str">
        <f t="shared" si="491"/>
        <v/>
      </c>
      <c r="R964" s="422" t="str">
        <f t="shared" si="492"/>
        <v/>
      </c>
      <c r="S964" s="423" t="str">
        <f t="shared" si="493"/>
        <v/>
      </c>
      <c r="T964" s="424" t="str">
        <f t="shared" si="508"/>
        <v/>
      </c>
      <c r="U964" s="425" t="str">
        <f t="shared" si="494"/>
        <v/>
      </c>
      <c r="V964" s="425" t="str">
        <f t="shared" si="495"/>
        <v/>
      </c>
      <c r="W964" s="425"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3"/>
      <c r="BG964" s="3"/>
    </row>
    <row r="965" spans="1:59" s="12" customFormat="1" ht="13.5" customHeight="1" x14ac:dyDescent="0.2">
      <c r="A965" s="163">
        <v>950</v>
      </c>
      <c r="B965" s="164"/>
      <c r="C965" s="165"/>
      <c r="D965" s="166"/>
      <c r="E965" s="165"/>
      <c r="F965" s="165"/>
      <c r="G965" s="220"/>
      <c r="H965" s="165"/>
      <c r="I965" s="167"/>
      <c r="J965" s="168"/>
      <c r="K965" s="503"/>
      <c r="L965" s="498"/>
      <c r="M965" s="428"/>
      <c r="N965" s="427"/>
      <c r="O965" s="429"/>
      <c r="P965" s="430"/>
      <c r="Q965" s="422" t="str">
        <f t="shared" si="491"/>
        <v/>
      </c>
      <c r="R965" s="422" t="str">
        <f t="shared" si="492"/>
        <v/>
      </c>
      <c r="S965" s="423" t="str">
        <f t="shared" si="493"/>
        <v/>
      </c>
      <c r="T965" s="424" t="str">
        <f t="shared" si="508"/>
        <v/>
      </c>
      <c r="U965" s="425" t="str">
        <f t="shared" si="494"/>
        <v/>
      </c>
      <c r="V965" s="425" t="str">
        <f t="shared" si="495"/>
        <v/>
      </c>
      <c r="W965" s="425"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3"/>
      <c r="BG965" s="3"/>
    </row>
    <row r="966" spans="1:59" s="12" customFormat="1" ht="13.5" customHeight="1" x14ac:dyDescent="0.2">
      <c r="A966" s="163">
        <v>951</v>
      </c>
      <c r="B966" s="164"/>
      <c r="C966" s="165"/>
      <c r="D966" s="166"/>
      <c r="E966" s="165"/>
      <c r="F966" s="165"/>
      <c r="G966" s="220"/>
      <c r="H966" s="165"/>
      <c r="I966" s="167"/>
      <c r="J966" s="168"/>
      <c r="K966" s="503"/>
      <c r="L966" s="498"/>
      <c r="M966" s="428"/>
      <c r="N966" s="427"/>
      <c r="O966" s="429"/>
      <c r="P966" s="430"/>
      <c r="Q966" s="422" t="str">
        <f t="shared" si="491"/>
        <v/>
      </c>
      <c r="R966" s="422" t="str">
        <f t="shared" si="492"/>
        <v/>
      </c>
      <c r="S966" s="423" t="str">
        <f t="shared" si="493"/>
        <v/>
      </c>
      <c r="T966" s="424" t="str">
        <f t="shared" si="508"/>
        <v/>
      </c>
      <c r="U966" s="425" t="str">
        <f t="shared" si="494"/>
        <v/>
      </c>
      <c r="V966" s="425" t="str">
        <f t="shared" si="495"/>
        <v/>
      </c>
      <c r="W966" s="425"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3"/>
      <c r="BG966" s="3"/>
    </row>
    <row r="967" spans="1:59" s="12" customFormat="1" ht="13.5" customHeight="1" x14ac:dyDescent="0.2">
      <c r="A967" s="163">
        <v>952</v>
      </c>
      <c r="B967" s="164"/>
      <c r="C967" s="165"/>
      <c r="D967" s="166"/>
      <c r="E967" s="165"/>
      <c r="F967" s="165"/>
      <c r="G967" s="220"/>
      <c r="H967" s="165"/>
      <c r="I967" s="167"/>
      <c r="J967" s="168"/>
      <c r="K967" s="503"/>
      <c r="L967" s="498"/>
      <c r="M967" s="428"/>
      <c r="N967" s="427"/>
      <c r="O967" s="429"/>
      <c r="P967" s="430"/>
      <c r="Q967" s="422" t="str">
        <f t="shared" si="491"/>
        <v/>
      </c>
      <c r="R967" s="422" t="str">
        <f t="shared" si="492"/>
        <v/>
      </c>
      <c r="S967" s="423" t="str">
        <f t="shared" si="493"/>
        <v/>
      </c>
      <c r="T967" s="424" t="str">
        <f t="shared" si="508"/>
        <v/>
      </c>
      <c r="U967" s="425" t="str">
        <f t="shared" si="494"/>
        <v/>
      </c>
      <c r="V967" s="425" t="str">
        <f t="shared" si="495"/>
        <v/>
      </c>
      <c r="W967" s="425"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3"/>
      <c r="BG967" s="3"/>
    </row>
    <row r="968" spans="1:59" s="12" customFormat="1" ht="13.5" customHeight="1" x14ac:dyDescent="0.2">
      <c r="A968" s="163">
        <v>953</v>
      </c>
      <c r="B968" s="164"/>
      <c r="C968" s="165"/>
      <c r="D968" s="166"/>
      <c r="E968" s="165"/>
      <c r="F968" s="165"/>
      <c r="G968" s="220"/>
      <c r="H968" s="165"/>
      <c r="I968" s="167"/>
      <c r="J968" s="168"/>
      <c r="K968" s="503"/>
      <c r="L968" s="498"/>
      <c r="M968" s="428"/>
      <c r="N968" s="427"/>
      <c r="O968" s="429"/>
      <c r="P968" s="430"/>
      <c r="Q968" s="422" t="str">
        <f t="shared" si="491"/>
        <v/>
      </c>
      <c r="R968" s="422" t="str">
        <f t="shared" si="492"/>
        <v/>
      </c>
      <c r="S968" s="423" t="str">
        <f t="shared" si="493"/>
        <v/>
      </c>
      <c r="T968" s="424" t="str">
        <f t="shared" si="508"/>
        <v/>
      </c>
      <c r="U968" s="425" t="str">
        <f t="shared" si="494"/>
        <v/>
      </c>
      <c r="V968" s="425" t="str">
        <f t="shared" si="495"/>
        <v/>
      </c>
      <c r="W968" s="425"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3"/>
      <c r="BG968" s="3"/>
    </row>
    <row r="969" spans="1:59" s="12" customFormat="1" ht="13.5" customHeight="1" x14ac:dyDescent="0.2">
      <c r="A969" s="163">
        <v>954</v>
      </c>
      <c r="B969" s="164"/>
      <c r="C969" s="165"/>
      <c r="D969" s="166"/>
      <c r="E969" s="165"/>
      <c r="F969" s="165"/>
      <c r="G969" s="220"/>
      <c r="H969" s="165"/>
      <c r="I969" s="167"/>
      <c r="J969" s="168"/>
      <c r="K969" s="503"/>
      <c r="L969" s="498"/>
      <c r="M969" s="428"/>
      <c r="N969" s="427"/>
      <c r="O969" s="429"/>
      <c r="P969" s="430"/>
      <c r="Q969" s="422" t="str">
        <f t="shared" si="491"/>
        <v/>
      </c>
      <c r="R969" s="422" t="str">
        <f t="shared" si="492"/>
        <v/>
      </c>
      <c r="S969" s="423" t="str">
        <f t="shared" si="493"/>
        <v/>
      </c>
      <c r="T969" s="424" t="str">
        <f t="shared" si="508"/>
        <v/>
      </c>
      <c r="U969" s="425" t="str">
        <f t="shared" si="494"/>
        <v/>
      </c>
      <c r="V969" s="425" t="str">
        <f t="shared" si="495"/>
        <v/>
      </c>
      <c r="W969" s="425"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3"/>
      <c r="BG969" s="3"/>
    </row>
    <row r="970" spans="1:59" s="12" customFormat="1" ht="13.5" customHeight="1" x14ac:dyDescent="0.2">
      <c r="A970" s="163">
        <v>955</v>
      </c>
      <c r="B970" s="164"/>
      <c r="C970" s="165"/>
      <c r="D970" s="166"/>
      <c r="E970" s="165"/>
      <c r="F970" s="165"/>
      <c r="G970" s="220"/>
      <c r="H970" s="165"/>
      <c r="I970" s="167"/>
      <c r="J970" s="168"/>
      <c r="K970" s="503"/>
      <c r="L970" s="498"/>
      <c r="M970" s="428"/>
      <c r="N970" s="427"/>
      <c r="O970" s="429"/>
      <c r="P970" s="430"/>
      <c r="Q970" s="422" t="str">
        <f t="shared" si="491"/>
        <v/>
      </c>
      <c r="R970" s="422" t="str">
        <f t="shared" si="492"/>
        <v/>
      </c>
      <c r="S970" s="423" t="str">
        <f t="shared" si="493"/>
        <v/>
      </c>
      <c r="T970" s="424" t="str">
        <f t="shared" si="508"/>
        <v/>
      </c>
      <c r="U970" s="425" t="str">
        <f t="shared" si="494"/>
        <v/>
      </c>
      <c r="V970" s="425" t="str">
        <f t="shared" si="495"/>
        <v/>
      </c>
      <c r="W970" s="425"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3"/>
      <c r="BG970" s="3"/>
    </row>
    <row r="971" spans="1:59" s="12" customFormat="1" ht="13.5" customHeight="1" x14ac:dyDescent="0.2">
      <c r="A971" s="163">
        <v>956</v>
      </c>
      <c r="B971" s="164"/>
      <c r="C971" s="165"/>
      <c r="D971" s="166"/>
      <c r="E971" s="165"/>
      <c r="F971" s="165"/>
      <c r="G971" s="220"/>
      <c r="H971" s="165"/>
      <c r="I971" s="167"/>
      <c r="J971" s="168"/>
      <c r="K971" s="503"/>
      <c r="L971" s="498"/>
      <c r="M971" s="428"/>
      <c r="N971" s="427"/>
      <c r="O971" s="429"/>
      <c r="P971" s="430"/>
      <c r="Q971" s="422" t="str">
        <f t="shared" si="491"/>
        <v/>
      </c>
      <c r="R971" s="422" t="str">
        <f t="shared" si="492"/>
        <v/>
      </c>
      <c r="S971" s="423" t="str">
        <f t="shared" si="493"/>
        <v/>
      </c>
      <c r="T971" s="424" t="str">
        <f t="shared" si="508"/>
        <v/>
      </c>
      <c r="U971" s="425" t="str">
        <f t="shared" si="494"/>
        <v/>
      </c>
      <c r="V971" s="425" t="str">
        <f t="shared" si="495"/>
        <v/>
      </c>
      <c r="W971" s="425"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3"/>
      <c r="BG971" s="3"/>
    </row>
    <row r="972" spans="1:59" s="12" customFormat="1" ht="13.5" customHeight="1" x14ac:dyDescent="0.2">
      <c r="A972" s="163">
        <v>957</v>
      </c>
      <c r="B972" s="164"/>
      <c r="C972" s="165"/>
      <c r="D972" s="166"/>
      <c r="E972" s="165"/>
      <c r="F972" s="165"/>
      <c r="G972" s="220"/>
      <c r="H972" s="165"/>
      <c r="I972" s="167"/>
      <c r="J972" s="168"/>
      <c r="K972" s="503"/>
      <c r="L972" s="498"/>
      <c r="M972" s="428"/>
      <c r="N972" s="427"/>
      <c r="O972" s="429"/>
      <c r="P972" s="430"/>
      <c r="Q972" s="422" t="str">
        <f t="shared" si="491"/>
        <v/>
      </c>
      <c r="R972" s="422" t="str">
        <f t="shared" si="492"/>
        <v/>
      </c>
      <c r="S972" s="423" t="str">
        <f t="shared" si="493"/>
        <v/>
      </c>
      <c r="T972" s="424" t="str">
        <f t="shared" si="508"/>
        <v/>
      </c>
      <c r="U972" s="425" t="str">
        <f t="shared" si="494"/>
        <v/>
      </c>
      <c r="V972" s="425" t="str">
        <f t="shared" si="495"/>
        <v/>
      </c>
      <c r="W972" s="425"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3"/>
      <c r="BG972" s="3"/>
    </row>
    <row r="973" spans="1:59" s="12" customFormat="1" ht="13.5" customHeight="1" x14ac:dyDescent="0.2">
      <c r="A973" s="163">
        <v>958</v>
      </c>
      <c r="B973" s="164"/>
      <c r="C973" s="165"/>
      <c r="D973" s="166"/>
      <c r="E973" s="165"/>
      <c r="F973" s="165"/>
      <c r="G973" s="220"/>
      <c r="H973" s="165"/>
      <c r="I973" s="167"/>
      <c r="J973" s="168"/>
      <c r="K973" s="503"/>
      <c r="L973" s="498"/>
      <c r="M973" s="428"/>
      <c r="N973" s="427"/>
      <c r="O973" s="429"/>
      <c r="P973" s="430"/>
      <c r="Q973" s="422" t="str">
        <f t="shared" si="491"/>
        <v/>
      </c>
      <c r="R973" s="422" t="str">
        <f t="shared" si="492"/>
        <v/>
      </c>
      <c r="S973" s="423" t="str">
        <f t="shared" si="493"/>
        <v/>
      </c>
      <c r="T973" s="424" t="str">
        <f t="shared" si="508"/>
        <v/>
      </c>
      <c r="U973" s="425" t="str">
        <f t="shared" si="494"/>
        <v/>
      </c>
      <c r="V973" s="425" t="str">
        <f t="shared" si="495"/>
        <v/>
      </c>
      <c r="W973" s="425"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3"/>
      <c r="BG973" s="3"/>
    </row>
    <row r="974" spans="1:59" s="12" customFormat="1" ht="13.5" customHeight="1" x14ac:dyDescent="0.2">
      <c r="A974" s="163">
        <v>959</v>
      </c>
      <c r="B974" s="164"/>
      <c r="C974" s="165"/>
      <c r="D974" s="166"/>
      <c r="E974" s="165"/>
      <c r="F974" s="165"/>
      <c r="G974" s="220"/>
      <c r="H974" s="165"/>
      <c r="I974" s="167"/>
      <c r="J974" s="168"/>
      <c r="K974" s="503"/>
      <c r="L974" s="498"/>
      <c r="M974" s="428"/>
      <c r="N974" s="427"/>
      <c r="O974" s="429"/>
      <c r="P974" s="430"/>
      <c r="Q974" s="422" t="str">
        <f t="shared" si="491"/>
        <v/>
      </c>
      <c r="R974" s="422" t="str">
        <f t="shared" si="492"/>
        <v/>
      </c>
      <c r="S974" s="423" t="str">
        <f t="shared" si="493"/>
        <v/>
      </c>
      <c r="T974" s="424" t="str">
        <f t="shared" si="508"/>
        <v/>
      </c>
      <c r="U974" s="425" t="str">
        <f t="shared" si="494"/>
        <v/>
      </c>
      <c r="V974" s="425" t="str">
        <f t="shared" si="495"/>
        <v/>
      </c>
      <c r="W974" s="425"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3"/>
      <c r="BG974" s="3"/>
    </row>
    <row r="975" spans="1:59" s="12" customFormat="1" ht="13.5" customHeight="1" x14ac:dyDescent="0.2">
      <c r="A975" s="163">
        <v>960</v>
      </c>
      <c r="B975" s="164"/>
      <c r="C975" s="165"/>
      <c r="D975" s="166"/>
      <c r="E975" s="165"/>
      <c r="F975" s="165"/>
      <c r="G975" s="220"/>
      <c r="H975" s="165"/>
      <c r="I975" s="167"/>
      <c r="J975" s="168"/>
      <c r="K975" s="503"/>
      <c r="L975" s="498"/>
      <c r="M975" s="428"/>
      <c r="N975" s="427"/>
      <c r="O975" s="429"/>
      <c r="P975" s="430"/>
      <c r="Q975" s="422" t="str">
        <f t="shared" si="491"/>
        <v/>
      </c>
      <c r="R975" s="422" t="str">
        <f t="shared" si="492"/>
        <v/>
      </c>
      <c r="S975" s="423" t="str">
        <f t="shared" si="493"/>
        <v/>
      </c>
      <c r="T975" s="424" t="str">
        <f t="shared" si="508"/>
        <v/>
      </c>
      <c r="U975" s="425" t="str">
        <f t="shared" si="494"/>
        <v/>
      </c>
      <c r="V975" s="425" t="str">
        <f t="shared" si="495"/>
        <v/>
      </c>
      <c r="W975" s="425"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3"/>
      <c r="BG975" s="3"/>
    </row>
    <row r="976" spans="1:59" s="12" customFormat="1" ht="13.5" customHeight="1" x14ac:dyDescent="0.2">
      <c r="A976" s="163">
        <v>961</v>
      </c>
      <c r="B976" s="164"/>
      <c r="C976" s="165"/>
      <c r="D976" s="166"/>
      <c r="E976" s="165"/>
      <c r="F976" s="165"/>
      <c r="G976" s="220"/>
      <c r="H976" s="165"/>
      <c r="I976" s="167"/>
      <c r="J976" s="168"/>
      <c r="K976" s="503"/>
      <c r="L976" s="498"/>
      <c r="M976" s="428"/>
      <c r="N976" s="427"/>
      <c r="O976" s="429"/>
      <c r="P976" s="430"/>
      <c r="Q976" s="422" t="str">
        <f t="shared" ref="Q976:Q1015" si="526">IF(ISBLANK(K976)=TRUE,"",IF(ISNUMBER(AM976)=TRUE,AM976,"エラー"))</f>
        <v/>
      </c>
      <c r="R976" s="422" t="str">
        <f t="shared" ref="R976:R1015" si="527">IF(ISBLANK(K976)=TRUE,"",IF(ISNUMBER(AP976)=TRUE,AP976,"エラー"))</f>
        <v/>
      </c>
      <c r="S976" s="423" t="str">
        <f t="shared" ref="S976:S1015" si="528">IF(ISBLANK(K976)=TRUE,"",IF(ISNUMBER(AV976)=TRUE,AV976,"エラー"))</f>
        <v/>
      </c>
      <c r="T976" s="424" t="str">
        <f t="shared" si="508"/>
        <v/>
      </c>
      <c r="U976" s="425" t="str">
        <f t="shared" ref="U976:U1015" si="529">IF(Q976="","",IF(ISERROR(Q976*Y976*AF976),"エラー",IF(ISBLANK(Y976)=TRUE,"エラー",IF(ISBLANK(Q976)=TRUE,"エラー",IF(AY976=1,"エラー",Q976*AF976*Y976/1000)))))</f>
        <v/>
      </c>
      <c r="V976" s="425" t="str">
        <f t="shared" ref="V976:V1015" si="530">IF(R976="","",IF(ISERROR(R976*Y976*AF976),"エラー",IF(ISBLANK(Y976)=TRUE,"エラー",IF(ISBLANK(R976)=TRUE,"エラー",IF(AY976=1,"エラー",R976*AF976*Y976/1000)))))</f>
        <v/>
      </c>
      <c r="W976" s="425" t="str">
        <f t="shared" ref="W976:W1015" si="531">IF(S976="","",IF(ISERROR(S976*Z976),"エラー",IF(ISBLANK(Z976)=TRUE,"エラー",IF(ISBLANK(S976)=TRUE,"エラー",IF(AY976=1,"エラー",S976*Z976/1000)))))</f>
        <v/>
      </c>
      <c r="X976" s="38"/>
      <c r="Y976" s="37" t="str">
        <f t="shared" si="509"/>
        <v/>
      </c>
      <c r="Z976" s="37" t="str">
        <f t="shared" si="510"/>
        <v/>
      </c>
      <c r="AA976" s="29" t="str">
        <f t="shared" ref="AA976:AA1015" si="532">IF(ISBLANK(H976)=TRUE,"",IF(OR(ISBLANK(B976)=TRUE),1,""))</f>
        <v/>
      </c>
      <c r="AB976" s="6" t="e">
        <f t="shared" si="511"/>
        <v>#N/A</v>
      </c>
      <c r="AC976" s="6" t="e">
        <f t="shared" si="512"/>
        <v>#N/A</v>
      </c>
      <c r="AD976" s="6" t="e">
        <f t="shared" si="513"/>
        <v>#N/A</v>
      </c>
      <c r="AE976" s="6" t="str">
        <f t="shared" ref="AE976:AE1015" si="533">IF(ISERROR(SEARCH("-",I976,1))=TRUE,ASC(UPPER(I976)),ASC(UPPER(LEFT(I976,SEARCH("-",I976,1)-1))))</f>
        <v/>
      </c>
      <c r="AF976" s="10">
        <f t="shared" ref="AF976:AF1015"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5" si="535">VLOOKUP(AH976,$BX$17:$CB$21,2,FALSE)</f>
        <v>#N/A</v>
      </c>
      <c r="AP976" s="6" t="e">
        <f t="shared" si="521"/>
        <v>#N/A</v>
      </c>
      <c r="AQ976" s="6" t="e">
        <f t="shared" si="522"/>
        <v>#N/A</v>
      </c>
      <c r="AR976" s="6" t="e">
        <f t="shared" ref="AR976:AR1015" si="536">VLOOKUP(AH976,$BX$17:$CB$21,3,FALSE)</f>
        <v>#N/A</v>
      </c>
      <c r="AS976" s="6" t="e">
        <f t="shared" ref="AS976:AS1015" si="537">VLOOKUP(AH976,$BX$17:$CB$21,4,FALSE)</f>
        <v>#N/A</v>
      </c>
      <c r="AT976" s="6" t="e">
        <f t="shared" ref="AT976:AT1015" si="538">VLOOKUP(AH976,$BX$17:$CB$21,5,FALSE)</f>
        <v>#N/A</v>
      </c>
      <c r="AU976" s="6">
        <f t="shared" si="523"/>
        <v>0</v>
      </c>
      <c r="AV976" s="6" t="e">
        <f t="shared" si="524"/>
        <v>#N/A</v>
      </c>
      <c r="AW976" s="6" t="str">
        <f t="shared" ref="AW976:AW1015" si="539">IF(H976="","",VLOOKUP(H976,$BB$17:$BF$25,5,FALSE))</f>
        <v/>
      </c>
      <c r="AX976" s="6" t="str">
        <f t="shared" ref="AX976:AX1015" si="540">IF(D976="","",VLOOKUP(CONCATENATE("A",LEFT(D976)),$BU$17:$BV$26,2,FALSE))</f>
        <v/>
      </c>
      <c r="AY976" s="6" t="str">
        <f t="shared" ref="AY976:AY1015" si="541">IF(AW976=AX976,"",1)</f>
        <v/>
      </c>
      <c r="AZ976" s="6" t="str">
        <f t="shared" ref="AZ976:AZ1015" si="542">CONCATENATE(C976,D976,E976,F976)</f>
        <v/>
      </c>
      <c r="BA976" s="103"/>
      <c r="BG976" s="3"/>
    </row>
    <row r="977" spans="1:59" s="12" customFormat="1" ht="13.5" customHeight="1" x14ac:dyDescent="0.2">
      <c r="A977" s="163">
        <v>962</v>
      </c>
      <c r="B977" s="164"/>
      <c r="C977" s="165"/>
      <c r="D977" s="166"/>
      <c r="E977" s="165"/>
      <c r="F977" s="165"/>
      <c r="G977" s="220"/>
      <c r="H977" s="165"/>
      <c r="I977" s="167"/>
      <c r="J977" s="168"/>
      <c r="K977" s="503"/>
      <c r="L977" s="498"/>
      <c r="M977" s="428"/>
      <c r="N977" s="427"/>
      <c r="O977" s="429"/>
      <c r="P977" s="430"/>
      <c r="Q977" s="422" t="str">
        <f t="shared" si="526"/>
        <v/>
      </c>
      <c r="R977" s="422" t="str">
        <f t="shared" si="527"/>
        <v/>
      </c>
      <c r="S977" s="423" t="str">
        <f t="shared" si="528"/>
        <v/>
      </c>
      <c r="T977" s="424" t="str">
        <f t="shared" ref="T977:T1015" si="543">IF(OR(Y977="",Z977=""),"",Y977/Z977)</f>
        <v/>
      </c>
      <c r="U977" s="425" t="str">
        <f t="shared" si="529"/>
        <v/>
      </c>
      <c r="V977" s="425" t="str">
        <f t="shared" si="530"/>
        <v/>
      </c>
      <c r="W977" s="425" t="str">
        <f t="shared" si="531"/>
        <v/>
      </c>
      <c r="X977" s="38"/>
      <c r="Y977" s="37" t="str">
        <f t="shared" ref="Y977:Y1015" si="544">IF(O977="","",O977)</f>
        <v/>
      </c>
      <c r="Z977" s="37" t="str">
        <f t="shared" ref="Z977:Z1015" si="545">IF(P977="","",P977)</f>
        <v/>
      </c>
      <c r="AA977" s="29" t="str">
        <f t="shared" si="532"/>
        <v/>
      </c>
      <c r="AB977" s="6" t="e">
        <f t="shared" ref="AB977:AB1015" si="546">VLOOKUP(H977,$BB$17:$BE$23,2,FALSE)</f>
        <v>#N/A</v>
      </c>
      <c r="AC977" s="6" t="e">
        <f t="shared" ref="AC977:AC1015" si="547">VLOOKUP(H977,$BB$17:$BE$23,3,FALSE)</f>
        <v>#N/A</v>
      </c>
      <c r="AD977" s="6" t="e">
        <f t="shared" ref="AD977:AD1015" si="548">VLOOKUP(H977,$BB$17:$BE$23,4,FALSE)</f>
        <v>#N/A</v>
      </c>
      <c r="AE977" s="6" t="str">
        <f t="shared" si="533"/>
        <v/>
      </c>
      <c r="AF977" s="10">
        <f t="shared" si="534"/>
        <v>1</v>
      </c>
      <c r="AG977" s="6" t="e">
        <f t="shared" ref="AG977:AG1015" si="549">IF(AD977=9,0,IF(J977&lt;=2500,IF(J977&lt;=1700,1,2),IF(J977&lt;=12000,IF(J977&lt;=3500,3,4),IF(ISERROR(SEARCH(LEFT(I977,1),"LFMRQST")),4,IF(AND(LEN(I977)&lt;&gt;3,AI977&lt;&gt;"軽"),4,5)))))</f>
        <v>#N/A</v>
      </c>
      <c r="AH977" s="6" t="e">
        <f t="shared" ref="AH977:AH1015" si="550">IF(AD977=5,0,IF(AD977=9,0,IF(J977&lt;=2500,IF(J977&lt;=1700,1,2),IF(J977&lt;=12000,IF(J977&lt;=3500,3,4),IF(ISERROR(SEARCH(LEFT(I977,1),"LFMRQST")),4,IF(AND(LEN(I977)&lt;&gt;3,AI977&lt;&gt;"軽"),4,5))))))</f>
        <v>#N/A</v>
      </c>
      <c r="AI977" s="6" t="e">
        <f t="shared" si="525"/>
        <v>#N/A</v>
      </c>
      <c r="AJ977" s="6" t="e">
        <f t="shared" ref="AJ977:AJ1015" si="551">VLOOKUP(AL977,排出係数表,9,FALSE)</f>
        <v>#N/A</v>
      </c>
      <c r="AK977" s="11" t="str">
        <f t="shared" ref="AK977:AK1015" si="552">IF(OR(ISBLANK(K977)=TRUE,ISBLANK(B977)=TRUE)," ",CONCATENATE(B977,AD977,AG977))</f>
        <v xml:space="preserve"> </v>
      </c>
      <c r="AL977" s="6" t="e">
        <f t="shared" ref="AL977:AL1015" si="553">CONCATENATE(AB977,AH977,AI977,AE977)</f>
        <v>#N/A</v>
      </c>
      <c r="AM977" s="6" t="e">
        <f t="shared" ref="AM977:AM1015" si="554">IF(AND(L977="あり",AI977="軽"),AO977,AN977)</f>
        <v>#N/A</v>
      </c>
      <c r="AN977" s="6" t="e">
        <f t="shared" ref="AN977:AN1015" si="555">VLOOKUP(AL977,排出係数表,6,FALSE)</f>
        <v>#N/A</v>
      </c>
      <c r="AO977" s="6" t="e">
        <f t="shared" si="535"/>
        <v>#N/A</v>
      </c>
      <c r="AP977" s="6"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5" si="557">VLOOKUP(AL977,排出係数表,7,FALSE)</f>
        <v>#N/A</v>
      </c>
      <c r="AR977" s="6" t="e">
        <f t="shared" si="536"/>
        <v>#N/A</v>
      </c>
      <c r="AS977" s="6" t="e">
        <f t="shared" si="537"/>
        <v>#N/A</v>
      </c>
      <c r="AT977" s="6" t="e">
        <f t="shared" si="538"/>
        <v>#N/A</v>
      </c>
      <c r="AU977" s="6">
        <f t="shared" ref="AU977:AU1015" si="558">IF(AND(L977="なし",M977="なし"),0,IF(AND(L977="",M977=""),0,IF(AND(L977="",M977="なし"),0,IF(AND(L977="なし",M977=""),0,1))))</f>
        <v>0</v>
      </c>
      <c r="AV977" s="6" t="e">
        <f t="shared" ref="AV977:AV1015" si="559">VLOOKUP(AL977,排出係数表,8,FALSE)</f>
        <v>#N/A</v>
      </c>
      <c r="AW977" s="6" t="str">
        <f t="shared" si="539"/>
        <v/>
      </c>
      <c r="AX977" s="6" t="str">
        <f t="shared" si="540"/>
        <v/>
      </c>
      <c r="AY977" s="6" t="str">
        <f t="shared" si="541"/>
        <v/>
      </c>
      <c r="AZ977" s="6" t="str">
        <f t="shared" si="542"/>
        <v/>
      </c>
      <c r="BA977" s="103"/>
      <c r="BG977" s="3"/>
    </row>
    <row r="978" spans="1:59" s="12" customFormat="1" ht="13.5" customHeight="1" x14ac:dyDescent="0.2">
      <c r="A978" s="163">
        <v>963</v>
      </c>
      <c r="B978" s="164"/>
      <c r="C978" s="165"/>
      <c r="D978" s="166"/>
      <c r="E978" s="165"/>
      <c r="F978" s="165"/>
      <c r="G978" s="220"/>
      <c r="H978" s="165"/>
      <c r="I978" s="167"/>
      <c r="J978" s="168"/>
      <c r="K978" s="503"/>
      <c r="L978" s="498"/>
      <c r="M978" s="428"/>
      <c r="N978" s="427"/>
      <c r="O978" s="429"/>
      <c r="P978" s="430"/>
      <c r="Q978" s="422" t="str">
        <f t="shared" si="526"/>
        <v/>
      </c>
      <c r="R978" s="422" t="str">
        <f t="shared" si="527"/>
        <v/>
      </c>
      <c r="S978" s="423" t="str">
        <f t="shared" si="528"/>
        <v/>
      </c>
      <c r="T978" s="424" t="str">
        <f t="shared" si="543"/>
        <v/>
      </c>
      <c r="U978" s="425" t="str">
        <f t="shared" si="529"/>
        <v/>
      </c>
      <c r="V978" s="425" t="str">
        <f t="shared" si="530"/>
        <v/>
      </c>
      <c r="W978" s="425"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3"/>
      <c r="BG978" s="3"/>
    </row>
    <row r="979" spans="1:59" s="12" customFormat="1" ht="13.5" customHeight="1" x14ac:dyDescent="0.2">
      <c r="A979" s="163">
        <v>964</v>
      </c>
      <c r="B979" s="164"/>
      <c r="C979" s="165"/>
      <c r="D979" s="166"/>
      <c r="E979" s="165"/>
      <c r="F979" s="165"/>
      <c r="G979" s="220"/>
      <c r="H979" s="165"/>
      <c r="I979" s="167"/>
      <c r="J979" s="168"/>
      <c r="K979" s="503"/>
      <c r="L979" s="498"/>
      <c r="M979" s="428"/>
      <c r="N979" s="427"/>
      <c r="O979" s="429"/>
      <c r="P979" s="430"/>
      <c r="Q979" s="422" t="str">
        <f t="shared" si="526"/>
        <v/>
      </c>
      <c r="R979" s="422" t="str">
        <f t="shared" si="527"/>
        <v/>
      </c>
      <c r="S979" s="423" t="str">
        <f t="shared" si="528"/>
        <v/>
      </c>
      <c r="T979" s="424" t="str">
        <f t="shared" si="543"/>
        <v/>
      </c>
      <c r="U979" s="425" t="str">
        <f t="shared" si="529"/>
        <v/>
      </c>
      <c r="V979" s="425" t="str">
        <f t="shared" si="530"/>
        <v/>
      </c>
      <c r="W979" s="425"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3"/>
      <c r="BG979" s="3"/>
    </row>
    <row r="980" spans="1:59" s="12" customFormat="1" ht="13.5" customHeight="1" x14ac:dyDescent="0.2">
      <c r="A980" s="163">
        <v>965</v>
      </c>
      <c r="B980" s="164"/>
      <c r="C980" s="165"/>
      <c r="D980" s="166"/>
      <c r="E980" s="165"/>
      <c r="F980" s="165"/>
      <c r="G980" s="220"/>
      <c r="H980" s="165"/>
      <c r="I980" s="167"/>
      <c r="J980" s="168"/>
      <c r="K980" s="503"/>
      <c r="L980" s="498"/>
      <c r="M980" s="428"/>
      <c r="N980" s="427"/>
      <c r="O980" s="429"/>
      <c r="P980" s="430"/>
      <c r="Q980" s="422" t="str">
        <f t="shared" si="526"/>
        <v/>
      </c>
      <c r="R980" s="422" t="str">
        <f t="shared" si="527"/>
        <v/>
      </c>
      <c r="S980" s="423" t="str">
        <f t="shared" si="528"/>
        <v/>
      </c>
      <c r="T980" s="424" t="str">
        <f t="shared" si="543"/>
        <v/>
      </c>
      <c r="U980" s="425" t="str">
        <f t="shared" si="529"/>
        <v/>
      </c>
      <c r="V980" s="425" t="str">
        <f t="shared" si="530"/>
        <v/>
      </c>
      <c r="W980" s="425"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5"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3"/>
      <c r="BG980" s="3"/>
    </row>
    <row r="981" spans="1:59" s="12" customFormat="1" ht="13.5" customHeight="1" x14ac:dyDescent="0.2">
      <c r="A981" s="163">
        <v>966</v>
      </c>
      <c r="B981" s="164"/>
      <c r="C981" s="165"/>
      <c r="D981" s="166"/>
      <c r="E981" s="165"/>
      <c r="F981" s="165"/>
      <c r="G981" s="220"/>
      <c r="H981" s="165"/>
      <c r="I981" s="167"/>
      <c r="J981" s="168"/>
      <c r="K981" s="503"/>
      <c r="L981" s="498"/>
      <c r="M981" s="428"/>
      <c r="N981" s="427"/>
      <c r="O981" s="429"/>
      <c r="P981" s="430"/>
      <c r="Q981" s="422" t="str">
        <f t="shared" si="526"/>
        <v/>
      </c>
      <c r="R981" s="422" t="str">
        <f t="shared" si="527"/>
        <v/>
      </c>
      <c r="S981" s="423" t="str">
        <f t="shared" si="528"/>
        <v/>
      </c>
      <c r="T981" s="424" t="str">
        <f t="shared" si="543"/>
        <v/>
      </c>
      <c r="U981" s="425" t="str">
        <f t="shared" si="529"/>
        <v/>
      </c>
      <c r="V981" s="425" t="str">
        <f t="shared" si="530"/>
        <v/>
      </c>
      <c r="W981" s="425"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3"/>
      <c r="BG981" s="3"/>
    </row>
    <row r="982" spans="1:59" s="12" customFormat="1" ht="13.5" customHeight="1" x14ac:dyDescent="0.2">
      <c r="A982" s="163">
        <v>967</v>
      </c>
      <c r="B982" s="164"/>
      <c r="C982" s="165"/>
      <c r="D982" s="166"/>
      <c r="E982" s="165"/>
      <c r="F982" s="165"/>
      <c r="G982" s="220"/>
      <c r="H982" s="165"/>
      <c r="I982" s="167"/>
      <c r="J982" s="168"/>
      <c r="K982" s="503"/>
      <c r="L982" s="498"/>
      <c r="M982" s="428"/>
      <c r="N982" s="427"/>
      <c r="O982" s="429"/>
      <c r="P982" s="430"/>
      <c r="Q982" s="422" t="str">
        <f t="shared" si="526"/>
        <v/>
      </c>
      <c r="R982" s="422" t="str">
        <f t="shared" si="527"/>
        <v/>
      </c>
      <c r="S982" s="423" t="str">
        <f t="shared" si="528"/>
        <v/>
      </c>
      <c r="T982" s="424" t="str">
        <f t="shared" si="543"/>
        <v/>
      </c>
      <c r="U982" s="425" t="str">
        <f t="shared" si="529"/>
        <v/>
      </c>
      <c r="V982" s="425" t="str">
        <f t="shared" si="530"/>
        <v/>
      </c>
      <c r="W982" s="425"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3"/>
      <c r="BG982" s="3"/>
    </row>
    <row r="983" spans="1:59" s="12" customFormat="1" ht="13.5" customHeight="1" x14ac:dyDescent="0.2">
      <c r="A983" s="163">
        <v>968</v>
      </c>
      <c r="B983" s="164"/>
      <c r="C983" s="165"/>
      <c r="D983" s="166"/>
      <c r="E983" s="165"/>
      <c r="F983" s="165"/>
      <c r="G983" s="220"/>
      <c r="H983" s="165"/>
      <c r="I983" s="167"/>
      <c r="J983" s="168"/>
      <c r="K983" s="503"/>
      <c r="L983" s="498"/>
      <c r="M983" s="428"/>
      <c r="N983" s="427"/>
      <c r="O983" s="429"/>
      <c r="P983" s="430"/>
      <c r="Q983" s="422" t="str">
        <f t="shared" si="526"/>
        <v/>
      </c>
      <c r="R983" s="422" t="str">
        <f t="shared" si="527"/>
        <v/>
      </c>
      <c r="S983" s="423" t="str">
        <f t="shared" si="528"/>
        <v/>
      </c>
      <c r="T983" s="424" t="str">
        <f t="shared" si="543"/>
        <v/>
      </c>
      <c r="U983" s="425" t="str">
        <f t="shared" si="529"/>
        <v/>
      </c>
      <c r="V983" s="425" t="str">
        <f t="shared" si="530"/>
        <v/>
      </c>
      <c r="W983" s="425"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3"/>
      <c r="BG983" s="3"/>
    </row>
    <row r="984" spans="1:59" s="12" customFormat="1" ht="13.5" customHeight="1" x14ac:dyDescent="0.2">
      <c r="A984" s="163">
        <v>969</v>
      </c>
      <c r="B984" s="164"/>
      <c r="C984" s="165"/>
      <c r="D984" s="166"/>
      <c r="E984" s="165"/>
      <c r="F984" s="165"/>
      <c r="G984" s="220"/>
      <c r="H984" s="165"/>
      <c r="I984" s="167"/>
      <c r="J984" s="168"/>
      <c r="K984" s="503"/>
      <c r="L984" s="498"/>
      <c r="M984" s="428"/>
      <c r="N984" s="427"/>
      <c r="O984" s="429"/>
      <c r="P984" s="430"/>
      <c r="Q984" s="422" t="str">
        <f t="shared" si="526"/>
        <v/>
      </c>
      <c r="R984" s="422" t="str">
        <f t="shared" si="527"/>
        <v/>
      </c>
      <c r="S984" s="423" t="str">
        <f t="shared" si="528"/>
        <v/>
      </c>
      <c r="T984" s="424" t="str">
        <f t="shared" si="543"/>
        <v/>
      </c>
      <c r="U984" s="425" t="str">
        <f t="shared" si="529"/>
        <v/>
      </c>
      <c r="V984" s="425" t="str">
        <f t="shared" si="530"/>
        <v/>
      </c>
      <c r="W984" s="425"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3"/>
      <c r="BG984" s="3"/>
    </row>
    <row r="985" spans="1:59" s="12" customFormat="1" ht="13.5" customHeight="1" x14ac:dyDescent="0.2">
      <c r="A985" s="163">
        <v>970</v>
      </c>
      <c r="B985" s="164"/>
      <c r="C985" s="165"/>
      <c r="D985" s="166"/>
      <c r="E985" s="165"/>
      <c r="F985" s="165"/>
      <c r="G985" s="220"/>
      <c r="H985" s="165"/>
      <c r="I985" s="167"/>
      <c r="J985" s="168"/>
      <c r="K985" s="503"/>
      <c r="L985" s="498"/>
      <c r="M985" s="428"/>
      <c r="N985" s="427"/>
      <c r="O985" s="429"/>
      <c r="P985" s="430"/>
      <c r="Q985" s="422" t="str">
        <f t="shared" si="526"/>
        <v/>
      </c>
      <c r="R985" s="422" t="str">
        <f t="shared" si="527"/>
        <v/>
      </c>
      <c r="S985" s="423" t="str">
        <f t="shared" si="528"/>
        <v/>
      </c>
      <c r="T985" s="424" t="str">
        <f t="shared" si="543"/>
        <v/>
      </c>
      <c r="U985" s="425" t="str">
        <f t="shared" si="529"/>
        <v/>
      </c>
      <c r="V985" s="425" t="str">
        <f t="shared" si="530"/>
        <v/>
      </c>
      <c r="W985" s="425"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3"/>
      <c r="BG985" s="3"/>
    </row>
    <row r="986" spans="1:59" s="12" customFormat="1" ht="13.5" customHeight="1" x14ac:dyDescent="0.2">
      <c r="A986" s="163">
        <v>971</v>
      </c>
      <c r="B986" s="164"/>
      <c r="C986" s="165"/>
      <c r="D986" s="166"/>
      <c r="E986" s="165"/>
      <c r="F986" s="165"/>
      <c r="G986" s="220"/>
      <c r="H986" s="165"/>
      <c r="I986" s="167"/>
      <c r="J986" s="168"/>
      <c r="K986" s="503"/>
      <c r="L986" s="498"/>
      <c r="M986" s="428"/>
      <c r="N986" s="427"/>
      <c r="O986" s="429"/>
      <c r="P986" s="430"/>
      <c r="Q986" s="422" t="str">
        <f t="shared" si="526"/>
        <v/>
      </c>
      <c r="R986" s="422" t="str">
        <f t="shared" si="527"/>
        <v/>
      </c>
      <c r="S986" s="423" t="str">
        <f t="shared" si="528"/>
        <v/>
      </c>
      <c r="T986" s="424" t="str">
        <f t="shared" si="543"/>
        <v/>
      </c>
      <c r="U986" s="425" t="str">
        <f t="shared" si="529"/>
        <v/>
      </c>
      <c r="V986" s="425" t="str">
        <f t="shared" si="530"/>
        <v/>
      </c>
      <c r="W986" s="425"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3"/>
      <c r="BG986" s="3"/>
    </row>
    <row r="987" spans="1:59" s="12" customFormat="1" ht="13.5" customHeight="1" x14ac:dyDescent="0.2">
      <c r="A987" s="163">
        <v>972</v>
      </c>
      <c r="B987" s="164"/>
      <c r="C987" s="165"/>
      <c r="D987" s="166"/>
      <c r="E987" s="165"/>
      <c r="F987" s="165"/>
      <c r="G987" s="220"/>
      <c r="H987" s="165"/>
      <c r="I987" s="167"/>
      <c r="J987" s="168"/>
      <c r="K987" s="503"/>
      <c r="L987" s="498"/>
      <c r="M987" s="428"/>
      <c r="N987" s="427"/>
      <c r="O987" s="429"/>
      <c r="P987" s="430"/>
      <c r="Q987" s="422" t="str">
        <f t="shared" si="526"/>
        <v/>
      </c>
      <c r="R987" s="422" t="str">
        <f t="shared" si="527"/>
        <v/>
      </c>
      <c r="S987" s="423" t="str">
        <f t="shared" si="528"/>
        <v/>
      </c>
      <c r="T987" s="424" t="str">
        <f t="shared" si="543"/>
        <v/>
      </c>
      <c r="U987" s="425" t="str">
        <f t="shared" si="529"/>
        <v/>
      </c>
      <c r="V987" s="425" t="str">
        <f t="shared" si="530"/>
        <v/>
      </c>
      <c r="W987" s="425"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3"/>
      <c r="BG987" s="3"/>
    </row>
    <row r="988" spans="1:59" s="12" customFormat="1" ht="13.5" customHeight="1" x14ac:dyDescent="0.2">
      <c r="A988" s="163">
        <v>973</v>
      </c>
      <c r="B988" s="164"/>
      <c r="C988" s="165"/>
      <c r="D988" s="166"/>
      <c r="E988" s="165"/>
      <c r="F988" s="165"/>
      <c r="G988" s="220"/>
      <c r="H988" s="165"/>
      <c r="I988" s="167"/>
      <c r="J988" s="168"/>
      <c r="K988" s="503"/>
      <c r="L988" s="498"/>
      <c r="M988" s="428"/>
      <c r="N988" s="427"/>
      <c r="O988" s="429"/>
      <c r="P988" s="430"/>
      <c r="Q988" s="422" t="str">
        <f t="shared" si="526"/>
        <v/>
      </c>
      <c r="R988" s="422" t="str">
        <f t="shared" si="527"/>
        <v/>
      </c>
      <c r="S988" s="423" t="str">
        <f t="shared" si="528"/>
        <v/>
      </c>
      <c r="T988" s="424" t="str">
        <f t="shared" si="543"/>
        <v/>
      </c>
      <c r="U988" s="425" t="str">
        <f t="shared" si="529"/>
        <v/>
      </c>
      <c r="V988" s="425" t="str">
        <f t="shared" si="530"/>
        <v/>
      </c>
      <c r="W988" s="425"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3"/>
      <c r="BG988" s="3"/>
    </row>
    <row r="989" spans="1:59" s="12" customFormat="1" ht="13.5" customHeight="1" x14ac:dyDescent="0.2">
      <c r="A989" s="163">
        <v>974</v>
      </c>
      <c r="B989" s="164"/>
      <c r="C989" s="165"/>
      <c r="D989" s="166"/>
      <c r="E989" s="165"/>
      <c r="F989" s="165"/>
      <c r="G989" s="220"/>
      <c r="H989" s="165"/>
      <c r="I989" s="167"/>
      <c r="J989" s="168"/>
      <c r="K989" s="503"/>
      <c r="L989" s="498"/>
      <c r="M989" s="428"/>
      <c r="N989" s="427"/>
      <c r="O989" s="429"/>
      <c r="P989" s="430"/>
      <c r="Q989" s="422" t="str">
        <f t="shared" si="526"/>
        <v/>
      </c>
      <c r="R989" s="422" t="str">
        <f t="shared" si="527"/>
        <v/>
      </c>
      <c r="S989" s="423" t="str">
        <f t="shared" si="528"/>
        <v/>
      </c>
      <c r="T989" s="424" t="str">
        <f t="shared" si="543"/>
        <v/>
      </c>
      <c r="U989" s="425" t="str">
        <f t="shared" si="529"/>
        <v/>
      </c>
      <c r="V989" s="425" t="str">
        <f t="shared" si="530"/>
        <v/>
      </c>
      <c r="W989" s="425"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3"/>
      <c r="BG989" s="3"/>
    </row>
    <row r="990" spans="1:59" s="12" customFormat="1" ht="13.5" customHeight="1" x14ac:dyDescent="0.2">
      <c r="A990" s="163">
        <v>975</v>
      </c>
      <c r="B990" s="164"/>
      <c r="C990" s="165"/>
      <c r="D990" s="166"/>
      <c r="E990" s="165"/>
      <c r="F990" s="165"/>
      <c r="G990" s="220"/>
      <c r="H990" s="165"/>
      <c r="I990" s="167"/>
      <c r="J990" s="168"/>
      <c r="K990" s="503"/>
      <c r="L990" s="498"/>
      <c r="M990" s="428"/>
      <c r="N990" s="427"/>
      <c r="O990" s="429"/>
      <c r="P990" s="430"/>
      <c r="Q990" s="422" t="str">
        <f t="shared" si="526"/>
        <v/>
      </c>
      <c r="R990" s="422" t="str">
        <f t="shared" si="527"/>
        <v/>
      </c>
      <c r="S990" s="423" t="str">
        <f t="shared" si="528"/>
        <v/>
      </c>
      <c r="T990" s="424" t="str">
        <f t="shared" si="543"/>
        <v/>
      </c>
      <c r="U990" s="425" t="str">
        <f t="shared" si="529"/>
        <v/>
      </c>
      <c r="V990" s="425" t="str">
        <f t="shared" si="530"/>
        <v/>
      </c>
      <c r="W990" s="425"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3"/>
      <c r="BG990" s="3"/>
    </row>
    <row r="991" spans="1:59" s="12" customFormat="1" ht="13.5" customHeight="1" x14ac:dyDescent="0.2">
      <c r="A991" s="163">
        <v>976</v>
      </c>
      <c r="B991" s="164"/>
      <c r="C991" s="165"/>
      <c r="D991" s="166"/>
      <c r="E991" s="165"/>
      <c r="F991" s="165"/>
      <c r="G991" s="220"/>
      <c r="H991" s="165"/>
      <c r="I991" s="167"/>
      <c r="J991" s="168"/>
      <c r="K991" s="503"/>
      <c r="L991" s="498"/>
      <c r="M991" s="428"/>
      <c r="N991" s="427"/>
      <c r="O991" s="429"/>
      <c r="P991" s="430"/>
      <c r="Q991" s="422" t="str">
        <f t="shared" si="526"/>
        <v/>
      </c>
      <c r="R991" s="422" t="str">
        <f t="shared" si="527"/>
        <v/>
      </c>
      <c r="S991" s="423" t="str">
        <f t="shared" si="528"/>
        <v/>
      </c>
      <c r="T991" s="424" t="str">
        <f t="shared" si="543"/>
        <v/>
      </c>
      <c r="U991" s="425" t="str">
        <f t="shared" si="529"/>
        <v/>
      </c>
      <c r="V991" s="425" t="str">
        <f t="shared" si="530"/>
        <v/>
      </c>
      <c r="W991" s="425"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3"/>
      <c r="BG991" s="3"/>
    </row>
    <row r="992" spans="1:59" s="12" customFormat="1" ht="13.5" customHeight="1" x14ac:dyDescent="0.2">
      <c r="A992" s="163">
        <v>977</v>
      </c>
      <c r="B992" s="164"/>
      <c r="C992" s="165"/>
      <c r="D992" s="166"/>
      <c r="E992" s="165"/>
      <c r="F992" s="165"/>
      <c r="G992" s="220"/>
      <c r="H992" s="165"/>
      <c r="I992" s="167"/>
      <c r="J992" s="168"/>
      <c r="K992" s="503"/>
      <c r="L992" s="498"/>
      <c r="M992" s="428"/>
      <c r="N992" s="427"/>
      <c r="O992" s="429"/>
      <c r="P992" s="430"/>
      <c r="Q992" s="422" t="str">
        <f t="shared" si="526"/>
        <v/>
      </c>
      <c r="R992" s="422" t="str">
        <f t="shared" si="527"/>
        <v/>
      </c>
      <c r="S992" s="423" t="str">
        <f t="shared" si="528"/>
        <v/>
      </c>
      <c r="T992" s="424" t="str">
        <f t="shared" si="543"/>
        <v/>
      </c>
      <c r="U992" s="425" t="str">
        <f t="shared" si="529"/>
        <v/>
      </c>
      <c r="V992" s="425" t="str">
        <f t="shared" si="530"/>
        <v/>
      </c>
      <c r="W992" s="425"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3"/>
      <c r="BG992" s="3"/>
    </row>
    <row r="993" spans="1:59" s="12" customFormat="1" ht="13.5" customHeight="1" x14ac:dyDescent="0.2">
      <c r="A993" s="163">
        <v>978</v>
      </c>
      <c r="B993" s="164"/>
      <c r="C993" s="165"/>
      <c r="D993" s="166"/>
      <c r="E993" s="165"/>
      <c r="F993" s="165"/>
      <c r="G993" s="220"/>
      <c r="H993" s="165"/>
      <c r="I993" s="167"/>
      <c r="J993" s="168"/>
      <c r="K993" s="503"/>
      <c r="L993" s="498"/>
      <c r="M993" s="428"/>
      <c r="N993" s="427"/>
      <c r="O993" s="429"/>
      <c r="P993" s="430"/>
      <c r="Q993" s="422" t="str">
        <f t="shared" si="526"/>
        <v/>
      </c>
      <c r="R993" s="422" t="str">
        <f t="shared" si="527"/>
        <v/>
      </c>
      <c r="S993" s="423" t="str">
        <f t="shared" si="528"/>
        <v/>
      </c>
      <c r="T993" s="424" t="str">
        <f t="shared" si="543"/>
        <v/>
      </c>
      <c r="U993" s="425" t="str">
        <f t="shared" si="529"/>
        <v/>
      </c>
      <c r="V993" s="425" t="str">
        <f t="shared" si="530"/>
        <v/>
      </c>
      <c r="W993" s="425"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3"/>
      <c r="BG993" s="3"/>
    </row>
    <row r="994" spans="1:59" s="12" customFormat="1" ht="13.5" customHeight="1" x14ac:dyDescent="0.2">
      <c r="A994" s="163">
        <v>979</v>
      </c>
      <c r="B994" s="164"/>
      <c r="C994" s="165"/>
      <c r="D994" s="166"/>
      <c r="E994" s="165"/>
      <c r="F994" s="165"/>
      <c r="G994" s="220"/>
      <c r="H994" s="165"/>
      <c r="I994" s="167"/>
      <c r="J994" s="168"/>
      <c r="K994" s="503"/>
      <c r="L994" s="498"/>
      <c r="M994" s="428"/>
      <c r="N994" s="427"/>
      <c r="O994" s="429"/>
      <c r="P994" s="430"/>
      <c r="Q994" s="422" t="str">
        <f t="shared" si="526"/>
        <v/>
      </c>
      <c r="R994" s="422" t="str">
        <f t="shared" si="527"/>
        <v/>
      </c>
      <c r="S994" s="423" t="str">
        <f t="shared" si="528"/>
        <v/>
      </c>
      <c r="T994" s="424" t="str">
        <f t="shared" si="543"/>
        <v/>
      </c>
      <c r="U994" s="425" t="str">
        <f t="shared" si="529"/>
        <v/>
      </c>
      <c r="V994" s="425" t="str">
        <f t="shared" si="530"/>
        <v/>
      </c>
      <c r="W994" s="425"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3"/>
      <c r="BG994" s="3"/>
    </row>
    <row r="995" spans="1:59" s="12" customFormat="1" ht="13.5" customHeight="1" x14ac:dyDescent="0.2">
      <c r="A995" s="163">
        <v>980</v>
      </c>
      <c r="B995" s="164"/>
      <c r="C995" s="165"/>
      <c r="D995" s="166"/>
      <c r="E995" s="165"/>
      <c r="F995" s="165"/>
      <c r="G995" s="220"/>
      <c r="H995" s="165"/>
      <c r="I995" s="167"/>
      <c r="J995" s="168"/>
      <c r="K995" s="503"/>
      <c r="L995" s="498"/>
      <c r="M995" s="428"/>
      <c r="N995" s="427"/>
      <c r="O995" s="429"/>
      <c r="P995" s="430"/>
      <c r="Q995" s="422" t="str">
        <f t="shared" si="526"/>
        <v/>
      </c>
      <c r="R995" s="422" t="str">
        <f t="shared" si="527"/>
        <v/>
      </c>
      <c r="S995" s="423" t="str">
        <f t="shared" si="528"/>
        <v/>
      </c>
      <c r="T995" s="424" t="str">
        <f t="shared" si="543"/>
        <v/>
      </c>
      <c r="U995" s="425" t="str">
        <f t="shared" si="529"/>
        <v/>
      </c>
      <c r="V995" s="425" t="str">
        <f t="shared" si="530"/>
        <v/>
      </c>
      <c r="W995" s="425"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3"/>
      <c r="BG995" s="3"/>
    </row>
    <row r="996" spans="1:59" s="12" customFormat="1" ht="13.5" customHeight="1" x14ac:dyDescent="0.2">
      <c r="A996" s="163">
        <v>981</v>
      </c>
      <c r="B996" s="164"/>
      <c r="C996" s="165"/>
      <c r="D996" s="166"/>
      <c r="E996" s="165"/>
      <c r="F996" s="165"/>
      <c r="G996" s="220"/>
      <c r="H996" s="165"/>
      <c r="I996" s="167"/>
      <c r="J996" s="168"/>
      <c r="K996" s="503"/>
      <c r="L996" s="498"/>
      <c r="M996" s="428"/>
      <c r="N996" s="427"/>
      <c r="O996" s="429"/>
      <c r="P996" s="430"/>
      <c r="Q996" s="422" t="str">
        <f t="shared" si="526"/>
        <v/>
      </c>
      <c r="R996" s="422" t="str">
        <f t="shared" si="527"/>
        <v/>
      </c>
      <c r="S996" s="423" t="str">
        <f t="shared" si="528"/>
        <v/>
      </c>
      <c r="T996" s="424" t="str">
        <f t="shared" si="543"/>
        <v/>
      </c>
      <c r="U996" s="425" t="str">
        <f t="shared" si="529"/>
        <v/>
      </c>
      <c r="V996" s="425" t="str">
        <f t="shared" si="530"/>
        <v/>
      </c>
      <c r="W996" s="425"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3"/>
      <c r="BG996" s="3"/>
    </row>
    <row r="997" spans="1:59" s="12" customFormat="1" ht="13.5" customHeight="1" x14ac:dyDescent="0.2">
      <c r="A997" s="163">
        <v>982</v>
      </c>
      <c r="B997" s="164"/>
      <c r="C997" s="165"/>
      <c r="D997" s="166"/>
      <c r="E997" s="165"/>
      <c r="F997" s="165"/>
      <c r="G997" s="220"/>
      <c r="H997" s="165"/>
      <c r="I997" s="167"/>
      <c r="J997" s="168"/>
      <c r="K997" s="503"/>
      <c r="L997" s="498"/>
      <c r="M997" s="428"/>
      <c r="N997" s="427"/>
      <c r="O997" s="429"/>
      <c r="P997" s="430"/>
      <c r="Q997" s="422" t="str">
        <f t="shared" si="526"/>
        <v/>
      </c>
      <c r="R997" s="422" t="str">
        <f t="shared" si="527"/>
        <v/>
      </c>
      <c r="S997" s="423" t="str">
        <f t="shared" si="528"/>
        <v/>
      </c>
      <c r="T997" s="424" t="str">
        <f t="shared" si="543"/>
        <v/>
      </c>
      <c r="U997" s="425" t="str">
        <f t="shared" si="529"/>
        <v/>
      </c>
      <c r="V997" s="425" t="str">
        <f t="shared" si="530"/>
        <v/>
      </c>
      <c r="W997" s="425"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3"/>
      <c r="BG997" s="3"/>
    </row>
    <row r="998" spans="1:59" s="12" customFormat="1" ht="13.5" customHeight="1" x14ac:dyDescent="0.2">
      <c r="A998" s="163">
        <v>983</v>
      </c>
      <c r="B998" s="164"/>
      <c r="C998" s="165"/>
      <c r="D998" s="166"/>
      <c r="E998" s="165"/>
      <c r="F998" s="165"/>
      <c r="G998" s="220"/>
      <c r="H998" s="165"/>
      <c r="I998" s="167"/>
      <c r="J998" s="168"/>
      <c r="K998" s="503"/>
      <c r="L998" s="498"/>
      <c r="M998" s="428"/>
      <c r="N998" s="427"/>
      <c r="O998" s="429"/>
      <c r="P998" s="430"/>
      <c r="Q998" s="422" t="str">
        <f t="shared" si="526"/>
        <v/>
      </c>
      <c r="R998" s="422" t="str">
        <f t="shared" si="527"/>
        <v/>
      </c>
      <c r="S998" s="423" t="str">
        <f t="shared" si="528"/>
        <v/>
      </c>
      <c r="T998" s="424" t="str">
        <f t="shared" si="543"/>
        <v/>
      </c>
      <c r="U998" s="425" t="str">
        <f t="shared" si="529"/>
        <v/>
      </c>
      <c r="V998" s="425" t="str">
        <f t="shared" si="530"/>
        <v/>
      </c>
      <c r="W998" s="425"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3"/>
      <c r="BG998" s="3"/>
    </row>
    <row r="999" spans="1:59" s="12" customFormat="1" ht="13.5" customHeight="1" x14ac:dyDescent="0.2">
      <c r="A999" s="163">
        <v>984</v>
      </c>
      <c r="B999" s="164"/>
      <c r="C999" s="165"/>
      <c r="D999" s="166"/>
      <c r="E999" s="165"/>
      <c r="F999" s="165"/>
      <c r="G999" s="220"/>
      <c r="H999" s="165"/>
      <c r="I999" s="167"/>
      <c r="J999" s="168"/>
      <c r="K999" s="503"/>
      <c r="L999" s="498"/>
      <c r="M999" s="428"/>
      <c r="N999" s="427"/>
      <c r="O999" s="429"/>
      <c r="P999" s="430"/>
      <c r="Q999" s="422" t="str">
        <f t="shared" si="526"/>
        <v/>
      </c>
      <c r="R999" s="422" t="str">
        <f t="shared" si="527"/>
        <v/>
      </c>
      <c r="S999" s="423" t="str">
        <f t="shared" si="528"/>
        <v/>
      </c>
      <c r="T999" s="424" t="str">
        <f t="shared" si="543"/>
        <v/>
      </c>
      <c r="U999" s="425" t="str">
        <f t="shared" si="529"/>
        <v/>
      </c>
      <c r="V999" s="425" t="str">
        <f t="shared" si="530"/>
        <v/>
      </c>
      <c r="W999" s="425"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3"/>
      <c r="BG999" s="3"/>
    </row>
    <row r="1000" spans="1:59" s="12" customFormat="1" ht="13.5" customHeight="1" x14ac:dyDescent="0.2">
      <c r="A1000" s="163">
        <v>985</v>
      </c>
      <c r="B1000" s="164"/>
      <c r="C1000" s="165"/>
      <c r="D1000" s="166"/>
      <c r="E1000" s="165"/>
      <c r="F1000" s="165"/>
      <c r="G1000" s="220"/>
      <c r="H1000" s="165"/>
      <c r="I1000" s="167"/>
      <c r="J1000" s="168"/>
      <c r="K1000" s="503"/>
      <c r="L1000" s="498"/>
      <c r="M1000" s="428"/>
      <c r="N1000" s="427"/>
      <c r="O1000" s="429"/>
      <c r="P1000" s="430"/>
      <c r="Q1000" s="422" t="str">
        <f t="shared" si="526"/>
        <v/>
      </c>
      <c r="R1000" s="422" t="str">
        <f t="shared" si="527"/>
        <v/>
      </c>
      <c r="S1000" s="423" t="str">
        <f t="shared" si="528"/>
        <v/>
      </c>
      <c r="T1000" s="424" t="str">
        <f t="shared" si="543"/>
        <v/>
      </c>
      <c r="U1000" s="425" t="str">
        <f t="shared" si="529"/>
        <v/>
      </c>
      <c r="V1000" s="425" t="str">
        <f t="shared" si="530"/>
        <v/>
      </c>
      <c r="W1000" s="425"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3"/>
      <c r="BG1000" s="3"/>
    </row>
    <row r="1001" spans="1:59" s="12" customFormat="1" ht="13.5" customHeight="1" x14ac:dyDescent="0.2">
      <c r="A1001" s="163">
        <v>986</v>
      </c>
      <c r="B1001" s="164"/>
      <c r="C1001" s="165"/>
      <c r="D1001" s="166"/>
      <c r="E1001" s="165"/>
      <c r="F1001" s="165"/>
      <c r="G1001" s="220"/>
      <c r="H1001" s="165"/>
      <c r="I1001" s="167"/>
      <c r="J1001" s="168"/>
      <c r="K1001" s="503"/>
      <c r="L1001" s="498"/>
      <c r="M1001" s="428"/>
      <c r="N1001" s="427"/>
      <c r="O1001" s="429"/>
      <c r="P1001" s="430"/>
      <c r="Q1001" s="422" t="str">
        <f t="shared" si="526"/>
        <v/>
      </c>
      <c r="R1001" s="422" t="str">
        <f t="shared" si="527"/>
        <v/>
      </c>
      <c r="S1001" s="423" t="str">
        <f t="shared" si="528"/>
        <v/>
      </c>
      <c r="T1001" s="424" t="str">
        <f t="shared" si="543"/>
        <v/>
      </c>
      <c r="U1001" s="425" t="str">
        <f t="shared" si="529"/>
        <v/>
      </c>
      <c r="V1001" s="425" t="str">
        <f t="shared" si="530"/>
        <v/>
      </c>
      <c r="W1001" s="425"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3"/>
      <c r="BG1001" s="3"/>
    </row>
    <row r="1002" spans="1:59" s="12" customFormat="1" ht="13.5" customHeight="1" x14ac:dyDescent="0.2">
      <c r="A1002" s="163">
        <v>987</v>
      </c>
      <c r="B1002" s="164"/>
      <c r="C1002" s="165"/>
      <c r="D1002" s="166"/>
      <c r="E1002" s="165"/>
      <c r="F1002" s="165"/>
      <c r="G1002" s="220"/>
      <c r="H1002" s="165"/>
      <c r="I1002" s="167"/>
      <c r="J1002" s="168"/>
      <c r="K1002" s="503"/>
      <c r="L1002" s="498"/>
      <c r="M1002" s="428"/>
      <c r="N1002" s="427"/>
      <c r="O1002" s="429"/>
      <c r="P1002" s="430"/>
      <c r="Q1002" s="422" t="str">
        <f t="shared" si="526"/>
        <v/>
      </c>
      <c r="R1002" s="422" t="str">
        <f t="shared" si="527"/>
        <v/>
      </c>
      <c r="S1002" s="423" t="str">
        <f t="shared" si="528"/>
        <v/>
      </c>
      <c r="T1002" s="424" t="str">
        <f t="shared" si="543"/>
        <v/>
      </c>
      <c r="U1002" s="425" t="str">
        <f t="shared" si="529"/>
        <v/>
      </c>
      <c r="V1002" s="425" t="str">
        <f t="shared" si="530"/>
        <v/>
      </c>
      <c r="W1002" s="425"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3"/>
      <c r="BG1002" s="3"/>
    </row>
    <row r="1003" spans="1:59" s="12" customFormat="1" ht="13.5" customHeight="1" x14ac:dyDescent="0.2">
      <c r="A1003" s="163">
        <v>988</v>
      </c>
      <c r="B1003" s="164"/>
      <c r="C1003" s="165"/>
      <c r="D1003" s="166"/>
      <c r="E1003" s="165"/>
      <c r="F1003" s="165"/>
      <c r="G1003" s="220"/>
      <c r="H1003" s="165"/>
      <c r="I1003" s="167"/>
      <c r="J1003" s="168"/>
      <c r="K1003" s="503"/>
      <c r="L1003" s="498"/>
      <c r="M1003" s="428"/>
      <c r="N1003" s="427"/>
      <c r="O1003" s="429"/>
      <c r="P1003" s="430"/>
      <c r="Q1003" s="422" t="str">
        <f t="shared" si="526"/>
        <v/>
      </c>
      <c r="R1003" s="422" t="str">
        <f t="shared" si="527"/>
        <v/>
      </c>
      <c r="S1003" s="423" t="str">
        <f t="shared" si="528"/>
        <v/>
      </c>
      <c r="T1003" s="424" t="str">
        <f t="shared" si="543"/>
        <v/>
      </c>
      <c r="U1003" s="425" t="str">
        <f t="shared" si="529"/>
        <v/>
      </c>
      <c r="V1003" s="425" t="str">
        <f t="shared" si="530"/>
        <v/>
      </c>
      <c r="W1003" s="425"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3"/>
      <c r="BG1003" s="3"/>
    </row>
    <row r="1004" spans="1:59" s="12" customFormat="1" ht="13.5" customHeight="1" x14ac:dyDescent="0.2">
      <c r="A1004" s="163">
        <v>989</v>
      </c>
      <c r="B1004" s="164"/>
      <c r="C1004" s="165"/>
      <c r="D1004" s="166"/>
      <c r="E1004" s="165"/>
      <c r="F1004" s="165"/>
      <c r="G1004" s="220"/>
      <c r="H1004" s="165"/>
      <c r="I1004" s="167"/>
      <c r="J1004" s="168"/>
      <c r="K1004" s="503"/>
      <c r="L1004" s="498"/>
      <c r="M1004" s="428"/>
      <c r="N1004" s="427"/>
      <c r="O1004" s="429"/>
      <c r="P1004" s="430"/>
      <c r="Q1004" s="422" t="str">
        <f t="shared" si="526"/>
        <v/>
      </c>
      <c r="R1004" s="422" t="str">
        <f t="shared" si="527"/>
        <v/>
      </c>
      <c r="S1004" s="423" t="str">
        <f t="shared" si="528"/>
        <v/>
      </c>
      <c r="T1004" s="424" t="str">
        <f t="shared" si="543"/>
        <v/>
      </c>
      <c r="U1004" s="425" t="str">
        <f t="shared" si="529"/>
        <v/>
      </c>
      <c r="V1004" s="425" t="str">
        <f t="shared" si="530"/>
        <v/>
      </c>
      <c r="W1004" s="425"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3"/>
      <c r="BG1004" s="3"/>
    </row>
    <row r="1005" spans="1:59" s="12" customFormat="1" ht="13.5" customHeight="1" x14ac:dyDescent="0.2">
      <c r="A1005" s="163">
        <v>990</v>
      </c>
      <c r="B1005" s="164"/>
      <c r="C1005" s="165"/>
      <c r="D1005" s="166"/>
      <c r="E1005" s="165"/>
      <c r="F1005" s="165"/>
      <c r="G1005" s="220"/>
      <c r="H1005" s="165"/>
      <c r="I1005" s="167"/>
      <c r="J1005" s="168"/>
      <c r="K1005" s="503"/>
      <c r="L1005" s="498"/>
      <c r="M1005" s="428"/>
      <c r="N1005" s="427"/>
      <c r="O1005" s="429"/>
      <c r="P1005" s="430"/>
      <c r="Q1005" s="422" t="str">
        <f t="shared" si="526"/>
        <v/>
      </c>
      <c r="R1005" s="422" t="str">
        <f t="shared" si="527"/>
        <v/>
      </c>
      <c r="S1005" s="423" t="str">
        <f t="shared" si="528"/>
        <v/>
      </c>
      <c r="T1005" s="424" t="str">
        <f t="shared" si="543"/>
        <v/>
      </c>
      <c r="U1005" s="425" t="str">
        <f t="shared" si="529"/>
        <v/>
      </c>
      <c r="V1005" s="425" t="str">
        <f t="shared" si="530"/>
        <v/>
      </c>
      <c r="W1005" s="425"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3"/>
      <c r="BG1005" s="3"/>
    </row>
    <row r="1006" spans="1:59" s="12" customFormat="1" ht="13.5" customHeight="1" x14ac:dyDescent="0.2">
      <c r="A1006" s="163">
        <v>991</v>
      </c>
      <c r="B1006" s="164"/>
      <c r="C1006" s="165"/>
      <c r="D1006" s="166"/>
      <c r="E1006" s="165"/>
      <c r="F1006" s="165"/>
      <c r="G1006" s="220"/>
      <c r="H1006" s="165"/>
      <c r="I1006" s="167"/>
      <c r="J1006" s="168"/>
      <c r="K1006" s="503"/>
      <c r="L1006" s="498"/>
      <c r="M1006" s="428"/>
      <c r="N1006" s="427"/>
      <c r="O1006" s="429"/>
      <c r="P1006" s="430"/>
      <c r="Q1006" s="422" t="str">
        <f t="shared" si="526"/>
        <v/>
      </c>
      <c r="R1006" s="422" t="str">
        <f t="shared" si="527"/>
        <v/>
      </c>
      <c r="S1006" s="423" t="str">
        <f t="shared" si="528"/>
        <v/>
      </c>
      <c r="T1006" s="424" t="str">
        <f t="shared" si="543"/>
        <v/>
      </c>
      <c r="U1006" s="425" t="str">
        <f t="shared" si="529"/>
        <v/>
      </c>
      <c r="V1006" s="425" t="str">
        <f t="shared" si="530"/>
        <v/>
      </c>
      <c r="W1006" s="425"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3"/>
      <c r="BG1006" s="3"/>
    </row>
    <row r="1007" spans="1:59" s="12" customFormat="1" ht="13.5" customHeight="1" x14ac:dyDescent="0.2">
      <c r="A1007" s="163">
        <v>992</v>
      </c>
      <c r="B1007" s="164"/>
      <c r="C1007" s="165"/>
      <c r="D1007" s="166"/>
      <c r="E1007" s="165"/>
      <c r="F1007" s="165"/>
      <c r="G1007" s="220"/>
      <c r="H1007" s="165"/>
      <c r="I1007" s="167"/>
      <c r="J1007" s="168"/>
      <c r="K1007" s="503"/>
      <c r="L1007" s="498"/>
      <c r="M1007" s="428"/>
      <c r="N1007" s="427"/>
      <c r="O1007" s="429"/>
      <c r="P1007" s="430"/>
      <c r="Q1007" s="422" t="str">
        <f t="shared" si="526"/>
        <v/>
      </c>
      <c r="R1007" s="422" t="str">
        <f t="shared" si="527"/>
        <v/>
      </c>
      <c r="S1007" s="423" t="str">
        <f t="shared" si="528"/>
        <v/>
      </c>
      <c r="T1007" s="424" t="str">
        <f t="shared" si="543"/>
        <v/>
      </c>
      <c r="U1007" s="425" t="str">
        <f t="shared" si="529"/>
        <v/>
      </c>
      <c r="V1007" s="425" t="str">
        <f t="shared" si="530"/>
        <v/>
      </c>
      <c r="W1007" s="425"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3"/>
      <c r="BG1007" s="3"/>
    </row>
    <row r="1008" spans="1:59" s="12" customFormat="1" ht="13.5" customHeight="1" x14ac:dyDescent="0.2">
      <c r="A1008" s="163">
        <v>993</v>
      </c>
      <c r="B1008" s="164"/>
      <c r="C1008" s="165"/>
      <c r="D1008" s="166"/>
      <c r="E1008" s="165"/>
      <c r="F1008" s="165"/>
      <c r="G1008" s="220"/>
      <c r="H1008" s="165"/>
      <c r="I1008" s="167"/>
      <c r="J1008" s="168"/>
      <c r="K1008" s="503"/>
      <c r="L1008" s="498"/>
      <c r="M1008" s="428"/>
      <c r="N1008" s="427"/>
      <c r="O1008" s="429"/>
      <c r="P1008" s="430"/>
      <c r="Q1008" s="422" t="str">
        <f t="shared" si="526"/>
        <v/>
      </c>
      <c r="R1008" s="422" t="str">
        <f t="shared" si="527"/>
        <v/>
      </c>
      <c r="S1008" s="423" t="str">
        <f t="shared" si="528"/>
        <v/>
      </c>
      <c r="T1008" s="424" t="str">
        <f t="shared" si="543"/>
        <v/>
      </c>
      <c r="U1008" s="425" t="str">
        <f t="shared" si="529"/>
        <v/>
      </c>
      <c r="V1008" s="425" t="str">
        <f t="shared" si="530"/>
        <v/>
      </c>
      <c r="W1008" s="425"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3"/>
      <c r="BG1008" s="3"/>
    </row>
    <row r="1009" spans="1:66" s="12" customFormat="1" ht="13.5" customHeight="1" x14ac:dyDescent="0.2">
      <c r="A1009" s="163">
        <v>994</v>
      </c>
      <c r="B1009" s="164"/>
      <c r="C1009" s="165"/>
      <c r="D1009" s="166"/>
      <c r="E1009" s="165"/>
      <c r="F1009" s="165"/>
      <c r="G1009" s="220"/>
      <c r="H1009" s="165"/>
      <c r="I1009" s="167"/>
      <c r="J1009" s="168"/>
      <c r="K1009" s="503"/>
      <c r="L1009" s="498"/>
      <c r="M1009" s="428"/>
      <c r="N1009" s="427"/>
      <c r="O1009" s="429"/>
      <c r="P1009" s="430"/>
      <c r="Q1009" s="422" t="str">
        <f t="shared" si="526"/>
        <v/>
      </c>
      <c r="R1009" s="422" t="str">
        <f t="shared" si="527"/>
        <v/>
      </c>
      <c r="S1009" s="423" t="str">
        <f t="shared" si="528"/>
        <v/>
      </c>
      <c r="T1009" s="424" t="str">
        <f t="shared" si="543"/>
        <v/>
      </c>
      <c r="U1009" s="425" t="str">
        <f t="shared" si="529"/>
        <v/>
      </c>
      <c r="V1009" s="425" t="str">
        <f t="shared" si="530"/>
        <v/>
      </c>
      <c r="W1009" s="425"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3"/>
      <c r="BG1009" s="3"/>
    </row>
    <row r="1010" spans="1:66" s="12" customFormat="1" ht="13.5" customHeight="1" x14ac:dyDescent="0.2">
      <c r="A1010" s="163">
        <v>995</v>
      </c>
      <c r="B1010" s="164"/>
      <c r="C1010" s="165"/>
      <c r="D1010" s="166"/>
      <c r="E1010" s="165"/>
      <c r="F1010" s="165"/>
      <c r="G1010" s="220"/>
      <c r="H1010" s="165"/>
      <c r="I1010" s="167"/>
      <c r="J1010" s="168"/>
      <c r="K1010" s="503"/>
      <c r="L1010" s="498"/>
      <c r="M1010" s="428"/>
      <c r="N1010" s="427"/>
      <c r="O1010" s="429"/>
      <c r="P1010" s="430"/>
      <c r="Q1010" s="422" t="str">
        <f t="shared" si="526"/>
        <v/>
      </c>
      <c r="R1010" s="422" t="str">
        <f t="shared" si="527"/>
        <v/>
      </c>
      <c r="S1010" s="423" t="str">
        <f t="shared" si="528"/>
        <v/>
      </c>
      <c r="T1010" s="424" t="str">
        <f t="shared" si="543"/>
        <v/>
      </c>
      <c r="U1010" s="425" t="str">
        <f t="shared" si="529"/>
        <v/>
      </c>
      <c r="V1010" s="425" t="str">
        <f t="shared" si="530"/>
        <v/>
      </c>
      <c r="W1010" s="425"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3"/>
      <c r="BG1010" s="3"/>
    </row>
    <row r="1011" spans="1:66" s="12" customFormat="1" ht="13.5" customHeight="1" x14ac:dyDescent="0.2">
      <c r="A1011" s="163">
        <v>996</v>
      </c>
      <c r="B1011" s="164"/>
      <c r="C1011" s="165"/>
      <c r="D1011" s="166"/>
      <c r="E1011" s="165"/>
      <c r="F1011" s="165"/>
      <c r="G1011" s="220"/>
      <c r="H1011" s="165"/>
      <c r="I1011" s="167"/>
      <c r="J1011" s="168"/>
      <c r="K1011" s="503"/>
      <c r="L1011" s="498"/>
      <c r="M1011" s="428"/>
      <c r="N1011" s="427"/>
      <c r="O1011" s="429"/>
      <c r="P1011" s="430"/>
      <c r="Q1011" s="422" t="str">
        <f t="shared" si="526"/>
        <v/>
      </c>
      <c r="R1011" s="422" t="str">
        <f t="shared" si="527"/>
        <v/>
      </c>
      <c r="S1011" s="423" t="str">
        <f t="shared" si="528"/>
        <v/>
      </c>
      <c r="T1011" s="424" t="str">
        <f t="shared" si="543"/>
        <v/>
      </c>
      <c r="U1011" s="425" t="str">
        <f t="shared" si="529"/>
        <v/>
      </c>
      <c r="V1011" s="425" t="str">
        <f t="shared" si="530"/>
        <v/>
      </c>
      <c r="W1011" s="425"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3"/>
      <c r="BG1011" s="3"/>
    </row>
    <row r="1012" spans="1:66" s="12" customFormat="1" ht="13.5" customHeight="1" x14ac:dyDescent="0.2">
      <c r="A1012" s="163">
        <v>997</v>
      </c>
      <c r="B1012" s="164"/>
      <c r="C1012" s="165"/>
      <c r="D1012" s="166"/>
      <c r="E1012" s="165"/>
      <c r="F1012" s="165"/>
      <c r="G1012" s="220"/>
      <c r="H1012" s="165"/>
      <c r="I1012" s="167"/>
      <c r="J1012" s="168"/>
      <c r="K1012" s="503"/>
      <c r="L1012" s="498"/>
      <c r="M1012" s="428"/>
      <c r="N1012" s="427"/>
      <c r="O1012" s="429"/>
      <c r="P1012" s="430"/>
      <c r="Q1012" s="422" t="str">
        <f t="shared" si="526"/>
        <v/>
      </c>
      <c r="R1012" s="422" t="str">
        <f t="shared" si="527"/>
        <v/>
      </c>
      <c r="S1012" s="423" t="str">
        <f t="shared" si="528"/>
        <v/>
      </c>
      <c r="T1012" s="424" t="str">
        <f t="shared" si="543"/>
        <v/>
      </c>
      <c r="U1012" s="425" t="str">
        <f t="shared" si="529"/>
        <v/>
      </c>
      <c r="V1012" s="425" t="str">
        <f t="shared" si="530"/>
        <v/>
      </c>
      <c r="W1012" s="425"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3"/>
      <c r="BG1012" s="3"/>
    </row>
    <row r="1013" spans="1:66" s="12" customFormat="1" ht="13.5" customHeight="1" x14ac:dyDescent="0.2">
      <c r="A1013" s="163">
        <v>998</v>
      </c>
      <c r="B1013" s="164"/>
      <c r="C1013" s="165"/>
      <c r="D1013" s="166"/>
      <c r="E1013" s="165"/>
      <c r="F1013" s="165"/>
      <c r="G1013" s="220"/>
      <c r="H1013" s="165"/>
      <c r="I1013" s="167"/>
      <c r="J1013" s="168"/>
      <c r="K1013" s="503"/>
      <c r="L1013" s="498"/>
      <c r="M1013" s="428"/>
      <c r="N1013" s="427"/>
      <c r="O1013" s="429"/>
      <c r="P1013" s="430"/>
      <c r="Q1013" s="422" t="str">
        <f t="shared" si="526"/>
        <v/>
      </c>
      <c r="R1013" s="422" t="str">
        <f t="shared" si="527"/>
        <v/>
      </c>
      <c r="S1013" s="423" t="str">
        <f t="shared" si="528"/>
        <v/>
      </c>
      <c r="T1013" s="424" t="str">
        <f t="shared" si="543"/>
        <v/>
      </c>
      <c r="U1013" s="425" t="str">
        <f t="shared" si="529"/>
        <v/>
      </c>
      <c r="V1013" s="425" t="str">
        <f t="shared" si="530"/>
        <v/>
      </c>
      <c r="W1013" s="425"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3"/>
      <c r="BG1013" s="3"/>
    </row>
    <row r="1014" spans="1:66" s="12" customFormat="1" ht="13.5" customHeight="1" x14ac:dyDescent="0.2">
      <c r="A1014" s="163">
        <v>999</v>
      </c>
      <c r="B1014" s="164"/>
      <c r="C1014" s="165"/>
      <c r="D1014" s="166"/>
      <c r="E1014" s="165"/>
      <c r="F1014" s="165"/>
      <c r="G1014" s="220"/>
      <c r="H1014" s="165"/>
      <c r="I1014" s="167"/>
      <c r="J1014" s="168"/>
      <c r="K1014" s="503"/>
      <c r="L1014" s="498"/>
      <c r="M1014" s="428"/>
      <c r="N1014" s="427"/>
      <c r="O1014" s="429"/>
      <c r="P1014" s="430"/>
      <c r="Q1014" s="422" t="str">
        <f t="shared" si="526"/>
        <v/>
      </c>
      <c r="R1014" s="422" t="str">
        <f t="shared" si="527"/>
        <v/>
      </c>
      <c r="S1014" s="423" t="str">
        <f t="shared" si="528"/>
        <v/>
      </c>
      <c r="T1014" s="424" t="str">
        <f t="shared" si="543"/>
        <v/>
      </c>
      <c r="U1014" s="425" t="str">
        <f t="shared" si="529"/>
        <v/>
      </c>
      <c r="V1014" s="425" t="str">
        <f t="shared" si="530"/>
        <v/>
      </c>
      <c r="W1014" s="425" t="str">
        <f t="shared" si="531"/>
        <v/>
      </c>
      <c r="X1014" s="38"/>
      <c r="Y1014" s="37" t="str">
        <f t="shared" si="544"/>
        <v/>
      </c>
      <c r="Z1014" s="37" t="str">
        <f t="shared" si="545"/>
        <v/>
      </c>
      <c r="AA1014" s="29" t="str">
        <f t="shared" si="532"/>
        <v/>
      </c>
      <c r="AB1014" s="6" t="e">
        <f t="shared" si="546"/>
        <v>#N/A</v>
      </c>
      <c r="AC1014" s="6" t="e">
        <f t="shared" si="547"/>
        <v>#N/A</v>
      </c>
      <c r="AD1014" s="6" t="e">
        <f t="shared" si="548"/>
        <v>#N/A</v>
      </c>
      <c r="AE1014" s="6" t="str">
        <f t="shared" si="533"/>
        <v/>
      </c>
      <c r="AF1014" s="10">
        <f t="shared" si="534"/>
        <v>1</v>
      </c>
      <c r="AG1014" s="6" t="e">
        <f t="shared" si="549"/>
        <v>#N/A</v>
      </c>
      <c r="AH1014" s="6" t="e">
        <f t="shared" si="550"/>
        <v>#N/A</v>
      </c>
      <c r="AI1014" s="6" t="e">
        <f t="shared" si="560"/>
        <v>#N/A</v>
      </c>
      <c r="AJ1014" s="6" t="e">
        <f t="shared" si="551"/>
        <v>#N/A</v>
      </c>
      <c r="AK1014" s="11" t="str">
        <f t="shared" si="552"/>
        <v xml:space="preserve"> </v>
      </c>
      <c r="AL1014" s="6" t="e">
        <f t="shared" si="553"/>
        <v>#N/A</v>
      </c>
      <c r="AM1014" s="6" t="e">
        <f t="shared" si="554"/>
        <v>#N/A</v>
      </c>
      <c r="AN1014" s="6" t="e">
        <f t="shared" si="555"/>
        <v>#N/A</v>
      </c>
      <c r="AO1014" s="6" t="e">
        <f t="shared" si="535"/>
        <v>#N/A</v>
      </c>
      <c r="AP1014" s="6" t="e">
        <f t="shared" si="556"/>
        <v>#N/A</v>
      </c>
      <c r="AQ1014" s="6" t="e">
        <f t="shared" si="557"/>
        <v>#N/A</v>
      </c>
      <c r="AR1014" s="6" t="e">
        <f t="shared" si="536"/>
        <v>#N/A</v>
      </c>
      <c r="AS1014" s="6" t="e">
        <f t="shared" si="537"/>
        <v>#N/A</v>
      </c>
      <c r="AT1014" s="6" t="e">
        <f t="shared" si="538"/>
        <v>#N/A</v>
      </c>
      <c r="AU1014" s="6">
        <f t="shared" si="558"/>
        <v>0</v>
      </c>
      <c r="AV1014" s="6" t="e">
        <f t="shared" si="559"/>
        <v>#N/A</v>
      </c>
      <c r="AW1014" s="6" t="str">
        <f t="shared" si="539"/>
        <v/>
      </c>
      <c r="AX1014" s="6" t="str">
        <f t="shared" si="540"/>
        <v/>
      </c>
      <c r="AY1014" s="6" t="str">
        <f t="shared" si="541"/>
        <v/>
      </c>
      <c r="AZ1014" s="6" t="str">
        <f t="shared" si="542"/>
        <v/>
      </c>
      <c r="BA1014" s="103"/>
      <c r="BG1014" s="3"/>
    </row>
    <row r="1015" spans="1:66" s="12" customFormat="1" ht="13.5" customHeight="1" thickBot="1" x14ac:dyDescent="0.25">
      <c r="A1015" s="163">
        <v>1000</v>
      </c>
      <c r="B1015" s="164"/>
      <c r="C1015" s="165"/>
      <c r="D1015" s="166"/>
      <c r="E1015" s="165"/>
      <c r="F1015" s="165"/>
      <c r="G1015" s="220"/>
      <c r="H1015" s="165"/>
      <c r="I1015" s="167"/>
      <c r="J1015" s="168"/>
      <c r="K1015" s="503"/>
      <c r="L1015" s="499"/>
      <c r="M1015" s="432"/>
      <c r="N1015" s="431"/>
      <c r="O1015" s="433"/>
      <c r="P1015" s="434"/>
      <c r="Q1015" s="435" t="str">
        <f t="shared" si="526"/>
        <v/>
      </c>
      <c r="R1015" s="435" t="str">
        <f t="shared" si="527"/>
        <v/>
      </c>
      <c r="S1015" s="436" t="str">
        <f t="shared" si="528"/>
        <v/>
      </c>
      <c r="T1015" s="437" t="str">
        <f t="shared" si="543"/>
        <v/>
      </c>
      <c r="U1015" s="438" t="str">
        <f t="shared" si="529"/>
        <v/>
      </c>
      <c r="V1015" s="438" t="str">
        <f t="shared" si="530"/>
        <v/>
      </c>
      <c r="W1015" s="439" t="str">
        <f t="shared" si="531"/>
        <v/>
      </c>
      <c r="X1015" s="38"/>
      <c r="Y1015" s="37" t="str">
        <f t="shared" si="544"/>
        <v/>
      </c>
      <c r="Z1015" s="37" t="str">
        <f t="shared" si="545"/>
        <v/>
      </c>
      <c r="AA1015" s="29" t="str">
        <f t="shared" si="532"/>
        <v/>
      </c>
      <c r="AB1015" s="6" t="e">
        <f t="shared" si="546"/>
        <v>#N/A</v>
      </c>
      <c r="AC1015" s="6" t="e">
        <f t="shared" si="547"/>
        <v>#N/A</v>
      </c>
      <c r="AD1015" s="6" t="e">
        <f t="shared" si="548"/>
        <v>#N/A</v>
      </c>
      <c r="AE1015" s="6" t="str">
        <f t="shared" si="533"/>
        <v/>
      </c>
      <c r="AF1015" s="10">
        <f t="shared" si="534"/>
        <v>1</v>
      </c>
      <c r="AG1015" s="6" t="e">
        <f t="shared" si="549"/>
        <v>#N/A</v>
      </c>
      <c r="AH1015" s="6" t="e">
        <f t="shared" si="550"/>
        <v>#N/A</v>
      </c>
      <c r="AI1015" s="6" t="e">
        <f t="shared" si="560"/>
        <v>#N/A</v>
      </c>
      <c r="AJ1015" s="6" t="e">
        <f t="shared" si="551"/>
        <v>#N/A</v>
      </c>
      <c r="AK1015" s="11" t="str">
        <f t="shared" si="552"/>
        <v xml:space="preserve"> </v>
      </c>
      <c r="AL1015" s="6" t="e">
        <f t="shared" si="553"/>
        <v>#N/A</v>
      </c>
      <c r="AM1015" s="6" t="e">
        <f t="shared" si="554"/>
        <v>#N/A</v>
      </c>
      <c r="AN1015" s="6" t="e">
        <f t="shared" si="555"/>
        <v>#N/A</v>
      </c>
      <c r="AO1015" s="6" t="e">
        <f t="shared" si="535"/>
        <v>#N/A</v>
      </c>
      <c r="AP1015" s="6" t="e">
        <f t="shared" si="556"/>
        <v>#N/A</v>
      </c>
      <c r="AQ1015" s="6" t="e">
        <f t="shared" si="557"/>
        <v>#N/A</v>
      </c>
      <c r="AR1015" s="6" t="e">
        <f t="shared" si="536"/>
        <v>#N/A</v>
      </c>
      <c r="AS1015" s="6" t="e">
        <f t="shared" si="537"/>
        <v>#N/A</v>
      </c>
      <c r="AT1015" s="6" t="e">
        <f t="shared" si="538"/>
        <v>#N/A</v>
      </c>
      <c r="AU1015" s="6">
        <f t="shared" si="558"/>
        <v>0</v>
      </c>
      <c r="AV1015" s="6" t="e">
        <f t="shared" si="559"/>
        <v>#N/A</v>
      </c>
      <c r="AW1015" s="6" t="str">
        <f t="shared" si="539"/>
        <v/>
      </c>
      <c r="AX1015" s="6" t="str">
        <f t="shared" si="540"/>
        <v/>
      </c>
      <c r="AY1015" s="6" t="str">
        <f t="shared" si="541"/>
        <v/>
      </c>
      <c r="AZ1015" s="6" t="str">
        <f t="shared" si="542"/>
        <v/>
      </c>
      <c r="BA1015" s="103"/>
      <c r="BG1015" s="3"/>
    </row>
    <row r="1016" spans="1:66" x14ac:dyDescent="0.2">
      <c r="A1016" s="163">
        <v>1001</v>
      </c>
      <c r="B1016" s="164"/>
      <c r="C1016" s="165"/>
      <c r="D1016" s="166"/>
      <c r="E1016" s="165"/>
      <c r="F1016" s="165"/>
      <c r="G1016" s="220"/>
      <c r="H1016" s="165"/>
      <c r="I1016" s="167"/>
      <c r="J1016" s="168"/>
      <c r="K1016" s="503"/>
      <c r="U1016" s="440"/>
      <c r="V1016" s="440"/>
      <c r="W1016" s="440"/>
      <c r="X1016" s="15"/>
      <c r="Y1016" s="15"/>
      <c r="Z1016" s="15"/>
      <c r="BA1016" s="102"/>
      <c r="BB1016" s="12"/>
      <c r="BC1016" s="12"/>
      <c r="BD1016" s="12"/>
      <c r="BE1016" s="12"/>
      <c r="BF1016" s="12"/>
      <c r="BI1016" s="12"/>
      <c r="BJ1016" s="12"/>
      <c r="BK1016" s="12"/>
      <c r="BL1016" s="12"/>
      <c r="BM1016" s="12"/>
      <c r="BN1016" s="12"/>
    </row>
    <row r="1017" spans="1:66" x14ac:dyDescent="0.2">
      <c r="A1017" s="163">
        <v>1002</v>
      </c>
      <c r="B1017" s="164"/>
      <c r="C1017" s="165"/>
      <c r="D1017" s="166"/>
      <c r="E1017" s="165"/>
      <c r="F1017" s="165"/>
      <c r="G1017" s="220"/>
      <c r="H1017" s="165"/>
      <c r="I1017" s="167"/>
      <c r="J1017" s="168"/>
      <c r="K1017" s="503"/>
      <c r="M1017" s="441"/>
      <c r="N1017" s="441"/>
      <c r="O1017" s="441"/>
      <c r="P1017" s="441"/>
      <c r="BA1017" s="102"/>
      <c r="BB1017" s="12"/>
      <c r="BC1017" s="12"/>
      <c r="BD1017" s="12"/>
      <c r="BE1017" s="12"/>
      <c r="BF1017" s="12"/>
      <c r="BI1017" s="12"/>
      <c r="BJ1017" s="12"/>
      <c r="BK1017" s="12"/>
    </row>
    <row r="1018" spans="1:66" x14ac:dyDescent="0.2">
      <c r="A1018" s="163">
        <v>1003</v>
      </c>
      <c r="B1018" s="164"/>
      <c r="C1018" s="165"/>
      <c r="D1018" s="166"/>
      <c r="E1018" s="165"/>
      <c r="F1018" s="165"/>
      <c r="G1018" s="220"/>
      <c r="H1018" s="165"/>
      <c r="I1018" s="167"/>
      <c r="J1018" s="168"/>
      <c r="K1018" s="503"/>
      <c r="M1018" s="441"/>
      <c r="N1018" s="441"/>
      <c r="O1018" s="441"/>
      <c r="P1018" s="441"/>
      <c r="BA1018" s="102"/>
      <c r="BB1018" s="12"/>
      <c r="BC1018" s="12"/>
      <c r="BD1018" s="12"/>
      <c r="BE1018" s="12"/>
      <c r="BF1018" s="12"/>
    </row>
    <row r="1019" spans="1:66" x14ac:dyDescent="0.2">
      <c r="A1019" s="163">
        <v>1004</v>
      </c>
      <c r="B1019" s="164"/>
      <c r="C1019" s="165"/>
      <c r="D1019" s="166"/>
      <c r="E1019" s="165"/>
      <c r="F1019" s="165"/>
      <c r="G1019" s="220"/>
      <c r="H1019" s="165"/>
      <c r="I1019" s="167"/>
      <c r="J1019" s="168"/>
      <c r="K1019" s="503"/>
      <c r="M1019" s="441"/>
      <c r="N1019" s="441"/>
      <c r="O1019" s="441"/>
      <c r="P1019" s="441"/>
      <c r="BA1019" s="102"/>
      <c r="BB1019" s="12"/>
      <c r="BC1019" s="12"/>
      <c r="BD1019" s="12"/>
      <c r="BE1019" s="12"/>
      <c r="BF1019" s="12"/>
    </row>
    <row r="1020" spans="1:66" x14ac:dyDescent="0.2">
      <c r="A1020" s="163">
        <v>1005</v>
      </c>
      <c r="B1020" s="164"/>
      <c r="C1020" s="165"/>
      <c r="D1020" s="166"/>
      <c r="E1020" s="165"/>
      <c r="F1020" s="165"/>
      <c r="G1020" s="220"/>
      <c r="H1020" s="165"/>
      <c r="I1020" s="167"/>
      <c r="J1020" s="168"/>
      <c r="K1020" s="503"/>
      <c r="M1020" s="441"/>
      <c r="N1020" s="441"/>
      <c r="O1020" s="441"/>
      <c r="P1020" s="441"/>
      <c r="BA1020" s="102"/>
      <c r="BB1020" s="12"/>
      <c r="BC1020" s="12"/>
      <c r="BD1020" s="12"/>
      <c r="BE1020" s="12"/>
      <c r="BF1020" s="12"/>
    </row>
    <row r="1021" spans="1:66" x14ac:dyDescent="0.2">
      <c r="A1021" s="163">
        <v>1006</v>
      </c>
      <c r="B1021" s="164"/>
      <c r="C1021" s="165"/>
      <c r="D1021" s="166"/>
      <c r="E1021" s="165"/>
      <c r="F1021" s="165"/>
      <c r="G1021" s="220"/>
      <c r="H1021" s="165"/>
      <c r="I1021" s="167"/>
      <c r="J1021" s="168"/>
      <c r="K1021" s="503"/>
      <c r="M1021" s="441"/>
      <c r="N1021" s="441"/>
      <c r="O1021" s="441"/>
      <c r="P1021" s="441"/>
      <c r="BA1021" s="102"/>
      <c r="BB1021" s="12"/>
      <c r="BC1021" s="12"/>
      <c r="BD1021" s="12"/>
      <c r="BE1021" s="12"/>
      <c r="BF1021" s="12"/>
    </row>
    <row r="1022" spans="1:66" x14ac:dyDescent="0.2">
      <c r="A1022" s="163">
        <v>1007</v>
      </c>
      <c r="B1022" s="164"/>
      <c r="C1022" s="165"/>
      <c r="D1022" s="166"/>
      <c r="E1022" s="165"/>
      <c r="F1022" s="165"/>
      <c r="G1022" s="220"/>
      <c r="H1022" s="165"/>
      <c r="I1022" s="167"/>
      <c r="J1022" s="168"/>
      <c r="K1022" s="503"/>
      <c r="M1022" s="441"/>
      <c r="N1022" s="441"/>
      <c r="O1022" s="441"/>
      <c r="P1022" s="441"/>
      <c r="BA1022" s="102"/>
      <c r="BB1022" s="12"/>
      <c r="BC1022" s="12"/>
      <c r="BD1022" s="12"/>
      <c r="BE1022" s="12"/>
      <c r="BF1022" s="12"/>
    </row>
    <row r="1023" spans="1:66" x14ac:dyDescent="0.2">
      <c r="A1023" s="163">
        <v>1008</v>
      </c>
      <c r="B1023" s="164"/>
      <c r="C1023" s="165"/>
      <c r="D1023" s="166"/>
      <c r="E1023" s="165"/>
      <c r="F1023" s="165"/>
      <c r="G1023" s="220"/>
      <c r="H1023" s="165"/>
      <c r="I1023" s="167"/>
      <c r="J1023" s="168"/>
      <c r="K1023" s="503"/>
      <c r="M1023" s="441"/>
      <c r="N1023" s="441"/>
      <c r="O1023" s="441"/>
      <c r="P1023" s="441"/>
      <c r="BB1023" s="12"/>
      <c r="BC1023" s="12"/>
      <c r="BD1023" s="12"/>
      <c r="BE1023" s="12"/>
      <c r="BF1023" s="12"/>
    </row>
    <row r="1024" spans="1:66" x14ac:dyDescent="0.2">
      <c r="A1024" s="163">
        <v>1009</v>
      </c>
      <c r="B1024" s="164"/>
      <c r="C1024" s="165"/>
      <c r="D1024" s="166"/>
      <c r="E1024" s="165"/>
      <c r="F1024" s="165"/>
      <c r="G1024" s="220"/>
      <c r="H1024" s="165"/>
      <c r="I1024" s="167"/>
      <c r="J1024" s="168"/>
      <c r="K1024" s="503"/>
      <c r="M1024" s="441"/>
      <c r="N1024" s="441"/>
      <c r="O1024" s="441"/>
      <c r="P1024" s="441"/>
      <c r="BD1024" s="12"/>
      <c r="BE1024" s="12"/>
      <c r="BF1024" s="12"/>
    </row>
    <row r="1025" spans="1:59" x14ac:dyDescent="0.2">
      <c r="A1025" s="163">
        <v>1010</v>
      </c>
      <c r="B1025" s="164"/>
      <c r="C1025" s="165"/>
      <c r="D1025" s="166"/>
      <c r="E1025" s="165"/>
      <c r="F1025" s="165"/>
      <c r="G1025" s="220"/>
      <c r="H1025" s="165"/>
      <c r="I1025" s="167"/>
      <c r="J1025" s="168"/>
      <c r="K1025" s="503"/>
      <c r="M1025" s="441"/>
      <c r="N1025" s="441"/>
      <c r="O1025" s="441"/>
      <c r="P1025" s="441"/>
      <c r="BD1025" s="12"/>
      <c r="BE1025" s="12"/>
      <c r="BF1025" s="12"/>
      <c r="BG1025" s="72"/>
    </row>
    <row r="1026" spans="1:59" x14ac:dyDescent="0.2">
      <c r="A1026" s="163">
        <v>1011</v>
      </c>
      <c r="B1026" s="164"/>
      <c r="C1026" s="165"/>
      <c r="D1026" s="166"/>
      <c r="E1026" s="165"/>
      <c r="F1026" s="165"/>
      <c r="G1026" s="220"/>
      <c r="H1026" s="165"/>
      <c r="I1026" s="167"/>
      <c r="J1026" s="168"/>
      <c r="K1026" s="503"/>
      <c r="M1026" s="441"/>
      <c r="N1026" s="441"/>
      <c r="O1026" s="441"/>
      <c r="P1026" s="441"/>
      <c r="BD1026" s="12"/>
      <c r="BE1026" s="12"/>
      <c r="BF1026" s="12"/>
      <c r="BG1026" s="72"/>
    </row>
    <row r="1027" spans="1:59" x14ac:dyDescent="0.2">
      <c r="A1027" s="163">
        <v>1012</v>
      </c>
      <c r="B1027" s="164"/>
      <c r="C1027" s="165"/>
      <c r="D1027" s="166"/>
      <c r="E1027" s="165"/>
      <c r="F1027" s="165"/>
      <c r="G1027" s="220"/>
      <c r="H1027" s="165"/>
      <c r="I1027" s="167"/>
      <c r="J1027" s="168"/>
      <c r="K1027" s="503"/>
      <c r="L1027" s="441"/>
      <c r="M1027" s="441"/>
      <c r="N1027" s="441"/>
      <c r="O1027" s="441"/>
      <c r="P1027" s="441"/>
      <c r="BD1027" s="12"/>
      <c r="BE1027" s="12"/>
      <c r="BF1027" s="12"/>
      <c r="BG1027" s="72"/>
    </row>
    <row r="1028" spans="1:59" x14ac:dyDescent="0.2">
      <c r="A1028" s="163">
        <v>1013</v>
      </c>
      <c r="B1028" s="164"/>
      <c r="C1028" s="165"/>
      <c r="D1028" s="166"/>
      <c r="E1028" s="165"/>
      <c r="F1028" s="165"/>
      <c r="G1028" s="220"/>
      <c r="H1028" s="165"/>
      <c r="I1028" s="167"/>
      <c r="J1028" s="168"/>
      <c r="K1028" s="503"/>
      <c r="L1028" s="441"/>
      <c r="M1028" s="441"/>
      <c r="N1028" s="441"/>
      <c r="O1028" s="441"/>
      <c r="P1028" s="441"/>
      <c r="BG1028" s="72"/>
    </row>
    <row r="1029" spans="1:59" x14ac:dyDescent="0.2">
      <c r="A1029" s="163">
        <v>1014</v>
      </c>
      <c r="B1029" s="164"/>
      <c r="C1029" s="165"/>
      <c r="D1029" s="166"/>
      <c r="E1029" s="165"/>
      <c r="F1029" s="165"/>
      <c r="G1029" s="220"/>
      <c r="H1029" s="165"/>
      <c r="I1029" s="167"/>
      <c r="J1029" s="168"/>
      <c r="K1029" s="503"/>
      <c r="L1029" s="441"/>
      <c r="M1029" s="441"/>
      <c r="N1029" s="441"/>
      <c r="O1029" s="441"/>
      <c r="P1029" s="441"/>
      <c r="BG1029" s="72"/>
    </row>
    <row r="1030" spans="1:59" x14ac:dyDescent="0.2">
      <c r="A1030" s="163">
        <v>1015</v>
      </c>
      <c r="B1030" s="164"/>
      <c r="C1030" s="165"/>
      <c r="D1030" s="166"/>
      <c r="E1030" s="165"/>
      <c r="F1030" s="165"/>
      <c r="G1030" s="220"/>
      <c r="H1030" s="165"/>
      <c r="I1030" s="167"/>
      <c r="J1030" s="168"/>
      <c r="K1030" s="503"/>
      <c r="L1030" s="441"/>
      <c r="M1030" s="441"/>
      <c r="N1030" s="441"/>
      <c r="O1030" s="441"/>
      <c r="P1030" s="441"/>
      <c r="BG1030" s="72"/>
    </row>
    <row r="1031" spans="1:59" x14ac:dyDescent="0.2">
      <c r="A1031" s="163">
        <v>1016</v>
      </c>
      <c r="B1031" s="164"/>
      <c r="C1031" s="165"/>
      <c r="D1031" s="166"/>
      <c r="E1031" s="165"/>
      <c r="F1031" s="165"/>
      <c r="G1031" s="220"/>
      <c r="H1031" s="165"/>
      <c r="I1031" s="167"/>
      <c r="J1031" s="168"/>
      <c r="K1031" s="503"/>
      <c r="L1031" s="441"/>
      <c r="M1031" s="441"/>
      <c r="N1031" s="441"/>
      <c r="O1031" s="441"/>
      <c r="P1031" s="441"/>
    </row>
    <row r="1032" spans="1:59" x14ac:dyDescent="0.2">
      <c r="A1032" s="163">
        <v>1017</v>
      </c>
      <c r="B1032" s="164"/>
      <c r="C1032" s="165"/>
      <c r="D1032" s="166"/>
      <c r="E1032" s="165"/>
      <c r="F1032" s="165"/>
      <c r="G1032" s="220"/>
      <c r="H1032" s="165"/>
      <c r="I1032" s="167"/>
      <c r="J1032" s="168"/>
      <c r="K1032" s="503"/>
    </row>
    <row r="1033" spans="1:59" x14ac:dyDescent="0.2">
      <c r="A1033" s="163">
        <v>1018</v>
      </c>
      <c r="B1033" s="164"/>
      <c r="C1033" s="165"/>
      <c r="D1033" s="166"/>
      <c r="E1033" s="165"/>
      <c r="F1033" s="165"/>
      <c r="G1033" s="220"/>
      <c r="H1033" s="165"/>
      <c r="I1033" s="167"/>
      <c r="J1033" s="168"/>
      <c r="K1033" s="503"/>
    </row>
    <row r="1034" spans="1:59" x14ac:dyDescent="0.2">
      <c r="A1034" s="163">
        <v>1019</v>
      </c>
      <c r="B1034" s="164"/>
      <c r="C1034" s="165"/>
      <c r="D1034" s="166"/>
      <c r="E1034" s="165"/>
      <c r="F1034" s="165"/>
      <c r="G1034" s="220"/>
      <c r="H1034" s="165"/>
      <c r="I1034" s="167"/>
      <c r="J1034" s="168"/>
      <c r="K1034" s="503"/>
    </row>
    <row r="1035" spans="1:59" x14ac:dyDescent="0.2">
      <c r="A1035" s="163">
        <v>1020</v>
      </c>
      <c r="B1035" s="164"/>
      <c r="C1035" s="165"/>
      <c r="D1035" s="166"/>
      <c r="E1035" s="165"/>
      <c r="F1035" s="165"/>
      <c r="G1035" s="220"/>
      <c r="H1035" s="165"/>
      <c r="I1035" s="167"/>
      <c r="J1035" s="168"/>
      <c r="K1035" s="503"/>
    </row>
    <row r="1036" spans="1:59" x14ac:dyDescent="0.2">
      <c r="A1036" s="163">
        <v>1021</v>
      </c>
      <c r="B1036" s="164"/>
      <c r="C1036" s="165"/>
      <c r="D1036" s="166"/>
      <c r="E1036" s="165"/>
      <c r="F1036" s="165"/>
      <c r="G1036" s="220"/>
      <c r="H1036" s="165"/>
      <c r="I1036" s="167"/>
      <c r="J1036" s="168"/>
      <c r="K1036" s="503"/>
    </row>
    <row r="1037" spans="1:59" x14ac:dyDescent="0.2">
      <c r="A1037" s="163">
        <v>1022</v>
      </c>
      <c r="B1037" s="164"/>
      <c r="C1037" s="165"/>
      <c r="D1037" s="166"/>
      <c r="E1037" s="165"/>
      <c r="F1037" s="165"/>
      <c r="G1037" s="220"/>
      <c r="H1037" s="165"/>
      <c r="I1037" s="167"/>
      <c r="J1037" s="168"/>
      <c r="K1037" s="503"/>
    </row>
    <row r="1038" spans="1:59" x14ac:dyDescent="0.2">
      <c r="A1038" s="163">
        <v>1023</v>
      </c>
      <c r="B1038" s="164"/>
      <c r="C1038" s="165"/>
      <c r="D1038" s="166"/>
      <c r="E1038" s="165"/>
      <c r="F1038" s="165"/>
      <c r="G1038" s="220"/>
      <c r="H1038" s="165"/>
      <c r="I1038" s="167"/>
      <c r="J1038" s="168"/>
      <c r="K1038" s="503"/>
    </row>
    <row r="1039" spans="1:59" x14ac:dyDescent="0.2">
      <c r="A1039" s="163">
        <v>1024</v>
      </c>
      <c r="B1039" s="164"/>
      <c r="C1039" s="165"/>
      <c r="D1039" s="166"/>
      <c r="E1039" s="165"/>
      <c r="F1039" s="165"/>
      <c r="G1039" s="220"/>
      <c r="H1039" s="165"/>
      <c r="I1039" s="167"/>
      <c r="J1039" s="168"/>
      <c r="K1039" s="503"/>
    </row>
    <row r="1040" spans="1:59" x14ac:dyDescent="0.2">
      <c r="A1040" s="163">
        <v>1025</v>
      </c>
      <c r="B1040" s="164"/>
      <c r="C1040" s="165"/>
      <c r="D1040" s="166"/>
      <c r="E1040" s="165"/>
      <c r="F1040" s="165"/>
      <c r="G1040" s="220"/>
      <c r="H1040" s="165"/>
      <c r="I1040" s="167"/>
      <c r="J1040" s="168"/>
      <c r="K1040" s="503"/>
    </row>
    <row r="1041" spans="1:16" x14ac:dyDescent="0.2">
      <c r="A1041" s="163">
        <v>1026</v>
      </c>
      <c r="B1041" s="164"/>
      <c r="C1041" s="165"/>
      <c r="D1041" s="166"/>
      <c r="E1041" s="165"/>
      <c r="F1041" s="165"/>
      <c r="G1041" s="220"/>
      <c r="H1041" s="165"/>
      <c r="I1041" s="167"/>
      <c r="J1041" s="168"/>
      <c r="K1041" s="503"/>
    </row>
    <row r="1042" spans="1:16" x14ac:dyDescent="0.2">
      <c r="A1042" s="163">
        <v>1027</v>
      </c>
      <c r="B1042" s="164"/>
      <c r="C1042" s="165"/>
      <c r="D1042" s="166"/>
      <c r="E1042" s="165"/>
      <c r="F1042" s="165"/>
      <c r="G1042" s="220"/>
      <c r="H1042" s="165"/>
      <c r="I1042" s="167"/>
      <c r="J1042" s="168"/>
      <c r="K1042" s="503"/>
    </row>
    <row r="1043" spans="1:16" x14ac:dyDescent="0.2">
      <c r="A1043" s="163">
        <v>1028</v>
      </c>
      <c r="B1043" s="164"/>
      <c r="C1043" s="165"/>
      <c r="D1043" s="166"/>
      <c r="E1043" s="165"/>
      <c r="F1043" s="165"/>
      <c r="G1043" s="220"/>
      <c r="H1043" s="165"/>
      <c r="I1043" s="167"/>
      <c r="J1043" s="168"/>
      <c r="K1043" s="503"/>
    </row>
    <row r="1044" spans="1:16" x14ac:dyDescent="0.2">
      <c r="A1044" s="163">
        <v>1029</v>
      </c>
      <c r="B1044" s="164"/>
      <c r="C1044" s="165"/>
      <c r="D1044" s="166"/>
      <c r="E1044" s="165"/>
      <c r="F1044" s="165"/>
      <c r="G1044" s="220"/>
      <c r="H1044" s="165"/>
      <c r="I1044" s="167"/>
      <c r="J1044" s="168"/>
      <c r="K1044" s="503"/>
    </row>
    <row r="1045" spans="1:16" x14ac:dyDescent="0.2">
      <c r="A1045" s="163">
        <v>1030</v>
      </c>
      <c r="B1045" s="164"/>
      <c r="C1045" s="165"/>
      <c r="D1045" s="166"/>
      <c r="E1045" s="165"/>
      <c r="F1045" s="165"/>
      <c r="G1045" s="220"/>
      <c r="H1045" s="165"/>
      <c r="I1045" s="167"/>
      <c r="J1045" s="168"/>
      <c r="K1045" s="503"/>
    </row>
    <row r="1046" spans="1:16" x14ac:dyDescent="0.2">
      <c r="A1046" s="163">
        <v>1031</v>
      </c>
      <c r="B1046" s="164"/>
      <c r="C1046" s="165"/>
      <c r="D1046" s="166"/>
      <c r="E1046" s="165"/>
      <c r="F1046" s="165"/>
      <c r="G1046" s="220"/>
      <c r="H1046" s="165"/>
      <c r="I1046" s="167"/>
      <c r="J1046" s="168"/>
      <c r="K1046" s="503"/>
    </row>
    <row r="1047" spans="1:16" x14ac:dyDescent="0.2">
      <c r="A1047" s="163">
        <v>1032</v>
      </c>
      <c r="B1047" s="164"/>
      <c r="C1047" s="165"/>
      <c r="D1047" s="166"/>
      <c r="E1047" s="165"/>
      <c r="F1047" s="165"/>
      <c r="G1047" s="220"/>
      <c r="H1047" s="165"/>
      <c r="I1047" s="167"/>
      <c r="J1047" s="168"/>
      <c r="K1047" s="503"/>
    </row>
    <row r="1048" spans="1:16" x14ac:dyDescent="0.2">
      <c r="A1048" s="163">
        <v>1033</v>
      </c>
      <c r="B1048" s="164"/>
      <c r="C1048" s="165"/>
      <c r="D1048" s="166"/>
      <c r="E1048" s="165"/>
      <c r="F1048" s="165"/>
      <c r="G1048" s="220"/>
      <c r="H1048" s="165"/>
      <c r="I1048" s="167"/>
      <c r="J1048" s="168"/>
      <c r="K1048" s="503"/>
    </row>
    <row r="1049" spans="1:16" x14ac:dyDescent="0.2">
      <c r="A1049" s="163">
        <v>1034</v>
      </c>
      <c r="B1049" s="164"/>
      <c r="C1049" s="165"/>
      <c r="D1049" s="166"/>
      <c r="E1049" s="165"/>
      <c r="F1049" s="165"/>
      <c r="G1049" s="220"/>
      <c r="H1049" s="165"/>
      <c r="I1049" s="167"/>
      <c r="J1049" s="168"/>
      <c r="K1049" s="503"/>
    </row>
    <row r="1050" spans="1:16" x14ac:dyDescent="0.2">
      <c r="A1050" s="163">
        <v>1035</v>
      </c>
      <c r="B1050" s="164"/>
      <c r="C1050" s="165"/>
      <c r="D1050" s="166"/>
      <c r="E1050" s="165"/>
      <c r="F1050" s="165"/>
      <c r="G1050" s="220"/>
      <c r="H1050" s="165"/>
      <c r="I1050" s="167"/>
      <c r="J1050" s="168"/>
      <c r="K1050" s="503"/>
      <c r="L1050" s="441"/>
      <c r="M1050" s="441"/>
      <c r="N1050" s="441"/>
      <c r="O1050" s="441"/>
      <c r="P1050" s="441"/>
    </row>
    <row r="1051" spans="1:16" x14ac:dyDescent="0.2">
      <c r="A1051" s="163">
        <v>1036</v>
      </c>
      <c r="B1051" s="164"/>
      <c r="C1051" s="165"/>
      <c r="D1051" s="166"/>
      <c r="E1051" s="165"/>
      <c r="F1051" s="165"/>
      <c r="G1051" s="220"/>
      <c r="H1051" s="165"/>
      <c r="I1051" s="167"/>
      <c r="J1051" s="168"/>
      <c r="K1051" s="503"/>
      <c r="L1051" s="441"/>
      <c r="M1051" s="441"/>
      <c r="N1051" s="441"/>
      <c r="O1051" s="441"/>
      <c r="P1051" s="441"/>
    </row>
    <row r="1052" spans="1:16" x14ac:dyDescent="0.2">
      <c r="A1052" s="163">
        <v>1037</v>
      </c>
      <c r="B1052" s="164"/>
      <c r="C1052" s="165"/>
      <c r="D1052" s="166"/>
      <c r="E1052" s="165"/>
      <c r="F1052" s="165"/>
      <c r="G1052" s="220"/>
      <c r="H1052" s="165"/>
      <c r="I1052" s="167"/>
      <c r="J1052" s="168"/>
      <c r="K1052" s="503"/>
      <c r="L1052" s="441"/>
      <c r="M1052" s="441"/>
      <c r="N1052" s="441"/>
      <c r="O1052" s="441"/>
      <c r="P1052" s="441"/>
    </row>
    <row r="1053" spans="1:16" x14ac:dyDescent="0.2">
      <c r="A1053" s="163">
        <v>1038</v>
      </c>
      <c r="B1053" s="164"/>
      <c r="C1053" s="165"/>
      <c r="D1053" s="166"/>
      <c r="E1053" s="165"/>
      <c r="F1053" s="165"/>
      <c r="G1053" s="220"/>
      <c r="H1053" s="165"/>
      <c r="I1053" s="167"/>
      <c r="J1053" s="168"/>
      <c r="K1053" s="503"/>
      <c r="L1053" s="441"/>
      <c r="M1053" s="441"/>
      <c r="N1053" s="441"/>
      <c r="O1053" s="441"/>
      <c r="P1053" s="441"/>
    </row>
    <row r="1054" spans="1:16" x14ac:dyDescent="0.2">
      <c r="A1054" s="163">
        <v>1039</v>
      </c>
      <c r="B1054" s="164"/>
      <c r="C1054" s="165"/>
      <c r="D1054" s="166"/>
      <c r="E1054" s="165"/>
      <c r="F1054" s="165"/>
      <c r="G1054" s="220"/>
      <c r="H1054" s="165"/>
      <c r="I1054" s="167"/>
      <c r="J1054" s="168"/>
      <c r="K1054" s="503"/>
      <c r="L1054" s="441"/>
      <c r="M1054" s="441"/>
      <c r="N1054" s="441"/>
      <c r="O1054" s="441"/>
      <c r="P1054" s="441"/>
    </row>
    <row r="1055" spans="1:16" x14ac:dyDescent="0.2">
      <c r="A1055" s="163">
        <v>1040</v>
      </c>
      <c r="B1055" s="164"/>
      <c r="C1055" s="165"/>
      <c r="D1055" s="166"/>
      <c r="E1055" s="165"/>
      <c r="F1055" s="165"/>
      <c r="G1055" s="220"/>
      <c r="H1055" s="165"/>
      <c r="I1055" s="167"/>
      <c r="J1055" s="168"/>
      <c r="K1055" s="503"/>
      <c r="L1055" s="441"/>
      <c r="M1055" s="441"/>
      <c r="N1055" s="441"/>
      <c r="O1055" s="441"/>
      <c r="P1055" s="441"/>
    </row>
    <row r="1056" spans="1:16" x14ac:dyDescent="0.2">
      <c r="A1056" s="163">
        <v>1041</v>
      </c>
      <c r="B1056" s="164"/>
      <c r="C1056" s="165"/>
      <c r="D1056" s="166"/>
      <c r="E1056" s="165"/>
      <c r="F1056" s="165"/>
      <c r="G1056" s="220"/>
      <c r="H1056" s="165"/>
      <c r="I1056" s="167"/>
      <c r="J1056" s="168"/>
      <c r="K1056" s="503"/>
      <c r="L1056" s="441"/>
      <c r="M1056" s="441"/>
      <c r="N1056" s="441"/>
      <c r="O1056" s="441"/>
      <c r="P1056" s="441"/>
    </row>
    <row r="1057" spans="1:16" x14ac:dyDescent="0.2">
      <c r="A1057" s="163">
        <v>1042</v>
      </c>
      <c r="B1057" s="164"/>
      <c r="C1057" s="165"/>
      <c r="D1057" s="166"/>
      <c r="E1057" s="165"/>
      <c r="F1057" s="165"/>
      <c r="G1057" s="220"/>
      <c r="H1057" s="165"/>
      <c r="I1057" s="167"/>
      <c r="J1057" s="168"/>
      <c r="K1057" s="503"/>
      <c r="L1057" s="441"/>
      <c r="M1057" s="441"/>
      <c r="N1057" s="441"/>
      <c r="O1057" s="441"/>
      <c r="P1057" s="441"/>
    </row>
    <row r="1058" spans="1:16" x14ac:dyDescent="0.2">
      <c r="A1058" s="163">
        <v>1043</v>
      </c>
      <c r="B1058" s="164"/>
      <c r="C1058" s="165"/>
      <c r="D1058" s="166"/>
      <c r="E1058" s="165"/>
      <c r="F1058" s="165"/>
      <c r="G1058" s="220"/>
      <c r="H1058" s="165"/>
      <c r="I1058" s="167"/>
      <c r="J1058" s="168"/>
      <c r="K1058" s="503"/>
      <c r="L1058" s="441"/>
      <c r="M1058" s="441"/>
      <c r="N1058" s="441"/>
      <c r="O1058" s="441"/>
      <c r="P1058" s="441"/>
    </row>
    <row r="1059" spans="1:16" x14ac:dyDescent="0.2">
      <c r="A1059" s="163">
        <v>1044</v>
      </c>
      <c r="B1059" s="164"/>
      <c r="C1059" s="165"/>
      <c r="D1059" s="166"/>
      <c r="E1059" s="165"/>
      <c r="F1059" s="165"/>
      <c r="G1059" s="220"/>
      <c r="H1059" s="165"/>
      <c r="I1059" s="167"/>
      <c r="J1059" s="168"/>
      <c r="K1059" s="503"/>
      <c r="L1059" s="441"/>
      <c r="M1059" s="441"/>
      <c r="N1059" s="441"/>
      <c r="O1059" s="441"/>
      <c r="P1059" s="441"/>
    </row>
    <row r="1060" spans="1:16" x14ac:dyDescent="0.2">
      <c r="A1060" s="163">
        <v>1045</v>
      </c>
      <c r="B1060" s="164"/>
      <c r="C1060" s="165"/>
      <c r="D1060" s="166"/>
      <c r="E1060" s="165"/>
      <c r="F1060" s="165"/>
      <c r="G1060" s="220"/>
      <c r="H1060" s="165"/>
      <c r="I1060" s="167"/>
      <c r="J1060" s="168"/>
      <c r="K1060" s="503"/>
      <c r="L1060" s="441"/>
      <c r="M1060" s="441"/>
      <c r="N1060" s="441"/>
      <c r="O1060" s="441"/>
      <c r="P1060" s="441"/>
    </row>
    <row r="1061" spans="1:16" x14ac:dyDescent="0.2">
      <c r="A1061" s="163">
        <v>1046</v>
      </c>
      <c r="B1061" s="164"/>
      <c r="C1061" s="165"/>
      <c r="D1061" s="166"/>
      <c r="E1061" s="165"/>
      <c r="F1061" s="165"/>
      <c r="G1061" s="220"/>
      <c r="H1061" s="165"/>
      <c r="I1061" s="167"/>
      <c r="J1061" s="168"/>
      <c r="K1061" s="503"/>
      <c r="L1061" s="441"/>
      <c r="M1061" s="441"/>
      <c r="N1061" s="441"/>
      <c r="O1061" s="441"/>
      <c r="P1061" s="441"/>
    </row>
    <row r="1062" spans="1:16" x14ac:dyDescent="0.2">
      <c r="A1062" s="163">
        <v>1047</v>
      </c>
      <c r="B1062" s="164"/>
      <c r="C1062" s="165"/>
      <c r="D1062" s="166"/>
      <c r="E1062" s="165"/>
      <c r="F1062" s="165"/>
      <c r="G1062" s="220"/>
      <c r="H1062" s="165"/>
      <c r="I1062" s="167"/>
      <c r="J1062" s="168"/>
      <c r="K1062" s="503"/>
      <c r="L1062" s="441"/>
      <c r="M1062" s="441"/>
      <c r="N1062" s="441"/>
      <c r="O1062" s="441"/>
      <c r="P1062" s="441"/>
    </row>
    <row r="1063" spans="1:16" x14ac:dyDescent="0.2">
      <c r="A1063" s="163">
        <v>1048</v>
      </c>
      <c r="B1063" s="164"/>
      <c r="C1063" s="165"/>
      <c r="D1063" s="166"/>
      <c r="E1063" s="165"/>
      <c r="F1063" s="165"/>
      <c r="G1063" s="220"/>
      <c r="H1063" s="165"/>
      <c r="I1063" s="167"/>
      <c r="J1063" s="168"/>
      <c r="K1063" s="503"/>
      <c r="L1063" s="441"/>
      <c r="M1063" s="441"/>
      <c r="N1063" s="441"/>
      <c r="O1063" s="441"/>
      <c r="P1063" s="441"/>
    </row>
    <row r="1064" spans="1:16" x14ac:dyDescent="0.2">
      <c r="A1064" s="163">
        <v>1049</v>
      </c>
      <c r="B1064" s="164"/>
      <c r="C1064" s="165"/>
      <c r="D1064" s="166"/>
      <c r="E1064" s="165"/>
      <c r="F1064" s="165"/>
      <c r="G1064" s="220"/>
      <c r="H1064" s="165"/>
      <c r="I1064" s="167"/>
      <c r="J1064" s="168"/>
      <c r="K1064" s="503"/>
      <c r="L1064" s="441"/>
      <c r="M1064" s="441"/>
      <c r="N1064" s="441"/>
      <c r="O1064" s="441"/>
      <c r="P1064" s="441"/>
    </row>
    <row r="1065" spans="1:16" x14ac:dyDescent="0.2">
      <c r="A1065" s="163">
        <v>1050</v>
      </c>
      <c r="B1065" s="164"/>
      <c r="C1065" s="165"/>
      <c r="D1065" s="166"/>
      <c r="E1065" s="165"/>
      <c r="F1065" s="165"/>
      <c r="G1065" s="220"/>
      <c r="H1065" s="165"/>
      <c r="I1065" s="167"/>
      <c r="J1065" s="168"/>
      <c r="K1065" s="503"/>
      <c r="L1065" s="441"/>
      <c r="M1065" s="441"/>
      <c r="N1065" s="441"/>
      <c r="O1065" s="441"/>
      <c r="P1065" s="441"/>
    </row>
    <row r="1066" spans="1:16" x14ac:dyDescent="0.2">
      <c r="A1066" s="163">
        <v>1051</v>
      </c>
      <c r="B1066" s="164"/>
      <c r="C1066" s="165"/>
      <c r="D1066" s="166"/>
      <c r="E1066" s="165"/>
      <c r="F1066" s="165"/>
      <c r="G1066" s="220"/>
      <c r="H1066" s="165"/>
      <c r="I1066" s="167"/>
      <c r="J1066" s="168"/>
      <c r="K1066" s="503"/>
      <c r="L1066" s="441"/>
      <c r="M1066" s="441"/>
      <c r="N1066" s="441"/>
      <c r="O1066" s="441"/>
      <c r="P1066" s="441"/>
    </row>
    <row r="1067" spans="1:16" x14ac:dyDescent="0.2">
      <c r="A1067" s="163">
        <v>1052</v>
      </c>
      <c r="B1067" s="164"/>
      <c r="C1067" s="165"/>
      <c r="D1067" s="166"/>
      <c r="E1067" s="165"/>
      <c r="F1067" s="165"/>
      <c r="G1067" s="220"/>
      <c r="H1067" s="165"/>
      <c r="I1067" s="167"/>
      <c r="J1067" s="168"/>
      <c r="K1067" s="503"/>
      <c r="L1067" s="441"/>
      <c r="M1067" s="441"/>
      <c r="N1067" s="441"/>
      <c r="O1067" s="441"/>
      <c r="P1067" s="441"/>
    </row>
    <row r="1068" spans="1:16" x14ac:dyDescent="0.2">
      <c r="A1068" s="163">
        <v>1053</v>
      </c>
      <c r="B1068" s="164"/>
      <c r="C1068" s="165"/>
      <c r="D1068" s="166"/>
      <c r="E1068" s="165"/>
      <c r="F1068" s="165"/>
      <c r="G1068" s="220"/>
      <c r="H1068" s="165"/>
      <c r="I1068" s="167"/>
      <c r="J1068" s="168"/>
      <c r="K1068" s="503"/>
      <c r="L1068" s="441"/>
      <c r="M1068" s="441"/>
      <c r="N1068" s="441"/>
      <c r="O1068" s="441"/>
      <c r="P1068" s="441"/>
    </row>
    <row r="1069" spans="1:16" x14ac:dyDescent="0.2">
      <c r="A1069" s="163">
        <v>1054</v>
      </c>
      <c r="B1069" s="164"/>
      <c r="C1069" s="165"/>
      <c r="D1069" s="166"/>
      <c r="E1069" s="165"/>
      <c r="F1069" s="165"/>
      <c r="G1069" s="220"/>
      <c r="H1069" s="165"/>
      <c r="I1069" s="167"/>
      <c r="J1069" s="168"/>
      <c r="K1069" s="503"/>
      <c r="L1069" s="441"/>
      <c r="M1069" s="441"/>
      <c r="N1069" s="441"/>
      <c r="O1069" s="441"/>
      <c r="P1069" s="441"/>
    </row>
    <row r="1070" spans="1:16" x14ac:dyDescent="0.2">
      <c r="A1070" s="163">
        <v>1055</v>
      </c>
      <c r="B1070" s="164"/>
      <c r="C1070" s="165"/>
      <c r="D1070" s="166"/>
      <c r="E1070" s="165"/>
      <c r="F1070" s="165"/>
      <c r="G1070" s="220"/>
      <c r="H1070" s="165"/>
      <c r="I1070" s="167"/>
      <c r="J1070" s="168"/>
      <c r="K1070" s="503"/>
      <c r="L1070" s="441"/>
      <c r="M1070" s="441"/>
      <c r="N1070" s="441"/>
      <c r="O1070" s="441"/>
      <c r="P1070" s="441"/>
    </row>
    <row r="1071" spans="1:16" x14ac:dyDescent="0.2">
      <c r="A1071" s="163">
        <v>1056</v>
      </c>
      <c r="B1071" s="164"/>
      <c r="C1071" s="165"/>
      <c r="D1071" s="166"/>
      <c r="E1071" s="165"/>
      <c r="F1071" s="165"/>
      <c r="G1071" s="220"/>
      <c r="H1071" s="165"/>
      <c r="I1071" s="167"/>
      <c r="J1071" s="168"/>
      <c r="K1071" s="503"/>
      <c r="L1071" s="441"/>
      <c r="M1071" s="441"/>
      <c r="N1071" s="441"/>
      <c r="O1071" s="441"/>
      <c r="P1071" s="441"/>
    </row>
    <row r="1072" spans="1:16" x14ac:dyDescent="0.2">
      <c r="A1072" s="163">
        <v>1057</v>
      </c>
      <c r="B1072" s="164"/>
      <c r="C1072" s="165"/>
      <c r="D1072" s="166"/>
      <c r="E1072" s="165"/>
      <c r="F1072" s="165"/>
      <c r="G1072" s="220"/>
      <c r="H1072" s="165"/>
      <c r="I1072" s="167"/>
      <c r="J1072" s="168"/>
      <c r="K1072" s="503"/>
      <c r="L1072" s="441"/>
      <c r="M1072" s="441"/>
      <c r="N1072" s="441"/>
      <c r="O1072" s="441"/>
      <c r="P1072" s="441"/>
    </row>
    <row r="1073" spans="1:16" x14ac:dyDescent="0.2">
      <c r="A1073" s="163">
        <v>1058</v>
      </c>
      <c r="B1073" s="164"/>
      <c r="C1073" s="165"/>
      <c r="D1073" s="166"/>
      <c r="E1073" s="165"/>
      <c r="F1073" s="165"/>
      <c r="G1073" s="220"/>
      <c r="H1073" s="165"/>
      <c r="I1073" s="167"/>
      <c r="J1073" s="168"/>
      <c r="K1073" s="503"/>
      <c r="L1073" s="441"/>
      <c r="M1073" s="441"/>
      <c r="N1073" s="441"/>
      <c r="O1073" s="441"/>
      <c r="P1073" s="441"/>
    </row>
    <row r="1074" spans="1:16" x14ac:dyDescent="0.2">
      <c r="A1074" s="163">
        <v>1059</v>
      </c>
      <c r="B1074" s="164"/>
      <c r="C1074" s="165"/>
      <c r="D1074" s="166"/>
      <c r="E1074" s="165"/>
      <c r="F1074" s="165"/>
      <c r="G1074" s="220"/>
      <c r="H1074" s="165"/>
      <c r="I1074" s="167"/>
      <c r="J1074" s="168"/>
      <c r="K1074" s="503"/>
      <c r="L1074" s="441"/>
      <c r="M1074" s="441"/>
      <c r="N1074" s="441"/>
      <c r="O1074" s="441"/>
      <c r="P1074" s="441"/>
    </row>
    <row r="1075" spans="1:16" x14ac:dyDescent="0.2">
      <c r="A1075" s="163">
        <v>1060</v>
      </c>
      <c r="B1075" s="164"/>
      <c r="C1075" s="165"/>
      <c r="D1075" s="166"/>
      <c r="E1075" s="165"/>
      <c r="F1075" s="165"/>
      <c r="G1075" s="220"/>
      <c r="H1075" s="165"/>
      <c r="I1075" s="167"/>
      <c r="J1075" s="168"/>
      <c r="K1075" s="503"/>
      <c r="L1075" s="441"/>
      <c r="M1075" s="441"/>
      <c r="N1075" s="441"/>
      <c r="O1075" s="441"/>
      <c r="P1075" s="441"/>
    </row>
    <row r="1076" spans="1:16" x14ac:dyDescent="0.2">
      <c r="A1076" s="163">
        <v>1061</v>
      </c>
      <c r="B1076" s="164"/>
      <c r="C1076" s="165"/>
      <c r="D1076" s="166"/>
      <c r="E1076" s="165"/>
      <c r="F1076" s="165"/>
      <c r="G1076" s="220"/>
      <c r="H1076" s="165"/>
      <c r="I1076" s="167"/>
      <c r="J1076" s="168"/>
      <c r="K1076" s="503"/>
      <c r="L1076" s="441"/>
      <c r="M1076" s="441"/>
      <c r="N1076" s="441"/>
      <c r="O1076" s="441"/>
      <c r="P1076" s="441"/>
    </row>
    <row r="1077" spans="1:16" x14ac:dyDescent="0.2">
      <c r="A1077" s="163">
        <v>1062</v>
      </c>
      <c r="B1077" s="164"/>
      <c r="C1077" s="165"/>
      <c r="D1077" s="166"/>
      <c r="E1077" s="165"/>
      <c r="F1077" s="165"/>
      <c r="G1077" s="220"/>
      <c r="H1077" s="165"/>
      <c r="I1077" s="167"/>
      <c r="J1077" s="168"/>
      <c r="K1077" s="503"/>
      <c r="L1077" s="441"/>
      <c r="M1077" s="441"/>
      <c r="N1077" s="441"/>
      <c r="O1077" s="441"/>
      <c r="P1077" s="441"/>
    </row>
    <row r="1078" spans="1:16" x14ac:dyDescent="0.2">
      <c r="A1078" s="163">
        <v>1063</v>
      </c>
      <c r="B1078" s="164"/>
      <c r="C1078" s="165"/>
      <c r="D1078" s="166"/>
      <c r="E1078" s="165"/>
      <c r="F1078" s="165"/>
      <c r="G1078" s="220"/>
      <c r="H1078" s="165"/>
      <c r="I1078" s="167"/>
      <c r="J1078" s="168"/>
      <c r="K1078" s="503"/>
      <c r="L1078" s="441"/>
      <c r="M1078" s="441"/>
      <c r="N1078" s="441"/>
      <c r="O1078" s="441"/>
      <c r="P1078" s="441"/>
    </row>
    <row r="1079" spans="1:16" x14ac:dyDescent="0.2">
      <c r="A1079" s="163">
        <v>1064</v>
      </c>
      <c r="B1079" s="164"/>
      <c r="C1079" s="165"/>
      <c r="D1079" s="166"/>
      <c r="E1079" s="165"/>
      <c r="F1079" s="165"/>
      <c r="G1079" s="220"/>
      <c r="H1079" s="165"/>
      <c r="I1079" s="167"/>
      <c r="J1079" s="168"/>
      <c r="K1079" s="503"/>
      <c r="L1079" s="441"/>
      <c r="M1079" s="441"/>
      <c r="N1079" s="441"/>
      <c r="O1079" s="441"/>
      <c r="P1079" s="441"/>
    </row>
    <row r="1080" spans="1:16" x14ac:dyDescent="0.2">
      <c r="A1080" s="163">
        <v>1065</v>
      </c>
      <c r="B1080" s="164"/>
      <c r="C1080" s="165"/>
      <c r="D1080" s="166"/>
      <c r="E1080" s="165"/>
      <c r="F1080" s="165"/>
      <c r="G1080" s="220"/>
      <c r="H1080" s="165"/>
      <c r="I1080" s="167"/>
      <c r="J1080" s="168"/>
      <c r="K1080" s="503"/>
      <c r="L1080" s="441"/>
      <c r="M1080" s="441"/>
      <c r="N1080" s="441"/>
      <c r="O1080" s="441"/>
      <c r="P1080" s="441"/>
    </row>
    <row r="1081" spans="1:16" x14ac:dyDescent="0.2">
      <c r="A1081" s="163">
        <v>1066</v>
      </c>
      <c r="B1081" s="164"/>
      <c r="C1081" s="165"/>
      <c r="D1081" s="166"/>
      <c r="E1081" s="165"/>
      <c r="F1081" s="165"/>
      <c r="G1081" s="220"/>
      <c r="H1081" s="165"/>
      <c r="I1081" s="167"/>
      <c r="J1081" s="168"/>
      <c r="K1081" s="503"/>
      <c r="L1081" s="441"/>
      <c r="M1081" s="441"/>
      <c r="N1081" s="441"/>
      <c r="O1081" s="441"/>
      <c r="P1081" s="441"/>
    </row>
    <row r="1082" spans="1:16" x14ac:dyDescent="0.2">
      <c r="A1082" s="163">
        <v>1067</v>
      </c>
      <c r="B1082" s="164"/>
      <c r="C1082" s="165"/>
      <c r="D1082" s="166"/>
      <c r="E1082" s="165"/>
      <c r="F1082" s="165"/>
      <c r="G1082" s="220"/>
      <c r="H1082" s="165"/>
      <c r="I1082" s="167"/>
      <c r="J1082" s="168"/>
      <c r="K1082" s="503"/>
      <c r="L1082" s="441"/>
      <c r="M1082" s="441"/>
      <c r="N1082" s="441"/>
      <c r="O1082" s="441"/>
      <c r="P1082" s="441"/>
    </row>
    <row r="1083" spans="1:16" x14ac:dyDescent="0.2">
      <c r="A1083" s="163">
        <v>1068</v>
      </c>
      <c r="B1083" s="164"/>
      <c r="C1083" s="165"/>
      <c r="D1083" s="166"/>
      <c r="E1083" s="165"/>
      <c r="F1083" s="165"/>
      <c r="G1083" s="220"/>
      <c r="H1083" s="165"/>
      <c r="I1083" s="167"/>
      <c r="J1083" s="168"/>
      <c r="K1083" s="503"/>
      <c r="L1083" s="441"/>
      <c r="M1083" s="441"/>
      <c r="N1083" s="441"/>
      <c r="O1083" s="441"/>
      <c r="P1083" s="441"/>
    </row>
    <row r="1084" spans="1:16" x14ac:dyDescent="0.2">
      <c r="A1084" s="163">
        <v>1069</v>
      </c>
      <c r="B1084" s="164"/>
      <c r="C1084" s="165"/>
      <c r="D1084" s="166"/>
      <c r="E1084" s="165"/>
      <c r="F1084" s="165"/>
      <c r="G1084" s="220"/>
      <c r="H1084" s="165"/>
      <c r="I1084" s="167"/>
      <c r="J1084" s="168"/>
      <c r="K1084" s="503"/>
      <c r="L1084" s="441"/>
      <c r="M1084" s="441"/>
      <c r="N1084" s="441"/>
      <c r="O1084" s="441"/>
      <c r="P1084" s="441"/>
    </row>
    <row r="1085" spans="1:16" x14ac:dyDescent="0.2">
      <c r="A1085" s="163">
        <v>1070</v>
      </c>
      <c r="B1085" s="164"/>
      <c r="C1085" s="165"/>
      <c r="D1085" s="166"/>
      <c r="E1085" s="165"/>
      <c r="F1085" s="165"/>
      <c r="G1085" s="220"/>
      <c r="H1085" s="165"/>
      <c r="I1085" s="167"/>
      <c r="J1085" s="168"/>
      <c r="K1085" s="503"/>
      <c r="L1085" s="441"/>
      <c r="M1085" s="441"/>
      <c r="N1085" s="441"/>
      <c r="O1085" s="441"/>
      <c r="P1085" s="441"/>
    </row>
    <row r="1086" spans="1:16" x14ac:dyDescent="0.2">
      <c r="A1086" s="163">
        <v>1071</v>
      </c>
      <c r="B1086" s="164"/>
      <c r="C1086" s="165"/>
      <c r="D1086" s="166"/>
      <c r="E1086" s="165"/>
      <c r="F1086" s="165"/>
      <c r="G1086" s="220"/>
      <c r="H1086" s="165"/>
      <c r="I1086" s="167"/>
      <c r="J1086" s="168"/>
      <c r="K1086" s="503"/>
      <c r="L1086" s="441"/>
      <c r="M1086" s="441"/>
      <c r="N1086" s="441"/>
      <c r="O1086" s="441"/>
      <c r="P1086" s="441"/>
    </row>
    <row r="1087" spans="1:16" x14ac:dyDescent="0.2">
      <c r="A1087" s="163">
        <v>1072</v>
      </c>
      <c r="B1087" s="164"/>
      <c r="C1087" s="165"/>
      <c r="D1087" s="166"/>
      <c r="E1087" s="165"/>
      <c r="F1087" s="165"/>
      <c r="G1087" s="220"/>
      <c r="H1087" s="165"/>
      <c r="I1087" s="167"/>
      <c r="J1087" s="168"/>
      <c r="K1087" s="503"/>
      <c r="L1087" s="441"/>
      <c r="M1087" s="441"/>
      <c r="N1087" s="441"/>
      <c r="O1087" s="441"/>
      <c r="P1087" s="441"/>
    </row>
    <row r="1088" spans="1:16" x14ac:dyDescent="0.2">
      <c r="A1088" s="163">
        <v>1073</v>
      </c>
      <c r="B1088" s="164"/>
      <c r="C1088" s="165"/>
      <c r="D1088" s="166"/>
      <c r="E1088" s="165"/>
      <c r="F1088" s="165"/>
      <c r="G1088" s="220"/>
      <c r="H1088" s="165"/>
      <c r="I1088" s="167"/>
      <c r="J1088" s="168"/>
      <c r="K1088" s="503"/>
      <c r="L1088" s="441"/>
      <c r="M1088" s="441"/>
      <c r="N1088" s="441"/>
      <c r="O1088" s="441"/>
      <c r="P1088" s="441"/>
    </row>
    <row r="1089" spans="1:16" x14ac:dyDescent="0.2">
      <c r="A1089" s="163">
        <v>1074</v>
      </c>
      <c r="B1089" s="164"/>
      <c r="C1089" s="165"/>
      <c r="D1089" s="166"/>
      <c r="E1089" s="165"/>
      <c r="F1089" s="165"/>
      <c r="G1089" s="220"/>
      <c r="H1089" s="165"/>
      <c r="I1089" s="167"/>
      <c r="J1089" s="168"/>
      <c r="K1089" s="503"/>
      <c r="L1089" s="441"/>
      <c r="M1089" s="441"/>
      <c r="N1089" s="441"/>
      <c r="O1089" s="441"/>
      <c r="P1089" s="441"/>
    </row>
    <row r="1090" spans="1:16" x14ac:dyDescent="0.2">
      <c r="A1090" s="163">
        <v>1075</v>
      </c>
      <c r="B1090" s="164"/>
      <c r="C1090" s="165"/>
      <c r="D1090" s="166"/>
      <c r="E1090" s="165"/>
      <c r="F1090" s="165"/>
      <c r="G1090" s="220"/>
      <c r="H1090" s="165"/>
      <c r="I1090" s="167"/>
      <c r="J1090" s="168"/>
      <c r="K1090" s="503"/>
      <c r="L1090" s="441"/>
      <c r="M1090" s="441"/>
      <c r="N1090" s="441"/>
      <c r="O1090" s="441"/>
      <c r="P1090" s="441"/>
    </row>
    <row r="1091" spans="1:16" x14ac:dyDescent="0.2">
      <c r="A1091" s="163">
        <v>1076</v>
      </c>
      <c r="B1091" s="164"/>
      <c r="C1091" s="165"/>
      <c r="D1091" s="166"/>
      <c r="E1091" s="165"/>
      <c r="F1091" s="165"/>
      <c r="G1091" s="220"/>
      <c r="H1091" s="165"/>
      <c r="I1091" s="167"/>
      <c r="J1091" s="168"/>
      <c r="K1091" s="503"/>
      <c r="L1091" s="441"/>
      <c r="M1091" s="441"/>
      <c r="N1091" s="441"/>
      <c r="O1091" s="441"/>
      <c r="P1091" s="441"/>
    </row>
    <row r="1092" spans="1:16" x14ac:dyDescent="0.2">
      <c r="A1092" s="163">
        <v>1077</v>
      </c>
      <c r="B1092" s="164"/>
      <c r="C1092" s="165"/>
      <c r="D1092" s="166"/>
      <c r="E1092" s="165"/>
      <c r="F1092" s="165"/>
      <c r="G1092" s="220"/>
      <c r="H1092" s="165"/>
      <c r="I1092" s="167"/>
      <c r="J1092" s="168"/>
      <c r="K1092" s="503"/>
      <c r="L1092" s="441"/>
      <c r="M1092" s="441"/>
      <c r="N1092" s="441"/>
      <c r="O1092" s="441"/>
      <c r="P1092" s="441"/>
    </row>
    <row r="1093" spans="1:16" x14ac:dyDescent="0.2">
      <c r="A1093" s="163">
        <v>1078</v>
      </c>
      <c r="B1093" s="164"/>
      <c r="C1093" s="165"/>
      <c r="D1093" s="166"/>
      <c r="E1093" s="165"/>
      <c r="F1093" s="165"/>
      <c r="G1093" s="220"/>
      <c r="H1093" s="165"/>
      <c r="I1093" s="167"/>
      <c r="J1093" s="168"/>
      <c r="K1093" s="503"/>
      <c r="L1093" s="441"/>
      <c r="M1093" s="441"/>
      <c r="N1093" s="441"/>
      <c r="O1093" s="441"/>
      <c r="P1093" s="441"/>
    </row>
    <row r="1094" spans="1:16" x14ac:dyDescent="0.2">
      <c r="A1094" s="163">
        <v>1079</v>
      </c>
      <c r="B1094" s="164"/>
      <c r="C1094" s="165"/>
      <c r="D1094" s="166"/>
      <c r="E1094" s="165"/>
      <c r="F1094" s="165"/>
      <c r="G1094" s="220"/>
      <c r="H1094" s="165"/>
      <c r="I1094" s="167"/>
      <c r="J1094" s="168"/>
      <c r="K1094" s="503"/>
      <c r="L1094" s="441"/>
      <c r="M1094" s="441"/>
      <c r="N1094" s="441"/>
      <c r="O1094" s="441"/>
      <c r="P1094" s="441"/>
    </row>
    <row r="1095" spans="1:16" x14ac:dyDescent="0.2">
      <c r="A1095" s="163">
        <v>1080</v>
      </c>
      <c r="B1095" s="164"/>
      <c r="C1095" s="165"/>
      <c r="D1095" s="166"/>
      <c r="E1095" s="165"/>
      <c r="F1095" s="165"/>
      <c r="G1095" s="220"/>
      <c r="H1095" s="165"/>
      <c r="I1095" s="167"/>
      <c r="J1095" s="168"/>
      <c r="K1095" s="503"/>
      <c r="L1095" s="441"/>
      <c r="M1095" s="441"/>
      <c r="N1095" s="441"/>
      <c r="O1095" s="441"/>
      <c r="P1095" s="441"/>
    </row>
    <row r="1096" spans="1:16" x14ac:dyDescent="0.2">
      <c r="A1096" s="163">
        <v>1081</v>
      </c>
      <c r="B1096" s="164"/>
      <c r="C1096" s="165"/>
      <c r="D1096" s="166"/>
      <c r="E1096" s="165"/>
      <c r="F1096" s="165"/>
      <c r="G1096" s="220"/>
      <c r="H1096" s="165"/>
      <c r="I1096" s="167"/>
      <c r="J1096" s="168"/>
      <c r="K1096" s="503"/>
      <c r="L1096" s="441"/>
      <c r="M1096" s="441"/>
      <c r="N1096" s="441"/>
      <c r="O1096" s="441"/>
      <c r="P1096" s="441"/>
    </row>
    <row r="1097" spans="1:16" x14ac:dyDescent="0.2">
      <c r="A1097" s="163">
        <v>1082</v>
      </c>
      <c r="B1097" s="164"/>
      <c r="C1097" s="165"/>
      <c r="D1097" s="166"/>
      <c r="E1097" s="165"/>
      <c r="F1097" s="165"/>
      <c r="G1097" s="220"/>
      <c r="H1097" s="165"/>
      <c r="I1097" s="167"/>
      <c r="J1097" s="168"/>
      <c r="K1097" s="503"/>
      <c r="L1097" s="441"/>
      <c r="M1097" s="441"/>
      <c r="N1097" s="441"/>
      <c r="O1097" s="441"/>
      <c r="P1097" s="441"/>
    </row>
    <row r="1098" spans="1:16" x14ac:dyDescent="0.2">
      <c r="A1098" s="163">
        <v>1083</v>
      </c>
      <c r="B1098" s="164"/>
      <c r="C1098" s="165"/>
      <c r="D1098" s="166"/>
      <c r="E1098" s="165"/>
      <c r="F1098" s="165"/>
      <c r="G1098" s="220"/>
      <c r="H1098" s="165"/>
      <c r="I1098" s="167"/>
      <c r="J1098" s="168"/>
      <c r="K1098" s="503"/>
      <c r="L1098" s="441"/>
      <c r="M1098" s="441"/>
      <c r="N1098" s="441"/>
      <c r="O1098" s="441"/>
      <c r="P1098" s="441"/>
    </row>
    <row r="1099" spans="1:16" x14ac:dyDescent="0.2">
      <c r="A1099" s="163">
        <v>1084</v>
      </c>
      <c r="B1099" s="164"/>
      <c r="C1099" s="165"/>
      <c r="D1099" s="166"/>
      <c r="E1099" s="165"/>
      <c r="F1099" s="165"/>
      <c r="G1099" s="220"/>
      <c r="H1099" s="165"/>
      <c r="I1099" s="167"/>
      <c r="J1099" s="168"/>
      <c r="K1099" s="503"/>
      <c r="L1099" s="441"/>
      <c r="M1099" s="441"/>
      <c r="N1099" s="441"/>
      <c r="O1099" s="441"/>
      <c r="P1099" s="441"/>
    </row>
    <row r="1100" spans="1:16" x14ac:dyDescent="0.2">
      <c r="A1100" s="163">
        <v>1085</v>
      </c>
      <c r="B1100" s="164"/>
      <c r="C1100" s="165"/>
      <c r="D1100" s="166"/>
      <c r="E1100" s="165"/>
      <c r="F1100" s="165"/>
      <c r="G1100" s="220"/>
      <c r="H1100" s="165"/>
      <c r="I1100" s="167"/>
      <c r="J1100" s="168"/>
      <c r="K1100" s="503"/>
    </row>
    <row r="1101" spans="1:16" x14ac:dyDescent="0.2">
      <c r="A1101" s="163">
        <v>1086</v>
      </c>
      <c r="B1101" s="164"/>
      <c r="C1101" s="165"/>
      <c r="D1101" s="166"/>
      <c r="E1101" s="165"/>
      <c r="F1101" s="165"/>
      <c r="G1101" s="220"/>
      <c r="H1101" s="165"/>
      <c r="I1101" s="167"/>
      <c r="J1101" s="168"/>
      <c r="K1101" s="503"/>
    </row>
    <row r="1102" spans="1:16" x14ac:dyDescent="0.2">
      <c r="A1102" s="163">
        <v>1087</v>
      </c>
      <c r="B1102" s="164"/>
      <c r="C1102" s="165"/>
      <c r="D1102" s="166"/>
      <c r="E1102" s="165"/>
      <c r="F1102" s="165"/>
      <c r="G1102" s="220"/>
      <c r="H1102" s="165"/>
      <c r="I1102" s="167"/>
      <c r="J1102" s="168"/>
      <c r="K1102" s="503"/>
    </row>
    <row r="1103" spans="1:16" x14ac:dyDescent="0.2">
      <c r="A1103" s="163">
        <v>1088</v>
      </c>
      <c r="B1103" s="164"/>
      <c r="C1103" s="165"/>
      <c r="D1103" s="166"/>
      <c r="E1103" s="165"/>
      <c r="F1103" s="165"/>
      <c r="G1103" s="220"/>
      <c r="H1103" s="165"/>
      <c r="I1103" s="167"/>
      <c r="J1103" s="168"/>
      <c r="K1103" s="503"/>
    </row>
    <row r="1104" spans="1:16" x14ac:dyDescent="0.2">
      <c r="A1104" s="163">
        <v>1089</v>
      </c>
      <c r="B1104" s="164"/>
      <c r="C1104" s="165"/>
      <c r="D1104" s="166"/>
      <c r="E1104" s="165"/>
      <c r="F1104" s="165"/>
      <c r="G1104" s="220"/>
      <c r="H1104" s="165"/>
      <c r="I1104" s="167"/>
      <c r="J1104" s="168"/>
      <c r="K1104" s="503"/>
    </row>
    <row r="1105" spans="1:11" x14ac:dyDescent="0.2">
      <c r="A1105" s="163">
        <v>1090</v>
      </c>
      <c r="B1105" s="164"/>
      <c r="C1105" s="165"/>
      <c r="D1105" s="166"/>
      <c r="E1105" s="165"/>
      <c r="F1105" s="165"/>
      <c r="G1105" s="220"/>
      <c r="H1105" s="165"/>
      <c r="I1105" s="167"/>
      <c r="J1105" s="168"/>
      <c r="K1105" s="503"/>
    </row>
    <row r="1106" spans="1:11" x14ac:dyDescent="0.2">
      <c r="A1106" s="163">
        <v>1091</v>
      </c>
      <c r="B1106" s="164"/>
      <c r="C1106" s="165"/>
      <c r="D1106" s="166"/>
      <c r="E1106" s="165"/>
      <c r="F1106" s="165"/>
      <c r="G1106" s="220"/>
      <c r="H1106" s="165"/>
      <c r="I1106" s="167"/>
      <c r="J1106" s="168"/>
      <c r="K1106" s="503"/>
    </row>
    <row r="1107" spans="1:11" x14ac:dyDescent="0.2">
      <c r="A1107" s="163">
        <v>1092</v>
      </c>
      <c r="B1107" s="164"/>
      <c r="C1107" s="165"/>
      <c r="D1107" s="166"/>
      <c r="E1107" s="165"/>
      <c r="F1107" s="165"/>
      <c r="G1107" s="220"/>
      <c r="H1107" s="165"/>
      <c r="I1107" s="167"/>
      <c r="J1107" s="168"/>
      <c r="K1107" s="503"/>
    </row>
    <row r="1108" spans="1:11" x14ac:dyDescent="0.2">
      <c r="A1108" s="163">
        <v>1093</v>
      </c>
      <c r="B1108" s="164"/>
      <c r="C1108" s="165"/>
      <c r="D1108" s="166"/>
      <c r="E1108" s="165"/>
      <c r="F1108" s="165"/>
      <c r="G1108" s="220"/>
      <c r="H1108" s="165"/>
      <c r="I1108" s="167"/>
      <c r="J1108" s="168"/>
      <c r="K1108" s="503"/>
    </row>
    <row r="1109" spans="1:11" x14ac:dyDescent="0.2">
      <c r="A1109" s="163">
        <v>1094</v>
      </c>
      <c r="B1109" s="164"/>
      <c r="C1109" s="165"/>
      <c r="D1109" s="166"/>
      <c r="E1109" s="165"/>
      <c r="F1109" s="165"/>
      <c r="G1109" s="220"/>
      <c r="H1109" s="165"/>
      <c r="I1109" s="167"/>
      <c r="J1109" s="168"/>
      <c r="K1109" s="503"/>
    </row>
    <row r="1110" spans="1:11" x14ac:dyDescent="0.2">
      <c r="A1110" s="163">
        <v>1095</v>
      </c>
      <c r="B1110" s="164"/>
      <c r="C1110" s="165"/>
      <c r="D1110" s="166"/>
      <c r="E1110" s="165"/>
      <c r="F1110" s="165"/>
      <c r="G1110" s="220"/>
      <c r="H1110" s="165"/>
      <c r="I1110" s="167"/>
      <c r="J1110" s="168"/>
      <c r="K1110" s="503"/>
    </row>
    <row r="1111" spans="1:11" x14ac:dyDescent="0.2">
      <c r="A1111" s="163">
        <v>1096</v>
      </c>
      <c r="B1111" s="164"/>
      <c r="C1111" s="165"/>
      <c r="D1111" s="166"/>
      <c r="E1111" s="165"/>
      <c r="F1111" s="165"/>
      <c r="G1111" s="220"/>
      <c r="H1111" s="165"/>
      <c r="I1111" s="167"/>
      <c r="J1111" s="168"/>
      <c r="K1111" s="503"/>
    </row>
    <row r="1112" spans="1:11" x14ac:dyDescent="0.2">
      <c r="A1112" s="163">
        <v>1097</v>
      </c>
      <c r="B1112" s="164"/>
      <c r="C1112" s="165"/>
      <c r="D1112" s="166"/>
      <c r="E1112" s="165"/>
      <c r="F1112" s="165"/>
      <c r="G1112" s="220"/>
      <c r="H1112" s="165"/>
      <c r="I1112" s="167"/>
      <c r="J1112" s="168"/>
      <c r="K1112" s="503"/>
    </row>
    <row r="1113" spans="1:11" x14ac:dyDescent="0.2">
      <c r="A1113" s="163">
        <v>1098</v>
      </c>
      <c r="B1113" s="164"/>
      <c r="C1113" s="165"/>
      <c r="D1113" s="166"/>
      <c r="E1113" s="165"/>
      <c r="F1113" s="165"/>
      <c r="G1113" s="220"/>
      <c r="H1113" s="165"/>
      <c r="I1113" s="167"/>
      <c r="J1113" s="168"/>
      <c r="K1113" s="503"/>
    </row>
    <row r="1114" spans="1:11" x14ac:dyDescent="0.2">
      <c r="A1114" s="163">
        <v>1099</v>
      </c>
      <c r="B1114" s="164"/>
      <c r="C1114" s="165"/>
      <c r="D1114" s="166"/>
      <c r="E1114" s="165"/>
      <c r="F1114" s="165"/>
      <c r="G1114" s="220"/>
      <c r="H1114" s="165"/>
      <c r="I1114" s="167"/>
      <c r="J1114" s="168"/>
      <c r="K1114" s="503"/>
    </row>
    <row r="1115" spans="1:11" x14ac:dyDescent="0.2">
      <c r="A1115" s="163">
        <v>1100</v>
      </c>
      <c r="B1115" s="164"/>
      <c r="C1115" s="165"/>
      <c r="D1115" s="166"/>
      <c r="E1115" s="165"/>
      <c r="F1115" s="165"/>
      <c r="G1115" s="220"/>
      <c r="H1115" s="165"/>
      <c r="I1115" s="167"/>
      <c r="J1115" s="168"/>
      <c r="K1115" s="503"/>
    </row>
    <row r="1116" spans="1:11" x14ac:dyDescent="0.2">
      <c r="A1116" s="163">
        <v>1101</v>
      </c>
      <c r="B1116" s="164"/>
      <c r="C1116" s="165"/>
      <c r="D1116" s="166"/>
      <c r="E1116" s="165"/>
      <c r="F1116" s="165"/>
      <c r="G1116" s="220"/>
      <c r="H1116" s="165"/>
      <c r="I1116" s="167"/>
      <c r="J1116" s="168"/>
      <c r="K1116" s="503"/>
    </row>
    <row r="1117" spans="1:11" x14ac:dyDescent="0.2">
      <c r="A1117" s="163">
        <v>1102</v>
      </c>
      <c r="B1117" s="164"/>
      <c r="C1117" s="165"/>
      <c r="D1117" s="166"/>
      <c r="E1117" s="165"/>
      <c r="F1117" s="165"/>
      <c r="G1117" s="220"/>
      <c r="H1117" s="165"/>
      <c r="I1117" s="167"/>
      <c r="J1117" s="168"/>
      <c r="K1117" s="503"/>
    </row>
    <row r="1118" spans="1:11" x14ac:dyDescent="0.2">
      <c r="A1118" s="163">
        <v>1103</v>
      </c>
      <c r="B1118" s="164"/>
      <c r="C1118" s="165"/>
      <c r="D1118" s="166"/>
      <c r="E1118" s="165"/>
      <c r="F1118" s="165"/>
      <c r="G1118" s="220"/>
      <c r="H1118" s="165"/>
      <c r="I1118" s="167"/>
      <c r="J1118" s="168"/>
      <c r="K1118" s="503"/>
    </row>
    <row r="1119" spans="1:11" x14ac:dyDescent="0.2">
      <c r="A1119" s="163">
        <v>1104</v>
      </c>
      <c r="B1119" s="164"/>
      <c r="C1119" s="165"/>
      <c r="D1119" s="166"/>
      <c r="E1119" s="165"/>
      <c r="F1119" s="165"/>
      <c r="G1119" s="220"/>
      <c r="H1119" s="165"/>
      <c r="I1119" s="167"/>
      <c r="J1119" s="168"/>
      <c r="K1119" s="503"/>
    </row>
    <row r="1120" spans="1:11" x14ac:dyDescent="0.2">
      <c r="A1120" s="163">
        <v>1105</v>
      </c>
      <c r="B1120" s="164"/>
      <c r="C1120" s="165"/>
      <c r="D1120" s="166"/>
      <c r="E1120" s="165"/>
      <c r="F1120" s="165"/>
      <c r="G1120" s="220"/>
      <c r="H1120" s="165"/>
      <c r="I1120" s="167"/>
      <c r="J1120" s="168"/>
      <c r="K1120" s="503"/>
    </row>
    <row r="1121" spans="1:11" x14ac:dyDescent="0.2">
      <c r="A1121" s="163">
        <v>1106</v>
      </c>
      <c r="B1121" s="164"/>
      <c r="C1121" s="165"/>
      <c r="D1121" s="166"/>
      <c r="E1121" s="165"/>
      <c r="F1121" s="165"/>
      <c r="G1121" s="220"/>
      <c r="H1121" s="165"/>
      <c r="I1121" s="167"/>
      <c r="J1121" s="168"/>
      <c r="K1121" s="503"/>
    </row>
    <row r="1122" spans="1:11" x14ac:dyDescent="0.2">
      <c r="A1122" s="163">
        <v>1107</v>
      </c>
      <c r="B1122" s="164"/>
      <c r="C1122" s="165"/>
      <c r="D1122" s="166"/>
      <c r="E1122" s="165"/>
      <c r="F1122" s="165"/>
      <c r="G1122" s="220"/>
      <c r="H1122" s="165"/>
      <c r="I1122" s="167"/>
      <c r="J1122" s="168"/>
      <c r="K1122" s="503"/>
    </row>
    <row r="1123" spans="1:11" x14ac:dyDescent="0.2">
      <c r="A1123" s="163">
        <v>1108</v>
      </c>
      <c r="B1123" s="164"/>
      <c r="C1123" s="165"/>
      <c r="D1123" s="166"/>
      <c r="E1123" s="165"/>
      <c r="F1123" s="165"/>
      <c r="G1123" s="220"/>
      <c r="H1123" s="165"/>
      <c r="I1123" s="167"/>
      <c r="J1123" s="168"/>
      <c r="K1123" s="503"/>
    </row>
    <row r="1124" spans="1:11" x14ac:dyDescent="0.2">
      <c r="A1124" s="163">
        <v>1109</v>
      </c>
      <c r="B1124" s="164"/>
      <c r="C1124" s="165"/>
      <c r="D1124" s="166"/>
      <c r="E1124" s="165"/>
      <c r="F1124" s="165"/>
      <c r="G1124" s="220"/>
      <c r="H1124" s="165"/>
      <c r="I1124" s="167"/>
      <c r="J1124" s="168"/>
      <c r="K1124" s="503"/>
    </row>
    <row r="1125" spans="1:11" x14ac:dyDescent="0.2">
      <c r="A1125" s="163">
        <v>1110</v>
      </c>
      <c r="B1125" s="164"/>
      <c r="C1125" s="165"/>
      <c r="D1125" s="166"/>
      <c r="E1125" s="165"/>
      <c r="F1125" s="165"/>
      <c r="G1125" s="220"/>
      <c r="H1125" s="165"/>
      <c r="I1125" s="167"/>
      <c r="J1125" s="168"/>
      <c r="K1125" s="503"/>
    </row>
    <row r="1126" spans="1:11" x14ac:dyDescent="0.2">
      <c r="A1126" s="163">
        <v>1111</v>
      </c>
      <c r="B1126" s="164"/>
      <c r="C1126" s="165"/>
      <c r="D1126" s="166"/>
      <c r="E1126" s="165"/>
      <c r="F1126" s="165"/>
      <c r="G1126" s="220"/>
      <c r="H1126" s="165"/>
      <c r="I1126" s="167"/>
      <c r="J1126" s="168"/>
      <c r="K1126" s="503"/>
    </row>
    <row r="1127" spans="1:11" x14ac:dyDescent="0.2">
      <c r="A1127" s="163">
        <v>1112</v>
      </c>
      <c r="B1127" s="164"/>
      <c r="C1127" s="165"/>
      <c r="D1127" s="166"/>
      <c r="E1127" s="165"/>
      <c r="F1127" s="165"/>
      <c r="G1127" s="220"/>
      <c r="H1127" s="165"/>
      <c r="I1127" s="167"/>
      <c r="J1127" s="168"/>
      <c r="K1127" s="503"/>
    </row>
    <row r="1128" spans="1:11" x14ac:dyDescent="0.2">
      <c r="A1128" s="163">
        <v>1113</v>
      </c>
      <c r="B1128" s="164"/>
      <c r="C1128" s="165"/>
      <c r="D1128" s="166"/>
      <c r="E1128" s="165"/>
      <c r="F1128" s="165"/>
      <c r="G1128" s="220"/>
      <c r="H1128" s="165"/>
      <c r="I1128" s="167"/>
      <c r="J1128" s="168"/>
      <c r="K1128" s="503"/>
    </row>
    <row r="1129" spans="1:11" x14ac:dyDescent="0.2">
      <c r="A1129" s="163">
        <v>1114</v>
      </c>
      <c r="B1129" s="164"/>
      <c r="C1129" s="165"/>
      <c r="D1129" s="166"/>
      <c r="E1129" s="165"/>
      <c r="F1129" s="165"/>
      <c r="G1129" s="220"/>
      <c r="H1129" s="165"/>
      <c r="I1129" s="167"/>
      <c r="J1129" s="168"/>
      <c r="K1129" s="503"/>
    </row>
    <row r="1130" spans="1:11" x14ac:dyDescent="0.2">
      <c r="A1130" s="163">
        <v>1115</v>
      </c>
      <c r="B1130" s="164"/>
      <c r="C1130" s="165"/>
      <c r="D1130" s="166"/>
      <c r="E1130" s="165"/>
      <c r="F1130" s="165"/>
      <c r="G1130" s="220"/>
      <c r="H1130" s="165"/>
      <c r="I1130" s="167"/>
      <c r="J1130" s="168"/>
      <c r="K1130" s="503"/>
    </row>
    <row r="1131" spans="1:11" x14ac:dyDescent="0.2">
      <c r="A1131" s="163">
        <v>1116</v>
      </c>
      <c r="B1131" s="164"/>
      <c r="C1131" s="165"/>
      <c r="D1131" s="166"/>
      <c r="E1131" s="165"/>
      <c r="F1131" s="165"/>
      <c r="G1131" s="220"/>
      <c r="H1131" s="165"/>
      <c r="I1131" s="167"/>
      <c r="J1131" s="168"/>
      <c r="K1131" s="503"/>
    </row>
    <row r="1132" spans="1:11" x14ac:dyDescent="0.2">
      <c r="A1132" s="163">
        <v>1117</v>
      </c>
      <c r="B1132" s="164"/>
      <c r="C1132" s="165"/>
      <c r="D1132" s="166"/>
      <c r="E1132" s="165"/>
      <c r="F1132" s="165"/>
      <c r="G1132" s="220"/>
      <c r="H1132" s="165"/>
      <c r="I1132" s="167"/>
      <c r="J1132" s="168"/>
      <c r="K1132" s="503"/>
    </row>
    <row r="1133" spans="1:11" x14ac:dyDescent="0.2">
      <c r="A1133" s="163">
        <v>1118</v>
      </c>
      <c r="B1133" s="164"/>
      <c r="C1133" s="165"/>
      <c r="D1133" s="166"/>
      <c r="E1133" s="165"/>
      <c r="F1133" s="165"/>
      <c r="G1133" s="220"/>
      <c r="H1133" s="165"/>
      <c r="I1133" s="167"/>
      <c r="J1133" s="168"/>
      <c r="K1133" s="503"/>
    </row>
    <row r="1134" spans="1:11" x14ac:dyDescent="0.2">
      <c r="A1134" s="163">
        <v>1119</v>
      </c>
      <c r="B1134" s="164"/>
      <c r="C1134" s="165"/>
      <c r="D1134" s="166"/>
      <c r="E1134" s="165"/>
      <c r="F1134" s="165"/>
      <c r="G1134" s="220"/>
      <c r="H1134" s="165"/>
      <c r="I1134" s="167"/>
      <c r="J1134" s="168"/>
      <c r="K1134" s="503"/>
    </row>
    <row r="1135" spans="1:11" x14ac:dyDescent="0.2">
      <c r="A1135" s="163">
        <v>1120</v>
      </c>
      <c r="B1135" s="164"/>
      <c r="C1135" s="165"/>
      <c r="D1135" s="166"/>
      <c r="E1135" s="165"/>
      <c r="F1135" s="165"/>
      <c r="G1135" s="220"/>
      <c r="H1135" s="165"/>
      <c r="I1135" s="167"/>
      <c r="J1135" s="168"/>
      <c r="K1135" s="503"/>
    </row>
    <row r="1136" spans="1:11" x14ac:dyDescent="0.2">
      <c r="A1136" s="163">
        <v>1121</v>
      </c>
      <c r="B1136" s="164"/>
      <c r="C1136" s="165"/>
      <c r="D1136" s="166"/>
      <c r="E1136" s="165"/>
      <c r="F1136" s="165"/>
      <c r="G1136" s="220"/>
      <c r="H1136" s="165"/>
      <c r="I1136" s="167"/>
      <c r="J1136" s="168"/>
      <c r="K1136" s="503"/>
    </row>
    <row r="1137" spans="1:11" x14ac:dyDescent="0.2">
      <c r="A1137" s="163">
        <v>1122</v>
      </c>
      <c r="B1137" s="164"/>
      <c r="C1137" s="165"/>
      <c r="D1137" s="166"/>
      <c r="E1137" s="165"/>
      <c r="F1137" s="165"/>
      <c r="G1137" s="220"/>
      <c r="H1137" s="165"/>
      <c r="I1137" s="167"/>
      <c r="J1137" s="168"/>
      <c r="K1137" s="503"/>
    </row>
    <row r="1138" spans="1:11" x14ac:dyDescent="0.2">
      <c r="A1138" s="163">
        <v>1123</v>
      </c>
      <c r="B1138" s="164"/>
      <c r="C1138" s="165"/>
      <c r="D1138" s="166"/>
      <c r="E1138" s="165"/>
      <c r="F1138" s="165"/>
      <c r="G1138" s="220"/>
      <c r="H1138" s="165"/>
      <c r="I1138" s="167"/>
      <c r="J1138" s="168"/>
      <c r="K1138" s="503"/>
    </row>
    <row r="1139" spans="1:11" x14ac:dyDescent="0.2">
      <c r="A1139" s="163">
        <v>1124</v>
      </c>
      <c r="B1139" s="164"/>
      <c r="C1139" s="165"/>
      <c r="D1139" s="166"/>
      <c r="E1139" s="165"/>
      <c r="F1139" s="165"/>
      <c r="G1139" s="220"/>
      <c r="H1139" s="165"/>
      <c r="I1139" s="167"/>
      <c r="J1139" s="168"/>
      <c r="K1139" s="503"/>
    </row>
    <row r="1140" spans="1:11" x14ac:dyDescent="0.2">
      <c r="A1140" s="163">
        <v>1125</v>
      </c>
      <c r="B1140" s="164"/>
      <c r="C1140" s="165"/>
      <c r="D1140" s="166"/>
      <c r="E1140" s="165"/>
      <c r="F1140" s="165"/>
      <c r="G1140" s="220"/>
      <c r="H1140" s="165"/>
      <c r="I1140" s="167"/>
      <c r="J1140" s="168"/>
      <c r="K1140" s="503"/>
    </row>
    <row r="1141" spans="1:11" x14ac:dyDescent="0.2">
      <c r="A1141" s="163">
        <v>1126</v>
      </c>
      <c r="B1141" s="164"/>
      <c r="C1141" s="165"/>
      <c r="D1141" s="166"/>
      <c r="E1141" s="165"/>
      <c r="F1141" s="165"/>
      <c r="G1141" s="220"/>
      <c r="H1141" s="165"/>
      <c r="I1141" s="167"/>
      <c r="J1141" s="168"/>
      <c r="K1141" s="503"/>
    </row>
    <row r="1142" spans="1:11" x14ac:dyDescent="0.2">
      <c r="A1142" s="163">
        <v>1127</v>
      </c>
      <c r="B1142" s="164"/>
      <c r="C1142" s="165"/>
      <c r="D1142" s="166"/>
      <c r="E1142" s="165"/>
      <c r="F1142" s="165"/>
      <c r="G1142" s="220"/>
      <c r="H1142" s="165"/>
      <c r="I1142" s="167"/>
      <c r="J1142" s="168"/>
      <c r="K1142" s="503"/>
    </row>
    <row r="1143" spans="1:11" x14ac:dyDescent="0.2">
      <c r="A1143" s="163">
        <v>1128</v>
      </c>
      <c r="B1143" s="164"/>
      <c r="C1143" s="165"/>
      <c r="D1143" s="166"/>
      <c r="E1143" s="165"/>
      <c r="F1143" s="165"/>
      <c r="G1143" s="220"/>
      <c r="H1143" s="165"/>
      <c r="I1143" s="167"/>
      <c r="J1143" s="168"/>
      <c r="K1143" s="503"/>
    </row>
    <row r="1144" spans="1:11" x14ac:dyDescent="0.2">
      <c r="A1144" s="163">
        <v>1129</v>
      </c>
      <c r="B1144" s="164"/>
      <c r="C1144" s="165"/>
      <c r="D1144" s="166"/>
      <c r="E1144" s="165"/>
      <c r="F1144" s="165"/>
      <c r="G1144" s="220"/>
      <c r="H1144" s="165"/>
      <c r="I1144" s="167"/>
      <c r="J1144" s="168"/>
      <c r="K1144" s="503"/>
    </row>
    <row r="1145" spans="1:11" x14ac:dyDescent="0.2">
      <c r="A1145" s="163">
        <v>1130</v>
      </c>
      <c r="B1145" s="164"/>
      <c r="C1145" s="165"/>
      <c r="D1145" s="166"/>
      <c r="E1145" s="165"/>
      <c r="F1145" s="165"/>
      <c r="G1145" s="220"/>
      <c r="H1145" s="165"/>
      <c r="I1145" s="167"/>
      <c r="J1145" s="168"/>
      <c r="K1145" s="503"/>
    </row>
    <row r="1146" spans="1:11" x14ac:dyDescent="0.2">
      <c r="A1146" s="163">
        <v>1131</v>
      </c>
      <c r="B1146" s="164"/>
      <c r="C1146" s="165"/>
      <c r="D1146" s="166"/>
      <c r="E1146" s="165"/>
      <c r="F1146" s="165"/>
      <c r="G1146" s="220"/>
      <c r="H1146" s="165"/>
      <c r="I1146" s="167"/>
      <c r="J1146" s="168"/>
      <c r="K1146" s="503"/>
    </row>
    <row r="1147" spans="1:11" x14ac:dyDescent="0.2">
      <c r="A1147" s="163">
        <v>1132</v>
      </c>
      <c r="B1147" s="164"/>
      <c r="C1147" s="165"/>
      <c r="D1147" s="166"/>
      <c r="E1147" s="165"/>
      <c r="F1147" s="165"/>
      <c r="G1147" s="220"/>
      <c r="H1147" s="165"/>
      <c r="I1147" s="167"/>
      <c r="J1147" s="168"/>
      <c r="K1147" s="503"/>
    </row>
    <row r="1148" spans="1:11" x14ac:dyDescent="0.2">
      <c r="A1148" s="163">
        <v>1133</v>
      </c>
      <c r="B1148" s="164"/>
      <c r="C1148" s="165"/>
      <c r="D1148" s="166"/>
      <c r="E1148" s="165"/>
      <c r="F1148" s="165"/>
      <c r="G1148" s="220"/>
      <c r="H1148" s="165"/>
      <c r="I1148" s="167"/>
      <c r="J1148" s="168"/>
      <c r="K1148" s="503"/>
    </row>
    <row r="1149" spans="1:11" x14ac:dyDescent="0.2">
      <c r="A1149" s="163">
        <v>1134</v>
      </c>
      <c r="B1149" s="164"/>
      <c r="C1149" s="165"/>
      <c r="D1149" s="166"/>
      <c r="E1149" s="165"/>
      <c r="F1149" s="165"/>
      <c r="G1149" s="220"/>
      <c r="H1149" s="165"/>
      <c r="I1149" s="167"/>
      <c r="J1149" s="168"/>
      <c r="K1149" s="503"/>
    </row>
    <row r="1150" spans="1:11" x14ac:dyDescent="0.2">
      <c r="A1150" s="163">
        <v>1135</v>
      </c>
      <c r="B1150" s="164"/>
      <c r="C1150" s="165"/>
      <c r="D1150" s="166"/>
      <c r="E1150" s="165"/>
      <c r="F1150" s="165"/>
      <c r="G1150" s="220"/>
      <c r="H1150" s="165"/>
      <c r="I1150" s="167"/>
      <c r="J1150" s="168"/>
      <c r="K1150" s="503"/>
    </row>
    <row r="1151" spans="1:11" x14ac:dyDescent="0.2">
      <c r="A1151" s="163">
        <v>1136</v>
      </c>
      <c r="B1151" s="164"/>
      <c r="C1151" s="165"/>
      <c r="D1151" s="166"/>
      <c r="E1151" s="165"/>
      <c r="F1151" s="165"/>
      <c r="G1151" s="220"/>
      <c r="H1151" s="165"/>
      <c r="I1151" s="167"/>
      <c r="J1151" s="168"/>
      <c r="K1151" s="503"/>
    </row>
    <row r="1152" spans="1:11" x14ac:dyDescent="0.2">
      <c r="A1152" s="163">
        <v>1137</v>
      </c>
      <c r="B1152" s="164"/>
      <c r="C1152" s="165"/>
      <c r="D1152" s="166"/>
      <c r="E1152" s="165"/>
      <c r="F1152" s="165"/>
      <c r="G1152" s="220"/>
      <c r="H1152" s="165"/>
      <c r="I1152" s="167"/>
      <c r="J1152" s="168"/>
      <c r="K1152" s="503"/>
    </row>
    <row r="1153" spans="1:11" x14ac:dyDescent="0.2">
      <c r="A1153" s="163">
        <v>1138</v>
      </c>
      <c r="B1153" s="164"/>
      <c r="C1153" s="165"/>
      <c r="D1153" s="166"/>
      <c r="E1153" s="165"/>
      <c r="F1153" s="165"/>
      <c r="G1153" s="220"/>
      <c r="H1153" s="165"/>
      <c r="I1153" s="167"/>
      <c r="J1153" s="168"/>
      <c r="K1153" s="503"/>
    </row>
    <row r="1154" spans="1:11" x14ac:dyDescent="0.2">
      <c r="A1154" s="163">
        <v>1139</v>
      </c>
      <c r="B1154" s="164"/>
      <c r="C1154" s="165"/>
      <c r="D1154" s="166"/>
      <c r="E1154" s="165"/>
      <c r="F1154" s="165"/>
      <c r="G1154" s="220"/>
      <c r="H1154" s="165"/>
      <c r="I1154" s="167"/>
      <c r="J1154" s="168"/>
      <c r="K1154" s="503"/>
    </row>
    <row r="1155" spans="1:11" x14ac:dyDescent="0.2">
      <c r="A1155" s="163">
        <v>1140</v>
      </c>
      <c r="B1155" s="164"/>
      <c r="C1155" s="165"/>
      <c r="D1155" s="166"/>
      <c r="E1155" s="165"/>
      <c r="F1155" s="165"/>
      <c r="G1155" s="220"/>
      <c r="H1155" s="165"/>
      <c r="I1155" s="167"/>
      <c r="J1155" s="168"/>
      <c r="K1155" s="503"/>
    </row>
    <row r="1156" spans="1:11" x14ac:dyDescent="0.2">
      <c r="A1156" s="163">
        <v>1141</v>
      </c>
      <c r="B1156" s="164"/>
      <c r="C1156" s="165"/>
      <c r="D1156" s="166"/>
      <c r="E1156" s="165"/>
      <c r="F1156" s="165"/>
      <c r="G1156" s="220"/>
      <c r="H1156" s="165"/>
      <c r="I1156" s="167"/>
      <c r="J1156" s="168"/>
      <c r="K1156" s="503"/>
    </row>
    <row r="1157" spans="1:11" x14ac:dyDescent="0.2">
      <c r="A1157" s="163">
        <v>1142</v>
      </c>
      <c r="B1157" s="164"/>
      <c r="C1157" s="165"/>
      <c r="D1157" s="166"/>
      <c r="E1157" s="165"/>
      <c r="F1157" s="165"/>
      <c r="G1157" s="220"/>
      <c r="H1157" s="165"/>
      <c r="I1157" s="167"/>
      <c r="J1157" s="168"/>
      <c r="K1157" s="503"/>
    </row>
    <row r="1158" spans="1:11" x14ac:dyDescent="0.2">
      <c r="A1158" s="163">
        <v>1143</v>
      </c>
      <c r="B1158" s="164"/>
      <c r="C1158" s="165"/>
      <c r="D1158" s="166"/>
      <c r="E1158" s="165"/>
      <c r="F1158" s="165"/>
      <c r="G1158" s="220"/>
      <c r="H1158" s="165"/>
      <c r="I1158" s="167"/>
      <c r="J1158" s="168"/>
      <c r="K1158" s="503"/>
    </row>
    <row r="1159" spans="1:11" x14ac:dyDescent="0.2">
      <c r="A1159" s="163">
        <v>1144</v>
      </c>
      <c r="B1159" s="164"/>
      <c r="C1159" s="165"/>
      <c r="D1159" s="166"/>
      <c r="E1159" s="165"/>
      <c r="F1159" s="165"/>
      <c r="G1159" s="220"/>
      <c r="H1159" s="165"/>
      <c r="I1159" s="167"/>
      <c r="J1159" s="168"/>
      <c r="K1159" s="503"/>
    </row>
    <row r="1160" spans="1:11" x14ac:dyDescent="0.2">
      <c r="A1160" s="163">
        <v>1145</v>
      </c>
      <c r="B1160" s="164"/>
      <c r="C1160" s="165"/>
      <c r="D1160" s="166"/>
      <c r="E1160" s="165"/>
      <c r="F1160" s="165"/>
      <c r="G1160" s="220"/>
      <c r="H1160" s="165"/>
      <c r="I1160" s="167"/>
      <c r="J1160" s="168"/>
      <c r="K1160" s="503"/>
    </row>
    <row r="1161" spans="1:11" x14ac:dyDescent="0.2">
      <c r="A1161" s="163">
        <v>1146</v>
      </c>
      <c r="B1161" s="164"/>
      <c r="C1161" s="165"/>
      <c r="D1161" s="166"/>
      <c r="E1161" s="165"/>
      <c r="F1161" s="165"/>
      <c r="G1161" s="220"/>
      <c r="H1161" s="165"/>
      <c r="I1161" s="167"/>
      <c r="J1161" s="168"/>
      <c r="K1161" s="503"/>
    </row>
    <row r="1162" spans="1:11" x14ac:dyDescent="0.2">
      <c r="A1162" s="163">
        <v>1147</v>
      </c>
      <c r="B1162" s="164"/>
      <c r="C1162" s="165"/>
      <c r="D1162" s="166"/>
      <c r="E1162" s="165"/>
      <c r="F1162" s="165"/>
      <c r="G1162" s="220"/>
      <c r="H1162" s="165"/>
      <c r="I1162" s="167"/>
      <c r="J1162" s="168"/>
      <c r="K1162" s="503"/>
    </row>
    <row r="1163" spans="1:11" x14ac:dyDescent="0.2">
      <c r="A1163" s="163">
        <v>1148</v>
      </c>
      <c r="B1163" s="164"/>
      <c r="C1163" s="165"/>
      <c r="D1163" s="166"/>
      <c r="E1163" s="165"/>
      <c r="F1163" s="165"/>
      <c r="G1163" s="220"/>
      <c r="H1163" s="165"/>
      <c r="I1163" s="167"/>
      <c r="J1163" s="168"/>
      <c r="K1163" s="503"/>
    </row>
    <row r="1164" spans="1:11" x14ac:dyDescent="0.2">
      <c r="A1164" s="163">
        <v>1149</v>
      </c>
      <c r="B1164" s="164"/>
      <c r="C1164" s="165"/>
      <c r="D1164" s="166"/>
      <c r="E1164" s="165"/>
      <c r="F1164" s="165"/>
      <c r="G1164" s="220"/>
      <c r="H1164" s="165"/>
      <c r="I1164" s="167"/>
      <c r="J1164" s="168"/>
      <c r="K1164" s="503"/>
    </row>
    <row r="1165" spans="1:11" x14ac:dyDescent="0.2">
      <c r="A1165" s="163">
        <v>1150</v>
      </c>
      <c r="B1165" s="164"/>
      <c r="C1165" s="165"/>
      <c r="D1165" s="166"/>
      <c r="E1165" s="165"/>
      <c r="F1165" s="165"/>
      <c r="G1165" s="220"/>
      <c r="H1165" s="165"/>
      <c r="I1165" s="167"/>
      <c r="J1165" s="168"/>
      <c r="K1165" s="503"/>
    </row>
    <row r="1166" spans="1:11" x14ac:dyDescent="0.2">
      <c r="A1166" s="163">
        <v>1151</v>
      </c>
      <c r="B1166" s="164"/>
      <c r="C1166" s="165"/>
      <c r="D1166" s="166"/>
      <c r="E1166" s="165"/>
      <c r="F1166" s="165"/>
      <c r="G1166" s="220"/>
      <c r="H1166" s="165"/>
      <c r="I1166" s="167"/>
      <c r="J1166" s="168"/>
      <c r="K1166" s="503"/>
    </row>
    <row r="1167" spans="1:11" x14ac:dyDescent="0.2">
      <c r="A1167" s="163">
        <v>1152</v>
      </c>
      <c r="B1167" s="164"/>
      <c r="C1167" s="165"/>
      <c r="D1167" s="166"/>
      <c r="E1167" s="165"/>
      <c r="F1167" s="165"/>
      <c r="G1167" s="220"/>
      <c r="H1167" s="165"/>
      <c r="I1167" s="167"/>
      <c r="J1167" s="168"/>
      <c r="K1167" s="503"/>
    </row>
    <row r="1168" spans="1:11" x14ac:dyDescent="0.2">
      <c r="A1168" s="163">
        <v>1153</v>
      </c>
      <c r="B1168" s="164"/>
      <c r="C1168" s="165"/>
      <c r="D1168" s="166"/>
      <c r="E1168" s="165"/>
      <c r="F1168" s="165"/>
      <c r="G1168" s="220"/>
      <c r="H1168" s="165"/>
      <c r="I1168" s="167"/>
      <c r="J1168" s="168"/>
      <c r="K1168" s="503"/>
    </row>
    <row r="1169" spans="1:11" x14ac:dyDescent="0.2">
      <c r="A1169" s="163">
        <v>1154</v>
      </c>
      <c r="B1169" s="164"/>
      <c r="C1169" s="165"/>
      <c r="D1169" s="166"/>
      <c r="E1169" s="165"/>
      <c r="F1169" s="165"/>
      <c r="G1169" s="220"/>
      <c r="H1169" s="165"/>
      <c r="I1169" s="167"/>
      <c r="J1169" s="168"/>
      <c r="K1169" s="503"/>
    </row>
    <row r="1170" spans="1:11" x14ac:dyDescent="0.2">
      <c r="A1170" s="163">
        <v>1155</v>
      </c>
      <c r="B1170" s="164"/>
      <c r="C1170" s="165"/>
      <c r="D1170" s="166"/>
      <c r="E1170" s="165"/>
      <c r="F1170" s="165"/>
      <c r="G1170" s="220"/>
      <c r="H1170" s="165"/>
      <c r="I1170" s="167"/>
      <c r="J1170" s="168"/>
      <c r="K1170" s="503"/>
    </row>
    <row r="1171" spans="1:11" x14ac:dyDescent="0.2">
      <c r="A1171" s="163">
        <v>1156</v>
      </c>
      <c r="B1171" s="164"/>
      <c r="C1171" s="165"/>
      <c r="D1171" s="166"/>
      <c r="E1171" s="165"/>
      <c r="F1171" s="165"/>
      <c r="G1171" s="220"/>
      <c r="H1171" s="165"/>
      <c r="I1171" s="167"/>
      <c r="J1171" s="168"/>
      <c r="K1171" s="503"/>
    </row>
    <row r="1172" spans="1:11" x14ac:dyDescent="0.2">
      <c r="A1172" s="163">
        <v>1157</v>
      </c>
      <c r="B1172" s="164"/>
      <c r="C1172" s="165"/>
      <c r="D1172" s="166"/>
      <c r="E1172" s="165"/>
      <c r="F1172" s="165"/>
      <c r="G1172" s="220"/>
      <c r="H1172" s="165"/>
      <c r="I1172" s="167"/>
      <c r="J1172" s="168"/>
      <c r="K1172" s="503"/>
    </row>
    <row r="1173" spans="1:11" x14ac:dyDescent="0.2">
      <c r="A1173" s="163">
        <v>1158</v>
      </c>
      <c r="B1173" s="164"/>
      <c r="C1173" s="165"/>
      <c r="D1173" s="166"/>
      <c r="E1173" s="165"/>
      <c r="F1173" s="165"/>
      <c r="G1173" s="220"/>
      <c r="H1173" s="165"/>
      <c r="I1173" s="167"/>
      <c r="J1173" s="168"/>
      <c r="K1173" s="503"/>
    </row>
    <row r="1174" spans="1:11" x14ac:dyDescent="0.2">
      <c r="A1174" s="163">
        <v>1159</v>
      </c>
      <c r="B1174" s="164"/>
      <c r="C1174" s="165"/>
      <c r="D1174" s="166"/>
      <c r="E1174" s="165"/>
      <c r="F1174" s="165"/>
      <c r="G1174" s="220"/>
      <c r="H1174" s="165"/>
      <c r="I1174" s="167"/>
      <c r="J1174" s="168"/>
      <c r="K1174" s="503"/>
    </row>
    <row r="1175" spans="1:11" x14ac:dyDescent="0.2">
      <c r="A1175" s="163">
        <v>1160</v>
      </c>
      <c r="B1175" s="164"/>
      <c r="C1175" s="165"/>
      <c r="D1175" s="166"/>
      <c r="E1175" s="165"/>
      <c r="F1175" s="165"/>
      <c r="G1175" s="220"/>
      <c r="H1175" s="165"/>
      <c r="I1175" s="167"/>
      <c r="J1175" s="168"/>
      <c r="K1175" s="503"/>
    </row>
    <row r="1176" spans="1:11" x14ac:dyDescent="0.2">
      <c r="A1176" s="163">
        <v>1161</v>
      </c>
      <c r="B1176" s="164"/>
      <c r="C1176" s="165"/>
      <c r="D1176" s="166"/>
      <c r="E1176" s="165"/>
      <c r="F1176" s="165"/>
      <c r="G1176" s="220"/>
      <c r="H1176" s="165"/>
      <c r="I1176" s="167"/>
      <c r="J1176" s="168"/>
      <c r="K1176" s="503"/>
    </row>
    <row r="1177" spans="1:11" x14ac:dyDescent="0.2">
      <c r="A1177" s="163">
        <v>1162</v>
      </c>
      <c r="B1177" s="164"/>
      <c r="C1177" s="165"/>
      <c r="D1177" s="166"/>
      <c r="E1177" s="165"/>
      <c r="F1177" s="165"/>
      <c r="G1177" s="220"/>
      <c r="H1177" s="165"/>
      <c r="I1177" s="167"/>
      <c r="J1177" s="168"/>
      <c r="K1177" s="503"/>
    </row>
    <row r="1178" spans="1:11" x14ac:dyDescent="0.2">
      <c r="A1178" s="163">
        <v>1163</v>
      </c>
      <c r="B1178" s="164"/>
      <c r="C1178" s="165"/>
      <c r="D1178" s="166"/>
      <c r="E1178" s="165"/>
      <c r="F1178" s="165"/>
      <c r="G1178" s="220"/>
      <c r="H1178" s="165"/>
      <c r="I1178" s="167"/>
      <c r="J1178" s="168"/>
      <c r="K1178" s="503"/>
    </row>
    <row r="1179" spans="1:11" x14ac:dyDescent="0.2">
      <c r="A1179" s="163">
        <v>1164</v>
      </c>
      <c r="B1179" s="164"/>
      <c r="C1179" s="165"/>
      <c r="D1179" s="166"/>
      <c r="E1179" s="165"/>
      <c r="F1179" s="165"/>
      <c r="G1179" s="220"/>
      <c r="H1179" s="165"/>
      <c r="I1179" s="167"/>
      <c r="J1179" s="168"/>
      <c r="K1179" s="503"/>
    </row>
    <row r="1180" spans="1:11" x14ac:dyDescent="0.2">
      <c r="A1180" s="163">
        <v>1165</v>
      </c>
      <c r="B1180" s="164"/>
      <c r="C1180" s="165"/>
      <c r="D1180" s="166"/>
      <c r="E1180" s="165"/>
      <c r="F1180" s="165"/>
      <c r="G1180" s="220"/>
      <c r="H1180" s="165"/>
      <c r="I1180" s="167"/>
      <c r="J1180" s="168"/>
      <c r="K1180" s="503"/>
    </row>
    <row r="1181" spans="1:11" x14ac:dyDescent="0.2">
      <c r="A1181" s="163">
        <v>1166</v>
      </c>
      <c r="B1181" s="164"/>
      <c r="C1181" s="165"/>
      <c r="D1181" s="166"/>
      <c r="E1181" s="165"/>
      <c r="F1181" s="165"/>
      <c r="G1181" s="220"/>
      <c r="H1181" s="165"/>
      <c r="I1181" s="167"/>
      <c r="J1181" s="168"/>
      <c r="K1181" s="503"/>
    </row>
    <row r="1182" spans="1:11" x14ac:dyDescent="0.2">
      <c r="A1182" s="163">
        <v>1167</v>
      </c>
      <c r="B1182" s="164"/>
      <c r="C1182" s="165"/>
      <c r="D1182" s="166"/>
      <c r="E1182" s="165"/>
      <c r="F1182" s="165"/>
      <c r="G1182" s="220"/>
      <c r="H1182" s="165"/>
      <c r="I1182" s="167"/>
      <c r="J1182" s="168"/>
      <c r="K1182" s="503"/>
    </row>
    <row r="1183" spans="1:11" x14ac:dyDescent="0.2">
      <c r="A1183" s="163">
        <v>1168</v>
      </c>
      <c r="B1183" s="164"/>
      <c r="C1183" s="165"/>
      <c r="D1183" s="166"/>
      <c r="E1183" s="165"/>
      <c r="F1183" s="165"/>
      <c r="G1183" s="220"/>
      <c r="H1183" s="165"/>
      <c r="I1183" s="167"/>
      <c r="J1183" s="168"/>
      <c r="K1183" s="503"/>
    </row>
    <row r="1184" spans="1:11" x14ac:dyDescent="0.2">
      <c r="A1184" s="163">
        <v>1169</v>
      </c>
      <c r="B1184" s="164"/>
      <c r="C1184" s="165"/>
      <c r="D1184" s="166"/>
      <c r="E1184" s="165"/>
      <c r="F1184" s="165"/>
      <c r="G1184" s="220"/>
      <c r="H1184" s="165"/>
      <c r="I1184" s="167"/>
      <c r="J1184" s="168"/>
      <c r="K1184" s="503"/>
    </row>
    <row r="1185" spans="1:11" x14ac:dyDescent="0.2">
      <c r="A1185" s="163">
        <v>1170</v>
      </c>
      <c r="B1185" s="164"/>
      <c r="C1185" s="165"/>
      <c r="D1185" s="166"/>
      <c r="E1185" s="165"/>
      <c r="F1185" s="165"/>
      <c r="G1185" s="220"/>
      <c r="H1185" s="165"/>
      <c r="I1185" s="167"/>
      <c r="J1185" s="168"/>
      <c r="K1185" s="503"/>
    </row>
    <row r="1186" spans="1:11" x14ac:dyDescent="0.2">
      <c r="A1186" s="163">
        <v>1171</v>
      </c>
      <c r="B1186" s="164"/>
      <c r="C1186" s="165"/>
      <c r="D1186" s="166"/>
      <c r="E1186" s="165"/>
      <c r="F1186" s="165"/>
      <c r="G1186" s="220"/>
      <c r="H1186" s="165"/>
      <c r="I1186" s="167"/>
      <c r="J1186" s="168"/>
      <c r="K1186" s="503"/>
    </row>
    <row r="1187" spans="1:11" x14ac:dyDescent="0.2">
      <c r="A1187" s="163">
        <v>1172</v>
      </c>
      <c r="B1187" s="164"/>
      <c r="C1187" s="165"/>
      <c r="D1187" s="166"/>
      <c r="E1187" s="165"/>
      <c r="F1187" s="165"/>
      <c r="G1187" s="220"/>
      <c r="H1187" s="165"/>
      <c r="I1187" s="167"/>
      <c r="J1187" s="168"/>
      <c r="K1187" s="503"/>
    </row>
    <row r="1188" spans="1:11" x14ac:dyDescent="0.2">
      <c r="A1188" s="163">
        <v>1173</v>
      </c>
      <c r="B1188" s="164"/>
      <c r="C1188" s="165"/>
      <c r="D1188" s="166"/>
      <c r="E1188" s="165"/>
      <c r="F1188" s="165"/>
      <c r="G1188" s="220"/>
      <c r="H1188" s="165"/>
      <c r="I1188" s="167"/>
      <c r="J1188" s="168"/>
      <c r="K1188" s="503"/>
    </row>
    <row r="1189" spans="1:11" x14ac:dyDescent="0.2">
      <c r="A1189" s="163">
        <v>1174</v>
      </c>
      <c r="B1189" s="164"/>
      <c r="C1189" s="165"/>
      <c r="D1189" s="166"/>
      <c r="E1189" s="165"/>
      <c r="F1189" s="165"/>
      <c r="G1189" s="220"/>
      <c r="H1189" s="165"/>
      <c r="I1189" s="167"/>
      <c r="J1189" s="168"/>
      <c r="K1189" s="503"/>
    </row>
    <row r="1190" spans="1:11" x14ac:dyDescent="0.2">
      <c r="A1190" s="163">
        <v>1175</v>
      </c>
      <c r="B1190" s="164"/>
      <c r="C1190" s="165"/>
      <c r="D1190" s="166"/>
      <c r="E1190" s="165"/>
      <c r="F1190" s="165"/>
      <c r="G1190" s="220"/>
      <c r="H1190" s="165"/>
      <c r="I1190" s="167"/>
      <c r="J1190" s="168"/>
      <c r="K1190" s="503"/>
    </row>
    <row r="1191" spans="1:11" x14ac:dyDescent="0.2">
      <c r="A1191" s="163">
        <v>1176</v>
      </c>
      <c r="B1191" s="164"/>
      <c r="C1191" s="165"/>
      <c r="D1191" s="166"/>
      <c r="E1191" s="165"/>
      <c r="F1191" s="165"/>
      <c r="G1191" s="220"/>
      <c r="H1191" s="165"/>
      <c r="I1191" s="167"/>
      <c r="J1191" s="168"/>
      <c r="K1191" s="503"/>
    </row>
    <row r="1192" spans="1:11" x14ac:dyDescent="0.2">
      <c r="A1192" s="163">
        <v>1177</v>
      </c>
      <c r="B1192" s="164"/>
      <c r="C1192" s="165"/>
      <c r="D1192" s="166"/>
      <c r="E1192" s="165"/>
      <c r="F1192" s="165"/>
      <c r="G1192" s="220"/>
      <c r="H1192" s="165"/>
      <c r="I1192" s="167"/>
      <c r="J1192" s="168"/>
      <c r="K1192" s="503"/>
    </row>
    <row r="1193" spans="1:11" x14ac:dyDescent="0.2">
      <c r="A1193" s="163">
        <v>1178</v>
      </c>
      <c r="B1193" s="164"/>
      <c r="C1193" s="165"/>
      <c r="D1193" s="166"/>
      <c r="E1193" s="165"/>
      <c r="F1193" s="165"/>
      <c r="G1193" s="220"/>
      <c r="H1193" s="165"/>
      <c r="I1193" s="167"/>
      <c r="J1193" s="168"/>
      <c r="K1193" s="503"/>
    </row>
    <row r="1194" spans="1:11" x14ac:dyDescent="0.2">
      <c r="A1194" s="163">
        <v>1179</v>
      </c>
      <c r="B1194" s="164"/>
      <c r="C1194" s="165"/>
      <c r="D1194" s="166"/>
      <c r="E1194" s="165"/>
      <c r="F1194" s="165"/>
      <c r="G1194" s="220"/>
      <c r="H1194" s="165"/>
      <c r="I1194" s="167"/>
      <c r="J1194" s="168"/>
      <c r="K1194" s="503"/>
    </row>
    <row r="1195" spans="1:11" x14ac:dyDescent="0.2">
      <c r="A1195" s="163">
        <v>1180</v>
      </c>
      <c r="B1195" s="164"/>
      <c r="C1195" s="165"/>
      <c r="D1195" s="166"/>
      <c r="E1195" s="165"/>
      <c r="F1195" s="165"/>
      <c r="G1195" s="220"/>
      <c r="H1195" s="165"/>
      <c r="I1195" s="167"/>
      <c r="J1195" s="168"/>
      <c r="K1195" s="503"/>
    </row>
    <row r="1196" spans="1:11" x14ac:dyDescent="0.2">
      <c r="A1196" s="163">
        <v>1181</v>
      </c>
      <c r="B1196" s="164"/>
      <c r="C1196" s="165"/>
      <c r="D1196" s="166"/>
      <c r="E1196" s="165"/>
      <c r="F1196" s="165"/>
      <c r="G1196" s="220"/>
      <c r="H1196" s="165"/>
      <c r="I1196" s="167"/>
      <c r="J1196" s="168"/>
      <c r="K1196" s="503"/>
    </row>
    <row r="1197" spans="1:11" x14ac:dyDescent="0.2">
      <c r="A1197" s="163">
        <v>1182</v>
      </c>
      <c r="B1197" s="164"/>
      <c r="C1197" s="165"/>
      <c r="D1197" s="166"/>
      <c r="E1197" s="165"/>
      <c r="F1197" s="165"/>
      <c r="G1197" s="220"/>
      <c r="H1197" s="165"/>
      <c r="I1197" s="167"/>
      <c r="J1197" s="168"/>
      <c r="K1197" s="503"/>
    </row>
    <row r="1198" spans="1:11" x14ac:dyDescent="0.2">
      <c r="A1198" s="163">
        <v>1183</v>
      </c>
      <c r="B1198" s="164"/>
      <c r="C1198" s="165"/>
      <c r="D1198" s="166"/>
      <c r="E1198" s="165"/>
      <c r="F1198" s="165"/>
      <c r="G1198" s="220"/>
      <c r="H1198" s="165"/>
      <c r="I1198" s="167"/>
      <c r="J1198" s="168"/>
      <c r="K1198" s="503"/>
    </row>
    <row r="1199" spans="1:11" x14ac:dyDescent="0.2">
      <c r="A1199" s="163">
        <v>1184</v>
      </c>
      <c r="B1199" s="164"/>
      <c r="C1199" s="165"/>
      <c r="D1199" s="166"/>
      <c r="E1199" s="165"/>
      <c r="F1199" s="165"/>
      <c r="G1199" s="220"/>
      <c r="H1199" s="165"/>
      <c r="I1199" s="167"/>
      <c r="J1199" s="168"/>
      <c r="K1199" s="503"/>
    </row>
    <row r="1200" spans="1:11" x14ac:dyDescent="0.2">
      <c r="A1200" s="163">
        <v>1185</v>
      </c>
      <c r="B1200" s="164"/>
      <c r="C1200" s="165"/>
      <c r="D1200" s="166"/>
      <c r="E1200" s="165"/>
      <c r="F1200" s="165"/>
      <c r="G1200" s="220"/>
      <c r="H1200" s="165"/>
      <c r="I1200" s="167"/>
      <c r="J1200" s="168"/>
      <c r="K1200" s="503"/>
    </row>
    <row r="1201" spans="1:11" x14ac:dyDescent="0.2">
      <c r="A1201" s="163">
        <v>1186</v>
      </c>
      <c r="B1201" s="164"/>
      <c r="C1201" s="165"/>
      <c r="D1201" s="166"/>
      <c r="E1201" s="165"/>
      <c r="F1201" s="165"/>
      <c r="G1201" s="220"/>
      <c r="H1201" s="165"/>
      <c r="I1201" s="167"/>
      <c r="J1201" s="168"/>
      <c r="K1201" s="503"/>
    </row>
    <row r="1202" spans="1:11" x14ac:dyDescent="0.2">
      <c r="A1202" s="163">
        <v>1187</v>
      </c>
      <c r="B1202" s="164"/>
      <c r="C1202" s="165"/>
      <c r="D1202" s="166"/>
      <c r="E1202" s="165"/>
      <c r="F1202" s="165"/>
      <c r="G1202" s="220"/>
      <c r="H1202" s="165"/>
      <c r="I1202" s="167"/>
      <c r="J1202" s="168"/>
      <c r="K1202" s="503"/>
    </row>
    <row r="1203" spans="1:11" x14ac:dyDescent="0.2">
      <c r="A1203" s="163">
        <v>1188</v>
      </c>
      <c r="B1203" s="164"/>
      <c r="C1203" s="165"/>
      <c r="D1203" s="166"/>
      <c r="E1203" s="165"/>
      <c r="F1203" s="165"/>
      <c r="G1203" s="220"/>
      <c r="H1203" s="165"/>
      <c r="I1203" s="167"/>
      <c r="J1203" s="168"/>
      <c r="K1203" s="503"/>
    </row>
    <row r="1204" spans="1:11" x14ac:dyDescent="0.2">
      <c r="A1204" s="163">
        <v>1189</v>
      </c>
      <c r="B1204" s="164"/>
      <c r="C1204" s="165"/>
      <c r="D1204" s="166"/>
      <c r="E1204" s="165"/>
      <c r="F1204" s="165"/>
      <c r="G1204" s="220"/>
      <c r="H1204" s="165"/>
      <c r="I1204" s="167"/>
      <c r="J1204" s="168"/>
      <c r="K1204" s="503"/>
    </row>
    <row r="1205" spans="1:11" x14ac:dyDescent="0.2">
      <c r="A1205" s="163">
        <v>1190</v>
      </c>
      <c r="B1205" s="164"/>
      <c r="C1205" s="165"/>
      <c r="D1205" s="166"/>
      <c r="E1205" s="165"/>
      <c r="F1205" s="165"/>
      <c r="G1205" s="220"/>
      <c r="H1205" s="165"/>
      <c r="I1205" s="167"/>
      <c r="J1205" s="168"/>
      <c r="K1205" s="503"/>
    </row>
    <row r="1206" spans="1:11" x14ac:dyDescent="0.2">
      <c r="A1206" s="163">
        <v>1191</v>
      </c>
      <c r="B1206" s="164"/>
      <c r="C1206" s="165"/>
      <c r="D1206" s="166"/>
      <c r="E1206" s="165"/>
      <c r="F1206" s="165"/>
      <c r="G1206" s="220"/>
      <c r="H1206" s="165"/>
      <c r="I1206" s="167"/>
      <c r="J1206" s="168"/>
      <c r="K1206" s="503"/>
    </row>
    <row r="1207" spans="1:11" x14ac:dyDescent="0.2">
      <c r="A1207" s="163">
        <v>1192</v>
      </c>
      <c r="B1207" s="164"/>
      <c r="C1207" s="165"/>
      <c r="D1207" s="166"/>
      <c r="E1207" s="165"/>
      <c r="F1207" s="165"/>
      <c r="G1207" s="220"/>
      <c r="H1207" s="165"/>
      <c r="I1207" s="167"/>
      <c r="J1207" s="168"/>
      <c r="K1207" s="503"/>
    </row>
    <row r="1208" spans="1:11" x14ac:dyDescent="0.2">
      <c r="A1208" s="163">
        <v>1193</v>
      </c>
      <c r="B1208" s="164"/>
      <c r="C1208" s="165"/>
      <c r="D1208" s="166"/>
      <c r="E1208" s="165"/>
      <c r="F1208" s="165"/>
      <c r="G1208" s="220"/>
      <c r="H1208" s="165"/>
      <c r="I1208" s="167"/>
      <c r="J1208" s="168"/>
      <c r="K1208" s="503"/>
    </row>
    <row r="1209" spans="1:11" x14ac:dyDescent="0.2">
      <c r="A1209" s="163">
        <v>1194</v>
      </c>
      <c r="B1209" s="164"/>
      <c r="C1209" s="165"/>
      <c r="D1209" s="166"/>
      <c r="E1209" s="165"/>
      <c r="F1209" s="165"/>
      <c r="G1209" s="220"/>
      <c r="H1209" s="165"/>
      <c r="I1209" s="167"/>
      <c r="J1209" s="168"/>
      <c r="K1209" s="503"/>
    </row>
    <row r="1210" spans="1:11" x14ac:dyDescent="0.2">
      <c r="A1210" s="163">
        <v>1195</v>
      </c>
      <c r="B1210" s="164"/>
      <c r="C1210" s="165"/>
      <c r="D1210" s="166"/>
      <c r="E1210" s="165"/>
      <c r="F1210" s="165"/>
      <c r="G1210" s="220"/>
      <c r="H1210" s="165"/>
      <c r="I1210" s="167"/>
      <c r="J1210" s="168"/>
      <c r="K1210" s="503"/>
    </row>
    <row r="1211" spans="1:11" x14ac:dyDescent="0.2">
      <c r="A1211" s="163">
        <v>1196</v>
      </c>
      <c r="B1211" s="164"/>
      <c r="C1211" s="165"/>
      <c r="D1211" s="166"/>
      <c r="E1211" s="165"/>
      <c r="F1211" s="165"/>
      <c r="G1211" s="220"/>
      <c r="H1211" s="165"/>
      <c r="I1211" s="167"/>
      <c r="J1211" s="168"/>
      <c r="K1211" s="503"/>
    </row>
    <row r="1212" spans="1:11" x14ac:dyDescent="0.2">
      <c r="A1212" s="163">
        <v>1197</v>
      </c>
      <c r="B1212" s="164"/>
      <c r="C1212" s="165"/>
      <c r="D1212" s="166"/>
      <c r="E1212" s="165"/>
      <c r="F1212" s="165"/>
      <c r="G1212" s="220"/>
      <c r="H1212" s="165"/>
      <c r="I1212" s="167"/>
      <c r="J1212" s="168"/>
      <c r="K1212" s="503"/>
    </row>
    <row r="1213" spans="1:11" x14ac:dyDescent="0.2">
      <c r="A1213" s="163">
        <v>1198</v>
      </c>
      <c r="B1213" s="164"/>
      <c r="C1213" s="165"/>
      <c r="D1213" s="166"/>
      <c r="E1213" s="165"/>
      <c r="F1213" s="165"/>
      <c r="G1213" s="220"/>
      <c r="H1213" s="165"/>
      <c r="I1213" s="167"/>
      <c r="J1213" s="168"/>
      <c r="K1213" s="503"/>
    </row>
    <row r="1214" spans="1:11" x14ac:dyDescent="0.2">
      <c r="A1214" s="163">
        <v>1199</v>
      </c>
      <c r="B1214" s="164"/>
      <c r="C1214" s="165"/>
      <c r="D1214" s="166"/>
      <c r="E1214" s="165"/>
      <c r="F1214" s="165"/>
      <c r="G1214" s="220"/>
      <c r="H1214" s="165"/>
      <c r="I1214" s="167"/>
      <c r="J1214" s="168"/>
      <c r="K1214" s="503"/>
    </row>
    <row r="1215" spans="1:11" x14ac:dyDescent="0.2">
      <c r="A1215" s="163">
        <v>1200</v>
      </c>
      <c r="B1215" s="164"/>
      <c r="C1215" s="165"/>
      <c r="D1215" s="166"/>
      <c r="E1215" s="165"/>
      <c r="F1215" s="165"/>
      <c r="G1215" s="220"/>
      <c r="H1215" s="165"/>
      <c r="I1215" s="167"/>
      <c r="J1215" s="168"/>
      <c r="K1215" s="503"/>
    </row>
    <row r="1216" spans="1:11" x14ac:dyDescent="0.2">
      <c r="A1216" s="163">
        <v>1201</v>
      </c>
      <c r="B1216" s="164"/>
      <c r="C1216" s="165"/>
      <c r="D1216" s="166"/>
      <c r="E1216" s="165"/>
      <c r="F1216" s="165"/>
      <c r="G1216" s="220"/>
      <c r="H1216" s="165"/>
      <c r="I1216" s="167"/>
      <c r="J1216" s="168"/>
      <c r="K1216" s="503"/>
    </row>
    <row r="1217" spans="1:11" x14ac:dyDescent="0.2">
      <c r="A1217" s="163">
        <v>1202</v>
      </c>
      <c r="B1217" s="164"/>
      <c r="C1217" s="165"/>
      <c r="D1217" s="166"/>
      <c r="E1217" s="165"/>
      <c r="F1217" s="165"/>
      <c r="G1217" s="220"/>
      <c r="H1217" s="165"/>
      <c r="I1217" s="167"/>
      <c r="J1217" s="168"/>
      <c r="K1217" s="503"/>
    </row>
    <row r="1218" spans="1:11" x14ac:dyDescent="0.2">
      <c r="A1218" s="163">
        <v>1203</v>
      </c>
      <c r="B1218" s="164"/>
      <c r="C1218" s="165"/>
      <c r="D1218" s="166"/>
      <c r="E1218" s="165"/>
      <c r="F1218" s="165"/>
      <c r="G1218" s="220"/>
      <c r="H1218" s="165"/>
      <c r="I1218" s="167"/>
      <c r="J1218" s="168"/>
      <c r="K1218" s="503"/>
    </row>
    <row r="1219" spans="1:11" x14ac:dyDescent="0.2">
      <c r="A1219" s="163">
        <v>1204</v>
      </c>
      <c r="B1219" s="164"/>
      <c r="C1219" s="165"/>
      <c r="D1219" s="166"/>
      <c r="E1219" s="165"/>
      <c r="F1219" s="165"/>
      <c r="G1219" s="220"/>
      <c r="H1219" s="165"/>
      <c r="I1219" s="167"/>
      <c r="J1219" s="168"/>
      <c r="K1219" s="503"/>
    </row>
    <row r="1220" spans="1:11" x14ac:dyDescent="0.2">
      <c r="A1220" s="163">
        <v>1205</v>
      </c>
      <c r="B1220" s="164"/>
      <c r="C1220" s="165"/>
      <c r="D1220" s="166"/>
      <c r="E1220" s="165"/>
      <c r="F1220" s="165"/>
      <c r="G1220" s="220"/>
      <c r="H1220" s="165"/>
      <c r="I1220" s="167"/>
      <c r="J1220" s="168"/>
      <c r="K1220" s="503"/>
    </row>
    <row r="1221" spans="1:11" x14ac:dyDescent="0.2">
      <c r="A1221" s="163">
        <v>1206</v>
      </c>
      <c r="B1221" s="164"/>
      <c r="C1221" s="165"/>
      <c r="D1221" s="166"/>
      <c r="E1221" s="165"/>
      <c r="F1221" s="165"/>
      <c r="G1221" s="220"/>
      <c r="H1221" s="165"/>
      <c r="I1221" s="167"/>
      <c r="J1221" s="168"/>
      <c r="K1221" s="503"/>
    </row>
    <row r="1222" spans="1:11" x14ac:dyDescent="0.2">
      <c r="A1222" s="163">
        <v>1207</v>
      </c>
      <c r="B1222" s="164"/>
      <c r="C1222" s="165"/>
      <c r="D1222" s="166"/>
      <c r="E1222" s="165"/>
      <c r="F1222" s="165"/>
      <c r="G1222" s="220"/>
      <c r="H1222" s="165"/>
      <c r="I1222" s="167"/>
      <c r="J1222" s="168"/>
      <c r="K1222" s="503"/>
    </row>
    <row r="1223" spans="1:11" x14ac:dyDescent="0.2">
      <c r="A1223" s="163">
        <v>1208</v>
      </c>
      <c r="B1223" s="164"/>
      <c r="C1223" s="165"/>
      <c r="D1223" s="166"/>
      <c r="E1223" s="165"/>
      <c r="F1223" s="165"/>
      <c r="G1223" s="220"/>
      <c r="H1223" s="165"/>
      <c r="I1223" s="167"/>
      <c r="J1223" s="168"/>
      <c r="K1223" s="503"/>
    </row>
    <row r="1224" spans="1:11" x14ac:dyDescent="0.2">
      <c r="A1224" s="163">
        <v>1209</v>
      </c>
      <c r="B1224" s="164"/>
      <c r="C1224" s="165"/>
      <c r="D1224" s="166"/>
      <c r="E1224" s="165"/>
      <c r="F1224" s="165"/>
      <c r="G1224" s="220"/>
      <c r="H1224" s="165"/>
      <c r="I1224" s="167"/>
      <c r="J1224" s="168"/>
      <c r="K1224" s="503"/>
    </row>
    <row r="1225" spans="1:11" x14ac:dyDescent="0.2">
      <c r="A1225" s="163">
        <v>1210</v>
      </c>
      <c r="B1225" s="164"/>
      <c r="C1225" s="165"/>
      <c r="D1225" s="166"/>
      <c r="E1225" s="165"/>
      <c r="F1225" s="165"/>
      <c r="G1225" s="220"/>
      <c r="H1225" s="165"/>
      <c r="I1225" s="167"/>
      <c r="J1225" s="168"/>
      <c r="K1225" s="503"/>
    </row>
    <row r="1226" spans="1:11" x14ac:dyDescent="0.2">
      <c r="A1226" s="163">
        <v>1211</v>
      </c>
      <c r="B1226" s="164"/>
      <c r="C1226" s="165"/>
      <c r="D1226" s="166"/>
      <c r="E1226" s="165"/>
      <c r="F1226" s="165"/>
      <c r="G1226" s="220"/>
      <c r="H1226" s="165"/>
      <c r="I1226" s="167"/>
      <c r="J1226" s="168"/>
      <c r="K1226" s="503"/>
    </row>
    <row r="1227" spans="1:11" x14ac:dyDescent="0.2">
      <c r="A1227" s="163">
        <v>1212</v>
      </c>
      <c r="B1227" s="164"/>
      <c r="C1227" s="165"/>
      <c r="D1227" s="166"/>
      <c r="E1227" s="165"/>
      <c r="F1227" s="165"/>
      <c r="G1227" s="220"/>
      <c r="H1227" s="165"/>
      <c r="I1227" s="167"/>
      <c r="J1227" s="168"/>
      <c r="K1227" s="503"/>
    </row>
    <row r="1228" spans="1:11" x14ac:dyDescent="0.2">
      <c r="A1228" s="163">
        <v>1213</v>
      </c>
      <c r="B1228" s="164"/>
      <c r="C1228" s="165"/>
      <c r="D1228" s="166"/>
      <c r="E1228" s="165"/>
      <c r="F1228" s="165"/>
      <c r="G1228" s="220"/>
      <c r="H1228" s="165"/>
      <c r="I1228" s="167"/>
      <c r="J1228" s="168"/>
      <c r="K1228" s="503"/>
    </row>
    <row r="1229" spans="1:11" x14ac:dyDescent="0.2">
      <c r="A1229" s="163">
        <v>1214</v>
      </c>
      <c r="B1229" s="164"/>
      <c r="C1229" s="165"/>
      <c r="D1229" s="166"/>
      <c r="E1229" s="165"/>
      <c r="F1229" s="165"/>
      <c r="G1229" s="220"/>
      <c r="H1229" s="165"/>
      <c r="I1229" s="167"/>
      <c r="J1229" s="168"/>
      <c r="K1229" s="503"/>
    </row>
    <row r="1230" spans="1:11" x14ac:dyDescent="0.2">
      <c r="A1230" s="163">
        <v>1215</v>
      </c>
      <c r="B1230" s="164"/>
      <c r="C1230" s="165"/>
      <c r="D1230" s="166"/>
      <c r="E1230" s="165"/>
      <c r="F1230" s="165"/>
      <c r="G1230" s="220"/>
      <c r="H1230" s="165"/>
      <c r="I1230" s="167"/>
      <c r="J1230" s="168"/>
      <c r="K1230" s="503"/>
    </row>
    <row r="1231" spans="1:11" x14ac:dyDescent="0.2">
      <c r="A1231" s="163">
        <v>1216</v>
      </c>
      <c r="B1231" s="164"/>
      <c r="C1231" s="165"/>
      <c r="D1231" s="166"/>
      <c r="E1231" s="165"/>
      <c r="F1231" s="165"/>
      <c r="G1231" s="220"/>
      <c r="H1231" s="165"/>
      <c r="I1231" s="167"/>
      <c r="J1231" s="168"/>
      <c r="K1231" s="503"/>
    </row>
    <row r="1232" spans="1:11" x14ac:dyDescent="0.2">
      <c r="A1232" s="163">
        <v>1217</v>
      </c>
      <c r="B1232" s="164"/>
      <c r="C1232" s="165"/>
      <c r="D1232" s="166"/>
      <c r="E1232" s="165"/>
      <c r="F1232" s="165"/>
      <c r="G1232" s="220"/>
      <c r="H1232" s="165"/>
      <c r="I1232" s="167"/>
      <c r="J1232" s="168"/>
      <c r="K1232" s="503"/>
    </row>
    <row r="1233" spans="1:11" x14ac:dyDescent="0.2">
      <c r="A1233" s="163">
        <v>1218</v>
      </c>
      <c r="B1233" s="164"/>
      <c r="C1233" s="165"/>
      <c r="D1233" s="166"/>
      <c r="E1233" s="165"/>
      <c r="F1233" s="165"/>
      <c r="G1233" s="220"/>
      <c r="H1233" s="165"/>
      <c r="I1233" s="167"/>
      <c r="J1233" s="168"/>
      <c r="K1233" s="503"/>
    </row>
    <row r="1234" spans="1:11" x14ac:dyDescent="0.2">
      <c r="A1234" s="163">
        <v>1219</v>
      </c>
      <c r="B1234" s="164"/>
      <c r="C1234" s="165"/>
      <c r="D1234" s="166"/>
      <c r="E1234" s="165"/>
      <c r="F1234" s="165"/>
      <c r="G1234" s="220"/>
      <c r="H1234" s="165"/>
      <c r="I1234" s="167"/>
      <c r="J1234" s="168"/>
      <c r="K1234" s="503"/>
    </row>
    <row r="1235" spans="1:11" x14ac:dyDescent="0.2">
      <c r="A1235" s="163">
        <v>1220</v>
      </c>
      <c r="B1235" s="164"/>
      <c r="C1235" s="165"/>
      <c r="D1235" s="166"/>
      <c r="E1235" s="165"/>
      <c r="F1235" s="165"/>
      <c r="G1235" s="220"/>
      <c r="H1235" s="165"/>
      <c r="I1235" s="167"/>
      <c r="J1235" s="168"/>
      <c r="K1235" s="503"/>
    </row>
    <row r="1236" spans="1:11" x14ac:dyDescent="0.2">
      <c r="A1236" s="163">
        <v>1221</v>
      </c>
      <c r="B1236" s="164"/>
      <c r="C1236" s="165"/>
      <c r="D1236" s="166"/>
      <c r="E1236" s="165"/>
      <c r="F1236" s="165"/>
      <c r="G1236" s="220"/>
      <c r="H1236" s="165"/>
      <c r="I1236" s="167"/>
      <c r="J1236" s="168"/>
      <c r="K1236" s="503"/>
    </row>
    <row r="1237" spans="1:11" x14ac:dyDescent="0.2">
      <c r="A1237" s="163">
        <v>1222</v>
      </c>
      <c r="B1237" s="164"/>
      <c r="C1237" s="165"/>
      <c r="D1237" s="166"/>
      <c r="E1237" s="165"/>
      <c r="F1237" s="165"/>
      <c r="G1237" s="220"/>
      <c r="H1237" s="165"/>
      <c r="I1237" s="167"/>
      <c r="J1237" s="168"/>
      <c r="K1237" s="503"/>
    </row>
    <row r="1238" spans="1:11" x14ac:dyDescent="0.2">
      <c r="A1238" s="163">
        <v>1223</v>
      </c>
      <c r="B1238" s="164"/>
      <c r="C1238" s="165"/>
      <c r="D1238" s="166"/>
      <c r="E1238" s="165"/>
      <c r="F1238" s="165"/>
      <c r="G1238" s="220"/>
      <c r="H1238" s="165"/>
      <c r="I1238" s="167"/>
      <c r="J1238" s="168"/>
      <c r="K1238" s="503"/>
    </row>
    <row r="1239" spans="1:11" x14ac:dyDescent="0.2">
      <c r="A1239" s="163">
        <v>1224</v>
      </c>
      <c r="B1239" s="164"/>
      <c r="C1239" s="165"/>
      <c r="D1239" s="166"/>
      <c r="E1239" s="165"/>
      <c r="F1239" s="165"/>
      <c r="G1239" s="220"/>
      <c r="H1239" s="165"/>
      <c r="I1239" s="167"/>
      <c r="J1239" s="168"/>
      <c r="K1239" s="503"/>
    </row>
    <row r="1240" spans="1:11" x14ac:dyDescent="0.2">
      <c r="A1240" s="163">
        <v>1225</v>
      </c>
      <c r="B1240" s="164"/>
      <c r="C1240" s="165"/>
      <c r="D1240" s="166"/>
      <c r="E1240" s="165"/>
      <c r="F1240" s="165"/>
      <c r="G1240" s="220"/>
      <c r="H1240" s="165"/>
      <c r="I1240" s="167"/>
      <c r="J1240" s="168"/>
      <c r="K1240" s="503"/>
    </row>
    <row r="1241" spans="1:11" x14ac:dyDescent="0.2">
      <c r="A1241" s="163">
        <v>1226</v>
      </c>
      <c r="B1241" s="164"/>
      <c r="C1241" s="165"/>
      <c r="D1241" s="166"/>
      <c r="E1241" s="165"/>
      <c r="F1241" s="165"/>
      <c r="G1241" s="220"/>
      <c r="H1241" s="165"/>
      <c r="I1241" s="167"/>
      <c r="J1241" s="168"/>
      <c r="K1241" s="503"/>
    </row>
    <row r="1242" spans="1:11" x14ac:dyDescent="0.2">
      <c r="A1242" s="163">
        <v>1227</v>
      </c>
      <c r="B1242" s="164"/>
      <c r="C1242" s="165"/>
      <c r="D1242" s="166"/>
      <c r="E1242" s="165"/>
      <c r="F1242" s="165"/>
      <c r="G1242" s="220"/>
      <c r="H1242" s="165"/>
      <c r="I1242" s="167"/>
      <c r="J1242" s="168"/>
      <c r="K1242" s="503"/>
    </row>
    <row r="1243" spans="1:11" x14ac:dyDescent="0.2">
      <c r="A1243" s="163">
        <v>1228</v>
      </c>
      <c r="B1243" s="164"/>
      <c r="C1243" s="165"/>
      <c r="D1243" s="166"/>
      <c r="E1243" s="165"/>
      <c r="F1243" s="165"/>
      <c r="G1243" s="220"/>
      <c r="H1243" s="165"/>
      <c r="I1243" s="167"/>
      <c r="J1243" s="168"/>
      <c r="K1243" s="503"/>
    </row>
    <row r="1244" spans="1:11" x14ac:dyDescent="0.2">
      <c r="A1244" s="163">
        <v>1229</v>
      </c>
      <c r="B1244" s="164"/>
      <c r="C1244" s="165"/>
      <c r="D1244" s="166"/>
      <c r="E1244" s="165"/>
      <c r="F1244" s="165"/>
      <c r="G1244" s="220"/>
      <c r="H1244" s="165"/>
      <c r="I1244" s="167"/>
      <c r="J1244" s="168"/>
      <c r="K1244" s="503"/>
    </row>
    <row r="1245" spans="1:11" x14ac:dyDescent="0.2">
      <c r="A1245" s="163">
        <v>1230</v>
      </c>
      <c r="B1245" s="164"/>
      <c r="C1245" s="165"/>
      <c r="D1245" s="166"/>
      <c r="E1245" s="165"/>
      <c r="F1245" s="165"/>
      <c r="G1245" s="220"/>
      <c r="H1245" s="165"/>
      <c r="I1245" s="167"/>
      <c r="J1245" s="168"/>
      <c r="K1245" s="503"/>
    </row>
    <row r="1246" spans="1:11" x14ac:dyDescent="0.2">
      <c r="A1246" s="163">
        <v>1231</v>
      </c>
      <c r="B1246" s="164"/>
      <c r="C1246" s="165"/>
      <c r="D1246" s="166"/>
      <c r="E1246" s="165"/>
      <c r="F1246" s="165"/>
      <c r="G1246" s="220"/>
      <c r="H1246" s="165"/>
      <c r="I1246" s="167"/>
      <c r="J1246" s="168"/>
      <c r="K1246" s="503"/>
    </row>
    <row r="1247" spans="1:11" x14ac:dyDescent="0.2">
      <c r="A1247" s="163">
        <v>1232</v>
      </c>
      <c r="B1247" s="164"/>
      <c r="C1247" s="165"/>
      <c r="D1247" s="166"/>
      <c r="E1247" s="165"/>
      <c r="F1247" s="165"/>
      <c r="G1247" s="220"/>
      <c r="H1247" s="165"/>
      <c r="I1247" s="167"/>
      <c r="J1247" s="168"/>
      <c r="K1247" s="503"/>
    </row>
    <row r="1248" spans="1:11" x14ac:dyDescent="0.2">
      <c r="A1248" s="163">
        <v>1233</v>
      </c>
      <c r="B1248" s="164"/>
      <c r="C1248" s="165"/>
      <c r="D1248" s="166"/>
      <c r="E1248" s="165"/>
      <c r="F1248" s="165"/>
      <c r="G1248" s="220"/>
      <c r="H1248" s="165"/>
      <c r="I1248" s="167"/>
      <c r="J1248" s="168"/>
      <c r="K1248" s="503"/>
    </row>
    <row r="1249" spans="1:11" x14ac:dyDescent="0.2">
      <c r="A1249" s="163">
        <v>1234</v>
      </c>
      <c r="B1249" s="164"/>
      <c r="C1249" s="165"/>
      <c r="D1249" s="166"/>
      <c r="E1249" s="165"/>
      <c r="F1249" s="165"/>
      <c r="G1249" s="220"/>
      <c r="H1249" s="165"/>
      <c r="I1249" s="167"/>
      <c r="J1249" s="168"/>
      <c r="K1249" s="503"/>
    </row>
    <row r="1250" spans="1:11" x14ac:dyDescent="0.2">
      <c r="A1250" s="163">
        <v>1235</v>
      </c>
      <c r="B1250" s="164"/>
      <c r="C1250" s="165"/>
      <c r="D1250" s="166"/>
      <c r="E1250" s="165"/>
      <c r="F1250" s="165"/>
      <c r="G1250" s="220"/>
      <c r="H1250" s="165"/>
      <c r="I1250" s="167"/>
      <c r="J1250" s="168"/>
      <c r="K1250" s="503"/>
    </row>
    <row r="1251" spans="1:11" x14ac:dyDescent="0.2">
      <c r="A1251" s="163">
        <v>1236</v>
      </c>
      <c r="B1251" s="164"/>
      <c r="C1251" s="165"/>
      <c r="D1251" s="166"/>
      <c r="E1251" s="165"/>
      <c r="F1251" s="165"/>
      <c r="G1251" s="220"/>
      <c r="H1251" s="165"/>
      <c r="I1251" s="167"/>
      <c r="J1251" s="168"/>
      <c r="K1251" s="503"/>
    </row>
    <row r="1252" spans="1:11" x14ac:dyDescent="0.2">
      <c r="A1252" s="163">
        <v>1237</v>
      </c>
      <c r="B1252" s="164"/>
      <c r="C1252" s="165"/>
      <c r="D1252" s="166"/>
      <c r="E1252" s="165"/>
      <c r="F1252" s="165"/>
      <c r="G1252" s="220"/>
      <c r="H1252" s="165"/>
      <c r="I1252" s="167"/>
      <c r="J1252" s="168"/>
      <c r="K1252" s="503"/>
    </row>
    <row r="1253" spans="1:11" x14ac:dyDescent="0.2">
      <c r="A1253" s="163">
        <v>1238</v>
      </c>
      <c r="B1253" s="164"/>
      <c r="C1253" s="165"/>
      <c r="D1253" s="166"/>
      <c r="E1253" s="165"/>
      <c r="F1253" s="165"/>
      <c r="G1253" s="220"/>
      <c r="H1253" s="165"/>
      <c r="I1253" s="167"/>
      <c r="J1253" s="168"/>
      <c r="K1253" s="503"/>
    </row>
    <row r="1254" spans="1:11" x14ac:dyDescent="0.2">
      <c r="A1254" s="163">
        <v>1239</v>
      </c>
      <c r="B1254" s="164"/>
      <c r="C1254" s="165"/>
      <c r="D1254" s="166"/>
      <c r="E1254" s="165"/>
      <c r="F1254" s="165"/>
      <c r="G1254" s="220"/>
      <c r="H1254" s="165"/>
      <c r="I1254" s="167"/>
      <c r="J1254" s="168"/>
      <c r="K1254" s="503"/>
    </row>
    <row r="1255" spans="1:11" x14ac:dyDescent="0.2">
      <c r="A1255" s="163">
        <v>1240</v>
      </c>
      <c r="B1255" s="164"/>
      <c r="C1255" s="165"/>
      <c r="D1255" s="166"/>
      <c r="E1255" s="165"/>
      <c r="F1255" s="165"/>
      <c r="G1255" s="220"/>
      <c r="H1255" s="165"/>
      <c r="I1255" s="167"/>
      <c r="J1255" s="168"/>
      <c r="K1255" s="503"/>
    </row>
    <row r="1256" spans="1:11" x14ac:dyDescent="0.2">
      <c r="A1256" s="163">
        <v>1241</v>
      </c>
      <c r="B1256" s="164"/>
      <c r="C1256" s="165"/>
      <c r="D1256" s="166"/>
      <c r="E1256" s="165"/>
      <c r="F1256" s="165"/>
      <c r="G1256" s="220"/>
      <c r="H1256" s="165"/>
      <c r="I1256" s="167"/>
      <c r="J1256" s="168"/>
      <c r="K1256" s="503"/>
    </row>
    <row r="1257" spans="1:11" x14ac:dyDescent="0.2">
      <c r="A1257" s="163">
        <v>1242</v>
      </c>
      <c r="B1257" s="164"/>
      <c r="C1257" s="165"/>
      <c r="D1257" s="166"/>
      <c r="E1257" s="165"/>
      <c r="F1257" s="165"/>
      <c r="G1257" s="220"/>
      <c r="H1257" s="165"/>
      <c r="I1257" s="167"/>
      <c r="J1257" s="168"/>
      <c r="K1257" s="503"/>
    </row>
    <row r="1258" spans="1:11" x14ac:dyDescent="0.2">
      <c r="A1258" s="163">
        <v>1243</v>
      </c>
      <c r="B1258" s="164"/>
      <c r="C1258" s="165"/>
      <c r="D1258" s="166"/>
      <c r="E1258" s="165"/>
      <c r="F1258" s="165"/>
      <c r="G1258" s="220"/>
      <c r="H1258" s="165"/>
      <c r="I1258" s="167"/>
      <c r="J1258" s="168"/>
      <c r="K1258" s="503"/>
    </row>
    <row r="1259" spans="1:11" x14ac:dyDescent="0.2">
      <c r="A1259" s="163">
        <v>1244</v>
      </c>
      <c r="B1259" s="164"/>
      <c r="C1259" s="165"/>
      <c r="D1259" s="166"/>
      <c r="E1259" s="165"/>
      <c r="F1259" s="165"/>
      <c r="G1259" s="220"/>
      <c r="H1259" s="165"/>
      <c r="I1259" s="167"/>
      <c r="J1259" s="168"/>
      <c r="K1259" s="503"/>
    </row>
    <row r="1260" spans="1:11" x14ac:dyDescent="0.2">
      <c r="A1260" s="163">
        <v>1245</v>
      </c>
      <c r="B1260" s="164"/>
      <c r="C1260" s="165"/>
      <c r="D1260" s="166"/>
      <c r="E1260" s="165"/>
      <c r="F1260" s="165"/>
      <c r="G1260" s="220"/>
      <c r="H1260" s="165"/>
      <c r="I1260" s="167"/>
      <c r="J1260" s="168"/>
      <c r="K1260" s="503"/>
    </row>
    <row r="1261" spans="1:11" x14ac:dyDescent="0.2">
      <c r="A1261" s="163">
        <v>1246</v>
      </c>
      <c r="B1261" s="164"/>
      <c r="C1261" s="165"/>
      <c r="D1261" s="166"/>
      <c r="E1261" s="165"/>
      <c r="F1261" s="165"/>
      <c r="G1261" s="220"/>
      <c r="H1261" s="165"/>
      <c r="I1261" s="167"/>
      <c r="J1261" s="168"/>
      <c r="K1261" s="503"/>
    </row>
    <row r="1262" spans="1:11" x14ac:dyDescent="0.2">
      <c r="A1262" s="163">
        <v>1247</v>
      </c>
      <c r="B1262" s="164"/>
      <c r="C1262" s="165"/>
      <c r="D1262" s="166"/>
      <c r="E1262" s="165"/>
      <c r="F1262" s="165"/>
      <c r="G1262" s="220"/>
      <c r="H1262" s="165"/>
      <c r="I1262" s="167"/>
      <c r="J1262" s="168"/>
      <c r="K1262" s="503"/>
    </row>
    <row r="1263" spans="1:11" x14ac:dyDescent="0.2">
      <c r="A1263" s="163">
        <v>1248</v>
      </c>
      <c r="B1263" s="164"/>
      <c r="C1263" s="165"/>
      <c r="D1263" s="166"/>
      <c r="E1263" s="165"/>
      <c r="F1263" s="165"/>
      <c r="G1263" s="220"/>
      <c r="H1263" s="165"/>
      <c r="I1263" s="167"/>
      <c r="J1263" s="168"/>
      <c r="K1263" s="503"/>
    </row>
    <row r="1264" spans="1:11" x14ac:dyDescent="0.2">
      <c r="A1264" s="163">
        <v>1249</v>
      </c>
      <c r="B1264" s="164"/>
      <c r="C1264" s="165"/>
      <c r="D1264" s="166"/>
      <c r="E1264" s="165"/>
      <c r="F1264" s="165"/>
      <c r="G1264" s="220"/>
      <c r="H1264" s="165"/>
      <c r="I1264" s="167"/>
      <c r="J1264" s="168"/>
      <c r="K1264" s="503"/>
    </row>
    <row r="1265" spans="1:11" x14ac:dyDescent="0.2">
      <c r="A1265" s="163">
        <v>1250</v>
      </c>
      <c r="B1265" s="164"/>
      <c r="C1265" s="165"/>
      <c r="D1265" s="166"/>
      <c r="E1265" s="165"/>
      <c r="F1265" s="165"/>
      <c r="G1265" s="220"/>
      <c r="H1265" s="165"/>
      <c r="I1265" s="167"/>
      <c r="J1265" s="168"/>
      <c r="K1265" s="503"/>
    </row>
    <row r="1266" spans="1:11" x14ac:dyDescent="0.2">
      <c r="A1266" s="163">
        <v>1251</v>
      </c>
      <c r="B1266" s="164"/>
      <c r="C1266" s="165"/>
      <c r="D1266" s="166"/>
      <c r="E1266" s="165"/>
      <c r="F1266" s="165"/>
      <c r="G1266" s="220"/>
      <c r="H1266" s="165"/>
      <c r="I1266" s="167"/>
      <c r="J1266" s="168"/>
      <c r="K1266" s="503"/>
    </row>
    <row r="1267" spans="1:11" x14ac:dyDescent="0.2">
      <c r="A1267" s="163">
        <v>1252</v>
      </c>
      <c r="B1267" s="164"/>
      <c r="C1267" s="165"/>
      <c r="D1267" s="166"/>
      <c r="E1267" s="165"/>
      <c r="F1267" s="165"/>
      <c r="G1267" s="220"/>
      <c r="H1267" s="165"/>
      <c r="I1267" s="167"/>
      <c r="J1267" s="168"/>
      <c r="K1267" s="503"/>
    </row>
    <row r="1268" spans="1:11" x14ac:dyDescent="0.2">
      <c r="A1268" s="163">
        <v>1253</v>
      </c>
      <c r="B1268" s="164"/>
      <c r="C1268" s="165"/>
      <c r="D1268" s="166"/>
      <c r="E1268" s="165"/>
      <c r="F1268" s="165"/>
      <c r="G1268" s="220"/>
      <c r="H1268" s="165"/>
      <c r="I1268" s="167"/>
      <c r="J1268" s="168"/>
      <c r="K1268" s="503"/>
    </row>
    <row r="1269" spans="1:11" x14ac:dyDescent="0.2">
      <c r="A1269" s="163">
        <v>1254</v>
      </c>
      <c r="B1269" s="164"/>
      <c r="C1269" s="165"/>
      <c r="D1269" s="166"/>
      <c r="E1269" s="165"/>
      <c r="F1269" s="165"/>
      <c r="G1269" s="220"/>
      <c r="H1269" s="165"/>
      <c r="I1269" s="167"/>
      <c r="J1269" s="168"/>
      <c r="K1269" s="503"/>
    </row>
    <row r="1270" spans="1:11" x14ac:dyDescent="0.2">
      <c r="A1270" s="163">
        <v>1255</v>
      </c>
      <c r="B1270" s="164"/>
      <c r="C1270" s="165"/>
      <c r="D1270" s="166"/>
      <c r="E1270" s="165"/>
      <c r="F1270" s="165"/>
      <c r="G1270" s="220"/>
      <c r="H1270" s="165"/>
      <c r="I1270" s="167"/>
      <c r="J1270" s="168"/>
      <c r="K1270" s="503"/>
    </row>
    <row r="1271" spans="1:11" x14ac:dyDescent="0.2">
      <c r="A1271" s="163">
        <v>1256</v>
      </c>
      <c r="B1271" s="164"/>
      <c r="C1271" s="165"/>
      <c r="D1271" s="166"/>
      <c r="E1271" s="165"/>
      <c r="F1271" s="165"/>
      <c r="G1271" s="220"/>
      <c r="H1271" s="165"/>
      <c r="I1271" s="167"/>
      <c r="J1271" s="168"/>
      <c r="K1271" s="503"/>
    </row>
    <row r="1272" spans="1:11" x14ac:dyDescent="0.2">
      <c r="A1272" s="163">
        <v>1257</v>
      </c>
      <c r="B1272" s="164"/>
      <c r="C1272" s="165"/>
      <c r="D1272" s="166"/>
      <c r="E1272" s="165"/>
      <c r="F1272" s="165"/>
      <c r="G1272" s="220"/>
      <c r="H1272" s="165"/>
      <c r="I1272" s="167"/>
      <c r="J1272" s="168"/>
      <c r="K1272" s="503"/>
    </row>
    <row r="1273" spans="1:11" x14ac:dyDescent="0.2">
      <c r="A1273" s="163">
        <v>1258</v>
      </c>
      <c r="B1273" s="164"/>
      <c r="C1273" s="165"/>
      <c r="D1273" s="166"/>
      <c r="E1273" s="165"/>
      <c r="F1273" s="165"/>
      <c r="G1273" s="220"/>
      <c r="H1273" s="165"/>
      <c r="I1273" s="167"/>
      <c r="J1273" s="168"/>
      <c r="K1273" s="503"/>
    </row>
    <row r="1274" spans="1:11" x14ac:dyDescent="0.2">
      <c r="A1274" s="163">
        <v>1259</v>
      </c>
      <c r="B1274" s="164"/>
      <c r="C1274" s="165"/>
      <c r="D1274" s="166"/>
      <c r="E1274" s="165"/>
      <c r="F1274" s="165"/>
      <c r="G1274" s="220"/>
      <c r="H1274" s="165"/>
      <c r="I1274" s="167"/>
      <c r="J1274" s="168"/>
      <c r="K1274" s="503"/>
    </row>
    <row r="1275" spans="1:11" x14ac:dyDescent="0.2">
      <c r="A1275" s="163">
        <v>1260</v>
      </c>
      <c r="B1275" s="164"/>
      <c r="C1275" s="165"/>
      <c r="D1275" s="166"/>
      <c r="E1275" s="165"/>
      <c r="F1275" s="165"/>
      <c r="G1275" s="220"/>
      <c r="H1275" s="165"/>
      <c r="I1275" s="167"/>
      <c r="J1275" s="168"/>
      <c r="K1275" s="503"/>
    </row>
    <row r="1276" spans="1:11" x14ac:dyDescent="0.2">
      <c r="A1276" s="163">
        <v>1261</v>
      </c>
      <c r="B1276" s="164"/>
      <c r="C1276" s="165"/>
      <c r="D1276" s="166"/>
      <c r="E1276" s="165"/>
      <c r="F1276" s="165"/>
      <c r="G1276" s="220"/>
      <c r="H1276" s="165"/>
      <c r="I1276" s="167"/>
      <c r="J1276" s="168"/>
      <c r="K1276" s="503"/>
    </row>
    <row r="1277" spans="1:11" x14ac:dyDescent="0.2">
      <c r="A1277" s="163">
        <v>1262</v>
      </c>
      <c r="B1277" s="164"/>
      <c r="C1277" s="165"/>
      <c r="D1277" s="166"/>
      <c r="E1277" s="165"/>
      <c r="F1277" s="165"/>
      <c r="G1277" s="220"/>
      <c r="H1277" s="165"/>
      <c r="I1277" s="167"/>
      <c r="J1277" s="168"/>
      <c r="K1277" s="503"/>
    </row>
    <row r="1278" spans="1:11" x14ac:dyDescent="0.2">
      <c r="A1278" s="163">
        <v>1263</v>
      </c>
      <c r="B1278" s="164"/>
      <c r="C1278" s="165"/>
      <c r="D1278" s="166"/>
      <c r="E1278" s="165"/>
      <c r="F1278" s="165"/>
      <c r="G1278" s="220"/>
      <c r="H1278" s="165"/>
      <c r="I1278" s="167"/>
      <c r="J1278" s="168"/>
      <c r="K1278" s="503"/>
    </row>
    <row r="1279" spans="1:11" x14ac:dyDescent="0.2">
      <c r="A1279" s="163">
        <v>1264</v>
      </c>
      <c r="B1279" s="164"/>
      <c r="C1279" s="165"/>
      <c r="D1279" s="166"/>
      <c r="E1279" s="165"/>
      <c r="F1279" s="165"/>
      <c r="G1279" s="220"/>
      <c r="H1279" s="165"/>
      <c r="I1279" s="167"/>
      <c r="J1279" s="168"/>
      <c r="K1279" s="503"/>
    </row>
    <row r="1280" spans="1:11" x14ac:dyDescent="0.2">
      <c r="A1280" s="163">
        <v>1265</v>
      </c>
      <c r="B1280" s="164"/>
      <c r="C1280" s="165"/>
      <c r="D1280" s="166"/>
      <c r="E1280" s="165"/>
      <c r="F1280" s="165"/>
      <c r="G1280" s="220"/>
      <c r="H1280" s="165"/>
      <c r="I1280" s="167"/>
      <c r="J1280" s="168"/>
      <c r="K1280" s="503"/>
    </row>
    <row r="1281" spans="1:11" x14ac:dyDescent="0.2">
      <c r="A1281" s="163">
        <v>1266</v>
      </c>
      <c r="B1281" s="164"/>
      <c r="C1281" s="165"/>
      <c r="D1281" s="166"/>
      <c r="E1281" s="165"/>
      <c r="F1281" s="165"/>
      <c r="G1281" s="220"/>
      <c r="H1281" s="165"/>
      <c r="I1281" s="167"/>
      <c r="J1281" s="168"/>
      <c r="K1281" s="503"/>
    </row>
    <row r="1282" spans="1:11" x14ac:dyDescent="0.2">
      <c r="A1282" s="163">
        <v>1267</v>
      </c>
      <c r="B1282" s="164"/>
      <c r="C1282" s="165"/>
      <c r="D1282" s="166"/>
      <c r="E1282" s="165"/>
      <c r="F1282" s="165"/>
      <c r="G1282" s="220"/>
      <c r="H1282" s="165"/>
      <c r="I1282" s="167"/>
      <c r="J1282" s="168"/>
      <c r="K1282" s="503"/>
    </row>
    <row r="1283" spans="1:11" x14ac:dyDescent="0.2">
      <c r="A1283" s="163">
        <v>1268</v>
      </c>
      <c r="B1283" s="164"/>
      <c r="C1283" s="165"/>
      <c r="D1283" s="166"/>
      <c r="E1283" s="165"/>
      <c r="F1283" s="165"/>
      <c r="G1283" s="220"/>
      <c r="H1283" s="165"/>
      <c r="I1283" s="167"/>
      <c r="J1283" s="168"/>
      <c r="K1283" s="503"/>
    </row>
    <row r="1284" spans="1:11" x14ac:dyDescent="0.2">
      <c r="A1284" s="163">
        <v>1269</v>
      </c>
      <c r="B1284" s="164"/>
      <c r="C1284" s="165"/>
      <c r="D1284" s="166"/>
      <c r="E1284" s="165"/>
      <c r="F1284" s="165"/>
      <c r="G1284" s="220"/>
      <c r="H1284" s="165"/>
      <c r="I1284" s="167"/>
      <c r="J1284" s="168"/>
      <c r="K1284" s="503"/>
    </row>
    <row r="1285" spans="1:11" x14ac:dyDescent="0.2">
      <c r="A1285" s="163">
        <v>1270</v>
      </c>
      <c r="B1285" s="164"/>
      <c r="C1285" s="165"/>
      <c r="D1285" s="166"/>
      <c r="E1285" s="165"/>
      <c r="F1285" s="165"/>
      <c r="G1285" s="220"/>
      <c r="H1285" s="165"/>
      <c r="I1285" s="167"/>
      <c r="J1285" s="168"/>
      <c r="K1285" s="503"/>
    </row>
    <row r="1286" spans="1:11" x14ac:dyDescent="0.2">
      <c r="A1286" s="163">
        <v>1271</v>
      </c>
      <c r="B1286" s="164"/>
      <c r="C1286" s="165"/>
      <c r="D1286" s="166"/>
      <c r="E1286" s="165"/>
      <c r="F1286" s="165"/>
      <c r="G1286" s="220"/>
      <c r="H1286" s="165"/>
      <c r="I1286" s="167"/>
      <c r="J1286" s="168"/>
      <c r="K1286" s="503"/>
    </row>
    <row r="1287" spans="1:11" x14ac:dyDescent="0.2">
      <c r="A1287" s="163">
        <v>1272</v>
      </c>
      <c r="B1287" s="164"/>
      <c r="C1287" s="165"/>
      <c r="D1287" s="166"/>
      <c r="E1287" s="165"/>
      <c r="F1287" s="165"/>
      <c r="G1287" s="220"/>
      <c r="H1287" s="165"/>
      <c r="I1287" s="167"/>
      <c r="J1287" s="168"/>
      <c r="K1287" s="503"/>
    </row>
    <row r="1288" spans="1:11" x14ac:dyDescent="0.2">
      <c r="A1288" s="163">
        <v>1273</v>
      </c>
      <c r="B1288" s="164"/>
      <c r="C1288" s="165"/>
      <c r="D1288" s="166"/>
      <c r="E1288" s="165"/>
      <c r="F1288" s="165"/>
      <c r="G1288" s="220"/>
      <c r="H1288" s="165"/>
      <c r="I1288" s="167"/>
      <c r="J1288" s="168"/>
      <c r="K1288" s="503"/>
    </row>
    <row r="1289" spans="1:11" x14ac:dyDescent="0.2">
      <c r="A1289" s="163">
        <v>1274</v>
      </c>
      <c r="B1289" s="164"/>
      <c r="C1289" s="165"/>
      <c r="D1289" s="166"/>
      <c r="E1289" s="165"/>
      <c r="F1289" s="165"/>
      <c r="G1289" s="220"/>
      <c r="H1289" s="165"/>
      <c r="I1289" s="167"/>
      <c r="J1289" s="168"/>
      <c r="K1289" s="503"/>
    </row>
    <row r="1290" spans="1:11" x14ac:dyDescent="0.2">
      <c r="A1290" s="163">
        <v>1275</v>
      </c>
      <c r="B1290" s="164"/>
      <c r="C1290" s="165"/>
      <c r="D1290" s="166"/>
      <c r="E1290" s="165"/>
      <c r="F1290" s="165"/>
      <c r="G1290" s="220"/>
      <c r="H1290" s="165"/>
      <c r="I1290" s="167"/>
      <c r="J1290" s="168"/>
      <c r="K1290" s="503"/>
    </row>
    <row r="1291" spans="1:11" x14ac:dyDescent="0.2">
      <c r="A1291" s="163">
        <v>1276</v>
      </c>
      <c r="B1291" s="164"/>
      <c r="C1291" s="165"/>
      <c r="D1291" s="166"/>
      <c r="E1291" s="165"/>
      <c r="F1291" s="165"/>
      <c r="G1291" s="220"/>
      <c r="H1291" s="165"/>
      <c r="I1291" s="167"/>
      <c r="J1291" s="168"/>
      <c r="K1291" s="503"/>
    </row>
    <row r="1292" spans="1:11" x14ac:dyDescent="0.2">
      <c r="A1292" s="163">
        <v>1277</v>
      </c>
      <c r="B1292" s="164"/>
      <c r="C1292" s="165"/>
      <c r="D1292" s="166"/>
      <c r="E1292" s="165"/>
      <c r="F1292" s="165"/>
      <c r="G1292" s="220"/>
      <c r="H1292" s="165"/>
      <c r="I1292" s="167"/>
      <c r="J1292" s="168"/>
      <c r="K1292" s="503"/>
    </row>
    <row r="1293" spans="1:11" x14ac:dyDescent="0.2">
      <c r="A1293" s="163">
        <v>1278</v>
      </c>
      <c r="B1293" s="164"/>
      <c r="C1293" s="165"/>
      <c r="D1293" s="166"/>
      <c r="E1293" s="165"/>
      <c r="F1293" s="165"/>
      <c r="G1293" s="220"/>
      <c r="H1293" s="165"/>
      <c r="I1293" s="167"/>
      <c r="J1293" s="168"/>
      <c r="K1293" s="503"/>
    </row>
    <row r="1294" spans="1:11" x14ac:dyDescent="0.2">
      <c r="A1294" s="163">
        <v>1279</v>
      </c>
      <c r="B1294" s="164"/>
      <c r="C1294" s="165"/>
      <c r="D1294" s="166"/>
      <c r="E1294" s="165"/>
      <c r="F1294" s="165"/>
      <c r="G1294" s="220"/>
      <c r="H1294" s="165"/>
      <c r="I1294" s="167"/>
      <c r="J1294" s="168"/>
      <c r="K1294" s="503"/>
    </row>
    <row r="1295" spans="1:11" x14ac:dyDescent="0.2">
      <c r="A1295" s="163">
        <v>1280</v>
      </c>
      <c r="B1295" s="164"/>
      <c r="C1295" s="165"/>
      <c r="D1295" s="166"/>
      <c r="E1295" s="165"/>
      <c r="F1295" s="165"/>
      <c r="G1295" s="220"/>
      <c r="H1295" s="165"/>
      <c r="I1295" s="167"/>
      <c r="J1295" s="168"/>
      <c r="K1295" s="503"/>
    </row>
    <row r="1296" spans="1:11" x14ac:dyDescent="0.2">
      <c r="A1296" s="163">
        <v>1281</v>
      </c>
      <c r="B1296" s="164"/>
      <c r="C1296" s="165"/>
      <c r="D1296" s="166"/>
      <c r="E1296" s="165"/>
      <c r="F1296" s="165"/>
      <c r="G1296" s="220"/>
      <c r="H1296" s="165"/>
      <c r="I1296" s="167"/>
      <c r="J1296" s="168"/>
      <c r="K1296" s="503"/>
    </row>
    <row r="1297" spans="1:11" x14ac:dyDescent="0.2">
      <c r="A1297" s="163">
        <v>1282</v>
      </c>
      <c r="B1297" s="164"/>
      <c r="C1297" s="165"/>
      <c r="D1297" s="166"/>
      <c r="E1297" s="165"/>
      <c r="F1297" s="165"/>
      <c r="G1297" s="220"/>
      <c r="H1297" s="165"/>
      <c r="I1297" s="167"/>
      <c r="J1297" s="168"/>
      <c r="K1297" s="503"/>
    </row>
    <row r="1298" spans="1:11" x14ac:dyDescent="0.2">
      <c r="A1298" s="163">
        <v>1283</v>
      </c>
      <c r="B1298" s="164"/>
      <c r="C1298" s="165"/>
      <c r="D1298" s="166"/>
      <c r="E1298" s="165"/>
      <c r="F1298" s="165"/>
      <c r="G1298" s="220"/>
      <c r="H1298" s="165"/>
      <c r="I1298" s="167"/>
      <c r="J1298" s="168"/>
      <c r="K1298" s="503"/>
    </row>
    <row r="1299" spans="1:11" x14ac:dyDescent="0.2">
      <c r="A1299" s="163">
        <v>1284</v>
      </c>
      <c r="B1299" s="164"/>
      <c r="C1299" s="165"/>
      <c r="D1299" s="166"/>
      <c r="E1299" s="165"/>
      <c r="F1299" s="165"/>
      <c r="G1299" s="220"/>
      <c r="H1299" s="165"/>
      <c r="I1299" s="167"/>
      <c r="J1299" s="168"/>
      <c r="K1299" s="503"/>
    </row>
    <row r="1300" spans="1:11" x14ac:dyDescent="0.2">
      <c r="A1300" s="163">
        <v>1285</v>
      </c>
      <c r="B1300" s="164"/>
      <c r="C1300" s="165"/>
      <c r="D1300" s="166"/>
      <c r="E1300" s="165"/>
      <c r="F1300" s="165"/>
      <c r="G1300" s="220"/>
      <c r="H1300" s="165"/>
      <c r="I1300" s="167"/>
      <c r="J1300" s="168"/>
      <c r="K1300" s="503"/>
    </row>
    <row r="1301" spans="1:11" x14ac:dyDescent="0.2">
      <c r="A1301" s="163">
        <v>1286</v>
      </c>
      <c r="B1301" s="164"/>
      <c r="C1301" s="165"/>
      <c r="D1301" s="166"/>
      <c r="E1301" s="165"/>
      <c r="F1301" s="165"/>
      <c r="G1301" s="220"/>
      <c r="H1301" s="165"/>
      <c r="I1301" s="167"/>
      <c r="J1301" s="168"/>
      <c r="K1301" s="503"/>
    </row>
    <row r="1302" spans="1:11" x14ac:dyDescent="0.2">
      <c r="A1302" s="163">
        <v>1287</v>
      </c>
      <c r="B1302" s="164"/>
      <c r="C1302" s="165"/>
      <c r="D1302" s="166"/>
      <c r="E1302" s="165"/>
      <c r="F1302" s="165"/>
      <c r="G1302" s="220"/>
      <c r="H1302" s="165"/>
      <c r="I1302" s="167"/>
      <c r="J1302" s="168"/>
      <c r="K1302" s="503"/>
    </row>
    <row r="1303" spans="1:11" x14ac:dyDescent="0.2">
      <c r="A1303" s="163">
        <v>1288</v>
      </c>
      <c r="B1303" s="164"/>
      <c r="C1303" s="165"/>
      <c r="D1303" s="166"/>
      <c r="E1303" s="165"/>
      <c r="F1303" s="165"/>
      <c r="G1303" s="220"/>
      <c r="H1303" s="165"/>
      <c r="I1303" s="167"/>
      <c r="J1303" s="168"/>
      <c r="K1303" s="503"/>
    </row>
    <row r="1304" spans="1:11" x14ac:dyDescent="0.2">
      <c r="A1304" s="163">
        <v>1289</v>
      </c>
      <c r="B1304" s="164"/>
      <c r="C1304" s="165"/>
      <c r="D1304" s="166"/>
      <c r="E1304" s="165"/>
      <c r="F1304" s="165"/>
      <c r="G1304" s="220"/>
      <c r="H1304" s="165"/>
      <c r="I1304" s="167"/>
      <c r="J1304" s="168"/>
      <c r="K1304" s="503"/>
    </row>
    <row r="1305" spans="1:11" x14ac:dyDescent="0.2">
      <c r="A1305" s="163">
        <v>1290</v>
      </c>
      <c r="B1305" s="164"/>
      <c r="C1305" s="165"/>
      <c r="D1305" s="166"/>
      <c r="E1305" s="165"/>
      <c r="F1305" s="165"/>
      <c r="G1305" s="220"/>
      <c r="H1305" s="165"/>
      <c r="I1305" s="167"/>
      <c r="J1305" s="168"/>
      <c r="K1305" s="503"/>
    </row>
    <row r="1306" spans="1:11" x14ac:dyDescent="0.2">
      <c r="A1306" s="163">
        <v>1291</v>
      </c>
      <c r="B1306" s="164"/>
      <c r="C1306" s="165"/>
      <c r="D1306" s="166"/>
      <c r="E1306" s="165"/>
      <c r="F1306" s="165"/>
      <c r="G1306" s="220"/>
      <c r="H1306" s="165"/>
      <c r="I1306" s="167"/>
      <c r="J1306" s="168"/>
      <c r="K1306" s="503"/>
    </row>
    <row r="1307" spans="1:11" x14ac:dyDescent="0.2">
      <c r="A1307" s="163">
        <v>1292</v>
      </c>
      <c r="B1307" s="164"/>
      <c r="C1307" s="165"/>
      <c r="D1307" s="166"/>
      <c r="E1307" s="165"/>
      <c r="F1307" s="165"/>
      <c r="G1307" s="220"/>
      <c r="H1307" s="165"/>
      <c r="I1307" s="167"/>
      <c r="J1307" s="168"/>
      <c r="K1307" s="503"/>
    </row>
    <row r="1308" spans="1:11" x14ac:dyDescent="0.2">
      <c r="A1308" s="163">
        <v>1293</v>
      </c>
      <c r="B1308" s="164"/>
      <c r="C1308" s="165"/>
      <c r="D1308" s="166"/>
      <c r="E1308" s="165"/>
      <c r="F1308" s="165"/>
      <c r="G1308" s="220"/>
      <c r="H1308" s="165"/>
      <c r="I1308" s="167"/>
      <c r="J1308" s="168"/>
      <c r="K1308" s="503"/>
    </row>
    <row r="1309" spans="1:11" x14ac:dyDescent="0.2">
      <c r="A1309" s="163">
        <v>1294</v>
      </c>
      <c r="B1309" s="164"/>
      <c r="C1309" s="165"/>
      <c r="D1309" s="166"/>
      <c r="E1309" s="165"/>
      <c r="F1309" s="165"/>
      <c r="G1309" s="220"/>
      <c r="H1309" s="165"/>
      <c r="I1309" s="167"/>
      <c r="J1309" s="168"/>
      <c r="K1309" s="503"/>
    </row>
    <row r="1310" spans="1:11" x14ac:dyDescent="0.2">
      <c r="A1310" s="163">
        <v>1295</v>
      </c>
      <c r="B1310" s="164"/>
      <c r="C1310" s="165"/>
      <c r="D1310" s="166"/>
      <c r="E1310" s="165"/>
      <c r="F1310" s="165"/>
      <c r="G1310" s="220"/>
      <c r="H1310" s="165"/>
      <c r="I1310" s="167"/>
      <c r="J1310" s="168"/>
      <c r="K1310" s="503"/>
    </row>
    <row r="1311" spans="1:11" x14ac:dyDescent="0.2">
      <c r="A1311" s="163">
        <v>1296</v>
      </c>
      <c r="B1311" s="164"/>
      <c r="C1311" s="165"/>
      <c r="D1311" s="166"/>
      <c r="E1311" s="165"/>
      <c r="F1311" s="165"/>
      <c r="G1311" s="220"/>
      <c r="H1311" s="165"/>
      <c r="I1311" s="167"/>
      <c r="J1311" s="168"/>
      <c r="K1311" s="503"/>
    </row>
    <row r="1312" spans="1:11" x14ac:dyDescent="0.2">
      <c r="A1312" s="163">
        <v>1297</v>
      </c>
      <c r="B1312" s="164"/>
      <c r="C1312" s="165"/>
      <c r="D1312" s="166"/>
      <c r="E1312" s="165"/>
      <c r="F1312" s="165"/>
      <c r="G1312" s="220"/>
      <c r="H1312" s="165"/>
      <c r="I1312" s="167"/>
      <c r="J1312" s="168"/>
      <c r="K1312" s="503"/>
    </row>
    <row r="1313" spans="1:11" x14ac:dyDescent="0.2">
      <c r="A1313" s="163">
        <v>1298</v>
      </c>
      <c r="B1313" s="164"/>
      <c r="C1313" s="165"/>
      <c r="D1313" s="166"/>
      <c r="E1313" s="165"/>
      <c r="F1313" s="165"/>
      <c r="G1313" s="220"/>
      <c r="H1313" s="165"/>
      <c r="I1313" s="167"/>
      <c r="J1313" s="168"/>
      <c r="K1313" s="503"/>
    </row>
    <row r="1314" spans="1:11" x14ac:dyDescent="0.2">
      <c r="A1314" s="163">
        <v>1299</v>
      </c>
      <c r="B1314" s="164"/>
      <c r="C1314" s="165"/>
      <c r="D1314" s="166"/>
      <c r="E1314" s="165"/>
      <c r="F1314" s="165"/>
      <c r="G1314" s="220"/>
      <c r="H1314" s="165"/>
      <c r="I1314" s="167"/>
      <c r="J1314" s="168"/>
      <c r="K1314" s="503"/>
    </row>
    <row r="1315" spans="1:11" x14ac:dyDescent="0.2">
      <c r="A1315" s="163">
        <v>1300</v>
      </c>
      <c r="B1315" s="164"/>
      <c r="C1315" s="165"/>
      <c r="D1315" s="166"/>
      <c r="E1315" s="165"/>
      <c r="F1315" s="165"/>
      <c r="G1315" s="220"/>
      <c r="H1315" s="165"/>
      <c r="I1315" s="167"/>
      <c r="J1315" s="168"/>
      <c r="K1315" s="503"/>
    </row>
    <row r="1316" spans="1:11" x14ac:dyDescent="0.2">
      <c r="A1316" s="163">
        <v>1301</v>
      </c>
      <c r="B1316" s="164"/>
      <c r="C1316" s="165"/>
      <c r="D1316" s="166"/>
      <c r="E1316" s="165"/>
      <c r="F1316" s="165"/>
      <c r="G1316" s="220"/>
      <c r="H1316" s="165"/>
      <c r="I1316" s="167"/>
      <c r="J1316" s="168"/>
      <c r="K1316" s="503"/>
    </row>
    <row r="1317" spans="1:11" x14ac:dyDescent="0.2">
      <c r="A1317" s="163">
        <v>1302</v>
      </c>
      <c r="B1317" s="164"/>
      <c r="C1317" s="165"/>
      <c r="D1317" s="166"/>
      <c r="E1317" s="165"/>
      <c r="F1317" s="165"/>
      <c r="G1317" s="220"/>
      <c r="H1317" s="165"/>
      <c r="I1317" s="167"/>
      <c r="J1317" s="168"/>
      <c r="K1317" s="503"/>
    </row>
    <row r="1318" spans="1:11" x14ac:dyDescent="0.2">
      <c r="A1318" s="163">
        <v>1303</v>
      </c>
      <c r="B1318" s="164"/>
      <c r="C1318" s="165"/>
      <c r="D1318" s="166"/>
      <c r="E1318" s="165"/>
      <c r="F1318" s="165"/>
      <c r="G1318" s="220"/>
      <c r="H1318" s="165"/>
      <c r="I1318" s="167"/>
      <c r="J1318" s="168"/>
      <c r="K1318" s="503"/>
    </row>
    <row r="1319" spans="1:11" x14ac:dyDescent="0.2">
      <c r="A1319" s="163">
        <v>1304</v>
      </c>
      <c r="B1319" s="164"/>
      <c r="C1319" s="165"/>
      <c r="D1319" s="166"/>
      <c r="E1319" s="165"/>
      <c r="F1319" s="165"/>
      <c r="G1319" s="220"/>
      <c r="H1319" s="165"/>
      <c r="I1319" s="167"/>
      <c r="J1319" s="168"/>
      <c r="K1319" s="503"/>
    </row>
    <row r="1320" spans="1:11" x14ac:dyDescent="0.2">
      <c r="A1320" s="163">
        <v>1305</v>
      </c>
      <c r="B1320" s="164"/>
      <c r="C1320" s="165"/>
      <c r="D1320" s="166"/>
      <c r="E1320" s="165"/>
      <c r="F1320" s="165"/>
      <c r="G1320" s="220"/>
      <c r="H1320" s="165"/>
      <c r="I1320" s="167"/>
      <c r="J1320" s="168"/>
      <c r="K1320" s="503"/>
    </row>
    <row r="1321" spans="1:11" x14ac:dyDescent="0.2">
      <c r="A1321" s="163">
        <v>1306</v>
      </c>
      <c r="B1321" s="164"/>
      <c r="C1321" s="165"/>
      <c r="D1321" s="166"/>
      <c r="E1321" s="165"/>
      <c r="F1321" s="165"/>
      <c r="G1321" s="220"/>
      <c r="H1321" s="165"/>
      <c r="I1321" s="167"/>
      <c r="J1321" s="168"/>
      <c r="K1321" s="503"/>
    </row>
    <row r="1322" spans="1:11" x14ac:dyDescent="0.2">
      <c r="A1322" s="163">
        <v>1307</v>
      </c>
      <c r="B1322" s="164"/>
      <c r="C1322" s="165"/>
      <c r="D1322" s="166"/>
      <c r="E1322" s="165"/>
      <c r="F1322" s="165"/>
      <c r="G1322" s="220"/>
      <c r="H1322" s="165"/>
      <c r="I1322" s="167"/>
      <c r="J1322" s="168"/>
      <c r="K1322" s="503"/>
    </row>
    <row r="1323" spans="1:11" x14ac:dyDescent="0.2">
      <c r="A1323" s="163">
        <v>1308</v>
      </c>
      <c r="B1323" s="164"/>
      <c r="C1323" s="165"/>
      <c r="D1323" s="166"/>
      <c r="E1323" s="165"/>
      <c r="F1323" s="165"/>
      <c r="G1323" s="220"/>
      <c r="H1323" s="165"/>
      <c r="I1323" s="167"/>
      <c r="J1323" s="168"/>
      <c r="K1323" s="503"/>
    </row>
    <row r="1324" spans="1:11" x14ac:dyDescent="0.2">
      <c r="A1324" s="163">
        <v>1309</v>
      </c>
      <c r="B1324" s="164"/>
      <c r="C1324" s="165"/>
      <c r="D1324" s="166"/>
      <c r="E1324" s="165"/>
      <c r="F1324" s="165"/>
      <c r="G1324" s="220"/>
      <c r="H1324" s="165"/>
      <c r="I1324" s="167"/>
      <c r="J1324" s="168"/>
      <c r="K1324" s="503"/>
    </row>
    <row r="1325" spans="1:11" x14ac:dyDescent="0.2">
      <c r="A1325" s="163">
        <v>1310</v>
      </c>
      <c r="B1325" s="164"/>
      <c r="C1325" s="165"/>
      <c r="D1325" s="166"/>
      <c r="E1325" s="165"/>
      <c r="F1325" s="165"/>
      <c r="G1325" s="220"/>
      <c r="H1325" s="165"/>
      <c r="I1325" s="167"/>
      <c r="J1325" s="168"/>
      <c r="K1325" s="503"/>
    </row>
    <row r="1326" spans="1:11" x14ac:dyDescent="0.2">
      <c r="A1326" s="163">
        <v>1311</v>
      </c>
      <c r="B1326" s="164"/>
      <c r="C1326" s="165"/>
      <c r="D1326" s="166"/>
      <c r="E1326" s="165"/>
      <c r="F1326" s="165"/>
      <c r="G1326" s="220"/>
      <c r="H1326" s="165"/>
      <c r="I1326" s="167"/>
      <c r="J1326" s="168"/>
      <c r="K1326" s="503"/>
    </row>
    <row r="1327" spans="1:11" x14ac:dyDescent="0.2">
      <c r="A1327" s="163">
        <v>1312</v>
      </c>
      <c r="B1327" s="164"/>
      <c r="C1327" s="165"/>
      <c r="D1327" s="166"/>
      <c r="E1327" s="165"/>
      <c r="F1327" s="165"/>
      <c r="G1327" s="220"/>
      <c r="H1327" s="165"/>
      <c r="I1327" s="167"/>
      <c r="J1327" s="168"/>
      <c r="K1327" s="503"/>
    </row>
    <row r="1328" spans="1:11" x14ac:dyDescent="0.2">
      <c r="A1328" s="163">
        <v>1313</v>
      </c>
      <c r="B1328" s="164"/>
      <c r="C1328" s="165"/>
      <c r="D1328" s="166"/>
      <c r="E1328" s="165"/>
      <c r="F1328" s="165"/>
      <c r="G1328" s="220"/>
      <c r="H1328" s="165"/>
      <c r="I1328" s="167"/>
      <c r="J1328" s="168"/>
      <c r="K1328" s="503"/>
    </row>
    <row r="1329" spans="1:11" x14ac:dyDescent="0.2">
      <c r="A1329" s="163">
        <v>1314</v>
      </c>
      <c r="B1329" s="164"/>
      <c r="C1329" s="165"/>
      <c r="D1329" s="166"/>
      <c r="E1329" s="165"/>
      <c r="F1329" s="165"/>
      <c r="G1329" s="220"/>
      <c r="H1329" s="165"/>
      <c r="I1329" s="167"/>
      <c r="J1329" s="168"/>
      <c r="K1329" s="503"/>
    </row>
    <row r="1330" spans="1:11" x14ac:dyDescent="0.2">
      <c r="A1330" s="163">
        <v>1315</v>
      </c>
      <c r="B1330" s="164"/>
      <c r="C1330" s="165"/>
      <c r="D1330" s="166"/>
      <c r="E1330" s="165"/>
      <c r="F1330" s="165"/>
      <c r="G1330" s="220"/>
      <c r="H1330" s="165"/>
      <c r="I1330" s="167"/>
      <c r="J1330" s="168"/>
      <c r="K1330" s="503"/>
    </row>
    <row r="1331" spans="1:11" x14ac:dyDescent="0.2">
      <c r="A1331" s="163">
        <v>1316</v>
      </c>
      <c r="B1331" s="164"/>
      <c r="C1331" s="165"/>
      <c r="D1331" s="166"/>
      <c r="E1331" s="165"/>
      <c r="F1331" s="165"/>
      <c r="G1331" s="220"/>
      <c r="H1331" s="165"/>
      <c r="I1331" s="167"/>
      <c r="J1331" s="168"/>
      <c r="K1331" s="503"/>
    </row>
    <row r="1332" spans="1:11" x14ac:dyDescent="0.2">
      <c r="A1332" s="163">
        <v>1317</v>
      </c>
      <c r="B1332" s="164"/>
      <c r="C1332" s="165"/>
      <c r="D1332" s="166"/>
      <c r="E1332" s="165"/>
      <c r="F1332" s="165"/>
      <c r="G1332" s="220"/>
      <c r="H1332" s="165"/>
      <c r="I1332" s="167"/>
      <c r="J1332" s="168"/>
      <c r="K1332" s="503"/>
    </row>
    <row r="1333" spans="1:11" x14ac:dyDescent="0.2">
      <c r="A1333" s="163">
        <v>1318</v>
      </c>
      <c r="B1333" s="164"/>
      <c r="C1333" s="165"/>
      <c r="D1333" s="166"/>
      <c r="E1333" s="165"/>
      <c r="F1333" s="165"/>
      <c r="G1333" s="220"/>
      <c r="H1333" s="165"/>
      <c r="I1333" s="167"/>
      <c r="J1333" s="168"/>
      <c r="K1333" s="503"/>
    </row>
    <row r="1334" spans="1:11" x14ac:dyDescent="0.2">
      <c r="A1334" s="163">
        <v>1319</v>
      </c>
      <c r="B1334" s="164"/>
      <c r="C1334" s="165"/>
      <c r="D1334" s="166"/>
      <c r="E1334" s="165"/>
      <c r="F1334" s="165"/>
      <c r="G1334" s="220"/>
      <c r="H1334" s="165"/>
      <c r="I1334" s="167"/>
      <c r="J1334" s="168"/>
      <c r="K1334" s="503"/>
    </row>
    <row r="1335" spans="1:11" x14ac:dyDescent="0.2">
      <c r="A1335" s="163">
        <v>1320</v>
      </c>
      <c r="B1335" s="164"/>
      <c r="C1335" s="165"/>
      <c r="D1335" s="166"/>
      <c r="E1335" s="165"/>
      <c r="F1335" s="165"/>
      <c r="G1335" s="220"/>
      <c r="H1335" s="165"/>
      <c r="I1335" s="167"/>
      <c r="J1335" s="168"/>
      <c r="K1335" s="503"/>
    </row>
    <row r="1336" spans="1:11" x14ac:dyDescent="0.2">
      <c r="A1336" s="163">
        <v>1321</v>
      </c>
      <c r="B1336" s="164"/>
      <c r="C1336" s="165"/>
      <c r="D1336" s="166"/>
      <c r="E1336" s="165"/>
      <c r="F1336" s="165"/>
      <c r="G1336" s="220"/>
      <c r="H1336" s="165"/>
      <c r="I1336" s="167"/>
      <c r="J1336" s="168"/>
      <c r="K1336" s="503"/>
    </row>
    <row r="1337" spans="1:11" x14ac:dyDescent="0.2">
      <c r="A1337" s="163">
        <v>1322</v>
      </c>
      <c r="B1337" s="164"/>
      <c r="C1337" s="165"/>
      <c r="D1337" s="166"/>
      <c r="E1337" s="165"/>
      <c r="F1337" s="165"/>
      <c r="G1337" s="220"/>
      <c r="H1337" s="165"/>
      <c r="I1337" s="167"/>
      <c r="J1337" s="168"/>
      <c r="K1337" s="503"/>
    </row>
    <row r="1338" spans="1:11" x14ac:dyDescent="0.2">
      <c r="A1338" s="163">
        <v>1323</v>
      </c>
      <c r="B1338" s="164"/>
      <c r="C1338" s="165"/>
      <c r="D1338" s="166"/>
      <c r="E1338" s="165"/>
      <c r="F1338" s="165"/>
      <c r="G1338" s="220"/>
      <c r="H1338" s="165"/>
      <c r="I1338" s="167"/>
      <c r="J1338" s="168"/>
      <c r="K1338" s="503"/>
    </row>
    <row r="1339" spans="1:11" x14ac:dyDescent="0.2">
      <c r="A1339" s="163">
        <v>1324</v>
      </c>
      <c r="B1339" s="164"/>
      <c r="C1339" s="165"/>
      <c r="D1339" s="166"/>
      <c r="E1339" s="165"/>
      <c r="F1339" s="165"/>
      <c r="G1339" s="220"/>
      <c r="H1339" s="165"/>
      <c r="I1339" s="167"/>
      <c r="J1339" s="168"/>
      <c r="K1339" s="503"/>
    </row>
    <row r="1340" spans="1:11" x14ac:dyDescent="0.2">
      <c r="A1340" s="163">
        <v>1325</v>
      </c>
      <c r="B1340" s="164"/>
      <c r="C1340" s="165"/>
      <c r="D1340" s="166"/>
      <c r="E1340" s="165"/>
      <c r="F1340" s="165"/>
      <c r="G1340" s="220"/>
      <c r="H1340" s="165"/>
      <c r="I1340" s="167"/>
      <c r="J1340" s="168"/>
      <c r="K1340" s="503"/>
    </row>
    <row r="1341" spans="1:11" x14ac:dyDescent="0.2">
      <c r="A1341" s="163">
        <v>1326</v>
      </c>
      <c r="B1341" s="164"/>
      <c r="C1341" s="165"/>
      <c r="D1341" s="166"/>
      <c r="E1341" s="165"/>
      <c r="F1341" s="165"/>
      <c r="G1341" s="220"/>
      <c r="H1341" s="165"/>
      <c r="I1341" s="167"/>
      <c r="J1341" s="168"/>
      <c r="K1341" s="503"/>
    </row>
    <row r="1342" spans="1:11" x14ac:dyDescent="0.2">
      <c r="A1342" s="163">
        <v>1327</v>
      </c>
      <c r="B1342" s="164"/>
      <c r="C1342" s="165"/>
      <c r="D1342" s="166"/>
      <c r="E1342" s="165"/>
      <c r="F1342" s="165"/>
      <c r="G1342" s="220"/>
      <c r="H1342" s="165"/>
      <c r="I1342" s="167"/>
      <c r="J1342" s="168"/>
      <c r="K1342" s="503"/>
    </row>
    <row r="1343" spans="1:11" x14ac:dyDescent="0.2">
      <c r="A1343" s="163">
        <v>1328</v>
      </c>
      <c r="B1343" s="164"/>
      <c r="C1343" s="165"/>
      <c r="D1343" s="166"/>
      <c r="E1343" s="165"/>
      <c r="F1343" s="165"/>
      <c r="G1343" s="220"/>
      <c r="H1343" s="165"/>
      <c r="I1343" s="167"/>
      <c r="J1343" s="168"/>
      <c r="K1343" s="503"/>
    </row>
    <row r="1344" spans="1:11" x14ac:dyDescent="0.2">
      <c r="A1344" s="163">
        <v>1329</v>
      </c>
      <c r="B1344" s="164"/>
      <c r="C1344" s="165"/>
      <c r="D1344" s="166"/>
      <c r="E1344" s="165"/>
      <c r="F1344" s="165"/>
      <c r="G1344" s="220"/>
      <c r="H1344" s="165"/>
      <c r="I1344" s="167"/>
      <c r="J1344" s="168"/>
      <c r="K1344" s="503"/>
    </row>
    <row r="1345" spans="1:11" x14ac:dyDescent="0.2">
      <c r="A1345" s="163">
        <v>1330</v>
      </c>
      <c r="B1345" s="164"/>
      <c r="C1345" s="165"/>
      <c r="D1345" s="166"/>
      <c r="E1345" s="165"/>
      <c r="F1345" s="165"/>
      <c r="G1345" s="220"/>
      <c r="H1345" s="165"/>
      <c r="I1345" s="167"/>
      <c r="J1345" s="168"/>
      <c r="K1345" s="503"/>
    </row>
    <row r="1346" spans="1:11" x14ac:dyDescent="0.2">
      <c r="A1346" s="163">
        <v>1331</v>
      </c>
      <c r="B1346" s="164"/>
      <c r="C1346" s="165"/>
      <c r="D1346" s="166"/>
      <c r="E1346" s="165"/>
      <c r="F1346" s="165"/>
      <c r="G1346" s="220"/>
      <c r="H1346" s="165"/>
      <c r="I1346" s="167"/>
      <c r="J1346" s="168"/>
      <c r="K1346" s="503"/>
    </row>
    <row r="1347" spans="1:11" x14ac:dyDescent="0.2">
      <c r="A1347" s="163">
        <v>1332</v>
      </c>
      <c r="B1347" s="164"/>
      <c r="C1347" s="165"/>
      <c r="D1347" s="166"/>
      <c r="E1347" s="165"/>
      <c r="F1347" s="165"/>
      <c r="G1347" s="220"/>
      <c r="H1347" s="165"/>
      <c r="I1347" s="167"/>
      <c r="J1347" s="168"/>
      <c r="K1347" s="503"/>
    </row>
    <row r="1348" spans="1:11" x14ac:dyDescent="0.2">
      <c r="A1348" s="163">
        <v>1333</v>
      </c>
      <c r="B1348" s="164"/>
      <c r="C1348" s="165"/>
      <c r="D1348" s="166"/>
      <c r="E1348" s="165"/>
      <c r="F1348" s="165"/>
      <c r="G1348" s="220"/>
      <c r="H1348" s="165"/>
      <c r="I1348" s="167"/>
      <c r="J1348" s="168"/>
      <c r="K1348" s="503"/>
    </row>
    <row r="1349" spans="1:11" x14ac:dyDescent="0.2">
      <c r="A1349" s="163">
        <v>1334</v>
      </c>
      <c r="B1349" s="164"/>
      <c r="C1349" s="165"/>
      <c r="D1349" s="166"/>
      <c r="E1349" s="165"/>
      <c r="F1349" s="165"/>
      <c r="G1349" s="220"/>
      <c r="H1349" s="165"/>
      <c r="I1349" s="167"/>
      <c r="J1349" s="168"/>
      <c r="K1349" s="503"/>
    </row>
    <row r="1350" spans="1:11" x14ac:dyDescent="0.2">
      <c r="A1350" s="163">
        <v>1335</v>
      </c>
      <c r="B1350" s="164"/>
      <c r="C1350" s="165"/>
      <c r="D1350" s="166"/>
      <c r="E1350" s="165"/>
      <c r="F1350" s="165"/>
      <c r="G1350" s="220"/>
      <c r="H1350" s="165"/>
      <c r="I1350" s="167"/>
      <c r="J1350" s="168"/>
      <c r="K1350" s="503"/>
    </row>
    <row r="1351" spans="1:11" x14ac:dyDescent="0.2">
      <c r="A1351" s="163">
        <v>1336</v>
      </c>
      <c r="B1351" s="164"/>
      <c r="C1351" s="165"/>
      <c r="D1351" s="166"/>
      <c r="E1351" s="165"/>
      <c r="F1351" s="165"/>
      <c r="G1351" s="220"/>
      <c r="H1351" s="165"/>
      <c r="I1351" s="167"/>
      <c r="J1351" s="168"/>
      <c r="K1351" s="503"/>
    </row>
    <row r="1352" spans="1:11" x14ac:dyDescent="0.2">
      <c r="A1352" s="163">
        <v>1337</v>
      </c>
      <c r="B1352" s="164"/>
      <c r="C1352" s="165"/>
      <c r="D1352" s="166"/>
      <c r="E1352" s="165"/>
      <c r="F1352" s="165"/>
      <c r="G1352" s="220"/>
      <c r="H1352" s="165"/>
      <c r="I1352" s="167"/>
      <c r="J1352" s="168"/>
      <c r="K1352" s="503"/>
    </row>
    <row r="1353" spans="1:11" x14ac:dyDescent="0.2">
      <c r="A1353" s="163">
        <v>1338</v>
      </c>
      <c r="B1353" s="164"/>
      <c r="C1353" s="165"/>
      <c r="D1353" s="166"/>
      <c r="E1353" s="165"/>
      <c r="F1353" s="165"/>
      <c r="G1353" s="220"/>
      <c r="H1353" s="165"/>
      <c r="I1353" s="167"/>
      <c r="J1353" s="168"/>
      <c r="K1353" s="503"/>
    </row>
    <row r="1354" spans="1:11" x14ac:dyDescent="0.2">
      <c r="A1354" s="163">
        <v>1339</v>
      </c>
      <c r="B1354" s="164"/>
      <c r="C1354" s="165"/>
      <c r="D1354" s="166"/>
      <c r="E1354" s="165"/>
      <c r="F1354" s="165"/>
      <c r="G1354" s="220"/>
      <c r="H1354" s="165"/>
      <c r="I1354" s="167"/>
      <c r="J1354" s="168"/>
      <c r="K1354" s="503"/>
    </row>
    <row r="1355" spans="1:11" x14ac:dyDescent="0.2">
      <c r="A1355" s="163">
        <v>1340</v>
      </c>
      <c r="B1355" s="164"/>
      <c r="C1355" s="165"/>
      <c r="D1355" s="166"/>
      <c r="E1355" s="165"/>
      <c r="F1355" s="165"/>
      <c r="G1355" s="220"/>
      <c r="H1355" s="165"/>
      <c r="I1355" s="167"/>
      <c r="J1355" s="168"/>
      <c r="K1355" s="503"/>
    </row>
    <row r="1356" spans="1:11" x14ac:dyDescent="0.2">
      <c r="A1356" s="163">
        <v>1341</v>
      </c>
      <c r="B1356" s="164"/>
      <c r="C1356" s="165"/>
      <c r="D1356" s="166"/>
      <c r="E1356" s="165"/>
      <c r="F1356" s="165"/>
      <c r="G1356" s="220"/>
      <c r="H1356" s="165"/>
      <c r="I1356" s="167"/>
      <c r="J1356" s="168"/>
      <c r="K1356" s="503"/>
    </row>
    <row r="1357" spans="1:11" x14ac:dyDescent="0.2">
      <c r="A1357" s="163">
        <v>1342</v>
      </c>
      <c r="B1357" s="164"/>
      <c r="C1357" s="165"/>
      <c r="D1357" s="166"/>
      <c r="E1357" s="165"/>
      <c r="F1357" s="165"/>
      <c r="G1357" s="220"/>
      <c r="H1357" s="165"/>
      <c r="I1357" s="167"/>
      <c r="J1357" s="168"/>
      <c r="K1357" s="503"/>
    </row>
    <row r="1358" spans="1:11" x14ac:dyDescent="0.2">
      <c r="A1358" s="163">
        <v>1343</v>
      </c>
      <c r="B1358" s="164"/>
      <c r="C1358" s="165"/>
      <c r="D1358" s="166"/>
      <c r="E1358" s="165"/>
      <c r="F1358" s="165"/>
      <c r="G1358" s="220"/>
      <c r="H1358" s="165"/>
      <c r="I1358" s="167"/>
      <c r="J1358" s="168"/>
      <c r="K1358" s="503"/>
    </row>
    <row r="1359" spans="1:11" x14ac:dyDescent="0.2">
      <c r="A1359" s="163">
        <v>1344</v>
      </c>
      <c r="B1359" s="164"/>
      <c r="C1359" s="165"/>
      <c r="D1359" s="166"/>
      <c r="E1359" s="165"/>
      <c r="F1359" s="165"/>
      <c r="G1359" s="220"/>
      <c r="H1359" s="165"/>
      <c r="I1359" s="167"/>
      <c r="J1359" s="168"/>
      <c r="K1359" s="503"/>
    </row>
    <row r="1360" spans="1:11" x14ac:dyDescent="0.2">
      <c r="A1360" s="163">
        <v>1345</v>
      </c>
      <c r="B1360" s="164"/>
      <c r="C1360" s="165"/>
      <c r="D1360" s="166"/>
      <c r="E1360" s="165"/>
      <c r="F1360" s="165"/>
      <c r="G1360" s="220"/>
      <c r="H1360" s="165"/>
      <c r="I1360" s="167"/>
      <c r="J1360" s="168"/>
      <c r="K1360" s="503"/>
    </row>
    <row r="1361" spans="1:11" x14ac:dyDescent="0.2">
      <c r="A1361" s="163">
        <v>1346</v>
      </c>
      <c r="B1361" s="164"/>
      <c r="C1361" s="165"/>
      <c r="D1361" s="166"/>
      <c r="E1361" s="165"/>
      <c r="F1361" s="165"/>
      <c r="G1361" s="220"/>
      <c r="H1361" s="165"/>
      <c r="I1361" s="167"/>
      <c r="J1361" s="168"/>
      <c r="K1361" s="503"/>
    </row>
    <row r="1362" spans="1:11" x14ac:dyDescent="0.2">
      <c r="A1362" s="163">
        <v>1347</v>
      </c>
      <c r="B1362" s="164"/>
      <c r="C1362" s="165"/>
      <c r="D1362" s="166"/>
      <c r="E1362" s="165"/>
      <c r="F1362" s="165"/>
      <c r="G1362" s="220"/>
      <c r="H1362" s="165"/>
      <c r="I1362" s="167"/>
      <c r="J1362" s="168"/>
      <c r="K1362" s="503"/>
    </row>
    <row r="1363" spans="1:11" x14ac:dyDescent="0.2">
      <c r="A1363" s="163">
        <v>1348</v>
      </c>
      <c r="B1363" s="164"/>
      <c r="C1363" s="165"/>
      <c r="D1363" s="166"/>
      <c r="E1363" s="165"/>
      <c r="F1363" s="165"/>
      <c r="G1363" s="220"/>
      <c r="H1363" s="165"/>
      <c r="I1363" s="167"/>
      <c r="J1363" s="168"/>
      <c r="K1363" s="503"/>
    </row>
    <row r="1364" spans="1:11" x14ac:dyDescent="0.2">
      <c r="A1364" s="163">
        <v>1349</v>
      </c>
      <c r="B1364" s="164"/>
      <c r="C1364" s="165"/>
      <c r="D1364" s="166"/>
      <c r="E1364" s="165"/>
      <c r="F1364" s="165"/>
      <c r="G1364" s="220"/>
      <c r="H1364" s="165"/>
      <c r="I1364" s="167"/>
      <c r="J1364" s="168"/>
      <c r="K1364" s="503"/>
    </row>
    <row r="1365" spans="1:11" x14ac:dyDescent="0.2">
      <c r="A1365" s="163">
        <v>1350</v>
      </c>
      <c r="B1365" s="164"/>
      <c r="C1365" s="165"/>
      <c r="D1365" s="166"/>
      <c r="E1365" s="165"/>
      <c r="F1365" s="165"/>
      <c r="G1365" s="220"/>
      <c r="H1365" s="165"/>
      <c r="I1365" s="167"/>
      <c r="J1365" s="168"/>
      <c r="K1365" s="503"/>
    </row>
    <row r="1366" spans="1:11" x14ac:dyDescent="0.2">
      <c r="A1366" s="163">
        <v>1351</v>
      </c>
      <c r="B1366" s="164"/>
      <c r="C1366" s="165"/>
      <c r="D1366" s="166"/>
      <c r="E1366" s="165"/>
      <c r="F1366" s="165"/>
      <c r="G1366" s="220"/>
      <c r="H1366" s="165"/>
      <c r="I1366" s="167"/>
      <c r="J1366" s="168"/>
      <c r="K1366" s="503"/>
    </row>
    <row r="1367" spans="1:11" x14ac:dyDescent="0.2">
      <c r="A1367" s="163">
        <v>1352</v>
      </c>
      <c r="B1367" s="164"/>
      <c r="C1367" s="165"/>
      <c r="D1367" s="166"/>
      <c r="E1367" s="165"/>
      <c r="F1367" s="165"/>
      <c r="G1367" s="220"/>
      <c r="H1367" s="165"/>
      <c r="I1367" s="167"/>
      <c r="J1367" s="168"/>
      <c r="K1367" s="503"/>
    </row>
    <row r="1368" spans="1:11" x14ac:dyDescent="0.2">
      <c r="A1368" s="163">
        <v>1353</v>
      </c>
      <c r="B1368" s="164"/>
      <c r="C1368" s="165"/>
      <c r="D1368" s="166"/>
      <c r="E1368" s="165"/>
      <c r="F1368" s="165"/>
      <c r="G1368" s="220"/>
      <c r="H1368" s="165"/>
      <c r="I1368" s="167"/>
      <c r="J1368" s="168"/>
      <c r="K1368" s="503"/>
    </row>
    <row r="1369" spans="1:11" x14ac:dyDescent="0.2">
      <c r="A1369" s="163">
        <v>1354</v>
      </c>
      <c r="B1369" s="164"/>
      <c r="C1369" s="165"/>
      <c r="D1369" s="166"/>
      <c r="E1369" s="165"/>
      <c r="F1369" s="165"/>
      <c r="G1369" s="220"/>
      <c r="H1369" s="165"/>
      <c r="I1369" s="167"/>
      <c r="J1369" s="168"/>
      <c r="K1369" s="503"/>
    </row>
    <row r="1370" spans="1:11" x14ac:dyDescent="0.2">
      <c r="A1370" s="163">
        <v>1355</v>
      </c>
      <c r="B1370" s="164"/>
      <c r="C1370" s="165"/>
      <c r="D1370" s="166"/>
      <c r="E1370" s="165"/>
      <c r="F1370" s="165"/>
      <c r="G1370" s="220"/>
      <c r="H1370" s="165"/>
      <c r="I1370" s="167"/>
      <c r="J1370" s="168"/>
      <c r="K1370" s="503"/>
    </row>
    <row r="1371" spans="1:11" x14ac:dyDescent="0.2">
      <c r="A1371" s="163">
        <v>1356</v>
      </c>
      <c r="B1371" s="164"/>
      <c r="C1371" s="165"/>
      <c r="D1371" s="166"/>
      <c r="E1371" s="165"/>
      <c r="F1371" s="165"/>
      <c r="G1371" s="220"/>
      <c r="H1371" s="165"/>
      <c r="I1371" s="167"/>
      <c r="J1371" s="168"/>
      <c r="K1371" s="503"/>
    </row>
    <row r="1372" spans="1:11" x14ac:dyDescent="0.2">
      <c r="A1372" s="163">
        <v>1357</v>
      </c>
      <c r="B1372" s="164"/>
      <c r="C1372" s="165"/>
      <c r="D1372" s="166"/>
      <c r="E1372" s="165"/>
      <c r="F1372" s="165"/>
      <c r="G1372" s="220"/>
      <c r="H1372" s="165"/>
      <c r="I1372" s="167"/>
      <c r="J1372" s="168"/>
      <c r="K1372" s="503"/>
    </row>
    <row r="1373" spans="1:11" x14ac:dyDescent="0.2">
      <c r="A1373" s="163">
        <v>1358</v>
      </c>
      <c r="B1373" s="164"/>
      <c r="C1373" s="165"/>
      <c r="D1373" s="166"/>
      <c r="E1373" s="165"/>
      <c r="F1373" s="165"/>
      <c r="G1373" s="220"/>
      <c r="H1373" s="165"/>
      <c r="I1373" s="167"/>
      <c r="J1373" s="168"/>
      <c r="K1373" s="503"/>
    </row>
    <row r="1374" spans="1:11" x14ac:dyDescent="0.2">
      <c r="A1374" s="163">
        <v>1359</v>
      </c>
      <c r="B1374" s="164"/>
      <c r="C1374" s="165"/>
      <c r="D1374" s="166"/>
      <c r="E1374" s="165"/>
      <c r="F1374" s="165"/>
      <c r="G1374" s="220"/>
      <c r="H1374" s="165"/>
      <c r="I1374" s="167"/>
      <c r="J1374" s="168"/>
      <c r="K1374" s="503"/>
    </row>
    <row r="1375" spans="1:11" x14ac:dyDescent="0.2">
      <c r="A1375" s="163">
        <v>1360</v>
      </c>
      <c r="B1375" s="164"/>
      <c r="C1375" s="165"/>
      <c r="D1375" s="166"/>
      <c r="E1375" s="165"/>
      <c r="F1375" s="165"/>
      <c r="G1375" s="220"/>
      <c r="H1375" s="165"/>
      <c r="I1375" s="167"/>
      <c r="J1375" s="168"/>
      <c r="K1375" s="503"/>
    </row>
    <row r="1376" spans="1:11" x14ac:dyDescent="0.2">
      <c r="A1376" s="163">
        <v>1361</v>
      </c>
      <c r="B1376" s="164"/>
      <c r="C1376" s="165"/>
      <c r="D1376" s="166"/>
      <c r="E1376" s="165"/>
      <c r="F1376" s="165"/>
      <c r="G1376" s="220"/>
      <c r="H1376" s="165"/>
      <c r="I1376" s="167"/>
      <c r="J1376" s="168"/>
      <c r="K1376" s="503"/>
    </row>
    <row r="1377" spans="1:11" x14ac:dyDescent="0.2">
      <c r="A1377" s="163">
        <v>1362</v>
      </c>
      <c r="B1377" s="164"/>
      <c r="C1377" s="165"/>
      <c r="D1377" s="166"/>
      <c r="E1377" s="165"/>
      <c r="F1377" s="165"/>
      <c r="G1377" s="220"/>
      <c r="H1377" s="165"/>
      <c r="I1377" s="167"/>
      <c r="J1377" s="168"/>
      <c r="K1377" s="503"/>
    </row>
    <row r="1378" spans="1:11" x14ac:dyDescent="0.2">
      <c r="A1378" s="163">
        <v>1363</v>
      </c>
      <c r="B1378" s="164"/>
      <c r="C1378" s="165"/>
      <c r="D1378" s="166"/>
      <c r="E1378" s="165"/>
      <c r="F1378" s="165"/>
      <c r="G1378" s="220"/>
      <c r="H1378" s="165"/>
      <c r="I1378" s="167"/>
      <c r="J1378" s="168"/>
      <c r="K1378" s="503"/>
    </row>
    <row r="1379" spans="1:11" x14ac:dyDescent="0.2">
      <c r="A1379" s="163">
        <v>1364</v>
      </c>
      <c r="B1379" s="164"/>
      <c r="C1379" s="165"/>
      <c r="D1379" s="166"/>
      <c r="E1379" s="165"/>
      <c r="F1379" s="165"/>
      <c r="G1379" s="220"/>
      <c r="H1379" s="165"/>
      <c r="I1379" s="167"/>
      <c r="J1379" s="168"/>
      <c r="K1379" s="503"/>
    </row>
    <row r="1380" spans="1:11" x14ac:dyDescent="0.2">
      <c r="A1380" s="163">
        <v>1365</v>
      </c>
      <c r="B1380" s="164"/>
      <c r="C1380" s="165"/>
      <c r="D1380" s="166"/>
      <c r="E1380" s="165"/>
      <c r="F1380" s="165"/>
      <c r="G1380" s="220"/>
      <c r="H1380" s="165"/>
      <c r="I1380" s="167"/>
      <c r="J1380" s="168"/>
      <c r="K1380" s="503"/>
    </row>
    <row r="1381" spans="1:11" x14ac:dyDescent="0.2">
      <c r="A1381" s="163">
        <v>1366</v>
      </c>
      <c r="B1381" s="164"/>
      <c r="C1381" s="165"/>
      <c r="D1381" s="166"/>
      <c r="E1381" s="165"/>
      <c r="F1381" s="165"/>
      <c r="G1381" s="220"/>
      <c r="H1381" s="165"/>
      <c r="I1381" s="167"/>
      <c r="J1381" s="168"/>
      <c r="K1381" s="503"/>
    </row>
    <row r="1382" spans="1:11" x14ac:dyDescent="0.2">
      <c r="A1382" s="163">
        <v>1367</v>
      </c>
      <c r="B1382" s="164"/>
      <c r="C1382" s="165"/>
      <c r="D1382" s="166"/>
      <c r="E1382" s="165"/>
      <c r="F1382" s="165"/>
      <c r="G1382" s="220"/>
      <c r="H1382" s="165"/>
      <c r="I1382" s="167"/>
      <c r="J1382" s="168"/>
      <c r="K1382" s="503"/>
    </row>
    <row r="1383" spans="1:11" x14ac:dyDescent="0.2">
      <c r="A1383" s="163">
        <v>1368</v>
      </c>
      <c r="B1383" s="164"/>
      <c r="C1383" s="165"/>
      <c r="D1383" s="166"/>
      <c r="E1383" s="165"/>
      <c r="F1383" s="165"/>
      <c r="G1383" s="220"/>
      <c r="H1383" s="165"/>
      <c r="I1383" s="167"/>
      <c r="J1383" s="168"/>
      <c r="K1383" s="503"/>
    </row>
    <row r="1384" spans="1:11" x14ac:dyDescent="0.2">
      <c r="A1384" s="163">
        <v>1369</v>
      </c>
      <c r="B1384" s="164"/>
      <c r="C1384" s="165"/>
      <c r="D1384" s="166"/>
      <c r="E1384" s="165"/>
      <c r="F1384" s="165"/>
      <c r="G1384" s="220"/>
      <c r="H1384" s="165"/>
      <c r="I1384" s="167"/>
      <c r="J1384" s="168"/>
      <c r="K1384" s="503"/>
    </row>
    <row r="1385" spans="1:11" x14ac:dyDescent="0.2">
      <c r="A1385" s="163">
        <v>1370</v>
      </c>
      <c r="B1385" s="164"/>
      <c r="C1385" s="165"/>
      <c r="D1385" s="166"/>
      <c r="E1385" s="165"/>
      <c r="F1385" s="165"/>
      <c r="G1385" s="220"/>
      <c r="H1385" s="165"/>
      <c r="I1385" s="167"/>
      <c r="J1385" s="168"/>
      <c r="K1385" s="503"/>
    </row>
    <row r="1386" spans="1:11" x14ac:dyDescent="0.2">
      <c r="A1386" s="163">
        <v>1371</v>
      </c>
      <c r="B1386" s="164"/>
      <c r="C1386" s="165"/>
      <c r="D1386" s="166"/>
      <c r="E1386" s="165"/>
      <c r="F1386" s="165"/>
      <c r="G1386" s="220"/>
      <c r="H1386" s="165"/>
      <c r="I1386" s="167"/>
      <c r="J1386" s="168"/>
      <c r="K1386" s="503"/>
    </row>
    <row r="1387" spans="1:11" x14ac:dyDescent="0.2">
      <c r="A1387" s="163">
        <v>1372</v>
      </c>
      <c r="B1387" s="164"/>
      <c r="C1387" s="165"/>
      <c r="D1387" s="166"/>
      <c r="E1387" s="165"/>
      <c r="F1387" s="165"/>
      <c r="G1387" s="220"/>
      <c r="H1387" s="165"/>
      <c r="I1387" s="167"/>
      <c r="J1387" s="168"/>
      <c r="K1387" s="503"/>
    </row>
    <row r="1388" spans="1:11" x14ac:dyDescent="0.2">
      <c r="A1388" s="163">
        <v>1373</v>
      </c>
      <c r="B1388" s="164"/>
      <c r="C1388" s="165"/>
      <c r="D1388" s="166"/>
      <c r="E1388" s="165"/>
      <c r="F1388" s="165"/>
      <c r="G1388" s="220"/>
      <c r="H1388" s="165"/>
      <c r="I1388" s="167"/>
      <c r="J1388" s="168"/>
      <c r="K1388" s="503"/>
    </row>
    <row r="1389" spans="1:11" x14ac:dyDescent="0.2">
      <c r="A1389" s="163">
        <v>1374</v>
      </c>
      <c r="B1389" s="164"/>
      <c r="C1389" s="165"/>
      <c r="D1389" s="166"/>
      <c r="E1389" s="165"/>
      <c r="F1389" s="165"/>
      <c r="G1389" s="220"/>
      <c r="H1389" s="165"/>
      <c r="I1389" s="167"/>
      <c r="J1389" s="168"/>
      <c r="K1389" s="503"/>
    </row>
    <row r="1390" spans="1:11" x14ac:dyDescent="0.2">
      <c r="A1390" s="163">
        <v>1375</v>
      </c>
      <c r="B1390" s="164"/>
      <c r="C1390" s="165"/>
      <c r="D1390" s="166"/>
      <c r="E1390" s="165"/>
      <c r="F1390" s="165"/>
      <c r="G1390" s="220"/>
      <c r="H1390" s="165"/>
      <c r="I1390" s="167"/>
      <c r="J1390" s="168"/>
      <c r="K1390" s="503"/>
    </row>
    <row r="1391" spans="1:11" x14ac:dyDescent="0.2">
      <c r="A1391" s="163">
        <v>1376</v>
      </c>
      <c r="B1391" s="164"/>
      <c r="C1391" s="165"/>
      <c r="D1391" s="166"/>
      <c r="E1391" s="165"/>
      <c r="F1391" s="165"/>
      <c r="G1391" s="220"/>
      <c r="H1391" s="165"/>
      <c r="I1391" s="167"/>
      <c r="J1391" s="168"/>
      <c r="K1391" s="503"/>
    </row>
    <row r="1392" spans="1:11" x14ac:dyDescent="0.2">
      <c r="A1392" s="163">
        <v>1377</v>
      </c>
      <c r="B1392" s="164"/>
      <c r="C1392" s="165"/>
      <c r="D1392" s="166"/>
      <c r="E1392" s="165"/>
      <c r="F1392" s="165"/>
      <c r="G1392" s="220"/>
      <c r="H1392" s="165"/>
      <c r="I1392" s="167"/>
      <c r="J1392" s="168"/>
      <c r="K1392" s="503"/>
    </row>
    <row r="1393" spans="1:11" x14ac:dyDescent="0.2">
      <c r="A1393" s="163">
        <v>1378</v>
      </c>
      <c r="B1393" s="164"/>
      <c r="C1393" s="165"/>
      <c r="D1393" s="166"/>
      <c r="E1393" s="165"/>
      <c r="F1393" s="165"/>
      <c r="G1393" s="220"/>
      <c r="H1393" s="165"/>
      <c r="I1393" s="167"/>
      <c r="J1393" s="168"/>
      <c r="K1393" s="503"/>
    </row>
    <row r="1394" spans="1:11" x14ac:dyDescent="0.2">
      <c r="A1394" s="163">
        <v>1379</v>
      </c>
      <c r="B1394" s="164"/>
      <c r="C1394" s="165"/>
      <c r="D1394" s="166"/>
      <c r="E1394" s="165"/>
      <c r="F1394" s="165"/>
      <c r="G1394" s="220"/>
      <c r="H1394" s="165"/>
      <c r="I1394" s="167"/>
      <c r="J1394" s="168"/>
      <c r="K1394" s="503"/>
    </row>
    <row r="1395" spans="1:11" x14ac:dyDescent="0.2">
      <c r="A1395" s="163">
        <v>1380</v>
      </c>
      <c r="B1395" s="164"/>
      <c r="C1395" s="165"/>
      <c r="D1395" s="166"/>
      <c r="E1395" s="165"/>
      <c r="F1395" s="165"/>
      <c r="G1395" s="220"/>
      <c r="H1395" s="165"/>
      <c r="I1395" s="167"/>
      <c r="J1395" s="168"/>
      <c r="K1395" s="503"/>
    </row>
    <row r="1396" spans="1:11" x14ac:dyDescent="0.2">
      <c r="A1396" s="163">
        <v>1381</v>
      </c>
      <c r="B1396" s="164"/>
      <c r="C1396" s="165"/>
      <c r="D1396" s="166"/>
      <c r="E1396" s="165"/>
      <c r="F1396" s="165"/>
      <c r="G1396" s="220"/>
      <c r="H1396" s="165"/>
      <c r="I1396" s="167"/>
      <c r="J1396" s="168"/>
      <c r="K1396" s="503"/>
    </row>
    <row r="1397" spans="1:11" x14ac:dyDescent="0.2">
      <c r="A1397" s="163">
        <v>1382</v>
      </c>
      <c r="B1397" s="164"/>
      <c r="C1397" s="165"/>
      <c r="D1397" s="166"/>
      <c r="E1397" s="165"/>
      <c r="F1397" s="165"/>
      <c r="G1397" s="220"/>
      <c r="H1397" s="165"/>
      <c r="I1397" s="167"/>
      <c r="J1397" s="168"/>
      <c r="K1397" s="503"/>
    </row>
    <row r="1398" spans="1:11" x14ac:dyDescent="0.2">
      <c r="A1398" s="163">
        <v>1383</v>
      </c>
      <c r="B1398" s="164"/>
      <c r="C1398" s="165"/>
      <c r="D1398" s="166"/>
      <c r="E1398" s="165"/>
      <c r="F1398" s="165"/>
      <c r="G1398" s="220"/>
      <c r="H1398" s="165"/>
      <c r="I1398" s="167"/>
      <c r="J1398" s="168"/>
      <c r="K1398" s="503"/>
    </row>
    <row r="1399" spans="1:11" x14ac:dyDescent="0.2">
      <c r="A1399" s="163">
        <v>1384</v>
      </c>
      <c r="B1399" s="164"/>
      <c r="C1399" s="165"/>
      <c r="D1399" s="166"/>
      <c r="E1399" s="165"/>
      <c r="F1399" s="165"/>
      <c r="G1399" s="220"/>
      <c r="H1399" s="165"/>
      <c r="I1399" s="167"/>
      <c r="J1399" s="168"/>
      <c r="K1399" s="503"/>
    </row>
    <row r="1400" spans="1:11" x14ac:dyDescent="0.2">
      <c r="A1400" s="163">
        <v>1385</v>
      </c>
      <c r="B1400" s="164"/>
      <c r="C1400" s="165"/>
      <c r="D1400" s="166"/>
      <c r="E1400" s="165"/>
      <c r="F1400" s="165"/>
      <c r="G1400" s="220"/>
      <c r="H1400" s="165"/>
      <c r="I1400" s="167"/>
      <c r="J1400" s="168"/>
      <c r="K1400" s="503"/>
    </row>
    <row r="1401" spans="1:11" x14ac:dyDescent="0.2">
      <c r="A1401" s="163">
        <v>1386</v>
      </c>
      <c r="B1401" s="164"/>
      <c r="C1401" s="165"/>
      <c r="D1401" s="166"/>
      <c r="E1401" s="165"/>
      <c r="F1401" s="165"/>
      <c r="G1401" s="220"/>
      <c r="H1401" s="165"/>
      <c r="I1401" s="167"/>
      <c r="J1401" s="168"/>
      <c r="K1401" s="503"/>
    </row>
    <row r="1402" spans="1:11" x14ac:dyDescent="0.2">
      <c r="A1402" s="163">
        <v>1387</v>
      </c>
      <c r="B1402" s="164"/>
      <c r="C1402" s="165"/>
      <c r="D1402" s="166"/>
      <c r="E1402" s="165"/>
      <c r="F1402" s="165"/>
      <c r="G1402" s="220"/>
      <c r="H1402" s="165"/>
      <c r="I1402" s="167"/>
      <c r="J1402" s="168"/>
      <c r="K1402" s="503"/>
    </row>
    <row r="1403" spans="1:11" x14ac:dyDescent="0.2">
      <c r="A1403" s="163">
        <v>1388</v>
      </c>
      <c r="B1403" s="164"/>
      <c r="C1403" s="165"/>
      <c r="D1403" s="166"/>
      <c r="E1403" s="165"/>
      <c r="F1403" s="165"/>
      <c r="G1403" s="220"/>
      <c r="H1403" s="165"/>
      <c r="I1403" s="167"/>
      <c r="J1403" s="168"/>
      <c r="K1403" s="503"/>
    </row>
    <row r="1404" spans="1:11" x14ac:dyDescent="0.2">
      <c r="A1404" s="163">
        <v>1389</v>
      </c>
      <c r="B1404" s="164"/>
      <c r="C1404" s="165"/>
      <c r="D1404" s="166"/>
      <c r="E1404" s="165"/>
      <c r="F1404" s="165"/>
      <c r="G1404" s="220"/>
      <c r="H1404" s="165"/>
      <c r="I1404" s="167"/>
      <c r="J1404" s="168"/>
      <c r="K1404" s="503"/>
    </row>
    <row r="1405" spans="1:11" x14ac:dyDescent="0.2">
      <c r="A1405" s="163">
        <v>1390</v>
      </c>
      <c r="B1405" s="164"/>
      <c r="C1405" s="165"/>
      <c r="D1405" s="166"/>
      <c r="E1405" s="165"/>
      <c r="F1405" s="165"/>
      <c r="G1405" s="220"/>
      <c r="H1405" s="165"/>
      <c r="I1405" s="167"/>
      <c r="J1405" s="168"/>
      <c r="K1405" s="503"/>
    </row>
    <row r="1406" spans="1:11" x14ac:dyDescent="0.2">
      <c r="A1406" s="163">
        <v>1391</v>
      </c>
      <c r="B1406" s="164"/>
      <c r="C1406" s="165"/>
      <c r="D1406" s="166"/>
      <c r="E1406" s="165"/>
      <c r="F1406" s="165"/>
      <c r="G1406" s="220"/>
      <c r="H1406" s="165"/>
      <c r="I1406" s="167"/>
      <c r="J1406" s="168"/>
      <c r="K1406" s="503"/>
    </row>
    <row r="1407" spans="1:11" x14ac:dyDescent="0.2">
      <c r="A1407" s="163">
        <v>1392</v>
      </c>
      <c r="B1407" s="164"/>
      <c r="C1407" s="165"/>
      <c r="D1407" s="166"/>
      <c r="E1407" s="165"/>
      <c r="F1407" s="165"/>
      <c r="G1407" s="220"/>
      <c r="H1407" s="165"/>
      <c r="I1407" s="167"/>
      <c r="J1407" s="168"/>
      <c r="K1407" s="503"/>
    </row>
    <row r="1408" spans="1:11" x14ac:dyDescent="0.2">
      <c r="A1408" s="163">
        <v>1393</v>
      </c>
      <c r="B1408" s="164"/>
      <c r="C1408" s="165"/>
      <c r="D1408" s="166"/>
      <c r="E1408" s="165"/>
      <c r="F1408" s="165"/>
      <c r="G1408" s="220"/>
      <c r="H1408" s="165"/>
      <c r="I1408" s="167"/>
      <c r="J1408" s="168"/>
      <c r="K1408" s="503"/>
    </row>
    <row r="1409" spans="1:11" x14ac:dyDescent="0.2">
      <c r="A1409" s="163">
        <v>1394</v>
      </c>
      <c r="B1409" s="164"/>
      <c r="C1409" s="165"/>
      <c r="D1409" s="166"/>
      <c r="E1409" s="165"/>
      <c r="F1409" s="165"/>
      <c r="G1409" s="220"/>
      <c r="H1409" s="165"/>
      <c r="I1409" s="167"/>
      <c r="J1409" s="168"/>
      <c r="K1409" s="503"/>
    </row>
    <row r="1410" spans="1:11" x14ac:dyDescent="0.2">
      <c r="A1410" s="163">
        <v>1395</v>
      </c>
      <c r="B1410" s="164"/>
      <c r="C1410" s="165"/>
      <c r="D1410" s="166"/>
      <c r="E1410" s="165"/>
      <c r="F1410" s="165"/>
      <c r="G1410" s="220"/>
      <c r="H1410" s="165"/>
      <c r="I1410" s="167"/>
      <c r="J1410" s="168"/>
      <c r="K1410" s="503"/>
    </row>
    <row r="1411" spans="1:11" x14ac:dyDescent="0.2">
      <c r="A1411" s="163">
        <v>1396</v>
      </c>
      <c r="B1411" s="164"/>
      <c r="C1411" s="165"/>
      <c r="D1411" s="166"/>
      <c r="E1411" s="165"/>
      <c r="F1411" s="165"/>
      <c r="G1411" s="220"/>
      <c r="H1411" s="165"/>
      <c r="I1411" s="167"/>
      <c r="J1411" s="168"/>
      <c r="K1411" s="503"/>
    </row>
    <row r="1412" spans="1:11" x14ac:dyDescent="0.2">
      <c r="A1412" s="163">
        <v>1397</v>
      </c>
      <c r="B1412" s="164"/>
      <c r="C1412" s="165"/>
      <c r="D1412" s="166"/>
      <c r="E1412" s="165"/>
      <c r="F1412" s="165"/>
      <c r="G1412" s="220"/>
      <c r="H1412" s="165"/>
      <c r="I1412" s="167"/>
      <c r="J1412" s="168"/>
      <c r="K1412" s="503"/>
    </row>
    <row r="1413" spans="1:11" x14ac:dyDescent="0.2">
      <c r="A1413" s="163">
        <v>1398</v>
      </c>
      <c r="B1413" s="164"/>
      <c r="C1413" s="165"/>
      <c r="D1413" s="166"/>
      <c r="E1413" s="165"/>
      <c r="F1413" s="165"/>
      <c r="G1413" s="220"/>
      <c r="H1413" s="165"/>
      <c r="I1413" s="167"/>
      <c r="J1413" s="168"/>
      <c r="K1413" s="503"/>
    </row>
    <row r="1414" spans="1:11" x14ac:dyDescent="0.2">
      <c r="A1414" s="163">
        <v>1399</v>
      </c>
      <c r="B1414" s="164"/>
      <c r="C1414" s="165"/>
      <c r="D1414" s="166"/>
      <c r="E1414" s="165"/>
      <c r="F1414" s="165"/>
      <c r="G1414" s="220"/>
      <c r="H1414" s="165"/>
      <c r="I1414" s="167"/>
      <c r="J1414" s="168"/>
      <c r="K1414" s="503"/>
    </row>
    <row r="1415" spans="1:11" x14ac:dyDescent="0.2">
      <c r="A1415" s="163">
        <v>1400</v>
      </c>
      <c r="B1415" s="164"/>
      <c r="C1415" s="165"/>
      <c r="D1415" s="166"/>
      <c r="E1415" s="165"/>
      <c r="F1415" s="165"/>
      <c r="G1415" s="220"/>
      <c r="H1415" s="165"/>
      <c r="I1415" s="167"/>
      <c r="J1415" s="168"/>
      <c r="K1415" s="503"/>
    </row>
    <row r="1416" spans="1:11" x14ac:dyDescent="0.2">
      <c r="A1416" s="163">
        <v>1401</v>
      </c>
      <c r="B1416" s="164"/>
      <c r="C1416" s="165"/>
      <c r="D1416" s="166"/>
      <c r="E1416" s="165"/>
      <c r="F1416" s="165"/>
      <c r="G1416" s="220"/>
      <c r="H1416" s="165"/>
      <c r="I1416" s="167"/>
      <c r="J1416" s="168"/>
      <c r="K1416" s="503"/>
    </row>
    <row r="1417" spans="1:11" x14ac:dyDescent="0.2">
      <c r="A1417" s="163">
        <v>1402</v>
      </c>
      <c r="B1417" s="164"/>
      <c r="C1417" s="165"/>
      <c r="D1417" s="166"/>
      <c r="E1417" s="165"/>
      <c r="F1417" s="165"/>
      <c r="G1417" s="220"/>
      <c r="H1417" s="165"/>
      <c r="I1417" s="167"/>
      <c r="J1417" s="168"/>
      <c r="K1417" s="503"/>
    </row>
    <row r="1418" spans="1:11" x14ac:dyDescent="0.2">
      <c r="A1418" s="163">
        <v>1403</v>
      </c>
      <c r="B1418" s="164"/>
      <c r="C1418" s="165"/>
      <c r="D1418" s="166"/>
      <c r="E1418" s="165"/>
      <c r="F1418" s="165"/>
      <c r="G1418" s="220"/>
      <c r="H1418" s="165"/>
      <c r="I1418" s="167"/>
      <c r="J1418" s="168"/>
      <c r="K1418" s="503"/>
    </row>
    <row r="1419" spans="1:11" x14ac:dyDescent="0.2">
      <c r="A1419" s="163">
        <v>1404</v>
      </c>
      <c r="B1419" s="164"/>
      <c r="C1419" s="165"/>
      <c r="D1419" s="166"/>
      <c r="E1419" s="165"/>
      <c r="F1419" s="165"/>
      <c r="G1419" s="220"/>
      <c r="H1419" s="165"/>
      <c r="I1419" s="167"/>
      <c r="J1419" s="168"/>
      <c r="K1419" s="503"/>
    </row>
    <row r="1420" spans="1:11" x14ac:dyDescent="0.2">
      <c r="A1420" s="163">
        <v>1405</v>
      </c>
      <c r="B1420" s="164"/>
      <c r="C1420" s="165"/>
      <c r="D1420" s="166"/>
      <c r="E1420" s="165"/>
      <c r="F1420" s="165"/>
      <c r="G1420" s="220"/>
      <c r="H1420" s="165"/>
      <c r="I1420" s="167"/>
      <c r="J1420" s="168"/>
      <c r="K1420" s="503"/>
    </row>
    <row r="1421" spans="1:11" x14ac:dyDescent="0.2">
      <c r="A1421" s="163">
        <v>1406</v>
      </c>
      <c r="B1421" s="164"/>
      <c r="C1421" s="165"/>
      <c r="D1421" s="166"/>
      <c r="E1421" s="165"/>
      <c r="F1421" s="165"/>
      <c r="G1421" s="220"/>
      <c r="H1421" s="165"/>
      <c r="I1421" s="167"/>
      <c r="J1421" s="168"/>
      <c r="K1421" s="503"/>
    </row>
    <row r="1422" spans="1:11" x14ac:dyDescent="0.2">
      <c r="A1422" s="163">
        <v>1407</v>
      </c>
      <c r="B1422" s="164"/>
      <c r="C1422" s="165"/>
      <c r="D1422" s="166"/>
      <c r="E1422" s="165"/>
      <c r="F1422" s="165"/>
      <c r="G1422" s="220"/>
      <c r="H1422" s="165"/>
      <c r="I1422" s="167"/>
      <c r="J1422" s="168"/>
      <c r="K1422" s="503"/>
    </row>
    <row r="1423" spans="1:11" x14ac:dyDescent="0.2">
      <c r="A1423" s="163">
        <v>1408</v>
      </c>
      <c r="B1423" s="164"/>
      <c r="C1423" s="165"/>
      <c r="D1423" s="166"/>
      <c r="E1423" s="165"/>
      <c r="F1423" s="165"/>
      <c r="G1423" s="220"/>
      <c r="H1423" s="165"/>
      <c r="I1423" s="167"/>
      <c r="J1423" s="168"/>
      <c r="K1423" s="503"/>
    </row>
    <row r="1424" spans="1:11" x14ac:dyDescent="0.2">
      <c r="A1424" s="163">
        <v>1409</v>
      </c>
      <c r="B1424" s="164"/>
      <c r="C1424" s="165"/>
      <c r="D1424" s="166"/>
      <c r="E1424" s="165"/>
      <c r="F1424" s="165"/>
      <c r="G1424" s="220"/>
      <c r="H1424" s="165"/>
      <c r="I1424" s="167"/>
      <c r="J1424" s="168"/>
      <c r="K1424" s="503"/>
    </row>
    <row r="1425" spans="1:11" x14ac:dyDescent="0.2">
      <c r="A1425" s="163">
        <v>1410</v>
      </c>
      <c r="B1425" s="164"/>
      <c r="C1425" s="165"/>
      <c r="D1425" s="166"/>
      <c r="E1425" s="165"/>
      <c r="F1425" s="165"/>
      <c r="G1425" s="220"/>
      <c r="H1425" s="165"/>
      <c r="I1425" s="167"/>
      <c r="J1425" s="168"/>
      <c r="K1425" s="503"/>
    </row>
    <row r="1426" spans="1:11" x14ac:dyDescent="0.2">
      <c r="A1426" s="163">
        <v>1411</v>
      </c>
      <c r="B1426" s="164"/>
      <c r="C1426" s="165"/>
      <c r="D1426" s="166"/>
      <c r="E1426" s="165"/>
      <c r="F1426" s="165"/>
      <c r="G1426" s="220"/>
      <c r="H1426" s="165"/>
      <c r="I1426" s="167"/>
      <c r="J1426" s="168"/>
      <c r="K1426" s="503"/>
    </row>
    <row r="1427" spans="1:11" x14ac:dyDescent="0.2">
      <c r="A1427" s="163">
        <v>1412</v>
      </c>
      <c r="B1427" s="164"/>
      <c r="C1427" s="165"/>
      <c r="D1427" s="166"/>
      <c r="E1427" s="165"/>
      <c r="F1427" s="165"/>
      <c r="G1427" s="220"/>
      <c r="H1427" s="165"/>
      <c r="I1427" s="167"/>
      <c r="J1427" s="168"/>
      <c r="K1427" s="503"/>
    </row>
    <row r="1428" spans="1:11" x14ac:dyDescent="0.2">
      <c r="A1428" s="163">
        <v>1413</v>
      </c>
      <c r="B1428" s="164"/>
      <c r="C1428" s="165"/>
      <c r="D1428" s="166"/>
      <c r="E1428" s="165"/>
      <c r="F1428" s="165"/>
      <c r="G1428" s="220"/>
      <c r="H1428" s="165"/>
      <c r="I1428" s="167"/>
      <c r="J1428" s="168"/>
      <c r="K1428" s="503"/>
    </row>
    <row r="1429" spans="1:11" x14ac:dyDescent="0.2">
      <c r="A1429" s="163">
        <v>1414</v>
      </c>
      <c r="B1429" s="164"/>
      <c r="C1429" s="165"/>
      <c r="D1429" s="166"/>
      <c r="E1429" s="165"/>
      <c r="F1429" s="165"/>
      <c r="G1429" s="220"/>
      <c r="H1429" s="165"/>
      <c r="I1429" s="167"/>
      <c r="J1429" s="168"/>
      <c r="K1429" s="503"/>
    </row>
    <row r="1430" spans="1:11" x14ac:dyDescent="0.2">
      <c r="A1430" s="163">
        <v>1415</v>
      </c>
      <c r="B1430" s="164"/>
      <c r="C1430" s="165"/>
      <c r="D1430" s="166"/>
      <c r="E1430" s="165"/>
      <c r="F1430" s="165"/>
      <c r="G1430" s="220"/>
      <c r="H1430" s="165"/>
      <c r="I1430" s="167"/>
      <c r="J1430" s="168"/>
      <c r="K1430" s="503"/>
    </row>
    <row r="1431" spans="1:11" x14ac:dyDescent="0.2">
      <c r="A1431" s="163">
        <v>1416</v>
      </c>
      <c r="B1431" s="164"/>
      <c r="C1431" s="165"/>
      <c r="D1431" s="166"/>
      <c r="E1431" s="165"/>
      <c r="F1431" s="165"/>
      <c r="G1431" s="220"/>
      <c r="H1431" s="165"/>
      <c r="I1431" s="167"/>
      <c r="J1431" s="168"/>
      <c r="K1431" s="503"/>
    </row>
    <row r="1432" spans="1:11" x14ac:dyDescent="0.2">
      <c r="A1432" s="163">
        <v>1417</v>
      </c>
      <c r="B1432" s="164"/>
      <c r="C1432" s="165"/>
      <c r="D1432" s="166"/>
      <c r="E1432" s="165"/>
      <c r="F1432" s="165"/>
      <c r="G1432" s="220"/>
      <c r="H1432" s="165"/>
      <c r="I1432" s="167"/>
      <c r="J1432" s="168"/>
      <c r="K1432" s="503"/>
    </row>
    <row r="1433" spans="1:11" x14ac:dyDescent="0.2">
      <c r="A1433" s="163">
        <v>1418</v>
      </c>
      <c r="B1433" s="164"/>
      <c r="C1433" s="165"/>
      <c r="D1433" s="166"/>
      <c r="E1433" s="165"/>
      <c r="F1433" s="165"/>
      <c r="G1433" s="220"/>
      <c r="H1433" s="165"/>
      <c r="I1433" s="167"/>
      <c r="J1433" s="168"/>
      <c r="K1433" s="503"/>
    </row>
    <row r="1434" spans="1:11" x14ac:dyDescent="0.2">
      <c r="A1434" s="163">
        <v>1419</v>
      </c>
      <c r="B1434" s="164"/>
      <c r="C1434" s="165"/>
      <c r="D1434" s="166"/>
      <c r="E1434" s="165"/>
      <c r="F1434" s="165"/>
      <c r="G1434" s="220"/>
      <c r="H1434" s="165"/>
      <c r="I1434" s="167"/>
      <c r="J1434" s="168"/>
      <c r="K1434" s="503"/>
    </row>
    <row r="1435" spans="1:11" x14ac:dyDescent="0.2">
      <c r="A1435" s="163">
        <v>1420</v>
      </c>
      <c r="B1435" s="164"/>
      <c r="C1435" s="165"/>
      <c r="D1435" s="166"/>
      <c r="E1435" s="165"/>
      <c r="F1435" s="165"/>
      <c r="G1435" s="220"/>
      <c r="H1435" s="165"/>
      <c r="I1435" s="167"/>
      <c r="J1435" s="168"/>
      <c r="K1435" s="503"/>
    </row>
    <row r="1436" spans="1:11" x14ac:dyDescent="0.2">
      <c r="A1436" s="163">
        <v>1421</v>
      </c>
      <c r="B1436" s="164"/>
      <c r="C1436" s="165"/>
      <c r="D1436" s="166"/>
      <c r="E1436" s="165"/>
      <c r="F1436" s="165"/>
      <c r="G1436" s="220"/>
      <c r="H1436" s="165"/>
      <c r="I1436" s="167"/>
      <c r="J1436" s="168"/>
      <c r="K1436" s="503"/>
    </row>
    <row r="1437" spans="1:11" x14ac:dyDescent="0.2">
      <c r="A1437" s="163">
        <v>1422</v>
      </c>
      <c r="B1437" s="164"/>
      <c r="C1437" s="165"/>
      <c r="D1437" s="166"/>
      <c r="E1437" s="165"/>
      <c r="F1437" s="165"/>
      <c r="G1437" s="220"/>
      <c r="H1437" s="165"/>
      <c r="I1437" s="167"/>
      <c r="J1437" s="168"/>
      <c r="K1437" s="503"/>
    </row>
    <row r="1438" spans="1:11" x14ac:dyDescent="0.2">
      <c r="A1438" s="163">
        <v>1423</v>
      </c>
      <c r="B1438" s="164"/>
      <c r="C1438" s="165"/>
      <c r="D1438" s="166"/>
      <c r="E1438" s="165"/>
      <c r="F1438" s="165"/>
      <c r="G1438" s="220"/>
      <c r="H1438" s="165"/>
      <c r="I1438" s="167"/>
      <c r="J1438" s="168"/>
      <c r="K1438" s="503"/>
    </row>
    <row r="1439" spans="1:11" x14ac:dyDescent="0.2">
      <c r="A1439" s="163">
        <v>1424</v>
      </c>
      <c r="B1439" s="164"/>
      <c r="C1439" s="165"/>
      <c r="D1439" s="166"/>
      <c r="E1439" s="165"/>
      <c r="F1439" s="165"/>
      <c r="G1439" s="220"/>
      <c r="H1439" s="165"/>
      <c r="I1439" s="167"/>
      <c r="J1439" s="168"/>
      <c r="K1439" s="503"/>
    </row>
    <row r="1440" spans="1:11" x14ac:dyDescent="0.2">
      <c r="A1440" s="163">
        <v>1425</v>
      </c>
      <c r="B1440" s="164"/>
      <c r="C1440" s="165"/>
      <c r="D1440" s="166"/>
      <c r="E1440" s="165"/>
      <c r="F1440" s="165"/>
      <c r="G1440" s="220"/>
      <c r="H1440" s="165"/>
      <c r="I1440" s="167"/>
      <c r="J1440" s="168"/>
      <c r="K1440" s="503"/>
    </row>
    <row r="1441" spans="1:11" x14ac:dyDescent="0.2">
      <c r="A1441" s="163">
        <v>1426</v>
      </c>
      <c r="B1441" s="164"/>
      <c r="C1441" s="165"/>
      <c r="D1441" s="166"/>
      <c r="E1441" s="165"/>
      <c r="F1441" s="165"/>
      <c r="G1441" s="220"/>
      <c r="H1441" s="165"/>
      <c r="I1441" s="167"/>
      <c r="J1441" s="168"/>
      <c r="K1441" s="503"/>
    </row>
    <row r="1442" spans="1:11" x14ac:dyDescent="0.2">
      <c r="A1442" s="163">
        <v>1427</v>
      </c>
      <c r="B1442" s="164"/>
      <c r="C1442" s="165"/>
      <c r="D1442" s="166"/>
      <c r="E1442" s="165"/>
      <c r="F1442" s="165"/>
      <c r="G1442" s="220"/>
      <c r="H1442" s="165"/>
      <c r="I1442" s="167"/>
      <c r="J1442" s="168"/>
      <c r="K1442" s="503"/>
    </row>
    <row r="1443" spans="1:11" x14ac:dyDescent="0.2">
      <c r="A1443" s="163">
        <v>1428</v>
      </c>
      <c r="B1443" s="164"/>
      <c r="C1443" s="165"/>
      <c r="D1443" s="166"/>
      <c r="E1443" s="165"/>
      <c r="F1443" s="165"/>
      <c r="G1443" s="220"/>
      <c r="H1443" s="165"/>
      <c r="I1443" s="167"/>
      <c r="J1443" s="168"/>
      <c r="K1443" s="503"/>
    </row>
    <row r="1444" spans="1:11" x14ac:dyDescent="0.2">
      <c r="A1444" s="163">
        <v>1429</v>
      </c>
      <c r="B1444" s="164"/>
      <c r="C1444" s="165"/>
      <c r="D1444" s="166"/>
      <c r="E1444" s="165"/>
      <c r="F1444" s="165"/>
      <c r="G1444" s="220"/>
      <c r="H1444" s="165"/>
      <c r="I1444" s="167"/>
      <c r="J1444" s="168"/>
      <c r="K1444" s="503"/>
    </row>
    <row r="1445" spans="1:11" x14ac:dyDescent="0.2">
      <c r="A1445" s="163">
        <v>1430</v>
      </c>
      <c r="B1445" s="164"/>
      <c r="C1445" s="165"/>
      <c r="D1445" s="166"/>
      <c r="E1445" s="165"/>
      <c r="F1445" s="165"/>
      <c r="G1445" s="220"/>
      <c r="H1445" s="165"/>
      <c r="I1445" s="167"/>
      <c r="J1445" s="168"/>
      <c r="K1445" s="503"/>
    </row>
    <row r="1446" spans="1:11" x14ac:dyDescent="0.2">
      <c r="A1446" s="163">
        <v>1431</v>
      </c>
      <c r="B1446" s="164"/>
      <c r="C1446" s="165"/>
      <c r="D1446" s="166"/>
      <c r="E1446" s="165"/>
      <c r="F1446" s="165"/>
      <c r="G1446" s="220"/>
      <c r="H1446" s="165"/>
      <c r="I1446" s="167"/>
      <c r="J1446" s="168"/>
      <c r="K1446" s="503"/>
    </row>
    <row r="1447" spans="1:11" x14ac:dyDescent="0.2">
      <c r="A1447" s="163">
        <v>1432</v>
      </c>
      <c r="B1447" s="164"/>
      <c r="C1447" s="165"/>
      <c r="D1447" s="166"/>
      <c r="E1447" s="165"/>
      <c r="F1447" s="165"/>
      <c r="G1447" s="220"/>
      <c r="H1447" s="165"/>
      <c r="I1447" s="167"/>
      <c r="J1447" s="168"/>
      <c r="K1447" s="503"/>
    </row>
    <row r="1448" spans="1:11" x14ac:dyDescent="0.2">
      <c r="A1448" s="163">
        <v>1433</v>
      </c>
      <c r="B1448" s="164"/>
      <c r="C1448" s="165"/>
      <c r="D1448" s="166"/>
      <c r="E1448" s="165"/>
      <c r="F1448" s="165"/>
      <c r="G1448" s="220"/>
      <c r="H1448" s="165"/>
      <c r="I1448" s="167"/>
      <c r="J1448" s="168"/>
      <c r="K1448" s="503"/>
    </row>
    <row r="1449" spans="1:11" x14ac:dyDescent="0.2">
      <c r="A1449" s="163">
        <v>1434</v>
      </c>
      <c r="B1449" s="164"/>
      <c r="C1449" s="165"/>
      <c r="D1449" s="166"/>
      <c r="E1449" s="165"/>
      <c r="F1449" s="165"/>
      <c r="G1449" s="220"/>
      <c r="H1449" s="165"/>
      <c r="I1449" s="167"/>
      <c r="J1449" s="168"/>
      <c r="K1449" s="503"/>
    </row>
    <row r="1450" spans="1:11" x14ac:dyDescent="0.2">
      <c r="A1450" s="163">
        <v>1435</v>
      </c>
      <c r="B1450" s="164"/>
      <c r="C1450" s="165"/>
      <c r="D1450" s="166"/>
      <c r="E1450" s="165"/>
      <c r="F1450" s="165"/>
      <c r="G1450" s="220"/>
      <c r="H1450" s="165"/>
      <c r="I1450" s="167"/>
      <c r="J1450" s="168"/>
      <c r="K1450" s="503"/>
    </row>
    <row r="1451" spans="1:11" x14ac:dyDescent="0.2">
      <c r="A1451" s="163">
        <v>1436</v>
      </c>
      <c r="B1451" s="164"/>
      <c r="C1451" s="165"/>
      <c r="D1451" s="166"/>
      <c r="E1451" s="165"/>
      <c r="F1451" s="165"/>
      <c r="G1451" s="220"/>
      <c r="H1451" s="165"/>
      <c r="I1451" s="167"/>
      <c r="J1451" s="168"/>
      <c r="K1451" s="503"/>
    </row>
    <row r="1452" spans="1:11" x14ac:dyDescent="0.2">
      <c r="A1452" s="163">
        <v>1437</v>
      </c>
      <c r="B1452" s="164"/>
      <c r="C1452" s="165"/>
      <c r="D1452" s="166"/>
      <c r="E1452" s="165"/>
      <c r="F1452" s="165"/>
      <c r="G1452" s="220"/>
      <c r="H1452" s="165"/>
      <c r="I1452" s="167"/>
      <c r="J1452" s="168"/>
      <c r="K1452" s="503"/>
    </row>
    <row r="1453" spans="1:11" x14ac:dyDescent="0.2">
      <c r="A1453" s="163">
        <v>1438</v>
      </c>
      <c r="B1453" s="164"/>
      <c r="C1453" s="165"/>
      <c r="D1453" s="166"/>
      <c r="E1453" s="165"/>
      <c r="F1453" s="165"/>
      <c r="G1453" s="220"/>
      <c r="H1453" s="165"/>
      <c r="I1453" s="167"/>
      <c r="J1453" s="168"/>
      <c r="K1453" s="503"/>
    </row>
    <row r="1454" spans="1:11" x14ac:dyDescent="0.2">
      <c r="A1454" s="163">
        <v>1439</v>
      </c>
      <c r="B1454" s="164"/>
      <c r="C1454" s="165"/>
      <c r="D1454" s="166"/>
      <c r="E1454" s="165"/>
      <c r="F1454" s="165"/>
      <c r="G1454" s="220"/>
      <c r="H1454" s="165"/>
      <c r="I1454" s="167"/>
      <c r="J1454" s="168"/>
      <c r="K1454" s="503"/>
    </row>
    <row r="1455" spans="1:11" x14ac:dyDescent="0.2">
      <c r="A1455" s="163">
        <v>1440</v>
      </c>
      <c r="B1455" s="164"/>
      <c r="C1455" s="165"/>
      <c r="D1455" s="166"/>
      <c r="E1455" s="165"/>
      <c r="F1455" s="165"/>
      <c r="G1455" s="220"/>
      <c r="H1455" s="165"/>
      <c r="I1455" s="167"/>
      <c r="J1455" s="168"/>
      <c r="K1455" s="503"/>
    </row>
    <row r="1456" spans="1:11" x14ac:dyDescent="0.2">
      <c r="A1456" s="163">
        <v>1441</v>
      </c>
      <c r="B1456" s="164"/>
      <c r="C1456" s="165"/>
      <c r="D1456" s="166"/>
      <c r="E1456" s="165"/>
      <c r="F1456" s="165"/>
      <c r="G1456" s="220"/>
      <c r="H1456" s="165"/>
      <c r="I1456" s="167"/>
      <c r="J1456" s="168"/>
      <c r="K1456" s="503"/>
    </row>
    <row r="1457" spans="1:11" x14ac:dyDescent="0.2">
      <c r="A1457" s="163">
        <v>1442</v>
      </c>
      <c r="B1457" s="164"/>
      <c r="C1457" s="165"/>
      <c r="D1457" s="166"/>
      <c r="E1457" s="165"/>
      <c r="F1457" s="165"/>
      <c r="G1457" s="220"/>
      <c r="H1457" s="165"/>
      <c r="I1457" s="167"/>
      <c r="J1457" s="168"/>
      <c r="K1457" s="503"/>
    </row>
    <row r="1458" spans="1:11" x14ac:dyDescent="0.2">
      <c r="A1458" s="163">
        <v>1443</v>
      </c>
      <c r="B1458" s="164"/>
      <c r="C1458" s="165"/>
      <c r="D1458" s="166"/>
      <c r="E1458" s="165"/>
      <c r="F1458" s="165"/>
      <c r="G1458" s="220"/>
      <c r="H1458" s="165"/>
      <c r="I1458" s="167"/>
      <c r="J1458" s="168"/>
      <c r="K1458" s="503"/>
    </row>
    <row r="1459" spans="1:11" x14ac:dyDescent="0.2">
      <c r="A1459" s="163">
        <v>1444</v>
      </c>
      <c r="B1459" s="164"/>
      <c r="C1459" s="165"/>
      <c r="D1459" s="166"/>
      <c r="E1459" s="165"/>
      <c r="F1459" s="165"/>
      <c r="G1459" s="220"/>
      <c r="H1459" s="165"/>
      <c r="I1459" s="167"/>
      <c r="J1459" s="168"/>
      <c r="K1459" s="503"/>
    </row>
    <row r="1460" spans="1:11" x14ac:dyDescent="0.2">
      <c r="A1460" s="163">
        <v>1445</v>
      </c>
      <c r="B1460" s="164"/>
      <c r="C1460" s="165"/>
      <c r="D1460" s="166"/>
      <c r="E1460" s="165"/>
      <c r="F1460" s="165"/>
      <c r="G1460" s="220"/>
      <c r="H1460" s="165"/>
      <c r="I1460" s="167"/>
      <c r="J1460" s="168"/>
      <c r="K1460" s="503"/>
    </row>
    <row r="1461" spans="1:11" x14ac:dyDescent="0.2">
      <c r="A1461" s="163">
        <v>1446</v>
      </c>
      <c r="B1461" s="164"/>
      <c r="C1461" s="165"/>
      <c r="D1461" s="166"/>
      <c r="E1461" s="165"/>
      <c r="F1461" s="165"/>
      <c r="G1461" s="220"/>
      <c r="H1461" s="165"/>
      <c r="I1461" s="167"/>
      <c r="J1461" s="168"/>
      <c r="K1461" s="503"/>
    </row>
    <row r="1462" spans="1:11" x14ac:dyDescent="0.2">
      <c r="A1462" s="163">
        <v>1447</v>
      </c>
      <c r="B1462" s="164"/>
      <c r="C1462" s="165"/>
      <c r="D1462" s="166"/>
      <c r="E1462" s="165"/>
      <c r="F1462" s="165"/>
      <c r="G1462" s="220"/>
      <c r="H1462" s="165"/>
      <c r="I1462" s="167"/>
      <c r="J1462" s="168"/>
      <c r="K1462" s="503"/>
    </row>
    <row r="1463" spans="1:11" x14ac:dyDescent="0.2">
      <c r="A1463" s="163">
        <v>1448</v>
      </c>
      <c r="B1463" s="164"/>
      <c r="C1463" s="165"/>
      <c r="D1463" s="166"/>
      <c r="E1463" s="165"/>
      <c r="F1463" s="165"/>
      <c r="G1463" s="220"/>
      <c r="H1463" s="165"/>
      <c r="I1463" s="167"/>
      <c r="J1463" s="168"/>
      <c r="K1463" s="503"/>
    </row>
    <row r="1464" spans="1:11" x14ac:dyDescent="0.2">
      <c r="A1464" s="163">
        <v>1449</v>
      </c>
      <c r="B1464" s="164"/>
      <c r="C1464" s="165"/>
      <c r="D1464" s="166"/>
      <c r="E1464" s="165"/>
      <c r="F1464" s="165"/>
      <c r="G1464" s="220"/>
      <c r="H1464" s="165"/>
      <c r="I1464" s="167"/>
      <c r="J1464" s="168"/>
      <c r="K1464" s="503"/>
    </row>
    <row r="1465" spans="1:11" x14ac:dyDescent="0.2">
      <c r="A1465" s="163">
        <v>1450</v>
      </c>
      <c r="B1465" s="164"/>
      <c r="C1465" s="165"/>
      <c r="D1465" s="166"/>
      <c r="E1465" s="165"/>
      <c r="F1465" s="165"/>
      <c r="G1465" s="220"/>
      <c r="H1465" s="165"/>
      <c r="I1465" s="167"/>
      <c r="J1465" s="168"/>
      <c r="K1465" s="503"/>
    </row>
    <row r="1466" spans="1:11" x14ac:dyDescent="0.2">
      <c r="A1466" s="163">
        <v>1451</v>
      </c>
      <c r="B1466" s="164"/>
      <c r="C1466" s="165"/>
      <c r="D1466" s="166"/>
      <c r="E1466" s="165"/>
      <c r="F1466" s="165"/>
      <c r="G1466" s="220"/>
      <c r="H1466" s="165"/>
      <c r="I1466" s="167"/>
      <c r="J1466" s="168"/>
      <c r="K1466" s="503"/>
    </row>
    <row r="1467" spans="1:11" x14ac:dyDescent="0.2">
      <c r="A1467" s="163">
        <v>1452</v>
      </c>
      <c r="B1467" s="164"/>
      <c r="C1467" s="165"/>
      <c r="D1467" s="166"/>
      <c r="E1467" s="165"/>
      <c r="F1467" s="165"/>
      <c r="G1467" s="220"/>
      <c r="H1467" s="165"/>
      <c r="I1467" s="167"/>
      <c r="J1467" s="168"/>
      <c r="K1467" s="503"/>
    </row>
    <row r="1468" spans="1:11" x14ac:dyDescent="0.2">
      <c r="A1468" s="163">
        <v>1453</v>
      </c>
      <c r="B1468" s="164"/>
      <c r="C1468" s="165"/>
      <c r="D1468" s="166"/>
      <c r="E1468" s="165"/>
      <c r="F1468" s="165"/>
      <c r="G1468" s="220"/>
      <c r="H1468" s="165"/>
      <c r="I1468" s="167"/>
      <c r="J1468" s="168"/>
      <c r="K1468" s="503"/>
    </row>
    <row r="1469" spans="1:11" x14ac:dyDescent="0.2">
      <c r="A1469" s="163">
        <v>1454</v>
      </c>
      <c r="B1469" s="164"/>
      <c r="C1469" s="165"/>
      <c r="D1469" s="166"/>
      <c r="E1469" s="165"/>
      <c r="F1469" s="165"/>
      <c r="G1469" s="220"/>
      <c r="H1469" s="165"/>
      <c r="I1469" s="167"/>
      <c r="J1469" s="168"/>
      <c r="K1469" s="503"/>
    </row>
    <row r="1470" spans="1:11" x14ac:dyDescent="0.2">
      <c r="A1470" s="163">
        <v>1455</v>
      </c>
      <c r="B1470" s="164"/>
      <c r="C1470" s="165"/>
      <c r="D1470" s="166"/>
      <c r="E1470" s="165"/>
      <c r="F1470" s="165"/>
      <c r="G1470" s="220"/>
      <c r="H1470" s="165"/>
      <c r="I1470" s="167"/>
      <c r="J1470" s="168"/>
      <c r="K1470" s="503"/>
    </row>
    <row r="1471" spans="1:11" x14ac:dyDescent="0.2">
      <c r="A1471" s="163">
        <v>1456</v>
      </c>
      <c r="B1471" s="164"/>
      <c r="C1471" s="165"/>
      <c r="D1471" s="166"/>
      <c r="E1471" s="165"/>
      <c r="F1471" s="165"/>
      <c r="G1471" s="220"/>
      <c r="H1471" s="165"/>
      <c r="I1471" s="167"/>
      <c r="J1471" s="168"/>
      <c r="K1471" s="503"/>
    </row>
    <row r="1472" spans="1:11" x14ac:dyDescent="0.2">
      <c r="A1472" s="163">
        <v>1457</v>
      </c>
      <c r="B1472" s="164"/>
      <c r="C1472" s="165"/>
      <c r="D1472" s="166"/>
      <c r="E1472" s="165"/>
      <c r="F1472" s="165"/>
      <c r="G1472" s="220"/>
      <c r="H1472" s="165"/>
      <c r="I1472" s="167"/>
      <c r="J1472" s="168"/>
      <c r="K1472" s="503"/>
    </row>
    <row r="1473" spans="1:11" x14ac:dyDescent="0.2">
      <c r="A1473" s="163">
        <v>1458</v>
      </c>
      <c r="B1473" s="164"/>
      <c r="C1473" s="165"/>
      <c r="D1473" s="166"/>
      <c r="E1473" s="165"/>
      <c r="F1473" s="165"/>
      <c r="G1473" s="220"/>
      <c r="H1473" s="165"/>
      <c r="I1473" s="167"/>
      <c r="J1473" s="168"/>
      <c r="K1473" s="503"/>
    </row>
    <row r="1474" spans="1:11" x14ac:dyDescent="0.2">
      <c r="A1474" s="163">
        <v>1459</v>
      </c>
      <c r="B1474" s="164"/>
      <c r="C1474" s="165"/>
      <c r="D1474" s="166"/>
      <c r="E1474" s="165"/>
      <c r="F1474" s="165"/>
      <c r="G1474" s="220"/>
      <c r="H1474" s="165"/>
      <c r="I1474" s="167"/>
      <c r="J1474" s="168"/>
      <c r="K1474" s="503"/>
    </row>
    <row r="1475" spans="1:11" x14ac:dyDescent="0.2">
      <c r="A1475" s="163">
        <v>1460</v>
      </c>
      <c r="B1475" s="164"/>
      <c r="C1475" s="165"/>
      <c r="D1475" s="166"/>
      <c r="E1475" s="165"/>
      <c r="F1475" s="165"/>
      <c r="G1475" s="220"/>
      <c r="H1475" s="165"/>
      <c r="I1475" s="167"/>
      <c r="J1475" s="168"/>
      <c r="K1475" s="503"/>
    </row>
    <row r="1476" spans="1:11" x14ac:dyDescent="0.2">
      <c r="A1476" s="163">
        <v>1461</v>
      </c>
      <c r="B1476" s="164"/>
      <c r="C1476" s="165"/>
      <c r="D1476" s="166"/>
      <c r="E1476" s="165"/>
      <c r="F1476" s="165"/>
      <c r="G1476" s="220"/>
      <c r="H1476" s="165"/>
      <c r="I1476" s="167"/>
      <c r="J1476" s="168"/>
      <c r="K1476" s="503"/>
    </row>
    <row r="1477" spans="1:11" x14ac:dyDescent="0.2">
      <c r="A1477" s="163">
        <v>1462</v>
      </c>
      <c r="B1477" s="164"/>
      <c r="C1477" s="165"/>
      <c r="D1477" s="166"/>
      <c r="E1477" s="165"/>
      <c r="F1477" s="165"/>
      <c r="G1477" s="220"/>
      <c r="H1477" s="165"/>
      <c r="I1477" s="167"/>
      <c r="J1477" s="168"/>
      <c r="K1477" s="503"/>
    </row>
    <row r="1478" spans="1:11" x14ac:dyDescent="0.2">
      <c r="A1478" s="163">
        <v>1463</v>
      </c>
      <c r="B1478" s="164"/>
      <c r="C1478" s="165"/>
      <c r="D1478" s="166"/>
      <c r="E1478" s="165"/>
      <c r="F1478" s="165"/>
      <c r="G1478" s="220"/>
      <c r="H1478" s="165"/>
      <c r="I1478" s="167"/>
      <c r="J1478" s="168"/>
      <c r="K1478" s="503"/>
    </row>
    <row r="1479" spans="1:11" x14ac:dyDescent="0.2">
      <c r="A1479" s="163">
        <v>1464</v>
      </c>
      <c r="B1479" s="164"/>
      <c r="C1479" s="165"/>
      <c r="D1479" s="166"/>
      <c r="E1479" s="165"/>
      <c r="F1479" s="165"/>
      <c r="G1479" s="220"/>
      <c r="H1479" s="165"/>
      <c r="I1479" s="167"/>
      <c r="J1479" s="168"/>
      <c r="K1479" s="503"/>
    </row>
    <row r="1480" spans="1:11" x14ac:dyDescent="0.2">
      <c r="A1480" s="163">
        <v>1465</v>
      </c>
      <c r="B1480" s="164"/>
      <c r="C1480" s="165"/>
      <c r="D1480" s="166"/>
      <c r="E1480" s="165"/>
      <c r="F1480" s="165"/>
      <c r="G1480" s="220"/>
      <c r="H1480" s="165"/>
      <c r="I1480" s="167"/>
      <c r="J1480" s="168"/>
      <c r="K1480" s="503"/>
    </row>
    <row r="1481" spans="1:11" x14ac:dyDescent="0.2">
      <c r="A1481" s="163">
        <v>1466</v>
      </c>
      <c r="B1481" s="164"/>
      <c r="C1481" s="165"/>
      <c r="D1481" s="166"/>
      <c r="E1481" s="165"/>
      <c r="F1481" s="165"/>
      <c r="G1481" s="220"/>
      <c r="H1481" s="165"/>
      <c r="I1481" s="167"/>
      <c r="J1481" s="168"/>
      <c r="K1481" s="503"/>
    </row>
    <row r="1482" spans="1:11" x14ac:dyDescent="0.2">
      <c r="A1482" s="163">
        <v>1467</v>
      </c>
      <c r="B1482" s="164"/>
      <c r="C1482" s="165"/>
      <c r="D1482" s="166"/>
      <c r="E1482" s="165"/>
      <c r="F1482" s="165"/>
      <c r="G1482" s="220"/>
      <c r="H1482" s="165"/>
      <c r="I1482" s="167"/>
      <c r="J1482" s="168"/>
      <c r="K1482" s="503"/>
    </row>
    <row r="1483" spans="1:11" x14ac:dyDescent="0.2">
      <c r="A1483" s="163">
        <v>1468</v>
      </c>
      <c r="B1483" s="164"/>
      <c r="C1483" s="165"/>
      <c r="D1483" s="166"/>
      <c r="E1483" s="165"/>
      <c r="F1483" s="165"/>
      <c r="G1483" s="220"/>
      <c r="H1483" s="165"/>
      <c r="I1483" s="167"/>
      <c r="J1483" s="168"/>
      <c r="K1483" s="503"/>
    </row>
    <row r="1484" spans="1:11" x14ac:dyDescent="0.2">
      <c r="A1484" s="163">
        <v>1469</v>
      </c>
      <c r="B1484" s="164"/>
      <c r="C1484" s="165"/>
      <c r="D1484" s="166"/>
      <c r="E1484" s="165"/>
      <c r="F1484" s="165"/>
      <c r="G1484" s="220"/>
      <c r="H1484" s="165"/>
      <c r="I1484" s="167"/>
      <c r="J1484" s="168"/>
      <c r="K1484" s="503"/>
    </row>
    <row r="1485" spans="1:11" x14ac:dyDescent="0.2">
      <c r="A1485" s="163">
        <v>1470</v>
      </c>
      <c r="B1485" s="164"/>
      <c r="C1485" s="165"/>
      <c r="D1485" s="166"/>
      <c r="E1485" s="165"/>
      <c r="F1485" s="165"/>
      <c r="G1485" s="220"/>
      <c r="H1485" s="165"/>
      <c r="I1485" s="167"/>
      <c r="J1485" s="168"/>
      <c r="K1485" s="503"/>
    </row>
    <row r="1486" spans="1:11" x14ac:dyDescent="0.2">
      <c r="A1486" s="163">
        <v>1471</v>
      </c>
      <c r="B1486" s="164"/>
      <c r="C1486" s="165"/>
      <c r="D1486" s="166"/>
      <c r="E1486" s="165"/>
      <c r="F1486" s="165"/>
      <c r="G1486" s="220"/>
      <c r="H1486" s="165"/>
      <c r="I1486" s="167"/>
      <c r="J1486" s="168"/>
      <c r="K1486" s="503"/>
    </row>
    <row r="1487" spans="1:11" x14ac:dyDescent="0.2">
      <c r="A1487" s="163">
        <v>1472</v>
      </c>
      <c r="B1487" s="164"/>
      <c r="C1487" s="165"/>
      <c r="D1487" s="166"/>
      <c r="E1487" s="165"/>
      <c r="F1487" s="165"/>
      <c r="G1487" s="220"/>
      <c r="H1487" s="165"/>
      <c r="I1487" s="167"/>
      <c r="J1487" s="168"/>
      <c r="K1487" s="503"/>
    </row>
    <row r="1488" spans="1:11" x14ac:dyDescent="0.2">
      <c r="A1488" s="163">
        <v>1473</v>
      </c>
      <c r="B1488" s="164"/>
      <c r="C1488" s="165"/>
      <c r="D1488" s="166"/>
      <c r="E1488" s="165"/>
      <c r="F1488" s="165"/>
      <c r="G1488" s="220"/>
      <c r="H1488" s="165"/>
      <c r="I1488" s="167"/>
      <c r="J1488" s="168"/>
      <c r="K1488" s="503"/>
    </row>
    <row r="1489" spans="1:11" x14ac:dyDescent="0.2">
      <c r="A1489" s="163">
        <v>1474</v>
      </c>
      <c r="B1489" s="164"/>
      <c r="C1489" s="165"/>
      <c r="D1489" s="166"/>
      <c r="E1489" s="165"/>
      <c r="F1489" s="165"/>
      <c r="G1489" s="220"/>
      <c r="H1489" s="165"/>
      <c r="I1489" s="167"/>
      <c r="J1489" s="168"/>
      <c r="K1489" s="503"/>
    </row>
    <row r="1490" spans="1:11" x14ac:dyDescent="0.2">
      <c r="A1490" s="163">
        <v>1475</v>
      </c>
      <c r="B1490" s="164"/>
      <c r="C1490" s="165"/>
      <c r="D1490" s="166"/>
      <c r="E1490" s="165"/>
      <c r="F1490" s="165"/>
      <c r="G1490" s="220"/>
      <c r="H1490" s="165"/>
      <c r="I1490" s="167"/>
      <c r="J1490" s="168"/>
      <c r="K1490" s="503"/>
    </row>
    <row r="1491" spans="1:11" x14ac:dyDescent="0.2">
      <c r="A1491" s="163">
        <v>1476</v>
      </c>
      <c r="B1491" s="164"/>
      <c r="C1491" s="165"/>
      <c r="D1491" s="166"/>
      <c r="E1491" s="165"/>
      <c r="F1491" s="165"/>
      <c r="G1491" s="220"/>
      <c r="H1491" s="165"/>
      <c r="I1491" s="167"/>
      <c r="J1491" s="168"/>
      <c r="K1491" s="503"/>
    </row>
    <row r="1492" spans="1:11" x14ac:dyDescent="0.2">
      <c r="A1492" s="163">
        <v>1477</v>
      </c>
      <c r="B1492" s="164"/>
      <c r="C1492" s="165"/>
      <c r="D1492" s="166"/>
      <c r="E1492" s="165"/>
      <c r="F1492" s="165"/>
      <c r="G1492" s="220"/>
      <c r="H1492" s="165"/>
      <c r="I1492" s="167"/>
      <c r="J1492" s="168"/>
      <c r="K1492" s="503"/>
    </row>
    <row r="1493" spans="1:11" x14ac:dyDescent="0.2">
      <c r="A1493" s="163">
        <v>1478</v>
      </c>
      <c r="B1493" s="164"/>
      <c r="C1493" s="165"/>
      <c r="D1493" s="166"/>
      <c r="E1493" s="165"/>
      <c r="F1493" s="165"/>
      <c r="G1493" s="220"/>
      <c r="H1493" s="165"/>
      <c r="I1493" s="167"/>
      <c r="J1493" s="168"/>
      <c r="K1493" s="503"/>
    </row>
    <row r="1494" spans="1:11" x14ac:dyDescent="0.2">
      <c r="A1494" s="163">
        <v>1479</v>
      </c>
      <c r="B1494" s="164"/>
      <c r="C1494" s="165"/>
      <c r="D1494" s="166"/>
      <c r="E1494" s="165"/>
      <c r="F1494" s="165"/>
      <c r="G1494" s="220"/>
      <c r="H1494" s="165"/>
      <c r="I1494" s="167"/>
      <c r="J1494" s="168"/>
      <c r="K1494" s="503"/>
    </row>
    <row r="1495" spans="1:11" x14ac:dyDescent="0.2">
      <c r="A1495" s="163">
        <v>1480</v>
      </c>
      <c r="B1495" s="164"/>
      <c r="C1495" s="165"/>
      <c r="D1495" s="166"/>
      <c r="E1495" s="165"/>
      <c r="F1495" s="165"/>
      <c r="G1495" s="220"/>
      <c r="H1495" s="165"/>
      <c r="I1495" s="167"/>
      <c r="J1495" s="168"/>
      <c r="K1495" s="503"/>
    </row>
    <row r="1496" spans="1:11" x14ac:dyDescent="0.2">
      <c r="A1496" s="163">
        <v>1481</v>
      </c>
      <c r="B1496" s="164"/>
      <c r="C1496" s="165"/>
      <c r="D1496" s="166"/>
      <c r="E1496" s="165"/>
      <c r="F1496" s="165"/>
      <c r="G1496" s="220"/>
      <c r="H1496" s="165"/>
      <c r="I1496" s="167"/>
      <c r="J1496" s="168"/>
      <c r="K1496" s="503"/>
    </row>
    <row r="1497" spans="1:11" x14ac:dyDescent="0.2">
      <c r="A1497" s="163">
        <v>1482</v>
      </c>
      <c r="B1497" s="164"/>
      <c r="C1497" s="165"/>
      <c r="D1497" s="166"/>
      <c r="E1497" s="165"/>
      <c r="F1497" s="165"/>
      <c r="G1497" s="220"/>
      <c r="H1497" s="165"/>
      <c r="I1497" s="167"/>
      <c r="J1497" s="168"/>
      <c r="K1497" s="503"/>
    </row>
    <row r="1498" spans="1:11" x14ac:dyDescent="0.2">
      <c r="A1498" s="163">
        <v>1483</v>
      </c>
      <c r="B1498" s="164"/>
      <c r="C1498" s="165"/>
      <c r="D1498" s="166"/>
      <c r="E1498" s="165"/>
      <c r="F1498" s="165"/>
      <c r="G1498" s="220"/>
      <c r="H1498" s="165"/>
      <c r="I1498" s="167"/>
      <c r="J1498" s="168"/>
      <c r="K1498" s="503"/>
    </row>
    <row r="1499" spans="1:11" x14ac:dyDescent="0.2">
      <c r="A1499" s="163">
        <v>1484</v>
      </c>
      <c r="B1499" s="164"/>
      <c r="C1499" s="165"/>
      <c r="D1499" s="166"/>
      <c r="E1499" s="165"/>
      <c r="F1499" s="165"/>
      <c r="G1499" s="220"/>
      <c r="H1499" s="165"/>
      <c r="I1499" s="167"/>
      <c r="J1499" s="168"/>
      <c r="K1499" s="503"/>
    </row>
    <row r="1500" spans="1:11" x14ac:dyDescent="0.2">
      <c r="A1500" s="163">
        <v>1485</v>
      </c>
      <c r="B1500" s="164"/>
      <c r="C1500" s="165"/>
      <c r="D1500" s="166"/>
      <c r="E1500" s="165"/>
      <c r="F1500" s="165"/>
      <c r="G1500" s="220"/>
      <c r="H1500" s="165"/>
      <c r="I1500" s="167"/>
      <c r="J1500" s="168"/>
      <c r="K1500" s="503"/>
    </row>
    <row r="1501" spans="1:11" x14ac:dyDescent="0.2">
      <c r="A1501" s="163">
        <v>1486</v>
      </c>
      <c r="B1501" s="164"/>
      <c r="C1501" s="165"/>
      <c r="D1501" s="166"/>
      <c r="E1501" s="165"/>
      <c r="F1501" s="165"/>
      <c r="G1501" s="220"/>
      <c r="H1501" s="165"/>
      <c r="I1501" s="167"/>
      <c r="J1501" s="168"/>
      <c r="K1501" s="503"/>
    </row>
    <row r="1502" spans="1:11" x14ac:dyDescent="0.2">
      <c r="A1502" s="163">
        <v>1487</v>
      </c>
      <c r="B1502" s="164"/>
      <c r="C1502" s="165"/>
      <c r="D1502" s="166"/>
      <c r="E1502" s="165"/>
      <c r="F1502" s="165"/>
      <c r="G1502" s="220"/>
      <c r="H1502" s="165"/>
      <c r="I1502" s="167"/>
      <c r="J1502" s="168"/>
      <c r="K1502" s="503"/>
    </row>
    <row r="1503" spans="1:11" x14ac:dyDescent="0.2">
      <c r="A1503" s="163">
        <v>1488</v>
      </c>
      <c r="B1503" s="164"/>
      <c r="C1503" s="165"/>
      <c r="D1503" s="166"/>
      <c r="E1503" s="165"/>
      <c r="F1503" s="165"/>
      <c r="G1503" s="220"/>
      <c r="H1503" s="165"/>
      <c r="I1503" s="167"/>
      <c r="J1503" s="168"/>
      <c r="K1503" s="503"/>
    </row>
    <row r="1504" spans="1:11" x14ac:dyDescent="0.2">
      <c r="A1504" s="163">
        <v>1489</v>
      </c>
      <c r="B1504" s="164"/>
      <c r="C1504" s="165"/>
      <c r="D1504" s="166"/>
      <c r="E1504" s="165"/>
      <c r="F1504" s="165"/>
      <c r="G1504" s="220"/>
      <c r="H1504" s="165"/>
      <c r="I1504" s="167"/>
      <c r="J1504" s="168"/>
      <c r="K1504" s="503"/>
    </row>
    <row r="1505" spans="1:11" x14ac:dyDescent="0.2">
      <c r="A1505" s="163">
        <v>1490</v>
      </c>
      <c r="B1505" s="164"/>
      <c r="C1505" s="165"/>
      <c r="D1505" s="166"/>
      <c r="E1505" s="165"/>
      <c r="F1505" s="165"/>
      <c r="G1505" s="220"/>
      <c r="H1505" s="165"/>
      <c r="I1505" s="167"/>
      <c r="J1505" s="168"/>
      <c r="K1505" s="503"/>
    </row>
    <row r="1506" spans="1:11" x14ac:dyDescent="0.2">
      <c r="A1506" s="163">
        <v>1491</v>
      </c>
      <c r="B1506" s="164"/>
      <c r="C1506" s="165"/>
      <c r="D1506" s="166"/>
      <c r="E1506" s="165"/>
      <c r="F1506" s="165"/>
      <c r="G1506" s="220"/>
      <c r="H1506" s="165"/>
      <c r="I1506" s="167"/>
      <c r="J1506" s="168"/>
      <c r="K1506" s="503"/>
    </row>
    <row r="1507" spans="1:11" x14ac:dyDescent="0.2">
      <c r="A1507" s="163">
        <v>1492</v>
      </c>
      <c r="B1507" s="164"/>
      <c r="C1507" s="165"/>
      <c r="D1507" s="166"/>
      <c r="E1507" s="165"/>
      <c r="F1507" s="165"/>
      <c r="G1507" s="220"/>
      <c r="H1507" s="165"/>
      <c r="I1507" s="167"/>
      <c r="J1507" s="168"/>
      <c r="K1507" s="503"/>
    </row>
    <row r="1508" spans="1:11" x14ac:dyDescent="0.2">
      <c r="A1508" s="163">
        <v>1493</v>
      </c>
      <c r="B1508" s="164"/>
      <c r="C1508" s="165"/>
      <c r="D1508" s="166"/>
      <c r="E1508" s="165"/>
      <c r="F1508" s="165"/>
      <c r="G1508" s="220"/>
      <c r="H1508" s="165"/>
      <c r="I1508" s="167"/>
      <c r="J1508" s="168"/>
      <c r="K1508" s="503"/>
    </row>
    <row r="1509" spans="1:11" x14ac:dyDescent="0.2">
      <c r="A1509" s="163">
        <v>1494</v>
      </c>
      <c r="B1509" s="164"/>
      <c r="C1509" s="165"/>
      <c r="D1509" s="166"/>
      <c r="E1509" s="165"/>
      <c r="F1509" s="165"/>
      <c r="G1509" s="220"/>
      <c r="H1509" s="165"/>
      <c r="I1509" s="167"/>
      <c r="J1509" s="168"/>
      <c r="K1509" s="503"/>
    </row>
    <row r="1510" spans="1:11" x14ac:dyDescent="0.2">
      <c r="A1510" s="163">
        <v>1495</v>
      </c>
      <c r="B1510" s="164"/>
      <c r="C1510" s="165"/>
      <c r="D1510" s="166"/>
      <c r="E1510" s="165"/>
      <c r="F1510" s="165"/>
      <c r="G1510" s="220"/>
      <c r="H1510" s="165"/>
      <c r="I1510" s="167"/>
      <c r="J1510" s="168"/>
      <c r="K1510" s="503"/>
    </row>
    <row r="1511" spans="1:11" x14ac:dyDescent="0.2">
      <c r="A1511" s="163">
        <v>1496</v>
      </c>
      <c r="B1511" s="164"/>
      <c r="C1511" s="165"/>
      <c r="D1511" s="166"/>
      <c r="E1511" s="165"/>
      <c r="F1511" s="165"/>
      <c r="G1511" s="220"/>
      <c r="H1511" s="165"/>
      <c r="I1511" s="167"/>
      <c r="J1511" s="168"/>
      <c r="K1511" s="503"/>
    </row>
    <row r="1512" spans="1:11" x14ac:dyDescent="0.2">
      <c r="A1512" s="163">
        <v>1497</v>
      </c>
      <c r="B1512" s="164"/>
      <c r="C1512" s="165"/>
      <c r="D1512" s="166"/>
      <c r="E1512" s="165"/>
      <c r="F1512" s="165"/>
      <c r="G1512" s="220"/>
      <c r="H1512" s="165"/>
      <c r="I1512" s="167"/>
      <c r="J1512" s="168"/>
      <c r="K1512" s="503"/>
    </row>
    <row r="1513" spans="1:11" x14ac:dyDescent="0.2">
      <c r="A1513" s="163">
        <v>1498</v>
      </c>
      <c r="B1513" s="164"/>
      <c r="C1513" s="165"/>
      <c r="D1513" s="166"/>
      <c r="E1513" s="165"/>
      <c r="F1513" s="165"/>
      <c r="G1513" s="220"/>
      <c r="H1513" s="165"/>
      <c r="I1513" s="167"/>
      <c r="J1513" s="168"/>
      <c r="K1513" s="503"/>
    </row>
    <row r="1514" spans="1:11" x14ac:dyDescent="0.2">
      <c r="A1514" s="163">
        <v>1499</v>
      </c>
      <c r="B1514" s="164"/>
      <c r="C1514" s="165"/>
      <c r="D1514" s="166"/>
      <c r="E1514" s="165"/>
      <c r="F1514" s="165"/>
      <c r="G1514" s="220"/>
      <c r="H1514" s="165"/>
      <c r="I1514" s="167"/>
      <c r="J1514" s="168"/>
      <c r="K1514" s="503"/>
    </row>
    <row r="1515" spans="1:11" x14ac:dyDescent="0.2">
      <c r="A1515" s="163">
        <v>1500</v>
      </c>
      <c r="B1515" s="164"/>
      <c r="C1515" s="165"/>
      <c r="D1515" s="166"/>
      <c r="E1515" s="165"/>
      <c r="F1515" s="165"/>
      <c r="G1515" s="220"/>
      <c r="H1515" s="165"/>
      <c r="I1515" s="167"/>
      <c r="J1515" s="168"/>
      <c r="K1515" s="503"/>
    </row>
    <row r="1516" spans="1:11" x14ac:dyDescent="0.2">
      <c r="A1516" s="163">
        <v>1501</v>
      </c>
      <c r="B1516" s="164"/>
      <c r="C1516" s="165"/>
      <c r="D1516" s="166"/>
      <c r="E1516" s="165"/>
      <c r="F1516" s="165"/>
      <c r="G1516" s="220"/>
      <c r="H1516" s="165"/>
      <c r="I1516" s="167"/>
      <c r="J1516" s="168"/>
      <c r="K1516" s="503"/>
    </row>
    <row r="1517" spans="1:11" x14ac:dyDescent="0.2">
      <c r="A1517" s="163">
        <v>1502</v>
      </c>
      <c r="B1517" s="164"/>
      <c r="C1517" s="165"/>
      <c r="D1517" s="166"/>
      <c r="E1517" s="165"/>
      <c r="F1517" s="165"/>
      <c r="G1517" s="220"/>
      <c r="H1517" s="165"/>
      <c r="I1517" s="167"/>
      <c r="J1517" s="168"/>
      <c r="K1517" s="503"/>
    </row>
    <row r="1518" spans="1:11" x14ac:dyDescent="0.2">
      <c r="A1518" s="163">
        <v>1503</v>
      </c>
      <c r="B1518" s="164"/>
      <c r="C1518" s="165"/>
      <c r="D1518" s="166"/>
      <c r="E1518" s="165"/>
      <c r="F1518" s="165"/>
      <c r="G1518" s="220"/>
      <c r="H1518" s="165"/>
      <c r="I1518" s="167"/>
      <c r="J1518" s="168"/>
      <c r="K1518" s="503"/>
    </row>
    <row r="1519" spans="1:11" x14ac:dyDescent="0.2">
      <c r="A1519" s="163">
        <v>1504</v>
      </c>
      <c r="B1519" s="164"/>
      <c r="C1519" s="165"/>
      <c r="D1519" s="166"/>
      <c r="E1519" s="165"/>
      <c r="F1519" s="165"/>
      <c r="G1519" s="220"/>
      <c r="H1519" s="165"/>
      <c r="I1519" s="167"/>
      <c r="J1519" s="168"/>
      <c r="K1519" s="503"/>
    </row>
    <row r="1520" spans="1:11" x14ac:dyDescent="0.2">
      <c r="A1520" s="163">
        <v>1505</v>
      </c>
      <c r="B1520" s="164"/>
      <c r="C1520" s="165"/>
      <c r="D1520" s="166"/>
      <c r="E1520" s="165"/>
      <c r="F1520" s="165"/>
      <c r="G1520" s="220"/>
      <c r="H1520" s="165"/>
      <c r="I1520" s="167"/>
      <c r="J1520" s="168"/>
      <c r="K1520" s="503"/>
    </row>
    <row r="1521" spans="1:11" x14ac:dyDescent="0.2">
      <c r="A1521" s="163">
        <v>1506</v>
      </c>
      <c r="B1521" s="164"/>
      <c r="C1521" s="165"/>
      <c r="D1521" s="166"/>
      <c r="E1521" s="165"/>
      <c r="F1521" s="165"/>
      <c r="G1521" s="220"/>
      <c r="H1521" s="165"/>
      <c r="I1521" s="167"/>
      <c r="J1521" s="168"/>
      <c r="K1521" s="503"/>
    </row>
    <row r="1522" spans="1:11" x14ac:dyDescent="0.2">
      <c r="A1522" s="163">
        <v>1507</v>
      </c>
      <c r="B1522" s="164"/>
      <c r="C1522" s="165"/>
      <c r="D1522" s="166"/>
      <c r="E1522" s="165"/>
      <c r="F1522" s="165"/>
      <c r="G1522" s="220"/>
      <c r="H1522" s="165"/>
      <c r="I1522" s="167"/>
      <c r="J1522" s="168"/>
      <c r="K1522" s="503"/>
    </row>
    <row r="1523" spans="1:11" x14ac:dyDescent="0.2">
      <c r="A1523" s="163">
        <v>1508</v>
      </c>
      <c r="B1523" s="164"/>
      <c r="C1523" s="165"/>
      <c r="D1523" s="166"/>
      <c r="E1523" s="165"/>
      <c r="F1523" s="165"/>
      <c r="G1523" s="220"/>
      <c r="H1523" s="165"/>
      <c r="I1523" s="167"/>
      <c r="J1523" s="168"/>
      <c r="K1523" s="503"/>
    </row>
    <row r="1524" spans="1:11" x14ac:dyDescent="0.2">
      <c r="A1524" s="163">
        <v>1509</v>
      </c>
      <c r="B1524" s="164"/>
      <c r="C1524" s="165"/>
      <c r="D1524" s="166"/>
      <c r="E1524" s="165"/>
      <c r="F1524" s="165"/>
      <c r="G1524" s="220"/>
      <c r="H1524" s="165"/>
      <c r="I1524" s="167"/>
      <c r="J1524" s="168"/>
      <c r="K1524" s="503"/>
    </row>
    <row r="1525" spans="1:11" x14ac:dyDescent="0.2">
      <c r="A1525" s="163">
        <v>1510</v>
      </c>
      <c r="B1525" s="164"/>
      <c r="C1525" s="165"/>
      <c r="D1525" s="166"/>
      <c r="E1525" s="165"/>
      <c r="F1525" s="165"/>
      <c r="G1525" s="220"/>
      <c r="H1525" s="165"/>
      <c r="I1525" s="167"/>
      <c r="J1525" s="168"/>
      <c r="K1525" s="503"/>
    </row>
    <row r="1526" spans="1:11" x14ac:dyDescent="0.2">
      <c r="A1526" s="163">
        <v>1511</v>
      </c>
      <c r="B1526" s="164"/>
      <c r="C1526" s="165"/>
      <c r="D1526" s="166"/>
      <c r="E1526" s="165"/>
      <c r="F1526" s="165"/>
      <c r="G1526" s="220"/>
      <c r="H1526" s="165"/>
      <c r="I1526" s="167"/>
      <c r="J1526" s="168"/>
      <c r="K1526" s="503"/>
    </row>
    <row r="1527" spans="1:11" x14ac:dyDescent="0.2">
      <c r="A1527" s="163">
        <v>1512</v>
      </c>
      <c r="B1527" s="164"/>
      <c r="C1527" s="165"/>
      <c r="D1527" s="166"/>
      <c r="E1527" s="165"/>
      <c r="F1527" s="165"/>
      <c r="G1527" s="220"/>
      <c r="H1527" s="165"/>
      <c r="I1527" s="167"/>
      <c r="J1527" s="168"/>
      <c r="K1527" s="503"/>
    </row>
    <row r="1528" spans="1:11" x14ac:dyDescent="0.2">
      <c r="A1528" s="163">
        <v>1513</v>
      </c>
      <c r="B1528" s="164"/>
      <c r="C1528" s="165"/>
      <c r="D1528" s="166"/>
      <c r="E1528" s="165"/>
      <c r="F1528" s="165"/>
      <c r="G1528" s="220"/>
      <c r="H1528" s="165"/>
      <c r="I1528" s="167"/>
      <c r="J1528" s="168"/>
      <c r="K1528" s="503"/>
    </row>
    <row r="1529" spans="1:11" x14ac:dyDescent="0.2">
      <c r="A1529" s="163">
        <v>1514</v>
      </c>
      <c r="B1529" s="164"/>
      <c r="C1529" s="165"/>
      <c r="D1529" s="166"/>
      <c r="E1529" s="165"/>
      <c r="F1529" s="165"/>
      <c r="G1529" s="220"/>
      <c r="H1529" s="165"/>
      <c r="I1529" s="167"/>
      <c r="J1529" s="168"/>
      <c r="K1529" s="503"/>
    </row>
    <row r="1530" spans="1:11" x14ac:dyDescent="0.2">
      <c r="A1530" s="163">
        <v>1515</v>
      </c>
      <c r="B1530" s="164"/>
      <c r="C1530" s="165"/>
      <c r="D1530" s="166"/>
      <c r="E1530" s="165"/>
      <c r="F1530" s="165"/>
      <c r="G1530" s="220"/>
      <c r="H1530" s="165"/>
      <c r="I1530" s="167"/>
      <c r="J1530" s="168"/>
      <c r="K1530" s="503"/>
    </row>
    <row r="1531" spans="1:11" x14ac:dyDescent="0.2">
      <c r="A1531" s="163">
        <v>1516</v>
      </c>
      <c r="B1531" s="164"/>
      <c r="C1531" s="165"/>
      <c r="D1531" s="166"/>
      <c r="E1531" s="165"/>
      <c r="F1531" s="165"/>
      <c r="G1531" s="220"/>
      <c r="H1531" s="165"/>
      <c r="I1531" s="167"/>
      <c r="J1531" s="168"/>
      <c r="K1531" s="503"/>
    </row>
    <row r="1532" spans="1:11" x14ac:dyDescent="0.2">
      <c r="A1532" s="163">
        <v>1517</v>
      </c>
      <c r="B1532" s="164"/>
      <c r="C1532" s="165"/>
      <c r="D1532" s="166"/>
      <c r="E1532" s="165"/>
      <c r="F1532" s="165"/>
      <c r="G1532" s="220"/>
      <c r="H1532" s="165"/>
      <c r="I1532" s="167"/>
      <c r="J1532" s="168"/>
      <c r="K1532" s="503"/>
    </row>
    <row r="1533" spans="1:11" x14ac:dyDescent="0.2">
      <c r="A1533" s="163">
        <v>1518</v>
      </c>
      <c r="B1533" s="164"/>
      <c r="C1533" s="165"/>
      <c r="D1533" s="166"/>
      <c r="E1533" s="165"/>
      <c r="F1533" s="165"/>
      <c r="G1533" s="220"/>
      <c r="H1533" s="165"/>
      <c r="I1533" s="167"/>
      <c r="J1533" s="168"/>
      <c r="K1533" s="503"/>
    </row>
    <row r="1534" spans="1:11" x14ac:dyDescent="0.2">
      <c r="A1534" s="163">
        <v>1519</v>
      </c>
      <c r="B1534" s="164"/>
      <c r="C1534" s="165"/>
      <c r="D1534" s="166"/>
      <c r="E1534" s="165"/>
      <c r="F1534" s="165"/>
      <c r="G1534" s="220"/>
      <c r="H1534" s="165"/>
      <c r="I1534" s="167"/>
      <c r="J1534" s="168"/>
      <c r="K1534" s="503"/>
    </row>
    <row r="1535" spans="1:11" x14ac:dyDescent="0.2">
      <c r="A1535" s="163">
        <v>1520</v>
      </c>
      <c r="B1535" s="164"/>
      <c r="C1535" s="165"/>
      <c r="D1535" s="166"/>
      <c r="E1535" s="165"/>
      <c r="F1535" s="165"/>
      <c r="G1535" s="220"/>
      <c r="H1535" s="165"/>
      <c r="I1535" s="167"/>
      <c r="J1535" s="168"/>
      <c r="K1535" s="503"/>
    </row>
    <row r="1536" spans="1:11" x14ac:dyDescent="0.2">
      <c r="A1536" s="163">
        <v>1521</v>
      </c>
      <c r="B1536" s="164"/>
      <c r="C1536" s="165"/>
      <c r="D1536" s="166"/>
      <c r="E1536" s="165"/>
      <c r="F1536" s="165"/>
      <c r="G1536" s="220"/>
      <c r="H1536" s="165"/>
      <c r="I1536" s="167"/>
      <c r="J1536" s="168"/>
      <c r="K1536" s="503"/>
    </row>
    <row r="1537" spans="1:11" x14ac:dyDescent="0.2">
      <c r="A1537" s="163">
        <v>1522</v>
      </c>
      <c r="B1537" s="164"/>
      <c r="C1537" s="165"/>
      <c r="D1537" s="166"/>
      <c r="E1537" s="165"/>
      <c r="F1537" s="165"/>
      <c r="G1537" s="220"/>
      <c r="H1537" s="165"/>
      <c r="I1537" s="167"/>
      <c r="J1537" s="168"/>
      <c r="K1537" s="503"/>
    </row>
    <row r="1538" spans="1:11" x14ac:dyDescent="0.2">
      <c r="A1538" s="163">
        <v>1523</v>
      </c>
      <c r="B1538" s="164"/>
      <c r="C1538" s="165"/>
      <c r="D1538" s="166"/>
      <c r="E1538" s="165"/>
      <c r="F1538" s="165"/>
      <c r="G1538" s="220"/>
      <c r="H1538" s="165"/>
      <c r="I1538" s="167"/>
      <c r="J1538" s="168"/>
      <c r="K1538" s="503"/>
    </row>
    <row r="1539" spans="1:11" x14ac:dyDescent="0.2">
      <c r="A1539" s="163">
        <v>1524</v>
      </c>
      <c r="B1539" s="164"/>
      <c r="C1539" s="165"/>
      <c r="D1539" s="166"/>
      <c r="E1539" s="165"/>
      <c r="F1539" s="165"/>
      <c r="G1539" s="220"/>
      <c r="H1539" s="165"/>
      <c r="I1539" s="167"/>
      <c r="J1539" s="168"/>
      <c r="K1539" s="503"/>
    </row>
    <row r="1540" spans="1:11" x14ac:dyDescent="0.2">
      <c r="A1540" s="163">
        <v>1525</v>
      </c>
      <c r="B1540" s="164"/>
      <c r="C1540" s="165"/>
      <c r="D1540" s="166"/>
      <c r="E1540" s="165"/>
      <c r="F1540" s="165"/>
      <c r="G1540" s="220"/>
      <c r="H1540" s="165"/>
      <c r="I1540" s="167"/>
      <c r="J1540" s="168"/>
      <c r="K1540" s="503"/>
    </row>
    <row r="1541" spans="1:11" x14ac:dyDescent="0.2">
      <c r="A1541" s="163">
        <v>1526</v>
      </c>
      <c r="B1541" s="164"/>
      <c r="C1541" s="165"/>
      <c r="D1541" s="166"/>
      <c r="E1541" s="165"/>
      <c r="F1541" s="165"/>
      <c r="G1541" s="220"/>
      <c r="H1541" s="165"/>
      <c r="I1541" s="167"/>
      <c r="J1541" s="168"/>
      <c r="K1541" s="503"/>
    </row>
    <row r="1542" spans="1:11" x14ac:dyDescent="0.2">
      <c r="A1542" s="163">
        <v>1527</v>
      </c>
      <c r="B1542" s="164"/>
      <c r="C1542" s="165"/>
      <c r="D1542" s="166"/>
      <c r="E1542" s="165"/>
      <c r="F1542" s="165"/>
      <c r="G1542" s="220"/>
      <c r="H1542" s="165"/>
      <c r="I1542" s="167"/>
      <c r="J1542" s="168"/>
      <c r="K1542" s="503"/>
    </row>
    <row r="1543" spans="1:11" x14ac:dyDescent="0.2">
      <c r="A1543" s="163">
        <v>1528</v>
      </c>
      <c r="B1543" s="164"/>
      <c r="C1543" s="165"/>
      <c r="D1543" s="166"/>
      <c r="E1543" s="165"/>
      <c r="F1543" s="165"/>
      <c r="G1543" s="220"/>
      <c r="H1543" s="165"/>
      <c r="I1543" s="167"/>
      <c r="J1543" s="168"/>
      <c r="K1543" s="503"/>
    </row>
    <row r="1544" spans="1:11" x14ac:dyDescent="0.2">
      <c r="A1544" s="163">
        <v>1529</v>
      </c>
      <c r="B1544" s="164"/>
      <c r="C1544" s="165"/>
      <c r="D1544" s="166"/>
      <c r="E1544" s="165"/>
      <c r="F1544" s="165"/>
      <c r="G1544" s="220"/>
      <c r="H1544" s="165"/>
      <c r="I1544" s="167"/>
      <c r="J1544" s="168"/>
      <c r="K1544" s="503"/>
    </row>
    <row r="1545" spans="1:11" x14ac:dyDescent="0.2">
      <c r="A1545" s="163">
        <v>1530</v>
      </c>
      <c r="B1545" s="164"/>
      <c r="C1545" s="165"/>
      <c r="D1545" s="166"/>
      <c r="E1545" s="165"/>
      <c r="F1545" s="165"/>
      <c r="G1545" s="220"/>
      <c r="H1545" s="165"/>
      <c r="I1545" s="167"/>
      <c r="J1545" s="168"/>
      <c r="K1545" s="503"/>
    </row>
    <row r="1546" spans="1:11" x14ac:dyDescent="0.2">
      <c r="A1546" s="163">
        <v>1531</v>
      </c>
      <c r="B1546" s="164"/>
      <c r="C1546" s="165"/>
      <c r="D1546" s="166"/>
      <c r="E1546" s="165"/>
      <c r="F1546" s="165"/>
      <c r="G1546" s="220"/>
      <c r="H1546" s="165"/>
      <c r="I1546" s="167"/>
      <c r="J1546" s="168"/>
      <c r="K1546" s="503"/>
    </row>
    <row r="1547" spans="1:11" x14ac:dyDescent="0.2">
      <c r="A1547" s="163">
        <v>1532</v>
      </c>
      <c r="B1547" s="164"/>
      <c r="C1547" s="165"/>
      <c r="D1547" s="166"/>
      <c r="E1547" s="165"/>
      <c r="F1547" s="165"/>
      <c r="G1547" s="220"/>
      <c r="H1547" s="165"/>
      <c r="I1547" s="167"/>
      <c r="J1547" s="168"/>
      <c r="K1547" s="503"/>
    </row>
    <row r="1548" spans="1:11" x14ac:dyDescent="0.2">
      <c r="A1548" s="163">
        <v>1533</v>
      </c>
      <c r="B1548" s="164"/>
      <c r="C1548" s="165"/>
      <c r="D1548" s="166"/>
      <c r="E1548" s="165"/>
      <c r="F1548" s="165"/>
      <c r="G1548" s="220"/>
      <c r="H1548" s="165"/>
      <c r="I1548" s="167"/>
      <c r="J1548" s="168"/>
      <c r="K1548" s="503"/>
    </row>
    <row r="1549" spans="1:11" x14ac:dyDescent="0.2">
      <c r="A1549" s="163">
        <v>1534</v>
      </c>
      <c r="B1549" s="164"/>
      <c r="C1549" s="165"/>
      <c r="D1549" s="166"/>
      <c r="E1549" s="165"/>
      <c r="F1549" s="165"/>
      <c r="G1549" s="220"/>
      <c r="H1549" s="165"/>
      <c r="I1549" s="167"/>
      <c r="J1549" s="168"/>
      <c r="K1549" s="503"/>
    </row>
    <row r="1550" spans="1:11" x14ac:dyDescent="0.2">
      <c r="A1550" s="163">
        <v>1535</v>
      </c>
      <c r="B1550" s="164"/>
      <c r="C1550" s="165"/>
      <c r="D1550" s="166"/>
      <c r="E1550" s="165"/>
      <c r="F1550" s="165"/>
      <c r="G1550" s="220"/>
      <c r="H1550" s="165"/>
      <c r="I1550" s="167"/>
      <c r="J1550" s="168"/>
      <c r="K1550" s="503"/>
    </row>
    <row r="1551" spans="1:11" x14ac:dyDescent="0.2">
      <c r="A1551" s="163">
        <v>1536</v>
      </c>
      <c r="B1551" s="164"/>
      <c r="C1551" s="165"/>
      <c r="D1551" s="166"/>
      <c r="E1551" s="165"/>
      <c r="F1551" s="165"/>
      <c r="G1551" s="220"/>
      <c r="H1551" s="165"/>
      <c r="I1551" s="167"/>
      <c r="J1551" s="168"/>
      <c r="K1551" s="503"/>
    </row>
    <row r="1552" spans="1:11" x14ac:dyDescent="0.2">
      <c r="A1552" s="163">
        <v>1537</v>
      </c>
      <c r="B1552" s="164"/>
      <c r="C1552" s="165"/>
      <c r="D1552" s="166"/>
      <c r="E1552" s="165"/>
      <c r="F1552" s="165"/>
      <c r="G1552" s="220"/>
      <c r="H1552" s="165"/>
      <c r="I1552" s="167"/>
      <c r="J1552" s="168"/>
      <c r="K1552" s="503"/>
    </row>
    <row r="1553" spans="1:11" x14ac:dyDescent="0.2">
      <c r="A1553" s="163">
        <v>1538</v>
      </c>
      <c r="B1553" s="164"/>
      <c r="C1553" s="165"/>
      <c r="D1553" s="166"/>
      <c r="E1553" s="165"/>
      <c r="F1553" s="165"/>
      <c r="G1553" s="220"/>
      <c r="H1553" s="165"/>
      <c r="I1553" s="167"/>
      <c r="J1553" s="168"/>
      <c r="K1553" s="503"/>
    </row>
    <row r="1554" spans="1:11" x14ac:dyDescent="0.2">
      <c r="A1554" s="163">
        <v>1539</v>
      </c>
      <c r="B1554" s="164"/>
      <c r="C1554" s="165"/>
      <c r="D1554" s="166"/>
      <c r="E1554" s="165"/>
      <c r="F1554" s="165"/>
      <c r="G1554" s="220"/>
      <c r="H1554" s="165"/>
      <c r="I1554" s="167"/>
      <c r="J1554" s="168"/>
      <c r="K1554" s="503"/>
    </row>
    <row r="1555" spans="1:11" x14ac:dyDescent="0.2">
      <c r="A1555" s="163">
        <v>1540</v>
      </c>
      <c r="B1555" s="164"/>
      <c r="C1555" s="165"/>
      <c r="D1555" s="166"/>
      <c r="E1555" s="165"/>
      <c r="F1555" s="165"/>
      <c r="G1555" s="220"/>
      <c r="H1555" s="165"/>
      <c r="I1555" s="167"/>
      <c r="J1555" s="168"/>
      <c r="K1555" s="503"/>
    </row>
    <row r="1556" spans="1:11" x14ac:dyDescent="0.2">
      <c r="A1556" s="163">
        <v>1541</v>
      </c>
      <c r="B1556" s="164"/>
      <c r="C1556" s="165"/>
      <c r="D1556" s="166"/>
      <c r="E1556" s="165"/>
      <c r="F1556" s="165"/>
      <c r="G1556" s="220"/>
      <c r="H1556" s="165"/>
      <c r="I1556" s="167"/>
      <c r="J1556" s="168"/>
      <c r="K1556" s="503"/>
    </row>
    <row r="1557" spans="1:11" x14ac:dyDescent="0.2">
      <c r="A1557" s="163">
        <v>1542</v>
      </c>
      <c r="B1557" s="164"/>
      <c r="C1557" s="165"/>
      <c r="D1557" s="166"/>
      <c r="E1557" s="165"/>
      <c r="F1557" s="165"/>
      <c r="G1557" s="220"/>
      <c r="H1557" s="165"/>
      <c r="I1557" s="167"/>
      <c r="J1557" s="168"/>
      <c r="K1557" s="503"/>
    </row>
    <row r="1558" spans="1:11" x14ac:dyDescent="0.2">
      <c r="A1558" s="163">
        <v>1543</v>
      </c>
      <c r="B1558" s="164"/>
      <c r="C1558" s="165"/>
      <c r="D1558" s="166"/>
      <c r="E1558" s="165"/>
      <c r="F1558" s="165"/>
      <c r="G1558" s="220"/>
      <c r="H1558" s="165"/>
      <c r="I1558" s="167"/>
      <c r="J1558" s="168"/>
      <c r="K1558" s="503"/>
    </row>
    <row r="1559" spans="1:11" x14ac:dyDescent="0.2">
      <c r="A1559" s="163">
        <v>1544</v>
      </c>
      <c r="B1559" s="164"/>
      <c r="C1559" s="165"/>
      <c r="D1559" s="166"/>
      <c r="E1559" s="165"/>
      <c r="F1559" s="165"/>
      <c r="G1559" s="220"/>
      <c r="H1559" s="165"/>
      <c r="I1559" s="167"/>
      <c r="J1559" s="168"/>
      <c r="K1559" s="503"/>
    </row>
    <row r="1560" spans="1:11" x14ac:dyDescent="0.2">
      <c r="A1560" s="163">
        <v>1545</v>
      </c>
      <c r="B1560" s="164"/>
      <c r="C1560" s="165"/>
      <c r="D1560" s="166"/>
      <c r="E1560" s="165"/>
      <c r="F1560" s="165"/>
      <c r="G1560" s="220"/>
      <c r="H1560" s="165"/>
      <c r="I1560" s="167"/>
      <c r="J1560" s="168"/>
      <c r="K1560" s="503"/>
    </row>
    <row r="1561" spans="1:11" x14ac:dyDescent="0.2">
      <c r="A1561" s="163">
        <v>1546</v>
      </c>
      <c r="B1561" s="164"/>
      <c r="C1561" s="165"/>
      <c r="D1561" s="166"/>
      <c r="E1561" s="165"/>
      <c r="F1561" s="165"/>
      <c r="G1561" s="220"/>
      <c r="H1561" s="165"/>
      <c r="I1561" s="167"/>
      <c r="J1561" s="168"/>
      <c r="K1561" s="503"/>
    </row>
    <row r="1562" spans="1:11" x14ac:dyDescent="0.2">
      <c r="A1562" s="163">
        <v>1547</v>
      </c>
      <c r="B1562" s="164"/>
      <c r="C1562" s="165"/>
      <c r="D1562" s="166"/>
      <c r="E1562" s="165"/>
      <c r="F1562" s="165"/>
      <c r="G1562" s="220"/>
      <c r="H1562" s="165"/>
      <c r="I1562" s="167"/>
      <c r="J1562" s="168"/>
      <c r="K1562" s="503"/>
    </row>
    <row r="1563" spans="1:11" x14ac:dyDescent="0.2">
      <c r="A1563" s="163">
        <v>1548</v>
      </c>
      <c r="B1563" s="164"/>
      <c r="C1563" s="165"/>
      <c r="D1563" s="166"/>
      <c r="E1563" s="165"/>
      <c r="F1563" s="165"/>
      <c r="G1563" s="220"/>
      <c r="H1563" s="165"/>
      <c r="I1563" s="167"/>
      <c r="J1563" s="168"/>
      <c r="K1563" s="503"/>
    </row>
    <row r="1564" spans="1:11" x14ac:dyDescent="0.2">
      <c r="A1564" s="163">
        <v>1549</v>
      </c>
      <c r="B1564" s="164"/>
      <c r="C1564" s="165"/>
      <c r="D1564" s="166"/>
      <c r="E1564" s="165"/>
      <c r="F1564" s="165"/>
      <c r="G1564" s="220"/>
      <c r="H1564" s="165"/>
      <c r="I1564" s="167"/>
      <c r="J1564" s="168"/>
      <c r="K1564" s="503"/>
    </row>
    <row r="1565" spans="1:11" x14ac:dyDescent="0.2">
      <c r="A1565" s="163">
        <v>1550</v>
      </c>
      <c r="B1565" s="164"/>
      <c r="C1565" s="165"/>
      <c r="D1565" s="166"/>
      <c r="E1565" s="165"/>
      <c r="F1565" s="165"/>
      <c r="G1565" s="220"/>
      <c r="H1565" s="165"/>
      <c r="I1565" s="167"/>
      <c r="J1565" s="168"/>
      <c r="K1565" s="503"/>
    </row>
    <row r="1566" spans="1:11" x14ac:dyDescent="0.2">
      <c r="A1566" s="163">
        <v>1551</v>
      </c>
      <c r="B1566" s="164"/>
      <c r="C1566" s="165"/>
      <c r="D1566" s="166"/>
      <c r="E1566" s="165"/>
      <c r="F1566" s="165"/>
      <c r="G1566" s="220"/>
      <c r="H1566" s="165"/>
      <c r="I1566" s="167"/>
      <c r="J1566" s="168"/>
      <c r="K1566" s="503"/>
    </row>
    <row r="1567" spans="1:11" x14ac:dyDescent="0.2">
      <c r="A1567" s="163">
        <v>1552</v>
      </c>
      <c r="B1567" s="164"/>
      <c r="C1567" s="165"/>
      <c r="D1567" s="166"/>
      <c r="E1567" s="165"/>
      <c r="F1567" s="165"/>
      <c r="G1567" s="220"/>
      <c r="H1567" s="165"/>
      <c r="I1567" s="167"/>
      <c r="J1567" s="168"/>
      <c r="K1567" s="503"/>
    </row>
    <row r="1568" spans="1:11" x14ac:dyDescent="0.2">
      <c r="A1568" s="163">
        <v>1553</v>
      </c>
      <c r="B1568" s="164"/>
      <c r="C1568" s="165"/>
      <c r="D1568" s="166"/>
      <c r="E1568" s="165"/>
      <c r="F1568" s="165"/>
      <c r="G1568" s="220"/>
      <c r="H1568" s="165"/>
      <c r="I1568" s="167"/>
      <c r="J1568" s="168"/>
      <c r="K1568" s="503"/>
    </row>
    <row r="1569" spans="1:11" x14ac:dyDescent="0.2">
      <c r="A1569" s="163">
        <v>1554</v>
      </c>
      <c r="B1569" s="164"/>
      <c r="C1569" s="165"/>
      <c r="D1569" s="166"/>
      <c r="E1569" s="165"/>
      <c r="F1569" s="165"/>
      <c r="G1569" s="220"/>
      <c r="H1569" s="165"/>
      <c r="I1569" s="167"/>
      <c r="J1569" s="168"/>
      <c r="K1569" s="503"/>
    </row>
    <row r="1570" spans="1:11" x14ac:dyDescent="0.2">
      <c r="A1570" s="163">
        <v>1555</v>
      </c>
      <c r="B1570" s="164"/>
      <c r="C1570" s="165"/>
      <c r="D1570" s="166"/>
      <c r="E1570" s="165"/>
      <c r="F1570" s="165"/>
      <c r="G1570" s="220"/>
      <c r="H1570" s="165"/>
      <c r="I1570" s="167"/>
      <c r="J1570" s="168"/>
      <c r="K1570" s="503"/>
    </row>
    <row r="1571" spans="1:11" x14ac:dyDescent="0.2">
      <c r="A1571" s="163">
        <v>1556</v>
      </c>
      <c r="B1571" s="164"/>
      <c r="C1571" s="165"/>
      <c r="D1571" s="166"/>
      <c r="E1571" s="165"/>
      <c r="F1571" s="165"/>
      <c r="G1571" s="220"/>
      <c r="H1571" s="165"/>
      <c r="I1571" s="167"/>
      <c r="J1571" s="168"/>
      <c r="K1571" s="503"/>
    </row>
    <row r="1572" spans="1:11" x14ac:dyDescent="0.2">
      <c r="A1572" s="163">
        <v>1557</v>
      </c>
      <c r="B1572" s="164"/>
      <c r="C1572" s="165"/>
      <c r="D1572" s="166"/>
      <c r="E1572" s="165"/>
      <c r="F1572" s="165"/>
      <c r="G1572" s="220"/>
      <c r="H1572" s="165"/>
      <c r="I1572" s="167"/>
      <c r="J1572" s="168"/>
      <c r="K1572" s="503"/>
    </row>
    <row r="1573" spans="1:11" x14ac:dyDescent="0.2">
      <c r="A1573" s="163">
        <v>1558</v>
      </c>
      <c r="B1573" s="164"/>
      <c r="C1573" s="165"/>
      <c r="D1573" s="166"/>
      <c r="E1573" s="165"/>
      <c r="F1573" s="165"/>
      <c r="G1573" s="220"/>
      <c r="H1573" s="165"/>
      <c r="I1573" s="167"/>
      <c r="J1573" s="168"/>
      <c r="K1573" s="503"/>
    </row>
    <row r="1574" spans="1:11" x14ac:dyDescent="0.2">
      <c r="A1574" s="163">
        <v>1559</v>
      </c>
      <c r="B1574" s="164"/>
      <c r="C1574" s="165"/>
      <c r="D1574" s="166"/>
      <c r="E1574" s="165"/>
      <c r="F1574" s="165"/>
      <c r="G1574" s="220"/>
      <c r="H1574" s="165"/>
      <c r="I1574" s="167"/>
      <c r="J1574" s="168"/>
      <c r="K1574" s="503"/>
    </row>
    <row r="1575" spans="1:11" x14ac:dyDescent="0.2">
      <c r="A1575" s="163">
        <v>1560</v>
      </c>
      <c r="B1575" s="164"/>
      <c r="C1575" s="165"/>
      <c r="D1575" s="166"/>
      <c r="E1575" s="165"/>
      <c r="F1575" s="165"/>
      <c r="G1575" s="220"/>
      <c r="H1575" s="165"/>
      <c r="I1575" s="167"/>
      <c r="J1575" s="168"/>
      <c r="K1575" s="503"/>
    </row>
    <row r="1576" spans="1:11" x14ac:dyDescent="0.2">
      <c r="A1576" s="163">
        <v>1561</v>
      </c>
      <c r="B1576" s="164"/>
      <c r="C1576" s="165"/>
      <c r="D1576" s="166"/>
      <c r="E1576" s="165"/>
      <c r="F1576" s="165"/>
      <c r="G1576" s="220"/>
      <c r="H1576" s="165"/>
      <c r="I1576" s="167"/>
      <c r="J1576" s="168"/>
      <c r="K1576" s="503"/>
    </row>
    <row r="1577" spans="1:11" x14ac:dyDescent="0.2">
      <c r="A1577" s="163">
        <v>1562</v>
      </c>
      <c r="B1577" s="164"/>
      <c r="C1577" s="165"/>
      <c r="D1577" s="166"/>
      <c r="E1577" s="165"/>
      <c r="F1577" s="165"/>
      <c r="G1577" s="220"/>
      <c r="H1577" s="165"/>
      <c r="I1577" s="167"/>
      <c r="J1577" s="168"/>
      <c r="K1577" s="503"/>
    </row>
    <row r="1578" spans="1:11" x14ac:dyDescent="0.2">
      <c r="A1578" s="163">
        <v>1563</v>
      </c>
      <c r="B1578" s="164"/>
      <c r="C1578" s="165"/>
      <c r="D1578" s="166"/>
      <c r="E1578" s="165"/>
      <c r="F1578" s="165"/>
      <c r="G1578" s="220"/>
      <c r="H1578" s="165"/>
      <c r="I1578" s="167"/>
      <c r="J1578" s="168"/>
      <c r="K1578" s="503"/>
    </row>
    <row r="1579" spans="1:11" x14ac:dyDescent="0.2">
      <c r="A1579" s="163">
        <v>1564</v>
      </c>
      <c r="B1579" s="164"/>
      <c r="C1579" s="165"/>
      <c r="D1579" s="166"/>
      <c r="E1579" s="165"/>
      <c r="F1579" s="165"/>
      <c r="G1579" s="220"/>
      <c r="H1579" s="165"/>
      <c r="I1579" s="167"/>
      <c r="J1579" s="168"/>
      <c r="K1579" s="503"/>
    </row>
    <row r="1580" spans="1:11" x14ac:dyDescent="0.2">
      <c r="A1580" s="163">
        <v>1565</v>
      </c>
      <c r="B1580" s="164"/>
      <c r="C1580" s="165"/>
      <c r="D1580" s="166"/>
      <c r="E1580" s="165"/>
      <c r="F1580" s="165"/>
      <c r="G1580" s="220"/>
      <c r="H1580" s="165"/>
      <c r="I1580" s="167"/>
      <c r="J1580" s="168"/>
      <c r="K1580" s="503"/>
    </row>
    <row r="1581" spans="1:11" x14ac:dyDescent="0.2">
      <c r="A1581" s="163">
        <v>1566</v>
      </c>
      <c r="B1581" s="164"/>
      <c r="C1581" s="165"/>
      <c r="D1581" s="166"/>
      <c r="E1581" s="165"/>
      <c r="F1581" s="165"/>
      <c r="G1581" s="220"/>
      <c r="H1581" s="165"/>
      <c r="I1581" s="167"/>
      <c r="J1581" s="168"/>
      <c r="K1581" s="503"/>
    </row>
    <row r="1582" spans="1:11" x14ac:dyDescent="0.2">
      <c r="A1582" s="163">
        <v>1567</v>
      </c>
      <c r="B1582" s="164"/>
      <c r="C1582" s="165"/>
      <c r="D1582" s="166"/>
      <c r="E1582" s="165"/>
      <c r="F1582" s="165"/>
      <c r="G1582" s="220"/>
      <c r="H1582" s="165"/>
      <c r="I1582" s="167"/>
      <c r="J1582" s="168"/>
      <c r="K1582" s="503"/>
    </row>
    <row r="1583" spans="1:11" x14ac:dyDescent="0.2">
      <c r="A1583" s="163">
        <v>1568</v>
      </c>
      <c r="B1583" s="164"/>
      <c r="C1583" s="165"/>
      <c r="D1583" s="166"/>
      <c r="E1583" s="165"/>
      <c r="F1583" s="165"/>
      <c r="G1583" s="220"/>
      <c r="H1583" s="165"/>
      <c r="I1583" s="167"/>
      <c r="J1583" s="168"/>
      <c r="K1583" s="503"/>
    </row>
    <row r="1584" spans="1:11" x14ac:dyDescent="0.2">
      <c r="A1584" s="163">
        <v>1569</v>
      </c>
      <c r="B1584" s="164"/>
      <c r="C1584" s="165"/>
      <c r="D1584" s="166"/>
      <c r="E1584" s="165"/>
      <c r="F1584" s="165"/>
      <c r="G1584" s="220"/>
      <c r="H1584" s="165"/>
      <c r="I1584" s="167"/>
      <c r="J1584" s="168"/>
      <c r="K1584" s="503"/>
    </row>
    <row r="1585" spans="1:11" x14ac:dyDescent="0.2">
      <c r="A1585" s="163">
        <v>1570</v>
      </c>
      <c r="B1585" s="164"/>
      <c r="C1585" s="165"/>
      <c r="D1585" s="166"/>
      <c r="E1585" s="165"/>
      <c r="F1585" s="165"/>
      <c r="G1585" s="220"/>
      <c r="H1585" s="165"/>
      <c r="I1585" s="167"/>
      <c r="J1585" s="168"/>
      <c r="K1585" s="503"/>
    </row>
    <row r="1586" spans="1:11" x14ac:dyDescent="0.2">
      <c r="A1586" s="163">
        <v>1571</v>
      </c>
      <c r="B1586" s="164"/>
      <c r="C1586" s="165"/>
      <c r="D1586" s="166"/>
      <c r="E1586" s="165"/>
      <c r="F1586" s="165"/>
      <c r="G1586" s="220"/>
      <c r="H1586" s="165"/>
      <c r="I1586" s="167"/>
      <c r="J1586" s="168"/>
      <c r="K1586" s="503"/>
    </row>
    <row r="1587" spans="1:11" x14ac:dyDescent="0.2">
      <c r="A1587" s="163">
        <v>1572</v>
      </c>
      <c r="B1587" s="164"/>
      <c r="C1587" s="165"/>
      <c r="D1587" s="166"/>
      <c r="E1587" s="165"/>
      <c r="F1587" s="165"/>
      <c r="G1587" s="220"/>
      <c r="H1587" s="165"/>
      <c r="I1587" s="167"/>
      <c r="J1587" s="168"/>
      <c r="K1587" s="503"/>
    </row>
    <row r="1588" spans="1:11" x14ac:dyDescent="0.2">
      <c r="A1588" s="163">
        <v>1573</v>
      </c>
      <c r="B1588" s="164"/>
      <c r="C1588" s="165"/>
      <c r="D1588" s="166"/>
      <c r="E1588" s="165"/>
      <c r="F1588" s="165"/>
      <c r="G1588" s="220"/>
      <c r="H1588" s="165"/>
      <c r="I1588" s="167"/>
      <c r="J1588" s="168"/>
      <c r="K1588" s="503"/>
    </row>
    <row r="1589" spans="1:11" x14ac:dyDescent="0.2">
      <c r="A1589" s="163">
        <v>1574</v>
      </c>
      <c r="B1589" s="164"/>
      <c r="C1589" s="165"/>
      <c r="D1589" s="166"/>
      <c r="E1589" s="165"/>
      <c r="F1589" s="165"/>
      <c r="G1589" s="220"/>
      <c r="H1589" s="165"/>
      <c r="I1589" s="167"/>
      <c r="J1589" s="168"/>
      <c r="K1589" s="503"/>
    </row>
    <row r="1590" spans="1:11" x14ac:dyDescent="0.2">
      <c r="A1590" s="163">
        <v>1575</v>
      </c>
      <c r="B1590" s="164"/>
      <c r="C1590" s="165"/>
      <c r="D1590" s="166"/>
      <c r="E1590" s="165"/>
      <c r="F1590" s="165"/>
      <c r="G1590" s="220"/>
      <c r="H1590" s="165"/>
      <c r="I1590" s="167"/>
      <c r="J1590" s="168"/>
      <c r="K1590" s="503"/>
    </row>
    <row r="1591" spans="1:11" x14ac:dyDescent="0.2">
      <c r="A1591" s="163">
        <v>1576</v>
      </c>
      <c r="B1591" s="164"/>
      <c r="C1591" s="165"/>
      <c r="D1591" s="166"/>
      <c r="E1591" s="165"/>
      <c r="F1591" s="165"/>
      <c r="G1591" s="220"/>
      <c r="H1591" s="165"/>
      <c r="I1591" s="167"/>
      <c r="J1591" s="168"/>
      <c r="K1591" s="503"/>
    </row>
    <row r="1592" spans="1:11" x14ac:dyDescent="0.2">
      <c r="A1592" s="163">
        <v>1577</v>
      </c>
      <c r="B1592" s="164"/>
      <c r="C1592" s="165"/>
      <c r="D1592" s="166"/>
      <c r="E1592" s="165"/>
      <c r="F1592" s="165"/>
      <c r="G1592" s="220"/>
      <c r="H1592" s="165"/>
      <c r="I1592" s="167"/>
      <c r="J1592" s="168"/>
      <c r="K1592" s="503"/>
    </row>
    <row r="1593" spans="1:11" x14ac:dyDescent="0.2">
      <c r="A1593" s="163">
        <v>1578</v>
      </c>
      <c r="B1593" s="164"/>
      <c r="C1593" s="165"/>
      <c r="D1593" s="166"/>
      <c r="E1593" s="165"/>
      <c r="F1593" s="165"/>
      <c r="G1593" s="220"/>
      <c r="H1593" s="165"/>
      <c r="I1593" s="167"/>
      <c r="J1593" s="168"/>
      <c r="K1593" s="503"/>
    </row>
    <row r="1594" spans="1:11" x14ac:dyDescent="0.2">
      <c r="A1594" s="163">
        <v>1579</v>
      </c>
      <c r="B1594" s="164"/>
      <c r="C1594" s="165"/>
      <c r="D1594" s="166"/>
      <c r="E1594" s="165"/>
      <c r="F1594" s="165"/>
      <c r="G1594" s="220"/>
      <c r="H1594" s="165"/>
      <c r="I1594" s="167"/>
      <c r="J1594" s="168"/>
      <c r="K1594" s="503"/>
    </row>
    <row r="1595" spans="1:11" x14ac:dyDescent="0.2">
      <c r="A1595" s="163">
        <v>1580</v>
      </c>
      <c r="B1595" s="164"/>
      <c r="C1595" s="165"/>
      <c r="D1595" s="166"/>
      <c r="E1595" s="165"/>
      <c r="F1595" s="165"/>
      <c r="G1595" s="220"/>
      <c r="H1595" s="165"/>
      <c r="I1595" s="167"/>
      <c r="J1595" s="168"/>
      <c r="K1595" s="503"/>
    </row>
    <row r="1596" spans="1:11" x14ac:dyDescent="0.2">
      <c r="A1596" s="163">
        <v>1581</v>
      </c>
      <c r="B1596" s="164"/>
      <c r="C1596" s="165"/>
      <c r="D1596" s="166"/>
      <c r="E1596" s="165"/>
      <c r="F1596" s="165"/>
      <c r="G1596" s="220"/>
      <c r="H1596" s="165"/>
      <c r="I1596" s="167"/>
      <c r="J1596" s="168"/>
      <c r="K1596" s="503"/>
    </row>
    <row r="1597" spans="1:11" x14ac:dyDescent="0.2">
      <c r="A1597" s="163">
        <v>1582</v>
      </c>
      <c r="B1597" s="164"/>
      <c r="C1597" s="165"/>
      <c r="D1597" s="166"/>
      <c r="E1597" s="165"/>
      <c r="F1597" s="165"/>
      <c r="G1597" s="220"/>
      <c r="H1597" s="165"/>
      <c r="I1597" s="167"/>
      <c r="J1597" s="168"/>
      <c r="K1597" s="503"/>
    </row>
    <row r="1598" spans="1:11" x14ac:dyDescent="0.2">
      <c r="A1598" s="163">
        <v>1583</v>
      </c>
      <c r="B1598" s="164"/>
      <c r="C1598" s="165"/>
      <c r="D1598" s="166"/>
      <c r="E1598" s="165"/>
      <c r="F1598" s="165"/>
      <c r="G1598" s="220"/>
      <c r="H1598" s="165"/>
      <c r="I1598" s="167"/>
      <c r="J1598" s="168"/>
      <c r="K1598" s="503"/>
    </row>
    <row r="1599" spans="1:11" x14ac:dyDescent="0.2">
      <c r="A1599" s="163">
        <v>1584</v>
      </c>
      <c r="B1599" s="164"/>
      <c r="C1599" s="165"/>
      <c r="D1599" s="166"/>
      <c r="E1599" s="165"/>
      <c r="F1599" s="165"/>
      <c r="G1599" s="220"/>
      <c r="H1599" s="165"/>
      <c r="I1599" s="167"/>
      <c r="J1599" s="168"/>
      <c r="K1599" s="503"/>
    </row>
    <row r="1600" spans="1:11" x14ac:dyDescent="0.2">
      <c r="A1600" s="163">
        <v>1585</v>
      </c>
      <c r="B1600" s="164"/>
      <c r="C1600" s="165"/>
      <c r="D1600" s="166"/>
      <c r="E1600" s="165"/>
      <c r="F1600" s="165"/>
      <c r="G1600" s="220"/>
      <c r="H1600" s="165"/>
      <c r="I1600" s="167"/>
      <c r="J1600" s="168"/>
      <c r="K1600" s="503"/>
    </row>
    <row r="1601" spans="1:11" x14ac:dyDescent="0.2">
      <c r="A1601" s="163">
        <v>1586</v>
      </c>
      <c r="B1601" s="164"/>
      <c r="C1601" s="165"/>
      <c r="D1601" s="166"/>
      <c r="E1601" s="165"/>
      <c r="F1601" s="165"/>
      <c r="G1601" s="220"/>
      <c r="H1601" s="165"/>
      <c r="I1601" s="167"/>
      <c r="J1601" s="168"/>
      <c r="K1601" s="503"/>
    </row>
    <row r="1602" spans="1:11" x14ac:dyDescent="0.2">
      <c r="A1602" s="163">
        <v>1587</v>
      </c>
      <c r="B1602" s="164"/>
      <c r="C1602" s="165"/>
      <c r="D1602" s="166"/>
      <c r="E1602" s="165"/>
      <c r="F1602" s="165"/>
      <c r="G1602" s="220"/>
      <c r="H1602" s="165"/>
      <c r="I1602" s="167"/>
      <c r="J1602" s="168"/>
      <c r="K1602" s="503"/>
    </row>
    <row r="1603" spans="1:11" x14ac:dyDescent="0.2">
      <c r="A1603" s="163">
        <v>1588</v>
      </c>
      <c r="B1603" s="164"/>
      <c r="C1603" s="165"/>
      <c r="D1603" s="166"/>
      <c r="E1603" s="165"/>
      <c r="F1603" s="165"/>
      <c r="G1603" s="220"/>
      <c r="H1603" s="165"/>
      <c r="I1603" s="167"/>
      <c r="J1603" s="168"/>
      <c r="K1603" s="503"/>
    </row>
    <row r="1604" spans="1:11" x14ac:dyDescent="0.2">
      <c r="A1604" s="163">
        <v>1589</v>
      </c>
      <c r="B1604" s="164"/>
      <c r="C1604" s="165"/>
      <c r="D1604" s="166"/>
      <c r="E1604" s="165"/>
      <c r="F1604" s="165"/>
      <c r="G1604" s="220"/>
      <c r="H1604" s="165"/>
      <c r="I1604" s="167"/>
      <c r="J1604" s="168"/>
      <c r="K1604" s="503"/>
    </row>
    <row r="1605" spans="1:11" x14ac:dyDescent="0.2">
      <c r="A1605" s="163">
        <v>1590</v>
      </c>
      <c r="B1605" s="164"/>
      <c r="C1605" s="165"/>
      <c r="D1605" s="166"/>
      <c r="E1605" s="165"/>
      <c r="F1605" s="165"/>
      <c r="G1605" s="220"/>
      <c r="H1605" s="165"/>
      <c r="I1605" s="167"/>
      <c r="J1605" s="168"/>
      <c r="K1605" s="503"/>
    </row>
    <row r="1606" spans="1:11" x14ac:dyDescent="0.2">
      <c r="A1606" s="163">
        <v>1591</v>
      </c>
      <c r="B1606" s="164"/>
      <c r="C1606" s="165"/>
      <c r="D1606" s="166"/>
      <c r="E1606" s="165"/>
      <c r="F1606" s="165"/>
      <c r="G1606" s="220"/>
      <c r="H1606" s="165"/>
      <c r="I1606" s="167"/>
      <c r="J1606" s="168"/>
      <c r="K1606" s="503"/>
    </row>
    <row r="1607" spans="1:11" x14ac:dyDescent="0.2">
      <c r="A1607" s="163">
        <v>1592</v>
      </c>
      <c r="B1607" s="164"/>
      <c r="C1607" s="165"/>
      <c r="D1607" s="166"/>
      <c r="E1607" s="165"/>
      <c r="F1607" s="165"/>
      <c r="G1607" s="220"/>
      <c r="H1607" s="165"/>
      <c r="I1607" s="167"/>
      <c r="J1607" s="168"/>
      <c r="K1607" s="503"/>
    </row>
    <row r="1608" spans="1:11" x14ac:dyDescent="0.2">
      <c r="A1608" s="163">
        <v>1593</v>
      </c>
      <c r="B1608" s="164"/>
      <c r="C1608" s="165"/>
      <c r="D1608" s="166"/>
      <c r="E1608" s="165"/>
      <c r="F1608" s="165"/>
      <c r="G1608" s="220"/>
      <c r="H1608" s="165"/>
      <c r="I1608" s="167"/>
      <c r="J1608" s="168"/>
      <c r="K1608" s="503"/>
    </row>
    <row r="1609" spans="1:11" x14ac:dyDescent="0.2">
      <c r="A1609" s="163">
        <v>1594</v>
      </c>
      <c r="B1609" s="164"/>
      <c r="C1609" s="165"/>
      <c r="D1609" s="166"/>
      <c r="E1609" s="165"/>
      <c r="F1609" s="165"/>
      <c r="G1609" s="220"/>
      <c r="H1609" s="165"/>
      <c r="I1609" s="167"/>
      <c r="J1609" s="168"/>
      <c r="K1609" s="503"/>
    </row>
    <row r="1610" spans="1:11" x14ac:dyDescent="0.2">
      <c r="A1610" s="163">
        <v>1595</v>
      </c>
      <c r="B1610" s="164"/>
      <c r="C1610" s="165"/>
      <c r="D1610" s="166"/>
      <c r="E1610" s="165"/>
      <c r="F1610" s="165"/>
      <c r="G1610" s="220"/>
      <c r="H1610" s="165"/>
      <c r="I1610" s="167"/>
      <c r="J1610" s="168"/>
      <c r="K1610" s="503"/>
    </row>
    <row r="1611" spans="1:11" x14ac:dyDescent="0.2">
      <c r="A1611" s="163">
        <v>1596</v>
      </c>
      <c r="B1611" s="164"/>
      <c r="C1611" s="165"/>
      <c r="D1611" s="166"/>
      <c r="E1611" s="165"/>
      <c r="F1611" s="165"/>
      <c r="G1611" s="220"/>
      <c r="H1611" s="165"/>
      <c r="I1611" s="167"/>
      <c r="J1611" s="168"/>
      <c r="K1611" s="503"/>
    </row>
    <row r="1612" spans="1:11" x14ac:dyDescent="0.2">
      <c r="A1612" s="163">
        <v>1597</v>
      </c>
      <c r="B1612" s="164"/>
      <c r="C1612" s="165"/>
      <c r="D1612" s="166"/>
      <c r="E1612" s="165"/>
      <c r="F1612" s="165"/>
      <c r="G1612" s="220"/>
      <c r="H1612" s="165"/>
      <c r="I1612" s="167"/>
      <c r="J1612" s="168"/>
      <c r="K1612" s="503"/>
    </row>
    <row r="1613" spans="1:11" x14ac:dyDescent="0.2">
      <c r="A1613" s="163">
        <v>1598</v>
      </c>
      <c r="B1613" s="164"/>
      <c r="C1613" s="165"/>
      <c r="D1613" s="166"/>
      <c r="E1613" s="165"/>
      <c r="F1613" s="165"/>
      <c r="G1613" s="220"/>
      <c r="H1613" s="165"/>
      <c r="I1613" s="167"/>
      <c r="J1613" s="168"/>
      <c r="K1613" s="503"/>
    </row>
    <row r="1614" spans="1:11" x14ac:dyDescent="0.2">
      <c r="A1614" s="163">
        <v>1599</v>
      </c>
      <c r="B1614" s="164"/>
      <c r="C1614" s="165"/>
      <c r="D1614" s="166"/>
      <c r="E1614" s="165"/>
      <c r="F1614" s="165"/>
      <c r="G1614" s="220"/>
      <c r="H1614" s="165"/>
      <c r="I1614" s="167"/>
      <c r="J1614" s="168"/>
      <c r="K1614" s="503"/>
    </row>
    <row r="1615" spans="1:11" x14ac:dyDescent="0.2">
      <c r="A1615" s="163">
        <v>1600</v>
      </c>
      <c r="B1615" s="164"/>
      <c r="C1615" s="165"/>
      <c r="D1615" s="166"/>
      <c r="E1615" s="165"/>
      <c r="F1615" s="165"/>
      <c r="G1615" s="220"/>
      <c r="H1615" s="165"/>
      <c r="I1615" s="167"/>
      <c r="J1615" s="168"/>
      <c r="K1615" s="503"/>
    </row>
    <row r="1616" spans="1:11" x14ac:dyDescent="0.2">
      <c r="A1616" s="163">
        <v>1601</v>
      </c>
      <c r="B1616" s="164"/>
      <c r="C1616" s="165"/>
      <c r="D1616" s="166"/>
      <c r="E1616" s="165"/>
      <c r="F1616" s="165"/>
      <c r="G1616" s="220"/>
      <c r="H1616" s="165"/>
      <c r="I1616" s="167"/>
      <c r="J1616" s="168"/>
      <c r="K1616" s="503"/>
    </row>
    <row r="1617" spans="1:11" x14ac:dyDescent="0.2">
      <c r="A1617" s="163">
        <v>1602</v>
      </c>
      <c r="B1617" s="164"/>
      <c r="C1617" s="165"/>
      <c r="D1617" s="166"/>
      <c r="E1617" s="165"/>
      <c r="F1617" s="165"/>
      <c r="G1617" s="220"/>
      <c r="H1617" s="165"/>
      <c r="I1617" s="167"/>
      <c r="J1617" s="168"/>
      <c r="K1617" s="503"/>
    </row>
    <row r="1618" spans="1:11" x14ac:dyDescent="0.2">
      <c r="A1618" s="163">
        <v>1603</v>
      </c>
      <c r="B1618" s="164"/>
      <c r="C1618" s="165"/>
      <c r="D1618" s="166"/>
      <c r="E1618" s="165"/>
      <c r="F1618" s="165"/>
      <c r="G1618" s="220"/>
      <c r="H1618" s="165"/>
      <c r="I1618" s="167"/>
      <c r="J1618" s="168"/>
      <c r="K1618" s="503"/>
    </row>
    <row r="1619" spans="1:11" x14ac:dyDescent="0.2">
      <c r="A1619" s="163">
        <v>1604</v>
      </c>
      <c r="B1619" s="164"/>
      <c r="C1619" s="165"/>
      <c r="D1619" s="166"/>
      <c r="E1619" s="165"/>
      <c r="F1619" s="165"/>
      <c r="G1619" s="220"/>
      <c r="H1619" s="165"/>
      <c r="I1619" s="167"/>
      <c r="J1619" s="168"/>
      <c r="K1619" s="503"/>
    </row>
    <row r="1620" spans="1:11" x14ac:dyDescent="0.2">
      <c r="A1620" s="163">
        <v>1605</v>
      </c>
      <c r="B1620" s="164"/>
      <c r="C1620" s="165"/>
      <c r="D1620" s="166"/>
      <c r="E1620" s="165"/>
      <c r="F1620" s="165"/>
      <c r="G1620" s="220"/>
      <c r="H1620" s="165"/>
      <c r="I1620" s="167"/>
      <c r="J1620" s="168"/>
      <c r="K1620" s="503"/>
    </row>
    <row r="1621" spans="1:11" x14ac:dyDescent="0.2">
      <c r="A1621" s="163">
        <v>1606</v>
      </c>
      <c r="B1621" s="164"/>
      <c r="C1621" s="165"/>
      <c r="D1621" s="166"/>
      <c r="E1621" s="165"/>
      <c r="F1621" s="165"/>
      <c r="G1621" s="220"/>
      <c r="H1621" s="165"/>
      <c r="I1621" s="167"/>
      <c r="J1621" s="168"/>
      <c r="K1621" s="503"/>
    </row>
    <row r="1622" spans="1:11" x14ac:dyDescent="0.2">
      <c r="A1622" s="163">
        <v>1607</v>
      </c>
      <c r="B1622" s="164"/>
      <c r="C1622" s="165"/>
      <c r="D1622" s="166"/>
      <c r="E1622" s="165"/>
      <c r="F1622" s="165"/>
      <c r="G1622" s="220"/>
      <c r="H1622" s="165"/>
      <c r="I1622" s="167"/>
      <c r="J1622" s="168"/>
      <c r="K1622" s="503"/>
    </row>
    <row r="1623" spans="1:11" x14ac:dyDescent="0.2">
      <c r="A1623" s="163">
        <v>1608</v>
      </c>
      <c r="B1623" s="164"/>
      <c r="C1623" s="165"/>
      <c r="D1623" s="166"/>
      <c r="E1623" s="165"/>
      <c r="F1623" s="165"/>
      <c r="G1623" s="220"/>
      <c r="H1623" s="165"/>
      <c r="I1623" s="167"/>
      <c r="J1623" s="168"/>
      <c r="K1623" s="503"/>
    </row>
    <row r="1624" spans="1:11" x14ac:dyDescent="0.2">
      <c r="A1624" s="163">
        <v>1609</v>
      </c>
      <c r="B1624" s="164"/>
      <c r="C1624" s="165"/>
      <c r="D1624" s="166"/>
      <c r="E1624" s="165"/>
      <c r="F1624" s="165"/>
      <c r="G1624" s="220"/>
      <c r="H1624" s="165"/>
      <c r="I1624" s="167"/>
      <c r="J1624" s="168"/>
      <c r="K1624" s="503"/>
    </row>
    <row r="1625" spans="1:11" x14ac:dyDescent="0.2">
      <c r="A1625" s="163">
        <v>1610</v>
      </c>
      <c r="B1625" s="164"/>
      <c r="C1625" s="165"/>
      <c r="D1625" s="166"/>
      <c r="E1625" s="165"/>
      <c r="F1625" s="165"/>
      <c r="G1625" s="220"/>
      <c r="H1625" s="165"/>
      <c r="I1625" s="167"/>
      <c r="J1625" s="168"/>
      <c r="K1625" s="503"/>
    </row>
    <row r="1626" spans="1:11" x14ac:dyDescent="0.2">
      <c r="A1626" s="163">
        <v>1611</v>
      </c>
      <c r="B1626" s="164"/>
      <c r="C1626" s="165"/>
      <c r="D1626" s="166"/>
      <c r="E1626" s="165"/>
      <c r="F1626" s="165"/>
      <c r="G1626" s="220"/>
      <c r="H1626" s="165"/>
      <c r="I1626" s="167"/>
      <c r="J1626" s="168"/>
      <c r="K1626" s="503"/>
    </row>
    <row r="1627" spans="1:11" x14ac:dyDescent="0.2">
      <c r="A1627" s="163">
        <v>1612</v>
      </c>
      <c r="B1627" s="164"/>
      <c r="C1627" s="165"/>
      <c r="D1627" s="166"/>
      <c r="E1627" s="165"/>
      <c r="F1627" s="165"/>
      <c r="G1627" s="220"/>
      <c r="H1627" s="165"/>
      <c r="I1627" s="167"/>
      <c r="J1627" s="168"/>
      <c r="K1627" s="503"/>
    </row>
    <row r="1628" spans="1:11" x14ac:dyDescent="0.2">
      <c r="A1628" s="163">
        <v>1613</v>
      </c>
      <c r="B1628" s="164"/>
      <c r="C1628" s="165"/>
      <c r="D1628" s="166"/>
      <c r="E1628" s="165"/>
      <c r="F1628" s="165"/>
      <c r="G1628" s="220"/>
      <c r="H1628" s="165"/>
      <c r="I1628" s="167"/>
      <c r="J1628" s="168"/>
      <c r="K1628" s="503"/>
    </row>
    <row r="1629" spans="1:11" x14ac:dyDescent="0.2">
      <c r="A1629" s="163">
        <v>1614</v>
      </c>
      <c r="B1629" s="164"/>
      <c r="C1629" s="165"/>
      <c r="D1629" s="166"/>
      <c r="E1629" s="165"/>
      <c r="F1629" s="165"/>
      <c r="G1629" s="220"/>
      <c r="H1629" s="165"/>
      <c r="I1629" s="167"/>
      <c r="J1629" s="168"/>
      <c r="K1629" s="503"/>
    </row>
    <row r="1630" spans="1:11" x14ac:dyDescent="0.2">
      <c r="A1630" s="163">
        <v>1615</v>
      </c>
      <c r="B1630" s="164"/>
      <c r="C1630" s="165"/>
      <c r="D1630" s="166"/>
      <c r="E1630" s="165"/>
      <c r="F1630" s="165"/>
      <c r="G1630" s="220"/>
      <c r="H1630" s="165"/>
      <c r="I1630" s="167"/>
      <c r="J1630" s="168"/>
      <c r="K1630" s="503"/>
    </row>
    <row r="1631" spans="1:11" x14ac:dyDescent="0.2">
      <c r="A1631" s="163">
        <v>1616</v>
      </c>
      <c r="B1631" s="164"/>
      <c r="C1631" s="165"/>
      <c r="D1631" s="166"/>
      <c r="E1631" s="165"/>
      <c r="F1631" s="165"/>
      <c r="G1631" s="220"/>
      <c r="H1631" s="165"/>
      <c r="I1631" s="167"/>
      <c r="J1631" s="168"/>
      <c r="K1631" s="503"/>
    </row>
    <row r="1632" spans="1:11" x14ac:dyDescent="0.2">
      <c r="A1632" s="163">
        <v>1617</v>
      </c>
      <c r="B1632" s="164"/>
      <c r="C1632" s="165"/>
      <c r="D1632" s="166"/>
      <c r="E1632" s="165"/>
      <c r="F1632" s="165"/>
      <c r="G1632" s="220"/>
      <c r="H1632" s="165"/>
      <c r="I1632" s="167"/>
      <c r="J1632" s="168"/>
      <c r="K1632" s="503"/>
    </row>
    <row r="1633" spans="1:11" x14ac:dyDescent="0.2">
      <c r="A1633" s="163">
        <v>1618</v>
      </c>
      <c r="B1633" s="164"/>
      <c r="C1633" s="165"/>
      <c r="D1633" s="166"/>
      <c r="E1633" s="165"/>
      <c r="F1633" s="165"/>
      <c r="G1633" s="220"/>
      <c r="H1633" s="165"/>
      <c r="I1633" s="167"/>
      <c r="J1633" s="168"/>
      <c r="K1633" s="503"/>
    </row>
    <row r="1634" spans="1:11" x14ac:dyDescent="0.2">
      <c r="A1634" s="163">
        <v>1619</v>
      </c>
      <c r="B1634" s="164"/>
      <c r="C1634" s="165"/>
      <c r="D1634" s="166"/>
      <c r="E1634" s="165"/>
      <c r="F1634" s="165"/>
      <c r="G1634" s="220"/>
      <c r="H1634" s="165"/>
      <c r="I1634" s="167"/>
      <c r="J1634" s="168"/>
      <c r="K1634" s="503"/>
    </row>
    <row r="1635" spans="1:11" x14ac:dyDescent="0.2">
      <c r="A1635" s="163">
        <v>1620</v>
      </c>
      <c r="B1635" s="164"/>
      <c r="C1635" s="165"/>
      <c r="D1635" s="166"/>
      <c r="E1635" s="165"/>
      <c r="F1635" s="165"/>
      <c r="G1635" s="220"/>
      <c r="H1635" s="165"/>
      <c r="I1635" s="167"/>
      <c r="J1635" s="168"/>
      <c r="K1635" s="503"/>
    </row>
    <row r="1636" spans="1:11" x14ac:dyDescent="0.2">
      <c r="A1636" s="163">
        <v>1621</v>
      </c>
      <c r="B1636" s="164"/>
      <c r="C1636" s="165"/>
      <c r="D1636" s="166"/>
      <c r="E1636" s="165"/>
      <c r="F1636" s="165"/>
      <c r="G1636" s="220"/>
      <c r="H1636" s="165"/>
      <c r="I1636" s="167"/>
      <c r="J1636" s="168"/>
      <c r="K1636" s="503"/>
    </row>
    <row r="1637" spans="1:11" x14ac:dyDescent="0.2">
      <c r="A1637" s="163">
        <v>1622</v>
      </c>
      <c r="B1637" s="164"/>
      <c r="C1637" s="165"/>
      <c r="D1637" s="166"/>
      <c r="E1637" s="165"/>
      <c r="F1637" s="165"/>
      <c r="G1637" s="220"/>
      <c r="H1637" s="165"/>
      <c r="I1637" s="167"/>
      <c r="J1637" s="168"/>
      <c r="K1637" s="503"/>
    </row>
    <row r="1638" spans="1:11" x14ac:dyDescent="0.2">
      <c r="A1638" s="163">
        <v>1623</v>
      </c>
      <c r="B1638" s="164"/>
      <c r="C1638" s="165"/>
      <c r="D1638" s="166"/>
      <c r="E1638" s="165"/>
      <c r="F1638" s="165"/>
      <c r="G1638" s="220"/>
      <c r="H1638" s="165"/>
      <c r="I1638" s="167"/>
      <c r="J1638" s="168"/>
      <c r="K1638" s="503"/>
    </row>
    <row r="1639" spans="1:11" x14ac:dyDescent="0.2">
      <c r="A1639" s="163">
        <v>1624</v>
      </c>
      <c r="B1639" s="164"/>
      <c r="C1639" s="165"/>
      <c r="D1639" s="166"/>
      <c r="E1639" s="165"/>
      <c r="F1639" s="165"/>
      <c r="G1639" s="220"/>
      <c r="H1639" s="165"/>
      <c r="I1639" s="167"/>
      <c r="J1639" s="168"/>
      <c r="K1639" s="503"/>
    </row>
    <row r="1640" spans="1:11" x14ac:dyDescent="0.2">
      <c r="A1640" s="163">
        <v>1625</v>
      </c>
      <c r="B1640" s="164"/>
      <c r="C1640" s="165"/>
      <c r="D1640" s="166"/>
      <c r="E1640" s="165"/>
      <c r="F1640" s="165"/>
      <c r="G1640" s="220"/>
      <c r="H1640" s="165"/>
      <c r="I1640" s="167"/>
      <c r="J1640" s="168"/>
      <c r="K1640" s="503"/>
    </row>
    <row r="1641" spans="1:11" x14ac:dyDescent="0.2">
      <c r="A1641" s="163">
        <v>1626</v>
      </c>
      <c r="B1641" s="164"/>
      <c r="C1641" s="165"/>
      <c r="D1641" s="166"/>
      <c r="E1641" s="165"/>
      <c r="F1641" s="165"/>
      <c r="G1641" s="220"/>
      <c r="H1641" s="165"/>
      <c r="I1641" s="167"/>
      <c r="J1641" s="168"/>
      <c r="K1641" s="503"/>
    </row>
    <row r="1642" spans="1:11" x14ac:dyDescent="0.2">
      <c r="A1642" s="163">
        <v>1627</v>
      </c>
      <c r="B1642" s="164"/>
      <c r="C1642" s="165"/>
      <c r="D1642" s="166"/>
      <c r="E1642" s="165"/>
      <c r="F1642" s="165"/>
      <c r="G1642" s="220"/>
      <c r="H1642" s="165"/>
      <c r="I1642" s="167"/>
      <c r="J1642" s="168"/>
      <c r="K1642" s="503"/>
    </row>
    <row r="1643" spans="1:11" x14ac:dyDescent="0.2">
      <c r="A1643" s="163">
        <v>1628</v>
      </c>
      <c r="B1643" s="164"/>
      <c r="C1643" s="165"/>
      <c r="D1643" s="166"/>
      <c r="E1643" s="165"/>
      <c r="F1643" s="165"/>
      <c r="G1643" s="220"/>
      <c r="H1643" s="165"/>
      <c r="I1643" s="167"/>
      <c r="J1643" s="168"/>
      <c r="K1643" s="503"/>
    </row>
    <row r="1644" spans="1:11" x14ac:dyDescent="0.2">
      <c r="A1644" s="163">
        <v>1629</v>
      </c>
      <c r="B1644" s="164"/>
      <c r="C1644" s="165"/>
      <c r="D1644" s="166"/>
      <c r="E1644" s="165"/>
      <c r="F1644" s="165"/>
      <c r="G1644" s="220"/>
      <c r="H1644" s="165"/>
      <c r="I1644" s="167"/>
      <c r="J1644" s="168"/>
      <c r="K1644" s="503"/>
    </row>
    <row r="1645" spans="1:11" x14ac:dyDescent="0.2">
      <c r="A1645" s="163">
        <v>1630</v>
      </c>
      <c r="B1645" s="164"/>
      <c r="C1645" s="165"/>
      <c r="D1645" s="166"/>
      <c r="E1645" s="165"/>
      <c r="F1645" s="165"/>
      <c r="G1645" s="220"/>
      <c r="H1645" s="165"/>
      <c r="I1645" s="167"/>
      <c r="J1645" s="168"/>
      <c r="K1645" s="503"/>
    </row>
    <row r="1646" spans="1:11" x14ac:dyDescent="0.2">
      <c r="A1646" s="163">
        <v>1631</v>
      </c>
      <c r="B1646" s="164"/>
      <c r="C1646" s="165"/>
      <c r="D1646" s="166"/>
      <c r="E1646" s="165"/>
      <c r="F1646" s="165"/>
      <c r="G1646" s="220"/>
      <c r="H1646" s="165"/>
      <c r="I1646" s="167"/>
      <c r="J1646" s="168"/>
      <c r="K1646" s="503"/>
    </row>
    <row r="1647" spans="1:11" x14ac:dyDescent="0.2">
      <c r="A1647" s="163">
        <v>1632</v>
      </c>
      <c r="B1647" s="164"/>
      <c r="C1647" s="165"/>
      <c r="D1647" s="166"/>
      <c r="E1647" s="165"/>
      <c r="F1647" s="165"/>
      <c r="G1647" s="220"/>
      <c r="H1647" s="165"/>
      <c r="I1647" s="167"/>
      <c r="J1647" s="168"/>
      <c r="K1647" s="503"/>
    </row>
    <row r="1648" spans="1:11" x14ac:dyDescent="0.2">
      <c r="A1648" s="163">
        <v>1633</v>
      </c>
      <c r="B1648" s="164"/>
      <c r="C1648" s="165"/>
      <c r="D1648" s="166"/>
      <c r="E1648" s="165"/>
      <c r="F1648" s="165"/>
      <c r="G1648" s="220"/>
      <c r="H1648" s="165"/>
      <c r="I1648" s="167"/>
      <c r="J1648" s="168"/>
      <c r="K1648" s="503"/>
    </row>
    <row r="1649" spans="1:11" x14ac:dyDescent="0.2">
      <c r="A1649" s="163">
        <v>1634</v>
      </c>
      <c r="B1649" s="164"/>
      <c r="C1649" s="165"/>
      <c r="D1649" s="166"/>
      <c r="E1649" s="165"/>
      <c r="F1649" s="165"/>
      <c r="G1649" s="220"/>
      <c r="H1649" s="165"/>
      <c r="I1649" s="167"/>
      <c r="J1649" s="168"/>
      <c r="K1649" s="503"/>
    </row>
    <row r="1650" spans="1:11" x14ac:dyDescent="0.2">
      <c r="A1650" s="163">
        <v>1635</v>
      </c>
      <c r="B1650" s="164"/>
      <c r="C1650" s="165"/>
      <c r="D1650" s="166"/>
      <c r="E1650" s="165"/>
      <c r="F1650" s="165"/>
      <c r="G1650" s="220"/>
      <c r="H1650" s="165"/>
      <c r="I1650" s="167"/>
      <c r="J1650" s="168"/>
      <c r="K1650" s="503"/>
    </row>
    <row r="1651" spans="1:11" x14ac:dyDescent="0.2">
      <c r="A1651" s="163">
        <v>1636</v>
      </c>
      <c r="B1651" s="164"/>
      <c r="C1651" s="165"/>
      <c r="D1651" s="166"/>
      <c r="E1651" s="165"/>
      <c r="F1651" s="165"/>
      <c r="G1651" s="220"/>
      <c r="H1651" s="165"/>
      <c r="I1651" s="167"/>
      <c r="J1651" s="168"/>
      <c r="K1651" s="503"/>
    </row>
    <row r="1652" spans="1:11" x14ac:dyDescent="0.2">
      <c r="A1652" s="163">
        <v>1637</v>
      </c>
      <c r="B1652" s="164"/>
      <c r="C1652" s="165"/>
      <c r="D1652" s="166"/>
      <c r="E1652" s="165"/>
      <c r="F1652" s="165"/>
      <c r="G1652" s="220"/>
      <c r="H1652" s="165"/>
      <c r="I1652" s="167"/>
      <c r="J1652" s="168"/>
      <c r="K1652" s="503"/>
    </row>
    <row r="1653" spans="1:11" x14ac:dyDescent="0.2">
      <c r="A1653" s="163">
        <v>1638</v>
      </c>
      <c r="B1653" s="164"/>
      <c r="C1653" s="165"/>
      <c r="D1653" s="166"/>
      <c r="E1653" s="165"/>
      <c r="F1653" s="165"/>
      <c r="G1653" s="220"/>
      <c r="H1653" s="165"/>
      <c r="I1653" s="167"/>
      <c r="J1653" s="168"/>
      <c r="K1653" s="503"/>
    </row>
    <row r="1654" spans="1:11" x14ac:dyDescent="0.2">
      <c r="A1654" s="163">
        <v>1639</v>
      </c>
      <c r="B1654" s="164"/>
      <c r="C1654" s="165"/>
      <c r="D1654" s="166"/>
      <c r="E1654" s="165"/>
      <c r="F1654" s="165"/>
      <c r="G1654" s="220"/>
      <c r="H1654" s="165"/>
      <c r="I1654" s="167"/>
      <c r="J1654" s="168"/>
      <c r="K1654" s="503"/>
    </row>
    <row r="1655" spans="1:11" x14ac:dyDescent="0.2">
      <c r="A1655" s="163">
        <v>1640</v>
      </c>
      <c r="B1655" s="164"/>
      <c r="C1655" s="165"/>
      <c r="D1655" s="166"/>
      <c r="E1655" s="165"/>
      <c r="F1655" s="165"/>
      <c r="G1655" s="220"/>
      <c r="H1655" s="165"/>
      <c r="I1655" s="167"/>
      <c r="J1655" s="168"/>
      <c r="K1655" s="503"/>
    </row>
    <row r="1656" spans="1:11" x14ac:dyDescent="0.2">
      <c r="A1656" s="163">
        <v>1641</v>
      </c>
      <c r="B1656" s="164"/>
      <c r="C1656" s="165"/>
      <c r="D1656" s="166"/>
      <c r="E1656" s="165"/>
      <c r="F1656" s="165"/>
      <c r="G1656" s="220"/>
      <c r="H1656" s="165"/>
      <c r="I1656" s="167"/>
      <c r="J1656" s="168"/>
      <c r="K1656" s="503"/>
    </row>
    <row r="1657" spans="1:11" x14ac:dyDescent="0.2">
      <c r="A1657" s="163">
        <v>1642</v>
      </c>
      <c r="B1657" s="164"/>
      <c r="C1657" s="165"/>
      <c r="D1657" s="166"/>
      <c r="E1657" s="165"/>
      <c r="F1657" s="165"/>
      <c r="G1657" s="220"/>
      <c r="H1657" s="165"/>
      <c r="I1657" s="167"/>
      <c r="J1657" s="168"/>
      <c r="K1657" s="503"/>
    </row>
    <row r="1658" spans="1:11" x14ac:dyDescent="0.2">
      <c r="A1658" s="163">
        <v>1643</v>
      </c>
      <c r="B1658" s="164"/>
      <c r="C1658" s="165"/>
      <c r="D1658" s="166"/>
      <c r="E1658" s="165"/>
      <c r="F1658" s="165"/>
      <c r="G1658" s="220"/>
      <c r="H1658" s="165"/>
      <c r="I1658" s="167"/>
      <c r="J1658" s="168"/>
      <c r="K1658" s="503"/>
    </row>
    <row r="1659" spans="1:11" x14ac:dyDescent="0.2">
      <c r="A1659" s="163">
        <v>1644</v>
      </c>
      <c r="B1659" s="164"/>
      <c r="C1659" s="165"/>
      <c r="D1659" s="166"/>
      <c r="E1659" s="165"/>
      <c r="F1659" s="165"/>
      <c r="G1659" s="220"/>
      <c r="H1659" s="165"/>
      <c r="I1659" s="167"/>
      <c r="J1659" s="168"/>
      <c r="K1659" s="503"/>
    </row>
    <row r="1660" spans="1:11" x14ac:dyDescent="0.2">
      <c r="A1660" s="163">
        <v>1645</v>
      </c>
      <c r="B1660" s="164"/>
      <c r="C1660" s="165"/>
      <c r="D1660" s="166"/>
      <c r="E1660" s="165"/>
      <c r="F1660" s="165"/>
      <c r="G1660" s="220"/>
      <c r="H1660" s="165"/>
      <c r="I1660" s="167"/>
      <c r="J1660" s="168"/>
      <c r="K1660" s="503"/>
    </row>
    <row r="1661" spans="1:11" x14ac:dyDescent="0.2">
      <c r="A1661" s="163">
        <v>1646</v>
      </c>
      <c r="B1661" s="164"/>
      <c r="C1661" s="165"/>
      <c r="D1661" s="166"/>
      <c r="E1661" s="165"/>
      <c r="F1661" s="165"/>
      <c r="G1661" s="220"/>
      <c r="H1661" s="165"/>
      <c r="I1661" s="167"/>
      <c r="J1661" s="168"/>
      <c r="K1661" s="503"/>
    </row>
    <row r="1662" spans="1:11" x14ac:dyDescent="0.2">
      <c r="A1662" s="163">
        <v>1647</v>
      </c>
      <c r="B1662" s="164"/>
      <c r="C1662" s="165"/>
      <c r="D1662" s="166"/>
      <c r="E1662" s="165"/>
      <c r="F1662" s="165"/>
      <c r="G1662" s="220"/>
      <c r="H1662" s="165"/>
      <c r="I1662" s="167"/>
      <c r="J1662" s="168"/>
      <c r="K1662" s="503"/>
    </row>
    <row r="1663" spans="1:11" x14ac:dyDescent="0.2">
      <c r="A1663" s="163">
        <v>1648</v>
      </c>
      <c r="B1663" s="164"/>
      <c r="C1663" s="165"/>
      <c r="D1663" s="166"/>
      <c r="E1663" s="165"/>
      <c r="F1663" s="165"/>
      <c r="G1663" s="220"/>
      <c r="H1663" s="165"/>
      <c r="I1663" s="167"/>
      <c r="J1663" s="168"/>
      <c r="K1663" s="503"/>
    </row>
    <row r="1664" spans="1:11" x14ac:dyDescent="0.2">
      <c r="A1664" s="163">
        <v>1649</v>
      </c>
      <c r="B1664" s="164"/>
      <c r="C1664" s="165"/>
      <c r="D1664" s="166"/>
      <c r="E1664" s="165"/>
      <c r="F1664" s="165"/>
      <c r="G1664" s="220"/>
      <c r="H1664" s="165"/>
      <c r="I1664" s="167"/>
      <c r="J1664" s="168"/>
      <c r="K1664" s="503"/>
    </row>
    <row r="1665" spans="1:11" x14ac:dyDescent="0.2">
      <c r="A1665" s="163">
        <v>1650</v>
      </c>
      <c r="B1665" s="164"/>
      <c r="C1665" s="165"/>
      <c r="D1665" s="166"/>
      <c r="E1665" s="165"/>
      <c r="F1665" s="165"/>
      <c r="G1665" s="220"/>
      <c r="H1665" s="165"/>
      <c r="I1665" s="167"/>
      <c r="J1665" s="168"/>
      <c r="K1665" s="503"/>
    </row>
    <row r="1666" spans="1:11" x14ac:dyDescent="0.2">
      <c r="A1666" s="163">
        <v>1651</v>
      </c>
      <c r="B1666" s="164"/>
      <c r="C1666" s="165"/>
      <c r="D1666" s="166"/>
      <c r="E1666" s="165"/>
      <c r="F1666" s="165"/>
      <c r="G1666" s="220"/>
      <c r="H1666" s="165"/>
      <c r="I1666" s="167"/>
      <c r="J1666" s="168"/>
      <c r="K1666" s="503"/>
    </row>
    <row r="1667" spans="1:11" x14ac:dyDescent="0.2">
      <c r="A1667" s="163">
        <v>1652</v>
      </c>
      <c r="B1667" s="164"/>
      <c r="C1667" s="165"/>
      <c r="D1667" s="166"/>
      <c r="E1667" s="165"/>
      <c r="F1667" s="165"/>
      <c r="G1667" s="220"/>
      <c r="H1667" s="165"/>
      <c r="I1667" s="167"/>
      <c r="J1667" s="168"/>
      <c r="K1667" s="503"/>
    </row>
    <row r="1668" spans="1:11" x14ac:dyDescent="0.2">
      <c r="A1668" s="163">
        <v>1653</v>
      </c>
      <c r="B1668" s="164"/>
      <c r="C1668" s="165"/>
      <c r="D1668" s="166"/>
      <c r="E1668" s="165"/>
      <c r="F1668" s="165"/>
      <c r="G1668" s="220"/>
      <c r="H1668" s="165"/>
      <c r="I1668" s="167"/>
      <c r="J1668" s="168"/>
      <c r="K1668" s="503"/>
    </row>
    <row r="1669" spans="1:11" x14ac:dyDescent="0.2">
      <c r="A1669" s="163">
        <v>1654</v>
      </c>
      <c r="B1669" s="164"/>
      <c r="C1669" s="165"/>
      <c r="D1669" s="166"/>
      <c r="E1669" s="165"/>
      <c r="F1669" s="165"/>
      <c r="G1669" s="220"/>
      <c r="H1669" s="165"/>
      <c r="I1669" s="167"/>
      <c r="J1669" s="168"/>
      <c r="K1669" s="503"/>
    </row>
    <row r="1670" spans="1:11" x14ac:dyDescent="0.2">
      <c r="A1670" s="163">
        <v>1655</v>
      </c>
      <c r="B1670" s="164"/>
      <c r="C1670" s="165"/>
      <c r="D1670" s="166"/>
      <c r="E1670" s="165"/>
      <c r="F1670" s="165"/>
      <c r="G1670" s="220"/>
      <c r="H1670" s="165"/>
      <c r="I1670" s="167"/>
      <c r="J1670" s="168"/>
      <c r="K1670" s="503"/>
    </row>
    <row r="1671" spans="1:11" x14ac:dyDescent="0.2">
      <c r="A1671" s="163">
        <v>1656</v>
      </c>
      <c r="B1671" s="164"/>
      <c r="C1671" s="165"/>
      <c r="D1671" s="166"/>
      <c r="E1671" s="165"/>
      <c r="F1671" s="165"/>
      <c r="G1671" s="220"/>
      <c r="H1671" s="165"/>
      <c r="I1671" s="167"/>
      <c r="J1671" s="168"/>
      <c r="K1671" s="503"/>
    </row>
    <row r="1672" spans="1:11" x14ac:dyDescent="0.2">
      <c r="A1672" s="163">
        <v>1657</v>
      </c>
      <c r="B1672" s="164"/>
      <c r="C1672" s="165"/>
      <c r="D1672" s="166"/>
      <c r="E1672" s="165"/>
      <c r="F1672" s="165"/>
      <c r="G1672" s="220"/>
      <c r="H1672" s="165"/>
      <c r="I1672" s="167"/>
      <c r="J1672" s="168"/>
      <c r="K1672" s="503"/>
    </row>
    <row r="1673" spans="1:11" x14ac:dyDescent="0.2">
      <c r="A1673" s="163">
        <v>1658</v>
      </c>
      <c r="B1673" s="164"/>
      <c r="C1673" s="165"/>
      <c r="D1673" s="166"/>
      <c r="E1673" s="165"/>
      <c r="F1673" s="165"/>
      <c r="G1673" s="220"/>
      <c r="H1673" s="165"/>
      <c r="I1673" s="167"/>
      <c r="J1673" s="168"/>
      <c r="K1673" s="503"/>
    </row>
    <row r="1674" spans="1:11" x14ac:dyDescent="0.2">
      <c r="A1674" s="163">
        <v>1659</v>
      </c>
      <c r="B1674" s="164"/>
      <c r="C1674" s="165"/>
      <c r="D1674" s="166"/>
      <c r="E1674" s="165"/>
      <c r="F1674" s="165"/>
      <c r="G1674" s="220"/>
      <c r="H1674" s="165"/>
      <c r="I1674" s="167"/>
      <c r="J1674" s="168"/>
      <c r="K1674" s="503"/>
    </row>
    <row r="1675" spans="1:11" x14ac:dyDescent="0.2">
      <c r="A1675" s="163">
        <v>1660</v>
      </c>
      <c r="B1675" s="164"/>
      <c r="C1675" s="165"/>
      <c r="D1675" s="166"/>
      <c r="E1675" s="165"/>
      <c r="F1675" s="165"/>
      <c r="G1675" s="220"/>
      <c r="H1675" s="165"/>
      <c r="I1675" s="167"/>
      <c r="J1675" s="168"/>
      <c r="K1675" s="503"/>
    </row>
    <row r="1676" spans="1:11" x14ac:dyDescent="0.2">
      <c r="A1676" s="163">
        <v>1661</v>
      </c>
      <c r="B1676" s="164"/>
      <c r="C1676" s="165"/>
      <c r="D1676" s="166"/>
      <c r="E1676" s="165"/>
      <c r="F1676" s="165"/>
      <c r="G1676" s="220"/>
      <c r="H1676" s="165"/>
      <c r="I1676" s="167"/>
      <c r="J1676" s="168"/>
      <c r="K1676" s="503"/>
    </row>
    <row r="1677" spans="1:11" x14ac:dyDescent="0.2">
      <c r="A1677" s="163">
        <v>1662</v>
      </c>
      <c r="B1677" s="164"/>
      <c r="C1677" s="165"/>
      <c r="D1677" s="166"/>
      <c r="E1677" s="165"/>
      <c r="F1677" s="165"/>
      <c r="G1677" s="220"/>
      <c r="H1677" s="165"/>
      <c r="I1677" s="167"/>
      <c r="J1677" s="168"/>
      <c r="K1677" s="503"/>
    </row>
    <row r="1678" spans="1:11" x14ac:dyDescent="0.2">
      <c r="A1678" s="163">
        <v>1663</v>
      </c>
      <c r="B1678" s="164"/>
      <c r="C1678" s="165"/>
      <c r="D1678" s="166"/>
      <c r="E1678" s="165"/>
      <c r="F1678" s="165"/>
      <c r="G1678" s="220"/>
      <c r="H1678" s="165"/>
      <c r="I1678" s="167"/>
      <c r="J1678" s="168"/>
      <c r="K1678" s="503"/>
    </row>
    <row r="1679" spans="1:11" x14ac:dyDescent="0.2">
      <c r="A1679" s="163">
        <v>1664</v>
      </c>
      <c r="B1679" s="164"/>
      <c r="C1679" s="165"/>
      <c r="D1679" s="166"/>
      <c r="E1679" s="165"/>
      <c r="F1679" s="165"/>
      <c r="G1679" s="220"/>
      <c r="H1679" s="165"/>
      <c r="I1679" s="167"/>
      <c r="J1679" s="168"/>
      <c r="K1679" s="503"/>
    </row>
    <row r="1680" spans="1:11" x14ac:dyDescent="0.2">
      <c r="A1680" s="163">
        <v>1665</v>
      </c>
      <c r="B1680" s="164"/>
      <c r="C1680" s="165"/>
      <c r="D1680" s="166"/>
      <c r="E1680" s="165"/>
      <c r="F1680" s="165"/>
      <c r="G1680" s="220"/>
      <c r="H1680" s="165"/>
      <c r="I1680" s="167"/>
      <c r="J1680" s="168"/>
      <c r="K1680" s="503"/>
    </row>
    <row r="1681" spans="1:11" x14ac:dyDescent="0.2">
      <c r="A1681" s="163">
        <v>1666</v>
      </c>
      <c r="B1681" s="164"/>
      <c r="C1681" s="165"/>
      <c r="D1681" s="166"/>
      <c r="E1681" s="165"/>
      <c r="F1681" s="165"/>
      <c r="G1681" s="220"/>
      <c r="H1681" s="165"/>
      <c r="I1681" s="167"/>
      <c r="J1681" s="168"/>
      <c r="K1681" s="503"/>
    </row>
    <row r="1682" spans="1:11" x14ac:dyDescent="0.2">
      <c r="A1682" s="163">
        <v>1667</v>
      </c>
      <c r="B1682" s="164"/>
      <c r="C1682" s="165"/>
      <c r="D1682" s="166"/>
      <c r="E1682" s="165"/>
      <c r="F1682" s="165"/>
      <c r="G1682" s="220"/>
      <c r="H1682" s="165"/>
      <c r="I1682" s="167"/>
      <c r="J1682" s="168"/>
      <c r="K1682" s="503"/>
    </row>
    <row r="1683" spans="1:11" x14ac:dyDescent="0.2">
      <c r="A1683" s="163">
        <v>1668</v>
      </c>
      <c r="B1683" s="164"/>
      <c r="C1683" s="165"/>
      <c r="D1683" s="166"/>
      <c r="E1683" s="165"/>
      <c r="F1683" s="165"/>
      <c r="G1683" s="220"/>
      <c r="H1683" s="165"/>
      <c r="I1683" s="167"/>
      <c r="J1683" s="168"/>
      <c r="K1683" s="503"/>
    </row>
    <row r="1684" spans="1:11" x14ac:dyDescent="0.2">
      <c r="A1684" s="163">
        <v>1669</v>
      </c>
      <c r="B1684" s="164"/>
      <c r="C1684" s="165"/>
      <c r="D1684" s="166"/>
      <c r="E1684" s="165"/>
      <c r="F1684" s="165"/>
      <c r="G1684" s="220"/>
      <c r="H1684" s="165"/>
      <c r="I1684" s="167"/>
      <c r="J1684" s="168"/>
      <c r="K1684" s="503"/>
    </row>
    <row r="1685" spans="1:11" x14ac:dyDescent="0.2">
      <c r="A1685" s="163">
        <v>1670</v>
      </c>
      <c r="B1685" s="164"/>
      <c r="C1685" s="165"/>
      <c r="D1685" s="166"/>
      <c r="E1685" s="165"/>
      <c r="F1685" s="165"/>
      <c r="G1685" s="220"/>
      <c r="H1685" s="165"/>
      <c r="I1685" s="167"/>
      <c r="J1685" s="168"/>
      <c r="K1685" s="503"/>
    </row>
    <row r="1686" spans="1:11" x14ac:dyDescent="0.2">
      <c r="A1686" s="163">
        <v>1671</v>
      </c>
      <c r="B1686" s="164"/>
      <c r="C1686" s="165"/>
      <c r="D1686" s="166"/>
      <c r="E1686" s="165"/>
      <c r="F1686" s="165"/>
      <c r="G1686" s="220"/>
      <c r="H1686" s="165"/>
      <c r="I1686" s="167"/>
      <c r="J1686" s="168"/>
      <c r="K1686" s="503"/>
    </row>
    <row r="1687" spans="1:11" x14ac:dyDescent="0.2">
      <c r="A1687" s="163">
        <v>1672</v>
      </c>
      <c r="B1687" s="164"/>
      <c r="C1687" s="165"/>
      <c r="D1687" s="166"/>
      <c r="E1687" s="165"/>
      <c r="F1687" s="165"/>
      <c r="G1687" s="220"/>
      <c r="H1687" s="165"/>
      <c r="I1687" s="167"/>
      <c r="J1687" s="168"/>
      <c r="K1687" s="503"/>
    </row>
    <row r="1688" spans="1:11" x14ac:dyDescent="0.2">
      <c r="A1688" s="163">
        <v>1673</v>
      </c>
      <c r="B1688" s="164"/>
      <c r="C1688" s="165"/>
      <c r="D1688" s="166"/>
      <c r="E1688" s="165"/>
      <c r="F1688" s="165"/>
      <c r="G1688" s="220"/>
      <c r="H1688" s="165"/>
      <c r="I1688" s="167"/>
      <c r="J1688" s="168"/>
      <c r="K1688" s="503"/>
    </row>
    <row r="1689" spans="1:11" x14ac:dyDescent="0.2">
      <c r="A1689" s="163">
        <v>1674</v>
      </c>
      <c r="B1689" s="164"/>
      <c r="C1689" s="165"/>
      <c r="D1689" s="166"/>
      <c r="E1689" s="165"/>
      <c r="F1689" s="165"/>
      <c r="G1689" s="220"/>
      <c r="H1689" s="165"/>
      <c r="I1689" s="167"/>
      <c r="J1689" s="168"/>
      <c r="K1689" s="503"/>
    </row>
    <row r="1690" spans="1:11" x14ac:dyDescent="0.2">
      <c r="A1690" s="163">
        <v>1675</v>
      </c>
      <c r="B1690" s="164"/>
      <c r="C1690" s="165"/>
      <c r="D1690" s="166"/>
      <c r="E1690" s="165"/>
      <c r="F1690" s="165"/>
      <c r="G1690" s="220"/>
      <c r="H1690" s="165"/>
      <c r="I1690" s="167"/>
      <c r="J1690" s="168"/>
      <c r="K1690" s="503"/>
    </row>
    <row r="1691" spans="1:11" x14ac:dyDescent="0.2">
      <c r="A1691" s="163">
        <v>1676</v>
      </c>
      <c r="B1691" s="164"/>
      <c r="C1691" s="165"/>
      <c r="D1691" s="166"/>
      <c r="E1691" s="165"/>
      <c r="F1691" s="165"/>
      <c r="G1691" s="220"/>
      <c r="H1691" s="165"/>
      <c r="I1691" s="167"/>
      <c r="J1691" s="168"/>
      <c r="K1691" s="503"/>
    </row>
    <row r="1692" spans="1:11" x14ac:dyDescent="0.2">
      <c r="A1692" s="163">
        <v>1677</v>
      </c>
      <c r="B1692" s="164"/>
      <c r="C1692" s="165"/>
      <c r="D1692" s="166"/>
      <c r="E1692" s="165"/>
      <c r="F1692" s="165"/>
      <c r="G1692" s="220"/>
      <c r="H1692" s="165"/>
      <c r="I1692" s="167"/>
      <c r="J1692" s="168"/>
      <c r="K1692" s="503"/>
    </row>
    <row r="1693" spans="1:11" x14ac:dyDescent="0.2">
      <c r="A1693" s="163">
        <v>1678</v>
      </c>
      <c r="B1693" s="164"/>
      <c r="C1693" s="165"/>
      <c r="D1693" s="166"/>
      <c r="E1693" s="165"/>
      <c r="F1693" s="165"/>
      <c r="G1693" s="220"/>
      <c r="H1693" s="165"/>
      <c r="I1693" s="167"/>
      <c r="J1693" s="168"/>
      <c r="K1693" s="503"/>
    </row>
    <row r="1694" spans="1:11" x14ac:dyDescent="0.2">
      <c r="A1694" s="163">
        <v>1679</v>
      </c>
      <c r="B1694" s="164"/>
      <c r="C1694" s="165"/>
      <c r="D1694" s="166"/>
      <c r="E1694" s="165"/>
      <c r="F1694" s="165"/>
      <c r="G1694" s="220"/>
      <c r="H1694" s="165"/>
      <c r="I1694" s="167"/>
      <c r="J1694" s="168"/>
      <c r="K1694" s="503"/>
    </row>
    <row r="1695" spans="1:11" x14ac:dyDescent="0.2">
      <c r="A1695" s="163">
        <v>1680</v>
      </c>
      <c r="B1695" s="164"/>
      <c r="C1695" s="165"/>
      <c r="D1695" s="166"/>
      <c r="E1695" s="165"/>
      <c r="F1695" s="165"/>
      <c r="G1695" s="220"/>
      <c r="H1695" s="165"/>
      <c r="I1695" s="167"/>
      <c r="J1695" s="168"/>
      <c r="K1695" s="503"/>
    </row>
    <row r="1696" spans="1:11" x14ac:dyDescent="0.2">
      <c r="A1696" s="163">
        <v>1681</v>
      </c>
      <c r="B1696" s="164"/>
      <c r="C1696" s="165"/>
      <c r="D1696" s="166"/>
      <c r="E1696" s="165"/>
      <c r="F1696" s="165"/>
      <c r="G1696" s="220"/>
      <c r="H1696" s="165"/>
      <c r="I1696" s="167"/>
      <c r="J1696" s="168"/>
      <c r="K1696" s="503"/>
    </row>
    <row r="1697" spans="1:11" x14ac:dyDescent="0.2">
      <c r="A1697" s="163">
        <v>1682</v>
      </c>
      <c r="B1697" s="164"/>
      <c r="C1697" s="165"/>
      <c r="D1697" s="166"/>
      <c r="E1697" s="165"/>
      <c r="F1697" s="165"/>
      <c r="G1697" s="220"/>
      <c r="H1697" s="165"/>
      <c r="I1697" s="167"/>
      <c r="J1697" s="168"/>
      <c r="K1697" s="503"/>
    </row>
    <row r="1698" spans="1:11" x14ac:dyDescent="0.2">
      <c r="A1698" s="163">
        <v>1683</v>
      </c>
      <c r="B1698" s="164"/>
      <c r="C1698" s="165"/>
      <c r="D1698" s="166"/>
      <c r="E1698" s="165"/>
      <c r="F1698" s="165"/>
      <c r="G1698" s="220"/>
      <c r="H1698" s="165"/>
      <c r="I1698" s="167"/>
      <c r="J1698" s="168"/>
      <c r="K1698" s="503"/>
    </row>
    <row r="1699" spans="1:11" x14ac:dyDescent="0.2">
      <c r="A1699" s="163">
        <v>1684</v>
      </c>
      <c r="B1699" s="164"/>
      <c r="C1699" s="165"/>
      <c r="D1699" s="166"/>
      <c r="E1699" s="165"/>
      <c r="F1699" s="165"/>
      <c r="G1699" s="220"/>
      <c r="H1699" s="165"/>
      <c r="I1699" s="167"/>
      <c r="J1699" s="168"/>
      <c r="K1699" s="503"/>
    </row>
    <row r="1700" spans="1:11" x14ac:dyDescent="0.2">
      <c r="A1700" s="163">
        <v>1685</v>
      </c>
      <c r="B1700" s="164"/>
      <c r="C1700" s="165"/>
      <c r="D1700" s="166"/>
      <c r="E1700" s="165"/>
      <c r="F1700" s="165"/>
      <c r="G1700" s="220"/>
      <c r="H1700" s="165"/>
      <c r="I1700" s="167"/>
      <c r="J1700" s="168"/>
      <c r="K1700" s="503"/>
    </row>
    <row r="1701" spans="1:11" x14ac:dyDescent="0.2">
      <c r="A1701" s="163">
        <v>1686</v>
      </c>
      <c r="B1701" s="164"/>
      <c r="C1701" s="165"/>
      <c r="D1701" s="166"/>
      <c r="E1701" s="165"/>
      <c r="F1701" s="165"/>
      <c r="G1701" s="220"/>
      <c r="H1701" s="165"/>
      <c r="I1701" s="167"/>
      <c r="J1701" s="168"/>
      <c r="K1701" s="503"/>
    </row>
    <row r="1702" spans="1:11" x14ac:dyDescent="0.2">
      <c r="A1702" s="163">
        <v>1687</v>
      </c>
      <c r="B1702" s="164"/>
      <c r="C1702" s="165"/>
      <c r="D1702" s="166"/>
      <c r="E1702" s="165"/>
      <c r="F1702" s="165"/>
      <c r="G1702" s="220"/>
      <c r="H1702" s="165"/>
      <c r="I1702" s="167"/>
      <c r="J1702" s="168"/>
      <c r="K1702" s="503"/>
    </row>
    <row r="1703" spans="1:11" x14ac:dyDescent="0.2">
      <c r="A1703" s="163">
        <v>1688</v>
      </c>
      <c r="B1703" s="164"/>
      <c r="C1703" s="165"/>
      <c r="D1703" s="166"/>
      <c r="E1703" s="165"/>
      <c r="F1703" s="165"/>
      <c r="G1703" s="220"/>
      <c r="H1703" s="165"/>
      <c r="I1703" s="167"/>
      <c r="J1703" s="168"/>
      <c r="K1703" s="503"/>
    </row>
    <row r="1704" spans="1:11" x14ac:dyDescent="0.2">
      <c r="A1704" s="163">
        <v>1689</v>
      </c>
      <c r="B1704" s="164"/>
      <c r="C1704" s="165"/>
      <c r="D1704" s="166"/>
      <c r="E1704" s="165"/>
      <c r="F1704" s="165"/>
      <c r="G1704" s="220"/>
      <c r="H1704" s="165"/>
      <c r="I1704" s="167"/>
      <c r="J1704" s="168"/>
      <c r="K1704" s="503"/>
    </row>
    <row r="1705" spans="1:11" x14ac:dyDescent="0.2">
      <c r="A1705" s="163">
        <v>1690</v>
      </c>
      <c r="B1705" s="164"/>
      <c r="C1705" s="165"/>
      <c r="D1705" s="166"/>
      <c r="E1705" s="165"/>
      <c r="F1705" s="165"/>
      <c r="G1705" s="220"/>
      <c r="H1705" s="165"/>
      <c r="I1705" s="167"/>
      <c r="J1705" s="168"/>
      <c r="K1705" s="503"/>
    </row>
    <row r="1706" spans="1:11" x14ac:dyDescent="0.2">
      <c r="A1706" s="163">
        <v>1691</v>
      </c>
      <c r="B1706" s="164"/>
      <c r="C1706" s="165"/>
      <c r="D1706" s="166"/>
      <c r="E1706" s="165"/>
      <c r="F1706" s="165"/>
      <c r="G1706" s="220"/>
      <c r="H1706" s="165"/>
      <c r="I1706" s="167"/>
      <c r="J1706" s="168"/>
      <c r="K1706" s="503"/>
    </row>
    <row r="1707" spans="1:11" x14ac:dyDescent="0.2">
      <c r="A1707" s="163">
        <v>1692</v>
      </c>
      <c r="B1707" s="164"/>
      <c r="C1707" s="165"/>
      <c r="D1707" s="166"/>
      <c r="E1707" s="165"/>
      <c r="F1707" s="165"/>
      <c r="G1707" s="220"/>
      <c r="H1707" s="165"/>
      <c r="I1707" s="167"/>
      <c r="J1707" s="168"/>
      <c r="K1707" s="503"/>
    </row>
    <row r="1708" spans="1:11" x14ac:dyDescent="0.2">
      <c r="A1708" s="163">
        <v>1693</v>
      </c>
      <c r="B1708" s="164"/>
      <c r="C1708" s="165"/>
      <c r="D1708" s="166"/>
      <c r="E1708" s="165"/>
      <c r="F1708" s="165"/>
      <c r="G1708" s="220"/>
      <c r="H1708" s="165"/>
      <c r="I1708" s="167"/>
      <c r="J1708" s="168"/>
      <c r="K1708" s="503"/>
    </row>
    <row r="1709" spans="1:11" x14ac:dyDescent="0.2">
      <c r="A1709" s="163">
        <v>1694</v>
      </c>
      <c r="B1709" s="164"/>
      <c r="C1709" s="165"/>
      <c r="D1709" s="166"/>
      <c r="E1709" s="165"/>
      <c r="F1709" s="165"/>
      <c r="G1709" s="220"/>
      <c r="H1709" s="165"/>
      <c r="I1709" s="167"/>
      <c r="J1709" s="168"/>
      <c r="K1709" s="503"/>
    </row>
    <row r="1710" spans="1:11" x14ac:dyDescent="0.2">
      <c r="A1710" s="163">
        <v>1695</v>
      </c>
      <c r="B1710" s="164"/>
      <c r="C1710" s="165"/>
      <c r="D1710" s="166"/>
      <c r="E1710" s="165"/>
      <c r="F1710" s="165"/>
      <c r="G1710" s="220"/>
      <c r="H1710" s="165"/>
      <c r="I1710" s="167"/>
      <c r="J1710" s="168"/>
      <c r="K1710" s="503"/>
    </row>
    <row r="1711" spans="1:11" x14ac:dyDescent="0.2">
      <c r="A1711" s="163">
        <v>1696</v>
      </c>
      <c r="B1711" s="164"/>
      <c r="C1711" s="165"/>
      <c r="D1711" s="166"/>
      <c r="E1711" s="165"/>
      <c r="F1711" s="165"/>
      <c r="G1711" s="220"/>
      <c r="H1711" s="165"/>
      <c r="I1711" s="167"/>
      <c r="J1711" s="168"/>
      <c r="K1711" s="503"/>
    </row>
    <row r="1712" spans="1:11" x14ac:dyDescent="0.2">
      <c r="A1712" s="163">
        <v>1697</v>
      </c>
      <c r="B1712" s="164"/>
      <c r="C1712" s="165"/>
      <c r="D1712" s="166"/>
      <c r="E1712" s="165"/>
      <c r="F1712" s="165"/>
      <c r="G1712" s="220"/>
      <c r="H1712" s="165"/>
      <c r="I1712" s="167"/>
      <c r="J1712" s="168"/>
      <c r="K1712" s="503"/>
    </row>
    <row r="1713" spans="1:11" x14ac:dyDescent="0.2">
      <c r="A1713" s="163">
        <v>1698</v>
      </c>
      <c r="B1713" s="164"/>
      <c r="C1713" s="165"/>
      <c r="D1713" s="166"/>
      <c r="E1713" s="165"/>
      <c r="F1713" s="165"/>
      <c r="G1713" s="220"/>
      <c r="H1713" s="165"/>
      <c r="I1713" s="167"/>
      <c r="J1713" s="168"/>
      <c r="K1713" s="503"/>
    </row>
    <row r="1714" spans="1:11" x14ac:dyDescent="0.2">
      <c r="A1714" s="163">
        <v>1699</v>
      </c>
      <c r="B1714" s="164"/>
      <c r="C1714" s="165"/>
      <c r="D1714" s="166"/>
      <c r="E1714" s="165"/>
      <c r="F1714" s="165"/>
      <c r="G1714" s="220"/>
      <c r="H1714" s="165"/>
      <c r="I1714" s="167"/>
      <c r="J1714" s="168"/>
      <c r="K1714" s="503"/>
    </row>
    <row r="1715" spans="1:11" x14ac:dyDescent="0.2">
      <c r="A1715" s="163">
        <v>1700</v>
      </c>
      <c r="B1715" s="164"/>
      <c r="C1715" s="165"/>
      <c r="D1715" s="166"/>
      <c r="E1715" s="165"/>
      <c r="F1715" s="165"/>
      <c r="G1715" s="220"/>
      <c r="H1715" s="165"/>
      <c r="I1715" s="167"/>
      <c r="J1715" s="168"/>
      <c r="K1715" s="503"/>
    </row>
    <row r="1716" spans="1:11" x14ac:dyDescent="0.2">
      <c r="A1716" s="163">
        <v>1701</v>
      </c>
      <c r="B1716" s="164"/>
      <c r="C1716" s="165"/>
      <c r="D1716" s="166"/>
      <c r="E1716" s="165"/>
      <c r="F1716" s="165"/>
      <c r="G1716" s="220"/>
      <c r="H1716" s="165"/>
      <c r="I1716" s="167"/>
      <c r="J1716" s="168"/>
      <c r="K1716" s="503"/>
    </row>
    <row r="1717" spans="1:11" x14ac:dyDescent="0.2">
      <c r="A1717" s="163">
        <v>1702</v>
      </c>
      <c r="B1717" s="164"/>
      <c r="C1717" s="165"/>
      <c r="D1717" s="166"/>
      <c r="E1717" s="165"/>
      <c r="F1717" s="165"/>
      <c r="G1717" s="220"/>
      <c r="H1717" s="165"/>
      <c r="I1717" s="167"/>
      <c r="J1717" s="168"/>
      <c r="K1717" s="503"/>
    </row>
    <row r="1718" spans="1:11" x14ac:dyDescent="0.2">
      <c r="A1718" s="163">
        <v>1703</v>
      </c>
      <c r="B1718" s="164"/>
      <c r="C1718" s="165"/>
      <c r="D1718" s="166"/>
      <c r="E1718" s="165"/>
      <c r="F1718" s="165"/>
      <c r="G1718" s="220"/>
      <c r="H1718" s="165"/>
      <c r="I1718" s="167"/>
      <c r="J1718" s="168"/>
      <c r="K1718" s="503"/>
    </row>
    <row r="1719" spans="1:11" x14ac:dyDescent="0.2">
      <c r="A1719" s="163">
        <v>1704</v>
      </c>
      <c r="B1719" s="164"/>
      <c r="C1719" s="165"/>
      <c r="D1719" s="166"/>
      <c r="E1719" s="165"/>
      <c r="F1719" s="165"/>
      <c r="G1719" s="220"/>
      <c r="H1719" s="165"/>
      <c r="I1719" s="167"/>
      <c r="J1719" s="168"/>
      <c r="K1719" s="503"/>
    </row>
    <row r="1720" spans="1:11" x14ac:dyDescent="0.2">
      <c r="A1720" s="163">
        <v>1705</v>
      </c>
      <c r="B1720" s="164"/>
      <c r="C1720" s="165"/>
      <c r="D1720" s="166"/>
      <c r="E1720" s="165"/>
      <c r="F1720" s="165"/>
      <c r="G1720" s="220"/>
      <c r="H1720" s="165"/>
      <c r="I1720" s="167"/>
      <c r="J1720" s="168"/>
      <c r="K1720" s="503"/>
    </row>
    <row r="1721" spans="1:11" x14ac:dyDescent="0.2">
      <c r="A1721" s="163">
        <v>1706</v>
      </c>
      <c r="B1721" s="164"/>
      <c r="C1721" s="165"/>
      <c r="D1721" s="166"/>
      <c r="E1721" s="165"/>
      <c r="F1721" s="165"/>
      <c r="G1721" s="220"/>
      <c r="H1721" s="165"/>
      <c r="I1721" s="167"/>
      <c r="J1721" s="168"/>
      <c r="K1721" s="503"/>
    </row>
    <row r="1722" spans="1:11" x14ac:dyDescent="0.2">
      <c r="A1722" s="163">
        <v>1707</v>
      </c>
      <c r="B1722" s="164"/>
      <c r="C1722" s="165"/>
      <c r="D1722" s="166"/>
      <c r="E1722" s="165"/>
      <c r="F1722" s="165"/>
      <c r="G1722" s="220"/>
      <c r="H1722" s="165"/>
      <c r="I1722" s="167"/>
      <c r="J1722" s="168"/>
      <c r="K1722" s="503"/>
    </row>
    <row r="1723" spans="1:11" x14ac:dyDescent="0.2">
      <c r="A1723" s="163">
        <v>1708</v>
      </c>
      <c r="B1723" s="164"/>
      <c r="C1723" s="165"/>
      <c r="D1723" s="166"/>
      <c r="E1723" s="165"/>
      <c r="F1723" s="165"/>
      <c r="G1723" s="220"/>
      <c r="H1723" s="165"/>
      <c r="I1723" s="167"/>
      <c r="J1723" s="168"/>
      <c r="K1723" s="503"/>
    </row>
    <row r="1724" spans="1:11" x14ac:dyDescent="0.2">
      <c r="A1724" s="163">
        <v>1709</v>
      </c>
      <c r="B1724" s="164"/>
      <c r="C1724" s="165"/>
      <c r="D1724" s="166"/>
      <c r="E1724" s="165"/>
      <c r="F1724" s="165"/>
      <c r="G1724" s="220"/>
      <c r="H1724" s="165"/>
      <c r="I1724" s="167"/>
      <c r="J1724" s="168"/>
      <c r="K1724" s="503"/>
    </row>
    <row r="1725" spans="1:11" x14ac:dyDescent="0.2">
      <c r="A1725" s="163">
        <v>1710</v>
      </c>
      <c r="B1725" s="164"/>
      <c r="C1725" s="165"/>
      <c r="D1725" s="166"/>
      <c r="E1725" s="165"/>
      <c r="F1725" s="165"/>
      <c r="G1725" s="220"/>
      <c r="H1725" s="165"/>
      <c r="I1725" s="167"/>
      <c r="J1725" s="168"/>
      <c r="K1725" s="503"/>
    </row>
    <row r="1726" spans="1:11" x14ac:dyDescent="0.2">
      <c r="A1726" s="163">
        <v>1711</v>
      </c>
      <c r="B1726" s="164"/>
      <c r="C1726" s="165"/>
      <c r="D1726" s="166"/>
      <c r="E1726" s="165"/>
      <c r="F1726" s="165"/>
      <c r="G1726" s="220"/>
      <c r="H1726" s="165"/>
      <c r="I1726" s="167"/>
      <c r="J1726" s="168"/>
      <c r="K1726" s="503"/>
    </row>
    <row r="1727" spans="1:11" x14ac:dyDescent="0.2">
      <c r="A1727" s="163">
        <v>1712</v>
      </c>
      <c r="B1727" s="164"/>
      <c r="C1727" s="165"/>
      <c r="D1727" s="166"/>
      <c r="E1727" s="165"/>
      <c r="F1727" s="165"/>
      <c r="G1727" s="220"/>
      <c r="H1727" s="165"/>
      <c r="I1727" s="167"/>
      <c r="J1727" s="168"/>
      <c r="K1727" s="503"/>
    </row>
    <row r="1728" spans="1:11" x14ac:dyDescent="0.2">
      <c r="A1728" s="163">
        <v>1713</v>
      </c>
      <c r="B1728" s="164"/>
      <c r="C1728" s="165"/>
      <c r="D1728" s="166"/>
      <c r="E1728" s="165"/>
      <c r="F1728" s="165"/>
      <c r="G1728" s="220"/>
      <c r="H1728" s="165"/>
      <c r="I1728" s="167"/>
      <c r="J1728" s="168"/>
      <c r="K1728" s="503"/>
    </row>
    <row r="1729" spans="1:11" x14ac:dyDescent="0.2">
      <c r="A1729" s="163">
        <v>1714</v>
      </c>
      <c r="B1729" s="164"/>
      <c r="C1729" s="165"/>
      <c r="D1729" s="166"/>
      <c r="E1729" s="165"/>
      <c r="F1729" s="165"/>
      <c r="G1729" s="220"/>
      <c r="H1729" s="165"/>
      <c r="I1729" s="167"/>
      <c r="J1729" s="168"/>
      <c r="K1729" s="503"/>
    </row>
    <row r="1730" spans="1:11" x14ac:dyDescent="0.2">
      <c r="A1730" s="163">
        <v>1715</v>
      </c>
      <c r="B1730" s="164"/>
      <c r="C1730" s="165"/>
      <c r="D1730" s="166"/>
      <c r="E1730" s="165"/>
      <c r="F1730" s="165"/>
      <c r="G1730" s="220"/>
      <c r="H1730" s="165"/>
      <c r="I1730" s="167"/>
      <c r="J1730" s="168"/>
      <c r="K1730" s="503"/>
    </row>
    <row r="1731" spans="1:11" x14ac:dyDescent="0.2">
      <c r="A1731" s="163">
        <v>1716</v>
      </c>
      <c r="B1731" s="164"/>
      <c r="C1731" s="165"/>
      <c r="D1731" s="166"/>
      <c r="E1731" s="165"/>
      <c r="F1731" s="165"/>
      <c r="G1731" s="220"/>
      <c r="H1731" s="165"/>
      <c r="I1731" s="167"/>
      <c r="J1731" s="168"/>
      <c r="K1731" s="503"/>
    </row>
    <row r="1732" spans="1:11" x14ac:dyDescent="0.2">
      <c r="A1732" s="163">
        <v>1717</v>
      </c>
      <c r="B1732" s="164"/>
      <c r="C1732" s="165"/>
      <c r="D1732" s="166"/>
      <c r="E1732" s="165"/>
      <c r="F1732" s="165"/>
      <c r="G1732" s="220"/>
      <c r="H1732" s="165"/>
      <c r="I1732" s="167"/>
      <c r="J1732" s="168"/>
      <c r="K1732" s="503"/>
    </row>
    <row r="1733" spans="1:11" x14ac:dyDescent="0.2">
      <c r="A1733" s="163">
        <v>1718</v>
      </c>
      <c r="B1733" s="164"/>
      <c r="C1733" s="165"/>
      <c r="D1733" s="166"/>
      <c r="E1733" s="165"/>
      <c r="F1733" s="165"/>
      <c r="G1733" s="220"/>
      <c r="H1733" s="165"/>
      <c r="I1733" s="167"/>
      <c r="J1733" s="168"/>
      <c r="K1733" s="503"/>
    </row>
    <row r="1734" spans="1:11" x14ac:dyDescent="0.2">
      <c r="A1734" s="163">
        <v>1719</v>
      </c>
      <c r="B1734" s="164"/>
      <c r="C1734" s="165"/>
      <c r="D1734" s="166"/>
      <c r="E1734" s="165"/>
      <c r="F1734" s="165"/>
      <c r="G1734" s="220"/>
      <c r="H1734" s="165"/>
      <c r="I1734" s="167"/>
      <c r="J1734" s="168"/>
      <c r="K1734" s="503"/>
    </row>
    <row r="1735" spans="1:11" x14ac:dyDescent="0.2">
      <c r="A1735" s="163">
        <v>1720</v>
      </c>
      <c r="B1735" s="164"/>
      <c r="C1735" s="165"/>
      <c r="D1735" s="166"/>
      <c r="E1735" s="165"/>
      <c r="F1735" s="165"/>
      <c r="G1735" s="220"/>
      <c r="H1735" s="165"/>
      <c r="I1735" s="167"/>
      <c r="J1735" s="168"/>
      <c r="K1735" s="503"/>
    </row>
    <row r="1736" spans="1:11" x14ac:dyDescent="0.2">
      <c r="A1736" s="163">
        <v>1721</v>
      </c>
      <c r="B1736" s="164"/>
      <c r="C1736" s="165"/>
      <c r="D1736" s="166"/>
      <c r="E1736" s="165"/>
      <c r="F1736" s="165"/>
      <c r="G1736" s="220"/>
      <c r="H1736" s="165"/>
      <c r="I1736" s="167"/>
      <c r="J1736" s="168"/>
      <c r="K1736" s="503"/>
    </row>
    <row r="1737" spans="1:11" x14ac:dyDescent="0.2">
      <c r="A1737" s="163">
        <v>1722</v>
      </c>
      <c r="B1737" s="164"/>
      <c r="C1737" s="165"/>
      <c r="D1737" s="166"/>
      <c r="E1737" s="165"/>
      <c r="F1737" s="165"/>
      <c r="G1737" s="220"/>
      <c r="H1737" s="165"/>
      <c r="I1737" s="167"/>
      <c r="J1737" s="168"/>
      <c r="K1737" s="503"/>
    </row>
    <row r="1738" spans="1:11" x14ac:dyDescent="0.2">
      <c r="A1738" s="163">
        <v>1723</v>
      </c>
      <c r="B1738" s="164"/>
      <c r="C1738" s="165"/>
      <c r="D1738" s="166"/>
      <c r="E1738" s="165"/>
      <c r="F1738" s="165"/>
      <c r="G1738" s="220"/>
      <c r="H1738" s="165"/>
      <c r="I1738" s="167"/>
      <c r="J1738" s="168"/>
      <c r="K1738" s="503"/>
    </row>
    <row r="1739" spans="1:11" x14ac:dyDescent="0.2">
      <c r="A1739" s="163">
        <v>1724</v>
      </c>
      <c r="B1739" s="164"/>
      <c r="C1739" s="165"/>
      <c r="D1739" s="166"/>
      <c r="E1739" s="165"/>
      <c r="F1739" s="165"/>
      <c r="G1739" s="220"/>
      <c r="H1739" s="165"/>
      <c r="I1739" s="167"/>
      <c r="J1739" s="168"/>
      <c r="K1739" s="503"/>
    </row>
    <row r="1740" spans="1:11" x14ac:dyDescent="0.2">
      <c r="A1740" s="163">
        <v>1725</v>
      </c>
      <c r="B1740" s="164"/>
      <c r="C1740" s="165"/>
      <c r="D1740" s="166"/>
      <c r="E1740" s="165"/>
      <c r="F1740" s="165"/>
      <c r="G1740" s="220"/>
      <c r="H1740" s="165"/>
      <c r="I1740" s="167"/>
      <c r="J1740" s="168"/>
      <c r="K1740" s="503"/>
    </row>
    <row r="1741" spans="1:11" x14ac:dyDescent="0.2">
      <c r="A1741" s="163">
        <v>1726</v>
      </c>
      <c r="B1741" s="164"/>
      <c r="C1741" s="165"/>
      <c r="D1741" s="166"/>
      <c r="E1741" s="165"/>
      <c r="F1741" s="165"/>
      <c r="G1741" s="220"/>
      <c r="H1741" s="165"/>
      <c r="I1741" s="167"/>
      <c r="J1741" s="168"/>
      <c r="K1741" s="503"/>
    </row>
    <row r="1742" spans="1:11" x14ac:dyDescent="0.2">
      <c r="A1742" s="163">
        <v>1727</v>
      </c>
      <c r="B1742" s="164"/>
      <c r="C1742" s="165"/>
      <c r="D1742" s="166"/>
      <c r="E1742" s="165"/>
      <c r="F1742" s="165"/>
      <c r="G1742" s="220"/>
      <c r="H1742" s="165"/>
      <c r="I1742" s="167"/>
      <c r="J1742" s="168"/>
      <c r="K1742" s="503"/>
    </row>
    <row r="1743" spans="1:11" x14ac:dyDescent="0.2">
      <c r="A1743" s="163">
        <v>1728</v>
      </c>
      <c r="B1743" s="164"/>
      <c r="C1743" s="165"/>
      <c r="D1743" s="166"/>
      <c r="E1743" s="165"/>
      <c r="F1743" s="165"/>
      <c r="G1743" s="220"/>
      <c r="H1743" s="165"/>
      <c r="I1743" s="167"/>
      <c r="J1743" s="168"/>
      <c r="K1743" s="503"/>
    </row>
    <row r="1744" spans="1:11" x14ac:dyDescent="0.2">
      <c r="A1744" s="163">
        <v>1729</v>
      </c>
      <c r="B1744" s="164"/>
      <c r="C1744" s="165"/>
      <c r="D1744" s="166"/>
      <c r="E1744" s="165"/>
      <c r="F1744" s="165"/>
      <c r="G1744" s="220"/>
      <c r="H1744" s="165"/>
      <c r="I1744" s="167"/>
      <c r="J1744" s="168"/>
      <c r="K1744" s="503"/>
    </row>
    <row r="1745" spans="1:11" x14ac:dyDescent="0.2">
      <c r="A1745" s="163">
        <v>1730</v>
      </c>
      <c r="B1745" s="164"/>
      <c r="C1745" s="165"/>
      <c r="D1745" s="166"/>
      <c r="E1745" s="165"/>
      <c r="F1745" s="165"/>
      <c r="G1745" s="220"/>
      <c r="H1745" s="165"/>
      <c r="I1745" s="167"/>
      <c r="J1745" s="168"/>
      <c r="K1745" s="503"/>
    </row>
    <row r="1746" spans="1:11" x14ac:dyDescent="0.2">
      <c r="A1746" s="163">
        <v>1731</v>
      </c>
      <c r="B1746" s="164"/>
      <c r="C1746" s="165"/>
      <c r="D1746" s="166"/>
      <c r="E1746" s="165"/>
      <c r="F1746" s="165"/>
      <c r="G1746" s="220"/>
      <c r="H1746" s="165"/>
      <c r="I1746" s="167"/>
      <c r="J1746" s="168"/>
      <c r="K1746" s="503"/>
    </row>
    <row r="1747" spans="1:11" x14ac:dyDescent="0.2">
      <c r="A1747" s="163">
        <v>1732</v>
      </c>
      <c r="B1747" s="164"/>
      <c r="C1747" s="165"/>
      <c r="D1747" s="166"/>
      <c r="E1747" s="165"/>
      <c r="F1747" s="165"/>
      <c r="G1747" s="220"/>
      <c r="H1747" s="165"/>
      <c r="I1747" s="167"/>
      <c r="J1747" s="168"/>
      <c r="K1747" s="503"/>
    </row>
    <row r="1748" spans="1:11" x14ac:dyDescent="0.2">
      <c r="A1748" s="163">
        <v>1733</v>
      </c>
      <c r="B1748" s="164"/>
      <c r="C1748" s="165"/>
      <c r="D1748" s="166"/>
      <c r="E1748" s="165"/>
      <c r="F1748" s="165"/>
      <c r="G1748" s="220"/>
      <c r="H1748" s="165"/>
      <c r="I1748" s="167"/>
      <c r="J1748" s="168"/>
      <c r="K1748" s="503"/>
    </row>
    <row r="1749" spans="1:11" x14ac:dyDescent="0.2">
      <c r="A1749" s="163">
        <v>1734</v>
      </c>
      <c r="B1749" s="164"/>
      <c r="C1749" s="165"/>
      <c r="D1749" s="166"/>
      <c r="E1749" s="165"/>
      <c r="F1749" s="165"/>
      <c r="G1749" s="220"/>
      <c r="H1749" s="165"/>
      <c r="I1749" s="167"/>
      <c r="J1749" s="168"/>
      <c r="K1749" s="503"/>
    </row>
    <row r="1750" spans="1:11" x14ac:dyDescent="0.2">
      <c r="A1750" s="163">
        <v>1735</v>
      </c>
      <c r="B1750" s="164"/>
      <c r="C1750" s="165"/>
      <c r="D1750" s="166"/>
      <c r="E1750" s="165"/>
      <c r="F1750" s="165"/>
      <c r="G1750" s="220"/>
      <c r="H1750" s="165"/>
      <c r="I1750" s="167"/>
      <c r="J1750" s="168"/>
      <c r="K1750" s="503"/>
    </row>
    <row r="1751" spans="1:11" x14ac:dyDescent="0.2">
      <c r="A1751" s="163">
        <v>1736</v>
      </c>
      <c r="B1751" s="164"/>
      <c r="C1751" s="165"/>
      <c r="D1751" s="166"/>
      <c r="E1751" s="165"/>
      <c r="F1751" s="165"/>
      <c r="G1751" s="220"/>
      <c r="H1751" s="165"/>
      <c r="I1751" s="167"/>
      <c r="J1751" s="168"/>
      <c r="K1751" s="503"/>
    </row>
    <row r="1752" spans="1:11" x14ac:dyDescent="0.2">
      <c r="A1752" s="163">
        <v>1737</v>
      </c>
      <c r="B1752" s="164"/>
      <c r="C1752" s="165"/>
      <c r="D1752" s="166"/>
      <c r="E1752" s="165"/>
      <c r="F1752" s="165"/>
      <c r="G1752" s="220"/>
      <c r="H1752" s="165"/>
      <c r="I1752" s="167"/>
      <c r="J1752" s="168"/>
      <c r="K1752" s="503"/>
    </row>
    <row r="1753" spans="1:11" x14ac:dyDescent="0.2">
      <c r="A1753" s="163">
        <v>1738</v>
      </c>
      <c r="B1753" s="164"/>
      <c r="C1753" s="165"/>
      <c r="D1753" s="166"/>
      <c r="E1753" s="165"/>
      <c r="F1753" s="165"/>
      <c r="G1753" s="220"/>
      <c r="H1753" s="165"/>
      <c r="I1753" s="167"/>
      <c r="J1753" s="168"/>
      <c r="K1753" s="503"/>
    </row>
    <row r="1754" spans="1:11" x14ac:dyDescent="0.2">
      <c r="A1754" s="163">
        <v>1739</v>
      </c>
      <c r="B1754" s="164"/>
      <c r="C1754" s="165"/>
      <c r="D1754" s="166"/>
      <c r="E1754" s="165"/>
      <c r="F1754" s="165"/>
      <c r="G1754" s="220"/>
      <c r="H1754" s="165"/>
      <c r="I1754" s="167"/>
      <c r="J1754" s="168"/>
      <c r="K1754" s="503"/>
    </row>
    <row r="1755" spans="1:11" x14ac:dyDescent="0.2">
      <c r="A1755" s="163">
        <v>1740</v>
      </c>
      <c r="B1755" s="164"/>
      <c r="C1755" s="165"/>
      <c r="D1755" s="166"/>
      <c r="E1755" s="165"/>
      <c r="F1755" s="165"/>
      <c r="G1755" s="220"/>
      <c r="H1755" s="165"/>
      <c r="I1755" s="167"/>
      <c r="J1755" s="168"/>
      <c r="K1755" s="503"/>
    </row>
    <row r="1756" spans="1:11" x14ac:dyDescent="0.2">
      <c r="A1756" s="163">
        <v>1741</v>
      </c>
      <c r="B1756" s="164"/>
      <c r="C1756" s="165"/>
      <c r="D1756" s="166"/>
      <c r="E1756" s="165"/>
      <c r="F1756" s="165"/>
      <c r="G1756" s="220"/>
      <c r="H1756" s="165"/>
      <c r="I1756" s="167"/>
      <c r="J1756" s="168"/>
      <c r="K1756" s="503"/>
    </row>
    <row r="1757" spans="1:11" x14ac:dyDescent="0.2">
      <c r="A1757" s="163">
        <v>1742</v>
      </c>
      <c r="B1757" s="164"/>
      <c r="C1757" s="165"/>
      <c r="D1757" s="166"/>
      <c r="E1757" s="165"/>
      <c r="F1757" s="165"/>
      <c r="G1757" s="220"/>
      <c r="H1757" s="165"/>
      <c r="I1757" s="167"/>
      <c r="J1757" s="168"/>
      <c r="K1757" s="503"/>
    </row>
    <row r="1758" spans="1:11" x14ac:dyDescent="0.2">
      <c r="A1758" s="163">
        <v>1743</v>
      </c>
      <c r="B1758" s="164"/>
      <c r="C1758" s="165"/>
      <c r="D1758" s="166"/>
      <c r="E1758" s="165"/>
      <c r="F1758" s="165"/>
      <c r="G1758" s="220"/>
      <c r="H1758" s="165"/>
      <c r="I1758" s="167"/>
      <c r="J1758" s="168"/>
      <c r="K1758" s="503"/>
    </row>
    <row r="1759" spans="1:11" x14ac:dyDescent="0.2">
      <c r="A1759" s="163">
        <v>1744</v>
      </c>
      <c r="B1759" s="164"/>
      <c r="C1759" s="165"/>
      <c r="D1759" s="166"/>
      <c r="E1759" s="165"/>
      <c r="F1759" s="165"/>
      <c r="G1759" s="220"/>
      <c r="H1759" s="165"/>
      <c r="I1759" s="167"/>
      <c r="J1759" s="168"/>
      <c r="K1759" s="503"/>
    </row>
    <row r="1760" spans="1:11" x14ac:dyDescent="0.2">
      <c r="A1760" s="163">
        <v>1745</v>
      </c>
      <c r="B1760" s="164"/>
      <c r="C1760" s="165"/>
      <c r="D1760" s="166"/>
      <c r="E1760" s="165"/>
      <c r="F1760" s="165"/>
      <c r="G1760" s="220"/>
      <c r="H1760" s="165"/>
      <c r="I1760" s="167"/>
      <c r="J1760" s="168"/>
      <c r="K1760" s="503"/>
    </row>
    <row r="1761" spans="1:11" x14ac:dyDescent="0.2">
      <c r="A1761" s="163">
        <v>1746</v>
      </c>
      <c r="B1761" s="164"/>
      <c r="C1761" s="165"/>
      <c r="D1761" s="166"/>
      <c r="E1761" s="165"/>
      <c r="F1761" s="165"/>
      <c r="G1761" s="220"/>
      <c r="H1761" s="165"/>
      <c r="I1761" s="167"/>
      <c r="J1761" s="168"/>
      <c r="K1761" s="503"/>
    </row>
    <row r="1762" spans="1:11" x14ac:dyDescent="0.2">
      <c r="A1762" s="163">
        <v>1747</v>
      </c>
      <c r="B1762" s="164"/>
      <c r="C1762" s="165"/>
      <c r="D1762" s="166"/>
      <c r="E1762" s="165"/>
      <c r="F1762" s="165"/>
      <c r="G1762" s="220"/>
      <c r="H1762" s="165"/>
      <c r="I1762" s="167"/>
      <c r="J1762" s="168"/>
      <c r="K1762" s="503"/>
    </row>
    <row r="1763" spans="1:11" x14ac:dyDescent="0.2">
      <c r="A1763" s="163">
        <v>1748</v>
      </c>
      <c r="B1763" s="164"/>
      <c r="C1763" s="165"/>
      <c r="D1763" s="166"/>
      <c r="E1763" s="165"/>
      <c r="F1763" s="165"/>
      <c r="G1763" s="220"/>
      <c r="H1763" s="165"/>
      <c r="I1763" s="167"/>
      <c r="J1763" s="168"/>
      <c r="K1763" s="503"/>
    </row>
    <row r="1764" spans="1:11" x14ac:dyDescent="0.2">
      <c r="A1764" s="163">
        <v>1749</v>
      </c>
      <c r="B1764" s="164"/>
      <c r="C1764" s="165"/>
      <c r="D1764" s="166"/>
      <c r="E1764" s="165"/>
      <c r="F1764" s="165"/>
      <c r="G1764" s="220"/>
      <c r="H1764" s="165"/>
      <c r="I1764" s="167"/>
      <c r="J1764" s="168"/>
      <c r="K1764" s="503"/>
    </row>
    <row r="1765" spans="1:11" x14ac:dyDescent="0.2">
      <c r="A1765" s="163">
        <v>1750</v>
      </c>
      <c r="B1765" s="164"/>
      <c r="C1765" s="165"/>
      <c r="D1765" s="166"/>
      <c r="E1765" s="165"/>
      <c r="F1765" s="165"/>
      <c r="G1765" s="220"/>
      <c r="H1765" s="165"/>
      <c r="I1765" s="167"/>
      <c r="J1765" s="168"/>
      <c r="K1765" s="503"/>
    </row>
    <row r="1766" spans="1:11" x14ac:dyDescent="0.2">
      <c r="A1766" s="163">
        <v>1751</v>
      </c>
      <c r="B1766" s="164"/>
      <c r="C1766" s="165"/>
      <c r="D1766" s="166"/>
      <c r="E1766" s="165"/>
      <c r="F1766" s="165"/>
      <c r="G1766" s="220"/>
      <c r="H1766" s="165"/>
      <c r="I1766" s="167"/>
      <c r="J1766" s="168"/>
      <c r="K1766" s="503"/>
    </row>
    <row r="1767" spans="1:11" x14ac:dyDescent="0.2">
      <c r="A1767" s="163">
        <v>1752</v>
      </c>
      <c r="B1767" s="164"/>
      <c r="C1767" s="165"/>
      <c r="D1767" s="166"/>
      <c r="E1767" s="165"/>
      <c r="F1767" s="165"/>
      <c r="G1767" s="220"/>
      <c r="H1767" s="165"/>
      <c r="I1767" s="167"/>
      <c r="J1767" s="168"/>
      <c r="K1767" s="503"/>
    </row>
    <row r="1768" spans="1:11" x14ac:dyDescent="0.2">
      <c r="A1768" s="163">
        <v>1753</v>
      </c>
      <c r="B1768" s="164"/>
      <c r="C1768" s="165"/>
      <c r="D1768" s="166"/>
      <c r="E1768" s="165"/>
      <c r="F1768" s="165"/>
      <c r="G1768" s="220"/>
      <c r="H1768" s="165"/>
      <c r="I1768" s="167"/>
      <c r="J1768" s="168"/>
      <c r="K1768" s="503"/>
    </row>
    <row r="1769" spans="1:11" x14ac:dyDescent="0.2">
      <c r="A1769" s="163">
        <v>1754</v>
      </c>
      <c r="B1769" s="164"/>
      <c r="C1769" s="165"/>
      <c r="D1769" s="166"/>
      <c r="E1769" s="165"/>
      <c r="F1769" s="165"/>
      <c r="G1769" s="220"/>
      <c r="H1769" s="165"/>
      <c r="I1769" s="167"/>
      <c r="J1769" s="168"/>
      <c r="K1769" s="503"/>
    </row>
    <row r="1770" spans="1:11" x14ac:dyDescent="0.2">
      <c r="A1770" s="163">
        <v>1755</v>
      </c>
      <c r="B1770" s="164"/>
      <c r="C1770" s="165"/>
      <c r="D1770" s="166"/>
      <c r="E1770" s="165"/>
      <c r="F1770" s="165"/>
      <c r="G1770" s="220"/>
      <c r="H1770" s="165"/>
      <c r="I1770" s="167"/>
      <c r="J1770" s="168"/>
      <c r="K1770" s="503"/>
    </row>
    <row r="1771" spans="1:11" x14ac:dyDescent="0.2">
      <c r="A1771" s="163">
        <v>1756</v>
      </c>
      <c r="B1771" s="164"/>
      <c r="C1771" s="165"/>
      <c r="D1771" s="166"/>
      <c r="E1771" s="165"/>
      <c r="F1771" s="165"/>
      <c r="G1771" s="220"/>
      <c r="H1771" s="165"/>
      <c r="I1771" s="167"/>
      <c r="J1771" s="168"/>
      <c r="K1771" s="503"/>
    </row>
    <row r="1772" spans="1:11" x14ac:dyDescent="0.2">
      <c r="A1772" s="163">
        <v>1757</v>
      </c>
      <c r="B1772" s="164"/>
      <c r="C1772" s="165"/>
      <c r="D1772" s="166"/>
      <c r="E1772" s="165"/>
      <c r="F1772" s="165"/>
      <c r="G1772" s="220"/>
      <c r="H1772" s="165"/>
      <c r="I1772" s="167"/>
      <c r="J1772" s="168"/>
      <c r="K1772" s="503"/>
    </row>
    <row r="1773" spans="1:11" x14ac:dyDescent="0.2">
      <c r="A1773" s="163">
        <v>1758</v>
      </c>
      <c r="B1773" s="164"/>
      <c r="C1773" s="165"/>
      <c r="D1773" s="166"/>
      <c r="E1773" s="165"/>
      <c r="F1773" s="165"/>
      <c r="G1773" s="220"/>
      <c r="H1773" s="165"/>
      <c r="I1773" s="167"/>
      <c r="J1773" s="168"/>
      <c r="K1773" s="503"/>
    </row>
    <row r="1774" spans="1:11" x14ac:dyDescent="0.2">
      <c r="A1774" s="163">
        <v>1759</v>
      </c>
      <c r="B1774" s="164"/>
      <c r="C1774" s="165"/>
      <c r="D1774" s="166"/>
      <c r="E1774" s="165"/>
      <c r="F1774" s="165"/>
      <c r="G1774" s="220"/>
      <c r="H1774" s="165"/>
      <c r="I1774" s="167"/>
      <c r="J1774" s="168"/>
      <c r="K1774" s="503"/>
    </row>
    <row r="1775" spans="1:11" x14ac:dyDescent="0.2">
      <c r="A1775" s="163">
        <v>1760</v>
      </c>
      <c r="B1775" s="164"/>
      <c r="C1775" s="165"/>
      <c r="D1775" s="166"/>
      <c r="E1775" s="165"/>
      <c r="F1775" s="165"/>
      <c r="G1775" s="220"/>
      <c r="H1775" s="165"/>
      <c r="I1775" s="167"/>
      <c r="J1775" s="168"/>
      <c r="K1775" s="503"/>
    </row>
    <row r="1776" spans="1:11" x14ac:dyDescent="0.2">
      <c r="A1776" s="163">
        <v>1761</v>
      </c>
      <c r="B1776" s="164"/>
      <c r="C1776" s="165"/>
      <c r="D1776" s="166"/>
      <c r="E1776" s="165"/>
      <c r="F1776" s="165"/>
      <c r="G1776" s="220"/>
      <c r="H1776" s="165"/>
      <c r="I1776" s="167"/>
      <c r="J1776" s="168"/>
      <c r="K1776" s="503"/>
    </row>
    <row r="1777" spans="1:11" x14ac:dyDescent="0.2">
      <c r="A1777" s="163">
        <v>1762</v>
      </c>
      <c r="B1777" s="164"/>
      <c r="C1777" s="165"/>
      <c r="D1777" s="166"/>
      <c r="E1777" s="165"/>
      <c r="F1777" s="165"/>
      <c r="G1777" s="220"/>
      <c r="H1777" s="165"/>
      <c r="I1777" s="167"/>
      <c r="J1777" s="168"/>
      <c r="K1777" s="503"/>
    </row>
    <row r="1778" spans="1:11" x14ac:dyDescent="0.2">
      <c r="A1778" s="163">
        <v>1763</v>
      </c>
      <c r="B1778" s="164"/>
      <c r="C1778" s="165"/>
      <c r="D1778" s="166"/>
      <c r="E1778" s="165"/>
      <c r="F1778" s="165"/>
      <c r="G1778" s="220"/>
      <c r="H1778" s="165"/>
      <c r="I1778" s="167"/>
      <c r="J1778" s="168"/>
      <c r="K1778" s="503"/>
    </row>
    <row r="1779" spans="1:11" x14ac:dyDescent="0.2">
      <c r="A1779" s="163">
        <v>1764</v>
      </c>
      <c r="B1779" s="164"/>
      <c r="C1779" s="165"/>
      <c r="D1779" s="166"/>
      <c r="E1779" s="165"/>
      <c r="F1779" s="165"/>
      <c r="G1779" s="220"/>
      <c r="H1779" s="165"/>
      <c r="I1779" s="167"/>
      <c r="J1779" s="168"/>
      <c r="K1779" s="503"/>
    </row>
    <row r="1780" spans="1:11" x14ac:dyDescent="0.2">
      <c r="A1780" s="163">
        <v>1765</v>
      </c>
      <c r="B1780" s="164"/>
      <c r="C1780" s="165"/>
      <c r="D1780" s="166"/>
      <c r="E1780" s="165"/>
      <c r="F1780" s="165"/>
      <c r="G1780" s="220"/>
      <c r="H1780" s="165"/>
      <c r="I1780" s="167"/>
      <c r="J1780" s="168"/>
      <c r="K1780" s="503"/>
    </row>
    <row r="1781" spans="1:11" x14ac:dyDescent="0.2">
      <c r="A1781" s="163">
        <v>1766</v>
      </c>
      <c r="B1781" s="164"/>
      <c r="C1781" s="165"/>
      <c r="D1781" s="166"/>
      <c r="E1781" s="165"/>
      <c r="F1781" s="165"/>
      <c r="G1781" s="220"/>
      <c r="H1781" s="165"/>
      <c r="I1781" s="167"/>
      <c r="J1781" s="168"/>
      <c r="K1781" s="503"/>
    </row>
    <row r="1782" spans="1:11" x14ac:dyDescent="0.2">
      <c r="A1782" s="163">
        <v>1767</v>
      </c>
      <c r="B1782" s="164"/>
      <c r="C1782" s="165"/>
      <c r="D1782" s="166"/>
      <c r="E1782" s="165"/>
      <c r="F1782" s="165"/>
      <c r="G1782" s="220"/>
      <c r="H1782" s="165"/>
      <c r="I1782" s="167"/>
      <c r="J1782" s="168"/>
      <c r="K1782" s="503"/>
    </row>
    <row r="1783" spans="1:11" x14ac:dyDescent="0.2">
      <c r="A1783" s="163">
        <v>1768</v>
      </c>
      <c r="B1783" s="164"/>
      <c r="C1783" s="165"/>
      <c r="D1783" s="166"/>
      <c r="E1783" s="165"/>
      <c r="F1783" s="165"/>
      <c r="G1783" s="220"/>
      <c r="H1783" s="165"/>
      <c r="I1783" s="167"/>
      <c r="J1783" s="168"/>
      <c r="K1783" s="503"/>
    </row>
    <row r="1784" spans="1:11" x14ac:dyDescent="0.2">
      <c r="A1784" s="163">
        <v>1769</v>
      </c>
      <c r="B1784" s="164"/>
      <c r="C1784" s="165"/>
      <c r="D1784" s="166"/>
      <c r="E1784" s="165"/>
      <c r="F1784" s="165"/>
      <c r="G1784" s="220"/>
      <c r="H1784" s="165"/>
      <c r="I1784" s="167"/>
      <c r="J1784" s="168"/>
      <c r="K1784" s="503"/>
    </row>
    <row r="1785" spans="1:11" x14ac:dyDescent="0.2">
      <c r="A1785" s="163">
        <v>1770</v>
      </c>
      <c r="B1785" s="164"/>
      <c r="C1785" s="165"/>
      <c r="D1785" s="166"/>
      <c r="E1785" s="165"/>
      <c r="F1785" s="165"/>
      <c r="G1785" s="220"/>
      <c r="H1785" s="165"/>
      <c r="I1785" s="167"/>
      <c r="J1785" s="168"/>
      <c r="K1785" s="503"/>
    </row>
    <row r="1786" spans="1:11" x14ac:dyDescent="0.2">
      <c r="A1786" s="163">
        <v>1771</v>
      </c>
      <c r="B1786" s="164"/>
      <c r="C1786" s="165"/>
      <c r="D1786" s="166"/>
      <c r="E1786" s="165"/>
      <c r="F1786" s="165"/>
      <c r="G1786" s="220"/>
      <c r="H1786" s="165"/>
      <c r="I1786" s="167"/>
      <c r="J1786" s="168"/>
      <c r="K1786" s="503"/>
    </row>
    <row r="1787" spans="1:11" x14ac:dyDescent="0.2">
      <c r="A1787" s="163">
        <v>1772</v>
      </c>
      <c r="B1787" s="164"/>
      <c r="C1787" s="165"/>
      <c r="D1787" s="166"/>
      <c r="E1787" s="165"/>
      <c r="F1787" s="165"/>
      <c r="G1787" s="220"/>
      <c r="H1787" s="165"/>
      <c r="I1787" s="167"/>
      <c r="J1787" s="168"/>
      <c r="K1787" s="503"/>
    </row>
    <row r="1788" spans="1:11" x14ac:dyDescent="0.2">
      <c r="A1788" s="163">
        <v>1773</v>
      </c>
      <c r="B1788" s="164"/>
      <c r="C1788" s="165"/>
      <c r="D1788" s="166"/>
      <c r="E1788" s="165"/>
      <c r="F1788" s="165"/>
      <c r="G1788" s="220"/>
      <c r="H1788" s="165"/>
      <c r="I1788" s="167"/>
      <c r="J1788" s="168"/>
      <c r="K1788" s="503"/>
    </row>
    <row r="1789" spans="1:11" x14ac:dyDescent="0.2">
      <c r="A1789" s="163">
        <v>1774</v>
      </c>
      <c r="B1789" s="164"/>
      <c r="C1789" s="165"/>
      <c r="D1789" s="166"/>
      <c r="E1789" s="165"/>
      <c r="F1789" s="165"/>
      <c r="G1789" s="220"/>
      <c r="H1789" s="165"/>
      <c r="I1789" s="167"/>
      <c r="J1789" s="168"/>
      <c r="K1789" s="503"/>
    </row>
    <row r="1790" spans="1:11" x14ac:dyDescent="0.2">
      <c r="A1790" s="163">
        <v>1775</v>
      </c>
      <c r="B1790" s="164"/>
      <c r="C1790" s="165"/>
      <c r="D1790" s="166"/>
      <c r="E1790" s="165"/>
      <c r="F1790" s="165"/>
      <c r="G1790" s="220"/>
      <c r="H1790" s="165"/>
      <c r="I1790" s="167"/>
      <c r="J1790" s="168"/>
      <c r="K1790" s="503"/>
    </row>
    <row r="1791" spans="1:11" x14ac:dyDescent="0.2">
      <c r="A1791" s="163">
        <v>1776</v>
      </c>
      <c r="B1791" s="164"/>
      <c r="C1791" s="165"/>
      <c r="D1791" s="166"/>
      <c r="E1791" s="165"/>
      <c r="F1791" s="165"/>
      <c r="G1791" s="220"/>
      <c r="H1791" s="165"/>
      <c r="I1791" s="167"/>
      <c r="J1791" s="168"/>
      <c r="K1791" s="503"/>
    </row>
    <row r="1792" spans="1:11" x14ac:dyDescent="0.2">
      <c r="A1792" s="163">
        <v>1777</v>
      </c>
      <c r="B1792" s="164"/>
      <c r="C1792" s="165"/>
      <c r="D1792" s="166"/>
      <c r="E1792" s="165"/>
      <c r="F1792" s="165"/>
      <c r="G1792" s="220"/>
      <c r="H1792" s="165"/>
      <c r="I1792" s="167"/>
      <c r="J1792" s="168"/>
      <c r="K1792" s="503"/>
    </row>
    <row r="1793" spans="1:11" x14ac:dyDescent="0.2">
      <c r="A1793" s="163">
        <v>1778</v>
      </c>
      <c r="B1793" s="164"/>
      <c r="C1793" s="165"/>
      <c r="D1793" s="166"/>
      <c r="E1793" s="165"/>
      <c r="F1793" s="165"/>
      <c r="G1793" s="220"/>
      <c r="H1793" s="165"/>
      <c r="I1793" s="167"/>
      <c r="J1793" s="168"/>
      <c r="K1793" s="503"/>
    </row>
    <row r="1794" spans="1:11" x14ac:dyDescent="0.2">
      <c r="A1794" s="163">
        <v>1779</v>
      </c>
      <c r="B1794" s="164"/>
      <c r="C1794" s="165"/>
      <c r="D1794" s="166"/>
      <c r="E1794" s="165"/>
      <c r="F1794" s="165"/>
      <c r="G1794" s="220"/>
      <c r="H1794" s="165"/>
      <c r="I1794" s="167"/>
      <c r="J1794" s="168"/>
      <c r="K1794" s="503"/>
    </row>
    <row r="1795" spans="1:11" x14ac:dyDescent="0.2">
      <c r="A1795" s="163">
        <v>1780</v>
      </c>
      <c r="B1795" s="164"/>
      <c r="C1795" s="165"/>
      <c r="D1795" s="166"/>
      <c r="E1795" s="165"/>
      <c r="F1795" s="165"/>
      <c r="G1795" s="220"/>
      <c r="H1795" s="165"/>
      <c r="I1795" s="167"/>
      <c r="J1795" s="168"/>
      <c r="K1795" s="503"/>
    </row>
    <row r="1796" spans="1:11" x14ac:dyDescent="0.2">
      <c r="A1796" s="163">
        <v>1781</v>
      </c>
      <c r="B1796" s="164"/>
      <c r="C1796" s="165"/>
      <c r="D1796" s="166"/>
      <c r="E1796" s="165"/>
      <c r="F1796" s="165"/>
      <c r="G1796" s="220"/>
      <c r="H1796" s="165"/>
      <c r="I1796" s="167"/>
      <c r="J1796" s="168"/>
      <c r="K1796" s="503"/>
    </row>
    <row r="1797" spans="1:11" x14ac:dyDescent="0.2">
      <c r="A1797" s="163">
        <v>1782</v>
      </c>
      <c r="B1797" s="164"/>
      <c r="C1797" s="165"/>
      <c r="D1797" s="166"/>
      <c r="E1797" s="165"/>
      <c r="F1797" s="165"/>
      <c r="G1797" s="220"/>
      <c r="H1797" s="165"/>
      <c r="I1797" s="167"/>
      <c r="J1797" s="168"/>
      <c r="K1797" s="503"/>
    </row>
    <row r="1798" spans="1:11" x14ac:dyDescent="0.2">
      <c r="A1798" s="163">
        <v>1783</v>
      </c>
      <c r="B1798" s="164"/>
      <c r="C1798" s="165"/>
      <c r="D1798" s="166"/>
      <c r="E1798" s="165"/>
      <c r="F1798" s="165"/>
      <c r="G1798" s="220"/>
      <c r="H1798" s="165"/>
      <c r="I1798" s="167"/>
      <c r="J1798" s="168"/>
      <c r="K1798" s="503"/>
    </row>
    <row r="1799" spans="1:11" x14ac:dyDescent="0.2">
      <c r="A1799" s="163">
        <v>1784</v>
      </c>
      <c r="B1799" s="164"/>
      <c r="C1799" s="165"/>
      <c r="D1799" s="166"/>
      <c r="E1799" s="165"/>
      <c r="F1799" s="165"/>
      <c r="G1799" s="220"/>
      <c r="H1799" s="165"/>
      <c r="I1799" s="167"/>
      <c r="J1799" s="168"/>
      <c r="K1799" s="503"/>
    </row>
    <row r="1800" spans="1:11" x14ac:dyDescent="0.2">
      <c r="A1800" s="163">
        <v>1785</v>
      </c>
      <c r="B1800" s="164"/>
      <c r="C1800" s="165"/>
      <c r="D1800" s="166"/>
      <c r="E1800" s="165"/>
      <c r="F1800" s="165"/>
      <c r="G1800" s="220"/>
      <c r="H1800" s="165"/>
      <c r="I1800" s="167"/>
      <c r="J1800" s="168"/>
      <c r="K1800" s="503"/>
    </row>
    <row r="1801" spans="1:11" x14ac:dyDescent="0.2">
      <c r="A1801" s="163">
        <v>1786</v>
      </c>
      <c r="B1801" s="164"/>
      <c r="C1801" s="165"/>
      <c r="D1801" s="166"/>
      <c r="E1801" s="165"/>
      <c r="F1801" s="165"/>
      <c r="G1801" s="220"/>
      <c r="H1801" s="165"/>
      <c r="I1801" s="167"/>
      <c r="J1801" s="168"/>
      <c r="K1801" s="503"/>
    </row>
    <row r="1802" spans="1:11" x14ac:dyDescent="0.2">
      <c r="A1802" s="163">
        <v>1787</v>
      </c>
      <c r="B1802" s="164"/>
      <c r="C1802" s="165"/>
      <c r="D1802" s="166"/>
      <c r="E1802" s="165"/>
      <c r="F1802" s="165"/>
      <c r="G1802" s="220"/>
      <c r="H1802" s="165"/>
      <c r="I1802" s="167"/>
      <c r="J1802" s="168"/>
      <c r="K1802" s="503"/>
    </row>
    <row r="1803" spans="1:11" x14ac:dyDescent="0.2">
      <c r="A1803" s="163">
        <v>1788</v>
      </c>
      <c r="B1803" s="164"/>
      <c r="C1803" s="165"/>
      <c r="D1803" s="166"/>
      <c r="E1803" s="165"/>
      <c r="F1803" s="165"/>
      <c r="G1803" s="220"/>
      <c r="H1803" s="165"/>
      <c r="I1803" s="167"/>
      <c r="J1803" s="168"/>
      <c r="K1803" s="503"/>
    </row>
    <row r="1804" spans="1:11" x14ac:dyDescent="0.2">
      <c r="A1804" s="163">
        <v>1789</v>
      </c>
      <c r="B1804" s="164"/>
      <c r="C1804" s="165"/>
      <c r="D1804" s="166"/>
      <c r="E1804" s="165"/>
      <c r="F1804" s="165"/>
      <c r="G1804" s="220"/>
      <c r="H1804" s="165"/>
      <c r="I1804" s="167"/>
      <c r="J1804" s="168"/>
      <c r="K1804" s="503"/>
    </row>
    <row r="1805" spans="1:11" x14ac:dyDescent="0.2">
      <c r="A1805" s="163">
        <v>1790</v>
      </c>
      <c r="B1805" s="164"/>
      <c r="C1805" s="165"/>
      <c r="D1805" s="166"/>
      <c r="E1805" s="165"/>
      <c r="F1805" s="165"/>
      <c r="G1805" s="220"/>
      <c r="H1805" s="165"/>
      <c r="I1805" s="167"/>
      <c r="J1805" s="168"/>
      <c r="K1805" s="503"/>
    </row>
    <row r="1806" spans="1:11" x14ac:dyDescent="0.2">
      <c r="A1806" s="163">
        <v>1791</v>
      </c>
      <c r="B1806" s="164"/>
      <c r="C1806" s="165"/>
      <c r="D1806" s="166"/>
      <c r="E1806" s="165"/>
      <c r="F1806" s="165"/>
      <c r="G1806" s="220"/>
      <c r="H1806" s="165"/>
      <c r="I1806" s="167"/>
      <c r="J1806" s="168"/>
      <c r="K1806" s="503"/>
    </row>
    <row r="1807" spans="1:11" x14ac:dyDescent="0.2">
      <c r="A1807" s="163">
        <v>1792</v>
      </c>
      <c r="B1807" s="164"/>
      <c r="C1807" s="165"/>
      <c r="D1807" s="166"/>
      <c r="E1807" s="165"/>
      <c r="F1807" s="165"/>
      <c r="G1807" s="220"/>
      <c r="H1807" s="165"/>
      <c r="I1807" s="167"/>
      <c r="J1807" s="168"/>
      <c r="K1807" s="503"/>
    </row>
    <row r="1808" spans="1:11" x14ac:dyDescent="0.2">
      <c r="A1808" s="163">
        <v>1793</v>
      </c>
      <c r="B1808" s="164"/>
      <c r="C1808" s="165"/>
      <c r="D1808" s="166"/>
      <c r="E1808" s="165"/>
      <c r="F1808" s="165"/>
      <c r="G1808" s="220"/>
      <c r="H1808" s="165"/>
      <c r="I1808" s="167"/>
      <c r="J1808" s="168"/>
      <c r="K1808" s="503"/>
    </row>
    <row r="1809" spans="1:11" x14ac:dyDescent="0.2">
      <c r="A1809" s="163">
        <v>1794</v>
      </c>
      <c r="B1809" s="164"/>
      <c r="C1809" s="165"/>
      <c r="D1809" s="166"/>
      <c r="E1809" s="165"/>
      <c r="F1809" s="165"/>
      <c r="G1809" s="220"/>
      <c r="H1809" s="165"/>
      <c r="I1809" s="167"/>
      <c r="J1809" s="168"/>
      <c r="K1809" s="503"/>
    </row>
    <row r="1810" spans="1:11" x14ac:dyDescent="0.2">
      <c r="A1810" s="163">
        <v>1795</v>
      </c>
      <c r="B1810" s="164"/>
      <c r="C1810" s="165"/>
      <c r="D1810" s="166"/>
      <c r="E1810" s="165"/>
      <c r="F1810" s="165"/>
      <c r="G1810" s="220"/>
      <c r="H1810" s="165"/>
      <c r="I1810" s="167"/>
      <c r="J1810" s="168"/>
      <c r="K1810" s="503"/>
    </row>
    <row r="1811" spans="1:11" x14ac:dyDescent="0.2">
      <c r="A1811" s="163">
        <v>1796</v>
      </c>
      <c r="B1811" s="164"/>
      <c r="C1811" s="165"/>
      <c r="D1811" s="166"/>
      <c r="E1811" s="165"/>
      <c r="F1811" s="165"/>
      <c r="G1811" s="220"/>
      <c r="H1811" s="165"/>
      <c r="I1811" s="167"/>
      <c r="J1811" s="168"/>
      <c r="K1811" s="503"/>
    </row>
    <row r="1812" spans="1:11" x14ac:dyDescent="0.2">
      <c r="A1812" s="163">
        <v>1797</v>
      </c>
      <c r="B1812" s="164"/>
      <c r="C1812" s="165"/>
      <c r="D1812" s="166"/>
      <c r="E1812" s="165"/>
      <c r="F1812" s="165"/>
      <c r="G1812" s="220"/>
      <c r="H1812" s="165"/>
      <c r="I1812" s="167"/>
      <c r="J1812" s="168"/>
      <c r="K1812" s="503"/>
    </row>
    <row r="1813" spans="1:11" x14ac:dyDescent="0.2">
      <c r="A1813" s="163">
        <v>1798</v>
      </c>
      <c r="B1813" s="164"/>
      <c r="C1813" s="165"/>
      <c r="D1813" s="166"/>
      <c r="E1813" s="165"/>
      <c r="F1813" s="165"/>
      <c r="G1813" s="220"/>
      <c r="H1813" s="165"/>
      <c r="I1813" s="167"/>
      <c r="J1813" s="168"/>
      <c r="K1813" s="503"/>
    </row>
    <row r="1814" spans="1:11" x14ac:dyDescent="0.2">
      <c r="A1814" s="163">
        <v>1799</v>
      </c>
      <c r="B1814" s="164"/>
      <c r="C1814" s="165"/>
      <c r="D1814" s="166"/>
      <c r="E1814" s="165"/>
      <c r="F1814" s="165"/>
      <c r="G1814" s="220"/>
      <c r="H1814" s="165"/>
      <c r="I1814" s="167"/>
      <c r="J1814" s="168"/>
      <c r="K1814" s="503"/>
    </row>
    <row r="1815" spans="1:11" x14ac:dyDescent="0.2">
      <c r="A1815" s="163">
        <v>1800</v>
      </c>
      <c r="B1815" s="164"/>
      <c r="C1815" s="165"/>
      <c r="D1815" s="166"/>
      <c r="E1815" s="165"/>
      <c r="F1815" s="165"/>
      <c r="G1815" s="220"/>
      <c r="H1815" s="165"/>
      <c r="I1815" s="167"/>
      <c r="J1815" s="168"/>
      <c r="K1815" s="503"/>
    </row>
    <row r="1816" spans="1:11" x14ac:dyDescent="0.2">
      <c r="A1816" s="163">
        <v>1801</v>
      </c>
      <c r="B1816" s="164"/>
      <c r="C1816" s="165"/>
      <c r="D1816" s="166"/>
      <c r="E1816" s="165"/>
      <c r="F1816" s="165"/>
      <c r="G1816" s="220"/>
      <c r="H1816" s="165"/>
      <c r="I1816" s="167"/>
      <c r="J1816" s="168"/>
      <c r="K1816" s="503"/>
    </row>
    <row r="1817" spans="1:11" x14ac:dyDescent="0.2">
      <c r="A1817" s="163">
        <v>1802</v>
      </c>
      <c r="B1817" s="164"/>
      <c r="C1817" s="165"/>
      <c r="D1817" s="166"/>
      <c r="E1817" s="165"/>
      <c r="F1817" s="165"/>
      <c r="G1817" s="220"/>
      <c r="H1817" s="165"/>
      <c r="I1817" s="167"/>
      <c r="J1817" s="168"/>
      <c r="K1817" s="503"/>
    </row>
    <row r="1818" spans="1:11" x14ac:dyDescent="0.2">
      <c r="A1818" s="163">
        <v>1803</v>
      </c>
      <c r="B1818" s="164"/>
      <c r="C1818" s="165"/>
      <c r="D1818" s="166"/>
      <c r="E1818" s="165"/>
      <c r="F1818" s="165"/>
      <c r="G1818" s="220"/>
      <c r="H1818" s="165"/>
      <c r="I1818" s="167"/>
      <c r="J1818" s="168"/>
      <c r="K1818" s="503"/>
    </row>
    <row r="1819" spans="1:11" x14ac:dyDescent="0.2">
      <c r="A1819" s="163">
        <v>1804</v>
      </c>
      <c r="B1819" s="164"/>
      <c r="C1819" s="165"/>
      <c r="D1819" s="166"/>
      <c r="E1819" s="165"/>
      <c r="F1819" s="165"/>
      <c r="G1819" s="220"/>
      <c r="H1819" s="165"/>
      <c r="I1819" s="167"/>
      <c r="J1819" s="168"/>
      <c r="K1819" s="503"/>
    </row>
    <row r="1820" spans="1:11" x14ac:dyDescent="0.2">
      <c r="A1820" s="163">
        <v>1805</v>
      </c>
      <c r="B1820" s="164"/>
      <c r="C1820" s="165"/>
      <c r="D1820" s="166"/>
      <c r="E1820" s="165"/>
      <c r="F1820" s="165"/>
      <c r="G1820" s="220"/>
      <c r="H1820" s="165"/>
      <c r="I1820" s="167"/>
      <c r="J1820" s="168"/>
      <c r="K1820" s="503"/>
    </row>
    <row r="1821" spans="1:11" x14ac:dyDescent="0.2">
      <c r="A1821" s="163">
        <v>1806</v>
      </c>
      <c r="B1821" s="164"/>
      <c r="C1821" s="165"/>
      <c r="D1821" s="166"/>
      <c r="E1821" s="165"/>
      <c r="F1821" s="165"/>
      <c r="G1821" s="220"/>
      <c r="H1821" s="165"/>
      <c r="I1821" s="167"/>
      <c r="J1821" s="168"/>
      <c r="K1821" s="503"/>
    </row>
    <row r="1822" spans="1:11" x14ac:dyDescent="0.2">
      <c r="A1822" s="163">
        <v>1807</v>
      </c>
      <c r="B1822" s="164"/>
      <c r="C1822" s="165"/>
      <c r="D1822" s="166"/>
      <c r="E1822" s="165"/>
      <c r="F1822" s="165"/>
      <c r="G1822" s="220"/>
      <c r="H1822" s="165"/>
      <c r="I1822" s="167"/>
      <c r="J1822" s="168"/>
      <c r="K1822" s="503"/>
    </row>
    <row r="1823" spans="1:11" x14ac:dyDescent="0.2">
      <c r="A1823" s="163">
        <v>1808</v>
      </c>
      <c r="B1823" s="164"/>
      <c r="C1823" s="165"/>
      <c r="D1823" s="166"/>
      <c r="E1823" s="165"/>
      <c r="F1823" s="165"/>
      <c r="G1823" s="220"/>
      <c r="H1823" s="165"/>
      <c r="I1823" s="167"/>
      <c r="J1823" s="168"/>
      <c r="K1823" s="503"/>
    </row>
    <row r="1824" spans="1:11" x14ac:dyDescent="0.2">
      <c r="A1824" s="163">
        <v>1809</v>
      </c>
      <c r="B1824" s="164"/>
      <c r="C1824" s="165"/>
      <c r="D1824" s="166"/>
      <c r="E1824" s="165"/>
      <c r="F1824" s="165"/>
      <c r="G1824" s="220"/>
      <c r="H1824" s="165"/>
      <c r="I1824" s="167"/>
      <c r="J1824" s="168"/>
      <c r="K1824" s="503"/>
    </row>
    <row r="1825" spans="1:11" x14ac:dyDescent="0.2">
      <c r="A1825" s="163">
        <v>1810</v>
      </c>
      <c r="B1825" s="164"/>
      <c r="C1825" s="165"/>
      <c r="D1825" s="166"/>
      <c r="E1825" s="165"/>
      <c r="F1825" s="165"/>
      <c r="G1825" s="220"/>
      <c r="H1825" s="165"/>
      <c r="I1825" s="167"/>
      <c r="J1825" s="168"/>
      <c r="K1825" s="503"/>
    </row>
    <row r="1826" spans="1:11" x14ac:dyDescent="0.2">
      <c r="A1826" s="163">
        <v>1811</v>
      </c>
      <c r="B1826" s="164"/>
      <c r="C1826" s="165"/>
      <c r="D1826" s="166"/>
      <c r="E1826" s="165"/>
      <c r="F1826" s="165"/>
      <c r="G1826" s="220"/>
      <c r="H1826" s="165"/>
      <c r="I1826" s="167"/>
      <c r="J1826" s="168"/>
      <c r="K1826" s="503"/>
    </row>
    <row r="1827" spans="1:11" x14ac:dyDescent="0.2">
      <c r="A1827" s="163">
        <v>1812</v>
      </c>
      <c r="B1827" s="164"/>
      <c r="C1827" s="165"/>
      <c r="D1827" s="166"/>
      <c r="E1827" s="165"/>
      <c r="F1827" s="165"/>
      <c r="G1827" s="220"/>
      <c r="H1827" s="165"/>
      <c r="I1827" s="167"/>
      <c r="J1827" s="168"/>
      <c r="K1827" s="503"/>
    </row>
    <row r="1828" spans="1:11" x14ac:dyDescent="0.2">
      <c r="A1828" s="163">
        <v>1813</v>
      </c>
      <c r="B1828" s="164"/>
      <c r="C1828" s="165"/>
      <c r="D1828" s="166"/>
      <c r="E1828" s="165"/>
      <c r="F1828" s="165"/>
      <c r="G1828" s="220"/>
      <c r="H1828" s="165"/>
      <c r="I1828" s="167"/>
      <c r="J1828" s="168"/>
      <c r="K1828" s="503"/>
    </row>
    <row r="1829" spans="1:11" x14ac:dyDescent="0.2">
      <c r="A1829" s="163">
        <v>1814</v>
      </c>
      <c r="B1829" s="164"/>
      <c r="C1829" s="165"/>
      <c r="D1829" s="166"/>
      <c r="E1829" s="165"/>
      <c r="F1829" s="165"/>
      <c r="G1829" s="220"/>
      <c r="H1829" s="165"/>
      <c r="I1829" s="167"/>
      <c r="J1829" s="168"/>
      <c r="K1829" s="503"/>
    </row>
    <row r="1830" spans="1:11" x14ac:dyDescent="0.2">
      <c r="A1830" s="163">
        <v>1815</v>
      </c>
      <c r="B1830" s="164"/>
      <c r="C1830" s="165"/>
      <c r="D1830" s="166"/>
      <c r="E1830" s="165"/>
      <c r="F1830" s="165"/>
      <c r="G1830" s="220"/>
      <c r="H1830" s="165"/>
      <c r="I1830" s="167"/>
      <c r="J1830" s="168"/>
      <c r="K1830" s="503"/>
    </row>
    <row r="1831" spans="1:11" x14ac:dyDescent="0.2">
      <c r="A1831" s="163">
        <v>1816</v>
      </c>
      <c r="B1831" s="164"/>
      <c r="C1831" s="165"/>
      <c r="D1831" s="166"/>
      <c r="E1831" s="165"/>
      <c r="F1831" s="165"/>
      <c r="G1831" s="220"/>
      <c r="H1831" s="165"/>
      <c r="I1831" s="167"/>
      <c r="J1831" s="168"/>
      <c r="K1831" s="503"/>
    </row>
    <row r="1832" spans="1:11" x14ac:dyDescent="0.2">
      <c r="A1832" s="163">
        <v>1817</v>
      </c>
      <c r="B1832" s="164"/>
      <c r="C1832" s="165"/>
      <c r="D1832" s="166"/>
      <c r="E1832" s="165"/>
      <c r="F1832" s="165"/>
      <c r="G1832" s="220"/>
      <c r="H1832" s="165"/>
      <c r="I1832" s="167"/>
      <c r="J1832" s="168"/>
      <c r="K1832" s="503"/>
    </row>
    <row r="1833" spans="1:11" x14ac:dyDescent="0.2">
      <c r="A1833" s="163">
        <v>1818</v>
      </c>
      <c r="B1833" s="164"/>
      <c r="C1833" s="165"/>
      <c r="D1833" s="166"/>
      <c r="E1833" s="165"/>
      <c r="F1833" s="165"/>
      <c r="G1833" s="220"/>
      <c r="H1833" s="165"/>
      <c r="I1833" s="167"/>
      <c r="J1833" s="168"/>
      <c r="K1833" s="503"/>
    </row>
    <row r="1834" spans="1:11" x14ac:dyDescent="0.2">
      <c r="A1834" s="163">
        <v>1819</v>
      </c>
      <c r="B1834" s="164"/>
      <c r="C1834" s="165"/>
      <c r="D1834" s="166"/>
      <c r="E1834" s="165"/>
      <c r="F1834" s="165"/>
      <c r="G1834" s="220"/>
      <c r="H1834" s="165"/>
      <c r="I1834" s="167"/>
      <c r="J1834" s="168"/>
      <c r="K1834" s="503"/>
    </row>
    <row r="1835" spans="1:11" x14ac:dyDescent="0.2">
      <c r="A1835" s="163">
        <v>1820</v>
      </c>
      <c r="B1835" s="164"/>
      <c r="C1835" s="165"/>
      <c r="D1835" s="166"/>
      <c r="E1835" s="165"/>
      <c r="F1835" s="165"/>
      <c r="G1835" s="220"/>
      <c r="H1835" s="165"/>
      <c r="I1835" s="167"/>
      <c r="J1835" s="168"/>
      <c r="K1835" s="503"/>
    </row>
    <row r="1836" spans="1:11" x14ac:dyDescent="0.2">
      <c r="A1836" s="163">
        <v>1821</v>
      </c>
      <c r="B1836" s="164"/>
      <c r="C1836" s="165"/>
      <c r="D1836" s="166"/>
      <c r="E1836" s="165"/>
      <c r="F1836" s="165"/>
      <c r="G1836" s="220"/>
      <c r="H1836" s="165"/>
      <c r="I1836" s="167"/>
      <c r="J1836" s="168"/>
      <c r="K1836" s="503"/>
    </row>
    <row r="1837" spans="1:11" x14ac:dyDescent="0.2">
      <c r="A1837" s="163">
        <v>1822</v>
      </c>
      <c r="B1837" s="164"/>
      <c r="C1837" s="165"/>
      <c r="D1837" s="166"/>
      <c r="E1837" s="165"/>
      <c r="F1837" s="165"/>
      <c r="G1837" s="220"/>
      <c r="H1837" s="165"/>
      <c r="I1837" s="167"/>
      <c r="J1837" s="168"/>
      <c r="K1837" s="503"/>
    </row>
    <row r="1838" spans="1:11" x14ac:dyDescent="0.2">
      <c r="A1838" s="163">
        <v>1823</v>
      </c>
      <c r="B1838" s="164"/>
      <c r="C1838" s="165"/>
      <c r="D1838" s="166"/>
      <c r="E1838" s="165"/>
      <c r="F1838" s="165"/>
      <c r="G1838" s="220"/>
      <c r="H1838" s="165"/>
      <c r="I1838" s="167"/>
      <c r="J1838" s="168"/>
      <c r="K1838" s="503"/>
    </row>
    <row r="1839" spans="1:11" x14ac:dyDescent="0.2">
      <c r="A1839" s="163">
        <v>1824</v>
      </c>
      <c r="B1839" s="164"/>
      <c r="C1839" s="165"/>
      <c r="D1839" s="166"/>
      <c r="E1839" s="165"/>
      <c r="F1839" s="165"/>
      <c r="G1839" s="220"/>
      <c r="H1839" s="165"/>
      <c r="I1839" s="167"/>
      <c r="J1839" s="168"/>
      <c r="K1839" s="503"/>
    </row>
    <row r="1840" spans="1:11" x14ac:dyDescent="0.2">
      <c r="A1840" s="163">
        <v>1825</v>
      </c>
      <c r="B1840" s="164"/>
      <c r="C1840" s="165"/>
      <c r="D1840" s="166"/>
      <c r="E1840" s="165"/>
      <c r="F1840" s="165"/>
      <c r="G1840" s="220"/>
      <c r="H1840" s="165"/>
      <c r="I1840" s="167"/>
      <c r="J1840" s="168"/>
      <c r="K1840" s="503"/>
    </row>
    <row r="1841" spans="1:11" x14ac:dyDescent="0.2">
      <c r="A1841" s="163">
        <v>1826</v>
      </c>
      <c r="B1841" s="164"/>
      <c r="C1841" s="165"/>
      <c r="D1841" s="166"/>
      <c r="E1841" s="165"/>
      <c r="F1841" s="165"/>
      <c r="G1841" s="220"/>
      <c r="H1841" s="165"/>
      <c r="I1841" s="167"/>
      <c r="J1841" s="168"/>
      <c r="K1841" s="503"/>
    </row>
    <row r="1842" spans="1:11" x14ac:dyDescent="0.2">
      <c r="A1842" s="163">
        <v>1827</v>
      </c>
      <c r="B1842" s="164"/>
      <c r="C1842" s="165"/>
      <c r="D1842" s="166"/>
      <c r="E1842" s="165"/>
      <c r="F1842" s="165"/>
      <c r="G1842" s="220"/>
      <c r="H1842" s="165"/>
      <c r="I1842" s="167"/>
      <c r="J1842" s="168"/>
      <c r="K1842" s="503"/>
    </row>
    <row r="1843" spans="1:11" x14ac:dyDescent="0.2">
      <c r="A1843" s="163">
        <v>1828</v>
      </c>
      <c r="B1843" s="164"/>
      <c r="C1843" s="165"/>
      <c r="D1843" s="166"/>
      <c r="E1843" s="165"/>
      <c r="F1843" s="165"/>
      <c r="G1843" s="220"/>
      <c r="H1843" s="165"/>
      <c r="I1843" s="167"/>
      <c r="J1843" s="168"/>
      <c r="K1843" s="503"/>
    </row>
    <row r="1844" spans="1:11" x14ac:dyDescent="0.2">
      <c r="A1844" s="163">
        <v>1829</v>
      </c>
      <c r="B1844" s="164"/>
      <c r="C1844" s="165"/>
      <c r="D1844" s="166"/>
      <c r="E1844" s="165"/>
      <c r="F1844" s="165"/>
      <c r="G1844" s="220"/>
      <c r="H1844" s="165"/>
      <c r="I1844" s="167"/>
      <c r="J1844" s="168"/>
      <c r="K1844" s="503"/>
    </row>
    <row r="1845" spans="1:11" x14ac:dyDescent="0.2">
      <c r="A1845" s="163">
        <v>1830</v>
      </c>
      <c r="B1845" s="164"/>
      <c r="C1845" s="165"/>
      <c r="D1845" s="166"/>
      <c r="E1845" s="165"/>
      <c r="F1845" s="165"/>
      <c r="G1845" s="220"/>
      <c r="H1845" s="165"/>
      <c r="I1845" s="167"/>
      <c r="J1845" s="168"/>
      <c r="K1845" s="503"/>
    </row>
    <row r="1846" spans="1:11" x14ac:dyDescent="0.2">
      <c r="A1846" s="163">
        <v>1831</v>
      </c>
      <c r="B1846" s="164"/>
      <c r="C1846" s="165"/>
      <c r="D1846" s="166"/>
      <c r="E1846" s="165"/>
      <c r="F1846" s="165"/>
      <c r="G1846" s="220"/>
      <c r="H1846" s="165"/>
      <c r="I1846" s="167"/>
      <c r="J1846" s="168"/>
      <c r="K1846" s="503"/>
    </row>
    <row r="1847" spans="1:11" x14ac:dyDescent="0.2">
      <c r="A1847" s="163">
        <v>1832</v>
      </c>
      <c r="B1847" s="164"/>
      <c r="C1847" s="165"/>
      <c r="D1847" s="166"/>
      <c r="E1847" s="165"/>
      <c r="F1847" s="165"/>
      <c r="G1847" s="220"/>
      <c r="H1847" s="165"/>
      <c r="I1847" s="167"/>
      <c r="J1847" s="168"/>
      <c r="K1847" s="503"/>
    </row>
    <row r="1848" spans="1:11" x14ac:dyDescent="0.2">
      <c r="A1848" s="163">
        <v>1833</v>
      </c>
      <c r="B1848" s="164"/>
      <c r="C1848" s="165"/>
      <c r="D1848" s="166"/>
      <c r="E1848" s="165"/>
      <c r="F1848" s="165"/>
      <c r="G1848" s="220"/>
      <c r="H1848" s="165"/>
      <c r="I1848" s="167"/>
      <c r="J1848" s="168"/>
      <c r="K1848" s="503"/>
    </row>
    <row r="1849" spans="1:11" x14ac:dyDescent="0.2">
      <c r="A1849" s="163">
        <v>1834</v>
      </c>
      <c r="B1849" s="164"/>
      <c r="C1849" s="165"/>
      <c r="D1849" s="166"/>
      <c r="E1849" s="165"/>
      <c r="F1849" s="165"/>
      <c r="G1849" s="220"/>
      <c r="H1849" s="165"/>
      <c r="I1849" s="167"/>
      <c r="J1849" s="168"/>
      <c r="K1849" s="503"/>
    </row>
    <row r="1850" spans="1:11" x14ac:dyDescent="0.2">
      <c r="A1850" s="163">
        <v>1835</v>
      </c>
      <c r="B1850" s="164"/>
      <c r="C1850" s="165"/>
      <c r="D1850" s="166"/>
      <c r="E1850" s="165"/>
      <c r="F1850" s="165"/>
      <c r="G1850" s="220"/>
      <c r="H1850" s="165"/>
      <c r="I1850" s="167"/>
      <c r="J1850" s="168"/>
      <c r="K1850" s="503"/>
    </row>
    <row r="1851" spans="1:11" x14ac:dyDescent="0.2">
      <c r="A1851" s="163">
        <v>1836</v>
      </c>
      <c r="B1851" s="164"/>
      <c r="C1851" s="165"/>
      <c r="D1851" s="166"/>
      <c r="E1851" s="165"/>
      <c r="F1851" s="165"/>
      <c r="G1851" s="220"/>
      <c r="H1851" s="165"/>
      <c r="I1851" s="167"/>
      <c r="J1851" s="168"/>
      <c r="K1851" s="503"/>
    </row>
    <row r="1852" spans="1:11" x14ac:dyDescent="0.2">
      <c r="A1852" s="163">
        <v>1837</v>
      </c>
      <c r="B1852" s="164"/>
      <c r="C1852" s="165"/>
      <c r="D1852" s="166"/>
      <c r="E1852" s="165"/>
      <c r="F1852" s="165"/>
      <c r="G1852" s="220"/>
      <c r="H1852" s="165"/>
      <c r="I1852" s="167"/>
      <c r="J1852" s="168"/>
      <c r="K1852" s="503"/>
    </row>
    <row r="1853" spans="1:11" x14ac:dyDescent="0.2">
      <c r="A1853" s="163">
        <v>1838</v>
      </c>
      <c r="B1853" s="164"/>
      <c r="C1853" s="165"/>
      <c r="D1853" s="166"/>
      <c r="E1853" s="165"/>
      <c r="F1853" s="165"/>
      <c r="G1853" s="220"/>
      <c r="H1853" s="165"/>
      <c r="I1853" s="167"/>
      <c r="J1853" s="168"/>
      <c r="K1853" s="503"/>
    </row>
    <row r="1854" spans="1:11" x14ac:dyDescent="0.2">
      <c r="A1854" s="163">
        <v>1839</v>
      </c>
      <c r="B1854" s="164"/>
      <c r="C1854" s="165"/>
      <c r="D1854" s="166"/>
      <c r="E1854" s="165"/>
      <c r="F1854" s="165"/>
      <c r="G1854" s="220"/>
      <c r="H1854" s="165"/>
      <c r="I1854" s="167"/>
      <c r="J1854" s="168"/>
      <c r="K1854" s="503"/>
    </row>
    <row r="1855" spans="1:11" x14ac:dyDescent="0.2">
      <c r="A1855" s="163">
        <v>1840</v>
      </c>
      <c r="B1855" s="164"/>
      <c r="C1855" s="165"/>
      <c r="D1855" s="166"/>
      <c r="E1855" s="165"/>
      <c r="F1855" s="165"/>
      <c r="G1855" s="220"/>
      <c r="H1855" s="165"/>
      <c r="I1855" s="167"/>
      <c r="J1855" s="168"/>
      <c r="K1855" s="503"/>
    </row>
    <row r="1856" spans="1:11" x14ac:dyDescent="0.2">
      <c r="A1856" s="163">
        <v>1841</v>
      </c>
      <c r="B1856" s="164"/>
      <c r="C1856" s="165"/>
      <c r="D1856" s="166"/>
      <c r="E1856" s="165"/>
      <c r="F1856" s="165"/>
      <c r="G1856" s="220"/>
      <c r="H1856" s="165"/>
      <c r="I1856" s="167"/>
      <c r="J1856" s="168"/>
      <c r="K1856" s="503"/>
    </row>
    <row r="1857" spans="1:11" x14ac:dyDescent="0.2">
      <c r="A1857" s="163">
        <v>1842</v>
      </c>
      <c r="B1857" s="164"/>
      <c r="C1857" s="165"/>
      <c r="D1857" s="166"/>
      <c r="E1857" s="165"/>
      <c r="F1857" s="165"/>
      <c r="G1857" s="220"/>
      <c r="H1857" s="165"/>
      <c r="I1857" s="167"/>
      <c r="J1857" s="168"/>
      <c r="K1857" s="503"/>
    </row>
    <row r="1858" spans="1:11" x14ac:dyDescent="0.2">
      <c r="A1858" s="163">
        <v>1843</v>
      </c>
      <c r="B1858" s="164"/>
      <c r="C1858" s="165"/>
      <c r="D1858" s="166"/>
      <c r="E1858" s="165"/>
      <c r="F1858" s="165"/>
      <c r="G1858" s="220"/>
      <c r="H1858" s="165"/>
      <c r="I1858" s="167"/>
      <c r="J1858" s="168"/>
      <c r="K1858" s="503"/>
    </row>
    <row r="1859" spans="1:11" x14ac:dyDescent="0.2">
      <c r="A1859" s="163">
        <v>1844</v>
      </c>
      <c r="B1859" s="164"/>
      <c r="C1859" s="165"/>
      <c r="D1859" s="166"/>
      <c r="E1859" s="165"/>
      <c r="F1859" s="165"/>
      <c r="G1859" s="220"/>
      <c r="H1859" s="165"/>
      <c r="I1859" s="167"/>
      <c r="J1859" s="168"/>
      <c r="K1859" s="503"/>
    </row>
    <row r="1860" spans="1:11" x14ac:dyDescent="0.2">
      <c r="A1860" s="163">
        <v>1845</v>
      </c>
      <c r="B1860" s="164"/>
      <c r="C1860" s="165"/>
      <c r="D1860" s="166"/>
      <c r="E1860" s="165"/>
      <c r="F1860" s="165"/>
      <c r="G1860" s="220"/>
      <c r="H1860" s="165"/>
      <c r="I1860" s="167"/>
      <c r="J1860" s="168"/>
      <c r="K1860" s="503"/>
    </row>
    <row r="1861" spans="1:11" x14ac:dyDescent="0.2">
      <c r="A1861" s="163">
        <v>1846</v>
      </c>
      <c r="B1861" s="164"/>
      <c r="C1861" s="165"/>
      <c r="D1861" s="166"/>
      <c r="E1861" s="165"/>
      <c r="F1861" s="165"/>
      <c r="G1861" s="220"/>
      <c r="H1861" s="165"/>
      <c r="I1861" s="167"/>
      <c r="J1861" s="168"/>
      <c r="K1861" s="503"/>
    </row>
    <row r="1862" spans="1:11" x14ac:dyDescent="0.2">
      <c r="A1862" s="163">
        <v>1847</v>
      </c>
      <c r="B1862" s="164"/>
      <c r="C1862" s="165"/>
      <c r="D1862" s="166"/>
      <c r="E1862" s="165"/>
      <c r="F1862" s="165"/>
      <c r="G1862" s="220"/>
      <c r="H1862" s="165"/>
      <c r="I1862" s="167"/>
      <c r="J1862" s="168"/>
      <c r="K1862" s="503"/>
    </row>
    <row r="1863" spans="1:11" x14ac:dyDescent="0.2">
      <c r="A1863" s="163">
        <v>1848</v>
      </c>
      <c r="B1863" s="164"/>
      <c r="C1863" s="165"/>
      <c r="D1863" s="166"/>
      <c r="E1863" s="165"/>
      <c r="F1863" s="165"/>
      <c r="G1863" s="220"/>
      <c r="H1863" s="165"/>
      <c r="I1863" s="167"/>
      <c r="J1863" s="168"/>
      <c r="K1863" s="503"/>
    </row>
    <row r="1864" spans="1:11" x14ac:dyDescent="0.2">
      <c r="A1864" s="163">
        <v>1849</v>
      </c>
      <c r="B1864" s="164"/>
      <c r="C1864" s="165"/>
      <c r="D1864" s="166"/>
      <c r="E1864" s="165"/>
      <c r="F1864" s="165"/>
      <c r="G1864" s="220"/>
      <c r="H1864" s="165"/>
      <c r="I1864" s="167"/>
      <c r="J1864" s="168"/>
      <c r="K1864" s="503"/>
    </row>
    <row r="1865" spans="1:11" x14ac:dyDescent="0.2">
      <c r="A1865" s="163">
        <v>1850</v>
      </c>
      <c r="B1865" s="164"/>
      <c r="C1865" s="165"/>
      <c r="D1865" s="166"/>
      <c r="E1865" s="165"/>
      <c r="F1865" s="165"/>
      <c r="G1865" s="220"/>
      <c r="H1865" s="165"/>
      <c r="I1865" s="167"/>
      <c r="J1865" s="168"/>
      <c r="K1865" s="503"/>
    </row>
    <row r="1866" spans="1:11" x14ac:dyDescent="0.2">
      <c r="A1866" s="163">
        <v>1851</v>
      </c>
      <c r="B1866" s="164"/>
      <c r="C1866" s="165"/>
      <c r="D1866" s="166"/>
      <c r="E1866" s="165"/>
      <c r="F1866" s="165"/>
      <c r="G1866" s="220"/>
      <c r="H1866" s="165"/>
      <c r="I1866" s="167"/>
      <c r="J1866" s="168"/>
      <c r="K1866" s="503"/>
    </row>
    <row r="1867" spans="1:11" x14ac:dyDescent="0.2">
      <c r="A1867" s="163">
        <v>1852</v>
      </c>
      <c r="B1867" s="164"/>
      <c r="C1867" s="165"/>
      <c r="D1867" s="166"/>
      <c r="E1867" s="165"/>
      <c r="F1867" s="165"/>
      <c r="G1867" s="220"/>
      <c r="H1867" s="165"/>
      <c r="I1867" s="167"/>
      <c r="J1867" s="168"/>
      <c r="K1867" s="503"/>
    </row>
    <row r="1868" spans="1:11" x14ac:dyDescent="0.2">
      <c r="A1868" s="163">
        <v>1853</v>
      </c>
      <c r="B1868" s="164"/>
      <c r="C1868" s="165"/>
      <c r="D1868" s="166"/>
      <c r="E1868" s="165"/>
      <c r="F1868" s="165"/>
      <c r="G1868" s="220"/>
      <c r="H1868" s="165"/>
      <c r="I1868" s="167"/>
      <c r="J1868" s="168"/>
      <c r="K1868" s="503"/>
    </row>
    <row r="1869" spans="1:11" x14ac:dyDescent="0.2">
      <c r="A1869" s="163">
        <v>1854</v>
      </c>
      <c r="B1869" s="164"/>
      <c r="C1869" s="165"/>
      <c r="D1869" s="166"/>
      <c r="E1869" s="165"/>
      <c r="F1869" s="165"/>
      <c r="G1869" s="220"/>
      <c r="H1869" s="165"/>
      <c r="I1869" s="167"/>
      <c r="J1869" s="168"/>
      <c r="K1869" s="503"/>
    </row>
    <row r="1870" spans="1:11" x14ac:dyDescent="0.2">
      <c r="A1870" s="163">
        <v>1855</v>
      </c>
      <c r="B1870" s="164"/>
      <c r="C1870" s="165"/>
      <c r="D1870" s="166"/>
      <c r="E1870" s="165"/>
      <c r="F1870" s="165"/>
      <c r="G1870" s="220"/>
      <c r="H1870" s="165"/>
      <c r="I1870" s="167"/>
      <c r="J1870" s="168"/>
      <c r="K1870" s="503"/>
    </row>
    <row r="1871" spans="1:11" x14ac:dyDescent="0.2">
      <c r="A1871" s="163">
        <v>1856</v>
      </c>
      <c r="B1871" s="164"/>
      <c r="C1871" s="165"/>
      <c r="D1871" s="166"/>
      <c r="E1871" s="165"/>
      <c r="F1871" s="165"/>
      <c r="G1871" s="220"/>
      <c r="H1871" s="165"/>
      <c r="I1871" s="167"/>
      <c r="J1871" s="168"/>
      <c r="K1871" s="503"/>
    </row>
    <row r="1872" spans="1:11" x14ac:dyDescent="0.2">
      <c r="A1872" s="163">
        <v>1857</v>
      </c>
      <c r="B1872" s="164"/>
      <c r="C1872" s="165"/>
      <c r="D1872" s="166"/>
      <c r="E1872" s="165"/>
      <c r="F1872" s="165"/>
      <c r="G1872" s="220"/>
      <c r="H1872" s="165"/>
      <c r="I1872" s="167"/>
      <c r="J1872" s="168"/>
      <c r="K1872" s="503"/>
    </row>
    <row r="1873" spans="1:11" x14ac:dyDescent="0.2">
      <c r="A1873" s="163">
        <v>1858</v>
      </c>
      <c r="B1873" s="164"/>
      <c r="C1873" s="165"/>
      <c r="D1873" s="166"/>
      <c r="E1873" s="165"/>
      <c r="F1873" s="165"/>
      <c r="G1873" s="220"/>
      <c r="H1873" s="165"/>
      <c r="I1873" s="167"/>
      <c r="J1873" s="168"/>
      <c r="K1873" s="503"/>
    </row>
    <row r="1874" spans="1:11" x14ac:dyDescent="0.2">
      <c r="A1874" s="163">
        <v>1859</v>
      </c>
      <c r="B1874" s="164"/>
      <c r="C1874" s="165"/>
      <c r="D1874" s="166"/>
      <c r="E1874" s="165"/>
      <c r="F1874" s="165"/>
      <c r="G1874" s="220"/>
      <c r="H1874" s="165"/>
      <c r="I1874" s="167"/>
      <c r="J1874" s="168"/>
      <c r="K1874" s="503"/>
    </row>
    <row r="1875" spans="1:11" x14ac:dyDescent="0.2">
      <c r="A1875" s="163">
        <v>1860</v>
      </c>
      <c r="B1875" s="164"/>
      <c r="C1875" s="165"/>
      <c r="D1875" s="166"/>
      <c r="E1875" s="165"/>
      <c r="F1875" s="165"/>
      <c r="G1875" s="220"/>
      <c r="H1875" s="165"/>
      <c r="I1875" s="167"/>
      <c r="J1875" s="168"/>
      <c r="K1875" s="503"/>
    </row>
    <row r="1876" spans="1:11" x14ac:dyDescent="0.2">
      <c r="A1876" s="163">
        <v>1861</v>
      </c>
      <c r="B1876" s="164"/>
      <c r="C1876" s="165"/>
      <c r="D1876" s="166"/>
      <c r="E1876" s="165"/>
      <c r="F1876" s="165"/>
      <c r="G1876" s="220"/>
      <c r="H1876" s="165"/>
      <c r="I1876" s="167"/>
      <c r="J1876" s="168"/>
      <c r="K1876" s="503"/>
    </row>
    <row r="1877" spans="1:11" x14ac:dyDescent="0.2">
      <c r="A1877" s="163">
        <v>1862</v>
      </c>
      <c r="B1877" s="164"/>
      <c r="C1877" s="165"/>
      <c r="D1877" s="166"/>
      <c r="E1877" s="165"/>
      <c r="F1877" s="165"/>
      <c r="G1877" s="220"/>
      <c r="H1877" s="165"/>
      <c r="I1877" s="167"/>
      <c r="J1877" s="168"/>
      <c r="K1877" s="503"/>
    </row>
    <row r="1878" spans="1:11" x14ac:dyDescent="0.2">
      <c r="A1878" s="163">
        <v>1863</v>
      </c>
      <c r="B1878" s="164"/>
      <c r="C1878" s="165"/>
      <c r="D1878" s="166"/>
      <c r="E1878" s="165"/>
      <c r="F1878" s="165"/>
      <c r="G1878" s="220"/>
      <c r="H1878" s="165"/>
      <c r="I1878" s="167"/>
      <c r="J1878" s="168"/>
      <c r="K1878" s="503"/>
    </row>
    <row r="1879" spans="1:11" x14ac:dyDescent="0.2">
      <c r="A1879" s="163">
        <v>1864</v>
      </c>
      <c r="B1879" s="164"/>
      <c r="C1879" s="165"/>
      <c r="D1879" s="166"/>
      <c r="E1879" s="165"/>
      <c r="F1879" s="165"/>
      <c r="G1879" s="220"/>
      <c r="H1879" s="165"/>
      <c r="I1879" s="167"/>
      <c r="J1879" s="168"/>
      <c r="K1879" s="503"/>
    </row>
    <row r="1880" spans="1:11" x14ac:dyDescent="0.2">
      <c r="A1880" s="163">
        <v>1865</v>
      </c>
      <c r="B1880" s="164"/>
      <c r="C1880" s="165"/>
      <c r="D1880" s="166"/>
      <c r="E1880" s="165"/>
      <c r="F1880" s="165"/>
      <c r="G1880" s="220"/>
      <c r="H1880" s="165"/>
      <c r="I1880" s="167"/>
      <c r="J1880" s="168"/>
      <c r="K1880" s="503"/>
    </row>
    <row r="1881" spans="1:11" x14ac:dyDescent="0.2">
      <c r="A1881" s="163">
        <v>1866</v>
      </c>
      <c r="B1881" s="164"/>
      <c r="C1881" s="165"/>
      <c r="D1881" s="166"/>
      <c r="E1881" s="165"/>
      <c r="F1881" s="165"/>
      <c r="G1881" s="220"/>
      <c r="H1881" s="165"/>
      <c r="I1881" s="167"/>
      <c r="J1881" s="168"/>
      <c r="K1881" s="503"/>
    </row>
    <row r="1882" spans="1:11" x14ac:dyDescent="0.2">
      <c r="A1882" s="163">
        <v>1867</v>
      </c>
      <c r="B1882" s="164"/>
      <c r="C1882" s="165"/>
      <c r="D1882" s="166"/>
      <c r="E1882" s="165"/>
      <c r="F1882" s="165"/>
      <c r="G1882" s="220"/>
      <c r="H1882" s="165"/>
      <c r="I1882" s="167"/>
      <c r="J1882" s="168"/>
      <c r="K1882" s="503"/>
    </row>
    <row r="1883" spans="1:11" x14ac:dyDescent="0.2">
      <c r="A1883" s="163">
        <v>1868</v>
      </c>
      <c r="B1883" s="164"/>
      <c r="C1883" s="165"/>
      <c r="D1883" s="166"/>
      <c r="E1883" s="165"/>
      <c r="F1883" s="165"/>
      <c r="G1883" s="220"/>
      <c r="H1883" s="165"/>
      <c r="I1883" s="167"/>
      <c r="J1883" s="168"/>
      <c r="K1883" s="503"/>
    </row>
    <row r="1884" spans="1:11" x14ac:dyDescent="0.2">
      <c r="A1884" s="163">
        <v>1869</v>
      </c>
      <c r="B1884" s="164"/>
      <c r="C1884" s="165"/>
      <c r="D1884" s="166"/>
      <c r="E1884" s="165"/>
      <c r="F1884" s="165"/>
      <c r="G1884" s="220"/>
      <c r="H1884" s="165"/>
      <c r="I1884" s="167"/>
      <c r="J1884" s="168"/>
      <c r="K1884" s="503"/>
    </row>
    <row r="1885" spans="1:11" x14ac:dyDescent="0.2">
      <c r="A1885" s="163">
        <v>1870</v>
      </c>
      <c r="B1885" s="164"/>
      <c r="C1885" s="165"/>
      <c r="D1885" s="166"/>
      <c r="E1885" s="165"/>
      <c r="F1885" s="165"/>
      <c r="G1885" s="220"/>
      <c r="H1885" s="165"/>
      <c r="I1885" s="167"/>
      <c r="J1885" s="168"/>
      <c r="K1885" s="503"/>
    </row>
    <row r="1886" spans="1:11" x14ac:dyDescent="0.2">
      <c r="A1886" s="163">
        <v>1871</v>
      </c>
      <c r="B1886" s="164"/>
      <c r="C1886" s="165"/>
      <c r="D1886" s="166"/>
      <c r="E1886" s="165"/>
      <c r="F1886" s="165"/>
      <c r="G1886" s="220"/>
      <c r="H1886" s="165"/>
      <c r="I1886" s="167"/>
      <c r="J1886" s="168"/>
      <c r="K1886" s="503"/>
    </row>
    <row r="1887" spans="1:11" x14ac:dyDescent="0.2">
      <c r="A1887" s="163">
        <v>1872</v>
      </c>
      <c r="B1887" s="164"/>
      <c r="C1887" s="165"/>
      <c r="D1887" s="166"/>
      <c r="E1887" s="165"/>
      <c r="F1887" s="165"/>
      <c r="G1887" s="220"/>
      <c r="H1887" s="165"/>
      <c r="I1887" s="167"/>
      <c r="J1887" s="168"/>
      <c r="K1887" s="503"/>
    </row>
    <row r="1888" spans="1:11" x14ac:dyDescent="0.2">
      <c r="A1888" s="163">
        <v>1873</v>
      </c>
      <c r="B1888" s="164"/>
      <c r="C1888" s="165"/>
      <c r="D1888" s="166"/>
      <c r="E1888" s="165"/>
      <c r="F1888" s="165"/>
      <c r="G1888" s="220"/>
      <c r="H1888" s="165"/>
      <c r="I1888" s="167"/>
      <c r="J1888" s="168"/>
      <c r="K1888" s="503"/>
    </row>
    <row r="1889" spans="1:11" x14ac:dyDescent="0.2">
      <c r="A1889" s="163">
        <v>1874</v>
      </c>
      <c r="B1889" s="164"/>
      <c r="C1889" s="165"/>
      <c r="D1889" s="166"/>
      <c r="E1889" s="165"/>
      <c r="F1889" s="165"/>
      <c r="G1889" s="220"/>
      <c r="H1889" s="165"/>
      <c r="I1889" s="167"/>
      <c r="J1889" s="168"/>
      <c r="K1889" s="503"/>
    </row>
    <row r="1890" spans="1:11" x14ac:dyDescent="0.2">
      <c r="A1890" s="163">
        <v>1875</v>
      </c>
      <c r="B1890" s="164"/>
      <c r="C1890" s="165"/>
      <c r="D1890" s="166"/>
      <c r="E1890" s="165"/>
      <c r="F1890" s="165"/>
      <c r="G1890" s="220"/>
      <c r="H1890" s="165"/>
      <c r="I1890" s="167"/>
      <c r="J1890" s="168"/>
      <c r="K1890" s="503"/>
    </row>
    <row r="1891" spans="1:11" x14ac:dyDescent="0.2">
      <c r="A1891" s="163">
        <v>1876</v>
      </c>
      <c r="B1891" s="164"/>
      <c r="C1891" s="165"/>
      <c r="D1891" s="166"/>
      <c r="E1891" s="165"/>
      <c r="F1891" s="165"/>
      <c r="G1891" s="220"/>
      <c r="H1891" s="165"/>
      <c r="I1891" s="167"/>
      <c r="J1891" s="168"/>
      <c r="K1891" s="503"/>
    </row>
    <row r="1892" spans="1:11" x14ac:dyDescent="0.2">
      <c r="A1892" s="163">
        <v>1877</v>
      </c>
      <c r="B1892" s="164"/>
      <c r="C1892" s="165"/>
      <c r="D1892" s="166"/>
      <c r="E1892" s="165"/>
      <c r="F1892" s="165"/>
      <c r="G1892" s="220"/>
      <c r="H1892" s="165"/>
      <c r="I1892" s="167"/>
      <c r="J1892" s="168"/>
      <c r="K1892" s="503"/>
    </row>
    <row r="1893" spans="1:11" x14ac:dyDescent="0.2">
      <c r="A1893" s="163">
        <v>1878</v>
      </c>
      <c r="B1893" s="164"/>
      <c r="C1893" s="165"/>
      <c r="D1893" s="166"/>
      <c r="E1893" s="165"/>
      <c r="F1893" s="165"/>
      <c r="G1893" s="220"/>
      <c r="H1893" s="165"/>
      <c r="I1893" s="167"/>
      <c r="J1893" s="168"/>
      <c r="K1893" s="503"/>
    </row>
    <row r="1894" spans="1:11" x14ac:dyDescent="0.2">
      <c r="A1894" s="163">
        <v>1879</v>
      </c>
      <c r="B1894" s="164"/>
      <c r="C1894" s="165"/>
      <c r="D1894" s="166"/>
      <c r="E1894" s="165"/>
      <c r="F1894" s="165"/>
      <c r="G1894" s="220"/>
      <c r="H1894" s="165"/>
      <c r="I1894" s="167"/>
      <c r="J1894" s="168"/>
      <c r="K1894" s="503"/>
    </row>
    <row r="1895" spans="1:11" x14ac:dyDescent="0.2">
      <c r="A1895" s="163">
        <v>1880</v>
      </c>
      <c r="B1895" s="164"/>
      <c r="C1895" s="165"/>
      <c r="D1895" s="166"/>
      <c r="E1895" s="165"/>
      <c r="F1895" s="165"/>
      <c r="G1895" s="220"/>
      <c r="H1895" s="165"/>
      <c r="I1895" s="167"/>
      <c r="J1895" s="168"/>
      <c r="K1895" s="503"/>
    </row>
    <row r="1896" spans="1:11" x14ac:dyDescent="0.2">
      <c r="A1896" s="163">
        <v>1881</v>
      </c>
      <c r="B1896" s="164"/>
      <c r="C1896" s="165"/>
      <c r="D1896" s="166"/>
      <c r="E1896" s="165"/>
      <c r="F1896" s="165"/>
      <c r="G1896" s="220"/>
      <c r="H1896" s="165"/>
      <c r="I1896" s="167"/>
      <c r="J1896" s="168"/>
      <c r="K1896" s="503"/>
    </row>
    <row r="1897" spans="1:11" x14ac:dyDescent="0.2">
      <c r="A1897" s="163">
        <v>1882</v>
      </c>
      <c r="B1897" s="164"/>
      <c r="C1897" s="165"/>
      <c r="D1897" s="166"/>
      <c r="E1897" s="165"/>
      <c r="F1897" s="165"/>
      <c r="G1897" s="220"/>
      <c r="H1897" s="165"/>
      <c r="I1897" s="167"/>
      <c r="J1897" s="168"/>
      <c r="K1897" s="503"/>
    </row>
    <row r="1898" spans="1:11" x14ac:dyDescent="0.2">
      <c r="A1898" s="163">
        <v>1883</v>
      </c>
      <c r="B1898" s="164"/>
      <c r="C1898" s="165"/>
      <c r="D1898" s="166"/>
      <c r="E1898" s="165"/>
      <c r="F1898" s="165"/>
      <c r="G1898" s="220"/>
      <c r="H1898" s="165"/>
      <c r="I1898" s="167"/>
      <c r="J1898" s="168"/>
      <c r="K1898" s="503"/>
    </row>
    <row r="1899" spans="1:11" x14ac:dyDescent="0.2">
      <c r="A1899" s="163">
        <v>1884</v>
      </c>
      <c r="B1899" s="164"/>
      <c r="C1899" s="165"/>
      <c r="D1899" s="166"/>
      <c r="E1899" s="165"/>
      <c r="F1899" s="165"/>
      <c r="G1899" s="220"/>
      <c r="H1899" s="165"/>
      <c r="I1899" s="167"/>
      <c r="J1899" s="168"/>
      <c r="K1899" s="503"/>
    </row>
    <row r="1900" spans="1:11" x14ac:dyDescent="0.2">
      <c r="A1900" s="163">
        <v>1885</v>
      </c>
      <c r="B1900" s="164"/>
      <c r="C1900" s="165"/>
      <c r="D1900" s="166"/>
      <c r="E1900" s="165"/>
      <c r="F1900" s="165"/>
      <c r="G1900" s="220"/>
      <c r="H1900" s="165"/>
      <c r="I1900" s="167"/>
      <c r="J1900" s="168"/>
      <c r="K1900" s="503"/>
    </row>
    <row r="1901" spans="1:11" x14ac:dyDescent="0.2">
      <c r="A1901" s="163">
        <v>1886</v>
      </c>
      <c r="B1901" s="164"/>
      <c r="C1901" s="165"/>
      <c r="D1901" s="166"/>
      <c r="E1901" s="165"/>
      <c r="F1901" s="165"/>
      <c r="G1901" s="220"/>
      <c r="H1901" s="165"/>
      <c r="I1901" s="167"/>
      <c r="J1901" s="168"/>
      <c r="K1901" s="503"/>
    </row>
    <row r="1902" spans="1:11" x14ac:dyDescent="0.2">
      <c r="A1902" s="163">
        <v>1887</v>
      </c>
      <c r="B1902" s="164"/>
      <c r="C1902" s="165"/>
      <c r="D1902" s="166"/>
      <c r="E1902" s="165"/>
      <c r="F1902" s="165"/>
      <c r="G1902" s="220"/>
      <c r="H1902" s="165"/>
      <c r="I1902" s="167"/>
      <c r="J1902" s="168"/>
      <c r="K1902" s="503"/>
    </row>
    <row r="1903" spans="1:11" x14ac:dyDescent="0.2">
      <c r="A1903" s="163">
        <v>1888</v>
      </c>
      <c r="B1903" s="164"/>
      <c r="C1903" s="165"/>
      <c r="D1903" s="166"/>
      <c r="E1903" s="165"/>
      <c r="F1903" s="165"/>
      <c r="G1903" s="220"/>
      <c r="H1903" s="165"/>
      <c r="I1903" s="167"/>
      <c r="J1903" s="168"/>
      <c r="K1903" s="503"/>
    </row>
    <row r="1904" spans="1:11" x14ac:dyDescent="0.2">
      <c r="A1904" s="163">
        <v>1889</v>
      </c>
      <c r="B1904" s="164"/>
      <c r="C1904" s="165"/>
      <c r="D1904" s="166"/>
      <c r="E1904" s="165"/>
      <c r="F1904" s="165"/>
      <c r="G1904" s="220"/>
      <c r="H1904" s="165"/>
      <c r="I1904" s="167"/>
      <c r="J1904" s="168"/>
      <c r="K1904" s="503"/>
    </row>
    <row r="1905" spans="1:11" x14ac:dyDescent="0.2">
      <c r="A1905" s="163">
        <v>1890</v>
      </c>
      <c r="B1905" s="164"/>
      <c r="C1905" s="165"/>
      <c r="D1905" s="166"/>
      <c r="E1905" s="165"/>
      <c r="F1905" s="165"/>
      <c r="G1905" s="220"/>
      <c r="H1905" s="165"/>
      <c r="I1905" s="167"/>
      <c r="J1905" s="168"/>
      <c r="K1905" s="503"/>
    </row>
    <row r="1906" spans="1:11" x14ac:dyDescent="0.2">
      <c r="A1906" s="163">
        <v>1891</v>
      </c>
      <c r="B1906" s="164"/>
      <c r="C1906" s="165"/>
      <c r="D1906" s="166"/>
      <c r="E1906" s="165"/>
      <c r="F1906" s="165"/>
      <c r="G1906" s="220"/>
      <c r="H1906" s="165"/>
      <c r="I1906" s="167"/>
      <c r="J1906" s="168"/>
      <c r="K1906" s="503"/>
    </row>
    <row r="1907" spans="1:11" x14ac:dyDescent="0.2">
      <c r="A1907" s="163">
        <v>1892</v>
      </c>
      <c r="B1907" s="164"/>
      <c r="C1907" s="165"/>
      <c r="D1907" s="166"/>
      <c r="E1907" s="165"/>
      <c r="F1907" s="165"/>
      <c r="G1907" s="220"/>
      <c r="H1907" s="165"/>
      <c r="I1907" s="167"/>
      <c r="J1907" s="168"/>
      <c r="K1907" s="503"/>
    </row>
    <row r="1908" spans="1:11" x14ac:dyDescent="0.2">
      <c r="A1908" s="163">
        <v>1893</v>
      </c>
      <c r="B1908" s="164"/>
      <c r="C1908" s="165"/>
      <c r="D1908" s="166"/>
      <c r="E1908" s="165"/>
      <c r="F1908" s="165"/>
      <c r="G1908" s="220"/>
      <c r="H1908" s="165"/>
      <c r="I1908" s="167"/>
      <c r="J1908" s="168"/>
      <c r="K1908" s="503"/>
    </row>
    <row r="1909" spans="1:11" x14ac:dyDescent="0.2">
      <c r="A1909" s="163">
        <v>1894</v>
      </c>
      <c r="B1909" s="164"/>
      <c r="C1909" s="165"/>
      <c r="D1909" s="166"/>
      <c r="E1909" s="165"/>
      <c r="F1909" s="165"/>
      <c r="G1909" s="220"/>
      <c r="H1909" s="165"/>
      <c r="I1909" s="167"/>
      <c r="J1909" s="168"/>
      <c r="K1909" s="503"/>
    </row>
    <row r="1910" spans="1:11" x14ac:dyDescent="0.2">
      <c r="A1910" s="163">
        <v>1895</v>
      </c>
      <c r="B1910" s="164"/>
      <c r="C1910" s="165"/>
      <c r="D1910" s="166"/>
      <c r="E1910" s="165"/>
      <c r="F1910" s="165"/>
      <c r="G1910" s="220"/>
      <c r="H1910" s="165"/>
      <c r="I1910" s="167"/>
      <c r="J1910" s="168"/>
      <c r="K1910" s="503"/>
    </row>
    <row r="1911" spans="1:11" x14ac:dyDescent="0.2">
      <c r="A1911" s="163">
        <v>1896</v>
      </c>
      <c r="B1911" s="164"/>
      <c r="C1911" s="165"/>
      <c r="D1911" s="166"/>
      <c r="E1911" s="165"/>
      <c r="F1911" s="165"/>
      <c r="G1911" s="220"/>
      <c r="H1911" s="165"/>
      <c r="I1911" s="167"/>
      <c r="J1911" s="168"/>
      <c r="K1911" s="503"/>
    </row>
    <row r="1912" spans="1:11" x14ac:dyDescent="0.2">
      <c r="A1912" s="163">
        <v>1897</v>
      </c>
      <c r="B1912" s="164"/>
      <c r="C1912" s="165"/>
      <c r="D1912" s="166"/>
      <c r="E1912" s="165"/>
      <c r="F1912" s="165"/>
      <c r="G1912" s="220"/>
      <c r="H1912" s="165"/>
      <c r="I1912" s="167"/>
      <c r="J1912" s="168"/>
      <c r="K1912" s="503"/>
    </row>
    <row r="1913" spans="1:11" x14ac:dyDescent="0.2">
      <c r="A1913" s="163">
        <v>1898</v>
      </c>
      <c r="B1913" s="164"/>
      <c r="C1913" s="165"/>
      <c r="D1913" s="166"/>
      <c r="E1913" s="165"/>
      <c r="F1913" s="165"/>
      <c r="G1913" s="220"/>
      <c r="H1913" s="165"/>
      <c r="I1913" s="167"/>
      <c r="J1913" s="168"/>
      <c r="K1913" s="503"/>
    </row>
    <row r="1914" spans="1:11" x14ac:dyDescent="0.2">
      <c r="A1914" s="163">
        <v>1899</v>
      </c>
      <c r="B1914" s="164"/>
      <c r="C1914" s="165"/>
      <c r="D1914" s="166"/>
      <c r="E1914" s="165"/>
      <c r="F1914" s="165"/>
      <c r="G1914" s="220"/>
      <c r="H1914" s="165"/>
      <c r="I1914" s="167"/>
      <c r="J1914" s="168"/>
      <c r="K1914" s="503"/>
    </row>
    <row r="1915" spans="1:11" x14ac:dyDescent="0.2">
      <c r="A1915" s="163">
        <v>1900</v>
      </c>
      <c r="B1915" s="164"/>
      <c r="C1915" s="165"/>
      <c r="D1915" s="166"/>
      <c r="E1915" s="165"/>
      <c r="F1915" s="165"/>
      <c r="G1915" s="220"/>
      <c r="H1915" s="165"/>
      <c r="I1915" s="167"/>
      <c r="J1915" s="168"/>
      <c r="K1915" s="503"/>
    </row>
    <row r="1916" spans="1:11" x14ac:dyDescent="0.2">
      <c r="A1916" s="163">
        <v>1901</v>
      </c>
      <c r="B1916" s="164"/>
      <c r="C1916" s="165"/>
      <c r="D1916" s="166"/>
      <c r="E1916" s="165"/>
      <c r="F1916" s="165"/>
      <c r="G1916" s="220"/>
      <c r="H1916" s="165"/>
      <c r="I1916" s="167"/>
      <c r="J1916" s="168"/>
      <c r="K1916" s="503"/>
    </row>
    <row r="1917" spans="1:11" x14ac:dyDescent="0.2">
      <c r="A1917" s="163">
        <v>1902</v>
      </c>
      <c r="B1917" s="164"/>
      <c r="C1917" s="165"/>
      <c r="D1917" s="166"/>
      <c r="E1917" s="165"/>
      <c r="F1917" s="165"/>
      <c r="G1917" s="220"/>
      <c r="H1917" s="165"/>
      <c r="I1917" s="167"/>
      <c r="J1917" s="168"/>
      <c r="K1917" s="503"/>
    </row>
    <row r="1918" spans="1:11" x14ac:dyDescent="0.2">
      <c r="A1918" s="163">
        <v>1903</v>
      </c>
      <c r="B1918" s="164"/>
      <c r="C1918" s="165"/>
      <c r="D1918" s="166"/>
      <c r="E1918" s="165"/>
      <c r="F1918" s="165"/>
      <c r="G1918" s="220"/>
      <c r="H1918" s="165"/>
      <c r="I1918" s="167"/>
      <c r="J1918" s="168"/>
      <c r="K1918" s="503"/>
    </row>
    <row r="1919" spans="1:11" x14ac:dyDescent="0.2">
      <c r="A1919" s="163">
        <v>1904</v>
      </c>
      <c r="B1919" s="164"/>
      <c r="C1919" s="165"/>
      <c r="D1919" s="166"/>
      <c r="E1919" s="165"/>
      <c r="F1919" s="165"/>
      <c r="G1919" s="220"/>
      <c r="H1919" s="165"/>
      <c r="I1919" s="167"/>
      <c r="J1919" s="168"/>
      <c r="K1919" s="503"/>
    </row>
    <row r="1920" spans="1:11" x14ac:dyDescent="0.2">
      <c r="A1920" s="163">
        <v>1905</v>
      </c>
      <c r="B1920" s="164"/>
      <c r="C1920" s="165"/>
      <c r="D1920" s="166"/>
      <c r="E1920" s="165"/>
      <c r="F1920" s="165"/>
      <c r="G1920" s="220"/>
      <c r="H1920" s="165"/>
      <c r="I1920" s="167"/>
      <c r="J1920" s="168"/>
      <c r="K1920" s="503"/>
    </row>
    <row r="1921" spans="1:11" x14ac:dyDescent="0.2">
      <c r="A1921" s="163">
        <v>1906</v>
      </c>
      <c r="B1921" s="164"/>
      <c r="C1921" s="165"/>
      <c r="D1921" s="166"/>
      <c r="E1921" s="165"/>
      <c r="F1921" s="165"/>
      <c r="G1921" s="220"/>
      <c r="H1921" s="165"/>
      <c r="I1921" s="167"/>
      <c r="J1921" s="168"/>
      <c r="K1921" s="503"/>
    </row>
    <row r="1922" spans="1:11" x14ac:dyDescent="0.2">
      <c r="A1922" s="163">
        <v>1907</v>
      </c>
      <c r="B1922" s="164"/>
      <c r="C1922" s="165"/>
      <c r="D1922" s="166"/>
      <c r="E1922" s="165"/>
      <c r="F1922" s="165"/>
      <c r="G1922" s="220"/>
      <c r="H1922" s="165"/>
      <c r="I1922" s="167"/>
      <c r="J1922" s="168"/>
      <c r="K1922" s="503"/>
    </row>
    <row r="1923" spans="1:11" x14ac:dyDescent="0.2">
      <c r="A1923" s="163">
        <v>1908</v>
      </c>
      <c r="B1923" s="164"/>
      <c r="C1923" s="165"/>
      <c r="D1923" s="166"/>
      <c r="E1923" s="165"/>
      <c r="F1923" s="165"/>
      <c r="G1923" s="220"/>
      <c r="H1923" s="165"/>
      <c r="I1923" s="167"/>
      <c r="J1923" s="168"/>
      <c r="K1923" s="503"/>
    </row>
    <row r="1924" spans="1:11" x14ac:dyDescent="0.2">
      <c r="A1924" s="163">
        <v>1909</v>
      </c>
      <c r="B1924" s="164"/>
      <c r="C1924" s="165"/>
      <c r="D1924" s="166"/>
      <c r="E1924" s="165"/>
      <c r="F1924" s="165"/>
      <c r="G1924" s="220"/>
      <c r="H1924" s="165"/>
      <c r="I1924" s="167"/>
      <c r="J1924" s="168"/>
      <c r="K1924" s="503"/>
    </row>
    <row r="1925" spans="1:11" x14ac:dyDescent="0.2">
      <c r="A1925" s="163">
        <v>1910</v>
      </c>
      <c r="B1925" s="164"/>
      <c r="C1925" s="165"/>
      <c r="D1925" s="166"/>
      <c r="E1925" s="165"/>
      <c r="F1925" s="165"/>
      <c r="G1925" s="220"/>
      <c r="H1925" s="165"/>
      <c r="I1925" s="167"/>
      <c r="J1925" s="168"/>
      <c r="K1925" s="503"/>
    </row>
    <row r="1926" spans="1:11" x14ac:dyDescent="0.2">
      <c r="A1926" s="163">
        <v>1911</v>
      </c>
      <c r="B1926" s="164"/>
      <c r="C1926" s="165"/>
      <c r="D1926" s="166"/>
      <c r="E1926" s="165"/>
      <c r="F1926" s="165"/>
      <c r="G1926" s="220"/>
      <c r="H1926" s="165"/>
      <c r="I1926" s="167"/>
      <c r="J1926" s="168"/>
      <c r="K1926" s="503"/>
    </row>
    <row r="1927" spans="1:11" x14ac:dyDescent="0.2">
      <c r="A1927" s="163">
        <v>1912</v>
      </c>
      <c r="B1927" s="164"/>
      <c r="C1927" s="165"/>
      <c r="D1927" s="166"/>
      <c r="E1927" s="165"/>
      <c r="F1927" s="165"/>
      <c r="G1927" s="220"/>
      <c r="H1927" s="165"/>
      <c r="I1927" s="167"/>
      <c r="J1927" s="168"/>
      <c r="K1927" s="503"/>
    </row>
    <row r="1928" spans="1:11" x14ac:dyDescent="0.2">
      <c r="A1928" s="163">
        <v>1913</v>
      </c>
      <c r="B1928" s="164"/>
      <c r="C1928" s="165"/>
      <c r="D1928" s="166"/>
      <c r="E1928" s="165"/>
      <c r="F1928" s="165"/>
      <c r="G1928" s="220"/>
      <c r="H1928" s="165"/>
      <c r="I1928" s="167"/>
      <c r="J1928" s="168"/>
      <c r="K1928" s="503"/>
    </row>
    <row r="1929" spans="1:11" x14ac:dyDescent="0.2">
      <c r="A1929" s="163">
        <v>1914</v>
      </c>
      <c r="B1929" s="164"/>
      <c r="C1929" s="165"/>
      <c r="D1929" s="166"/>
      <c r="E1929" s="165"/>
      <c r="F1929" s="165"/>
      <c r="G1929" s="220"/>
      <c r="H1929" s="165"/>
      <c r="I1929" s="167"/>
      <c r="J1929" s="168"/>
      <c r="K1929" s="503"/>
    </row>
    <row r="1930" spans="1:11" x14ac:dyDescent="0.2">
      <c r="A1930" s="163">
        <v>1915</v>
      </c>
      <c r="B1930" s="164"/>
      <c r="C1930" s="165"/>
      <c r="D1930" s="166"/>
      <c r="E1930" s="165"/>
      <c r="F1930" s="165"/>
      <c r="G1930" s="220"/>
      <c r="H1930" s="165"/>
      <c r="I1930" s="167"/>
      <c r="J1930" s="168"/>
      <c r="K1930" s="503"/>
    </row>
    <row r="1931" spans="1:11" x14ac:dyDescent="0.2">
      <c r="A1931" s="163">
        <v>1916</v>
      </c>
      <c r="B1931" s="164"/>
      <c r="C1931" s="165"/>
      <c r="D1931" s="166"/>
      <c r="E1931" s="165"/>
      <c r="F1931" s="165"/>
      <c r="G1931" s="220"/>
      <c r="H1931" s="165"/>
      <c r="I1931" s="167"/>
      <c r="J1931" s="168"/>
      <c r="K1931" s="503"/>
    </row>
    <row r="1932" spans="1:11" x14ac:dyDescent="0.2">
      <c r="A1932" s="163">
        <v>1917</v>
      </c>
      <c r="B1932" s="164"/>
      <c r="C1932" s="165"/>
      <c r="D1932" s="166"/>
      <c r="E1932" s="165"/>
      <c r="F1932" s="165"/>
      <c r="G1932" s="220"/>
      <c r="H1932" s="165"/>
      <c r="I1932" s="167"/>
      <c r="J1932" s="168"/>
      <c r="K1932" s="503"/>
    </row>
    <row r="1933" spans="1:11" x14ac:dyDescent="0.2">
      <c r="A1933" s="163">
        <v>1918</v>
      </c>
      <c r="B1933" s="164"/>
      <c r="C1933" s="165"/>
      <c r="D1933" s="166"/>
      <c r="E1933" s="165"/>
      <c r="F1933" s="165"/>
      <c r="G1933" s="220"/>
      <c r="H1933" s="165"/>
      <c r="I1933" s="167"/>
      <c r="J1933" s="168"/>
      <c r="K1933" s="503"/>
    </row>
    <row r="1934" spans="1:11" x14ac:dyDescent="0.2">
      <c r="A1934" s="163">
        <v>1919</v>
      </c>
      <c r="B1934" s="164"/>
      <c r="C1934" s="165"/>
      <c r="D1934" s="166"/>
      <c r="E1934" s="165"/>
      <c r="F1934" s="165"/>
      <c r="G1934" s="220"/>
      <c r="H1934" s="165"/>
      <c r="I1934" s="167"/>
      <c r="J1934" s="168"/>
      <c r="K1934" s="503"/>
    </row>
    <row r="1935" spans="1:11" x14ac:dyDescent="0.2">
      <c r="A1935" s="163">
        <v>1920</v>
      </c>
      <c r="B1935" s="164"/>
      <c r="C1935" s="165"/>
      <c r="D1935" s="166"/>
      <c r="E1935" s="165"/>
      <c r="F1935" s="165"/>
      <c r="G1935" s="220"/>
      <c r="H1935" s="165"/>
      <c r="I1935" s="167"/>
      <c r="J1935" s="168"/>
      <c r="K1935" s="503"/>
    </row>
    <row r="1936" spans="1:11" x14ac:dyDescent="0.2">
      <c r="A1936" s="163">
        <v>1921</v>
      </c>
      <c r="B1936" s="164"/>
      <c r="C1936" s="165"/>
      <c r="D1936" s="166"/>
      <c r="E1936" s="165"/>
      <c r="F1936" s="165"/>
      <c r="G1936" s="220"/>
      <c r="H1936" s="165"/>
      <c r="I1936" s="167"/>
      <c r="J1936" s="168"/>
      <c r="K1936" s="503"/>
    </row>
    <row r="1937" spans="1:11" x14ac:dyDescent="0.2">
      <c r="A1937" s="163">
        <v>1922</v>
      </c>
      <c r="B1937" s="164"/>
      <c r="C1937" s="165"/>
      <c r="D1937" s="166"/>
      <c r="E1937" s="165"/>
      <c r="F1937" s="165"/>
      <c r="G1937" s="220"/>
      <c r="H1937" s="165"/>
      <c r="I1937" s="167"/>
      <c r="J1937" s="168"/>
      <c r="K1937" s="503"/>
    </row>
    <row r="1938" spans="1:11" x14ac:dyDescent="0.2">
      <c r="A1938" s="163">
        <v>1923</v>
      </c>
      <c r="B1938" s="164"/>
      <c r="C1938" s="165"/>
      <c r="D1938" s="166"/>
      <c r="E1938" s="165"/>
      <c r="F1938" s="165"/>
      <c r="G1938" s="220"/>
      <c r="H1938" s="165"/>
      <c r="I1938" s="167"/>
      <c r="J1938" s="168"/>
      <c r="K1938" s="503"/>
    </row>
    <row r="1939" spans="1:11" x14ac:dyDescent="0.2">
      <c r="A1939" s="163">
        <v>1924</v>
      </c>
      <c r="B1939" s="164"/>
      <c r="C1939" s="165"/>
      <c r="D1939" s="166"/>
      <c r="E1939" s="165"/>
      <c r="F1939" s="165"/>
      <c r="G1939" s="220"/>
      <c r="H1939" s="165"/>
      <c r="I1939" s="167"/>
      <c r="J1939" s="168"/>
      <c r="K1939" s="503"/>
    </row>
    <row r="1940" spans="1:11" x14ac:dyDescent="0.2">
      <c r="A1940" s="163">
        <v>1925</v>
      </c>
      <c r="B1940" s="164"/>
      <c r="C1940" s="165"/>
      <c r="D1940" s="166"/>
      <c r="E1940" s="165"/>
      <c r="F1940" s="165"/>
      <c r="G1940" s="220"/>
      <c r="H1940" s="165"/>
      <c r="I1940" s="167"/>
      <c r="J1940" s="168"/>
      <c r="K1940" s="503"/>
    </row>
    <row r="1941" spans="1:11" x14ac:dyDescent="0.2">
      <c r="A1941" s="163">
        <v>1926</v>
      </c>
      <c r="B1941" s="164"/>
      <c r="C1941" s="165"/>
      <c r="D1941" s="166"/>
      <c r="E1941" s="165"/>
      <c r="F1941" s="165"/>
      <c r="G1941" s="220"/>
      <c r="H1941" s="165"/>
      <c r="I1941" s="167"/>
      <c r="J1941" s="168"/>
      <c r="K1941" s="503"/>
    </row>
    <row r="1942" spans="1:11" x14ac:dyDescent="0.2">
      <c r="A1942" s="163">
        <v>1927</v>
      </c>
      <c r="B1942" s="164"/>
      <c r="C1942" s="165"/>
      <c r="D1942" s="166"/>
      <c r="E1942" s="165"/>
      <c r="F1942" s="165"/>
      <c r="G1942" s="220"/>
      <c r="H1942" s="165"/>
      <c r="I1942" s="167"/>
      <c r="J1942" s="168"/>
      <c r="K1942" s="503"/>
    </row>
    <row r="1943" spans="1:11" x14ac:dyDescent="0.2">
      <c r="A1943" s="163">
        <v>1928</v>
      </c>
      <c r="B1943" s="164"/>
      <c r="C1943" s="165"/>
      <c r="D1943" s="166"/>
      <c r="E1943" s="165"/>
      <c r="F1943" s="165"/>
      <c r="G1943" s="220"/>
      <c r="H1943" s="165"/>
      <c r="I1943" s="167"/>
      <c r="J1943" s="168"/>
      <c r="K1943" s="503"/>
    </row>
    <row r="1944" spans="1:11" x14ac:dyDescent="0.2">
      <c r="A1944" s="163">
        <v>1929</v>
      </c>
      <c r="B1944" s="164"/>
      <c r="C1944" s="165"/>
      <c r="D1944" s="166"/>
      <c r="E1944" s="165"/>
      <c r="F1944" s="165"/>
      <c r="G1944" s="220"/>
      <c r="H1944" s="165"/>
      <c r="I1944" s="167"/>
      <c r="J1944" s="168"/>
      <c r="K1944" s="503"/>
    </row>
    <row r="1945" spans="1:11" x14ac:dyDescent="0.2">
      <c r="A1945" s="163">
        <v>1930</v>
      </c>
      <c r="B1945" s="164"/>
      <c r="C1945" s="165"/>
      <c r="D1945" s="166"/>
      <c r="E1945" s="165"/>
      <c r="F1945" s="165"/>
      <c r="G1945" s="220"/>
      <c r="H1945" s="165"/>
      <c r="I1945" s="167"/>
      <c r="J1945" s="168"/>
      <c r="K1945" s="503"/>
    </row>
    <row r="1946" spans="1:11" x14ac:dyDescent="0.2">
      <c r="A1946" s="163">
        <v>1931</v>
      </c>
      <c r="B1946" s="164"/>
      <c r="C1946" s="165"/>
      <c r="D1946" s="166"/>
      <c r="E1946" s="165"/>
      <c r="F1946" s="165"/>
      <c r="G1946" s="220"/>
      <c r="H1946" s="165"/>
      <c r="I1946" s="167"/>
      <c r="J1946" s="168"/>
      <c r="K1946" s="503"/>
    </row>
    <row r="1947" spans="1:11" x14ac:dyDescent="0.2">
      <c r="A1947" s="163">
        <v>1932</v>
      </c>
      <c r="B1947" s="164"/>
      <c r="C1947" s="165"/>
      <c r="D1947" s="166"/>
      <c r="E1947" s="165"/>
      <c r="F1947" s="165"/>
      <c r="G1947" s="220"/>
      <c r="H1947" s="165"/>
      <c r="I1947" s="167"/>
      <c r="J1947" s="168"/>
      <c r="K1947" s="503"/>
    </row>
    <row r="1948" spans="1:11" x14ac:dyDescent="0.2">
      <c r="A1948" s="163">
        <v>1933</v>
      </c>
      <c r="B1948" s="164"/>
      <c r="C1948" s="165"/>
      <c r="D1948" s="166"/>
      <c r="E1948" s="165"/>
      <c r="F1948" s="165"/>
      <c r="G1948" s="220"/>
      <c r="H1948" s="165"/>
      <c r="I1948" s="167"/>
      <c r="J1948" s="168"/>
      <c r="K1948" s="503"/>
    </row>
    <row r="1949" spans="1:11" x14ac:dyDescent="0.2">
      <c r="A1949" s="163">
        <v>1934</v>
      </c>
      <c r="B1949" s="164"/>
      <c r="C1949" s="165"/>
      <c r="D1949" s="166"/>
      <c r="E1949" s="165"/>
      <c r="F1949" s="165"/>
      <c r="G1949" s="220"/>
      <c r="H1949" s="165"/>
      <c r="I1949" s="167"/>
      <c r="J1949" s="168"/>
      <c r="K1949" s="503"/>
    </row>
    <row r="1950" spans="1:11" x14ac:dyDescent="0.2">
      <c r="A1950" s="163">
        <v>1935</v>
      </c>
      <c r="B1950" s="164"/>
      <c r="C1950" s="165"/>
      <c r="D1950" s="166"/>
      <c r="E1950" s="165"/>
      <c r="F1950" s="165"/>
      <c r="G1950" s="220"/>
      <c r="H1950" s="165"/>
      <c r="I1950" s="167"/>
      <c r="J1950" s="168"/>
      <c r="K1950" s="503"/>
    </row>
    <row r="1951" spans="1:11" x14ac:dyDescent="0.2">
      <c r="A1951" s="163">
        <v>1936</v>
      </c>
      <c r="B1951" s="164"/>
      <c r="C1951" s="165"/>
      <c r="D1951" s="166"/>
      <c r="E1951" s="165"/>
      <c r="F1951" s="165"/>
      <c r="G1951" s="220"/>
      <c r="H1951" s="165"/>
      <c r="I1951" s="167"/>
      <c r="J1951" s="168"/>
      <c r="K1951" s="503"/>
    </row>
    <row r="1952" spans="1:11" x14ac:dyDescent="0.2">
      <c r="A1952" s="163">
        <v>1937</v>
      </c>
      <c r="B1952" s="164"/>
      <c r="C1952" s="165"/>
      <c r="D1952" s="166"/>
      <c r="E1952" s="165"/>
      <c r="F1952" s="165"/>
      <c r="G1952" s="220"/>
      <c r="H1952" s="165"/>
      <c r="I1952" s="167"/>
      <c r="J1952" s="168"/>
      <c r="K1952" s="503"/>
    </row>
    <row r="1953" spans="1:11" x14ac:dyDescent="0.2">
      <c r="A1953" s="163">
        <v>1938</v>
      </c>
      <c r="B1953" s="164"/>
      <c r="C1953" s="165"/>
      <c r="D1953" s="166"/>
      <c r="E1953" s="165"/>
      <c r="F1953" s="165"/>
      <c r="G1953" s="220"/>
      <c r="H1953" s="165"/>
      <c r="I1953" s="167"/>
      <c r="J1953" s="168"/>
      <c r="K1953" s="503"/>
    </row>
    <row r="1954" spans="1:11" x14ac:dyDescent="0.2">
      <c r="A1954" s="163">
        <v>1939</v>
      </c>
      <c r="B1954" s="164"/>
      <c r="C1954" s="165"/>
      <c r="D1954" s="166"/>
      <c r="E1954" s="165"/>
      <c r="F1954" s="165"/>
      <c r="G1954" s="220"/>
      <c r="H1954" s="165"/>
      <c r="I1954" s="167"/>
      <c r="J1954" s="168"/>
      <c r="K1954" s="503"/>
    </row>
    <row r="1955" spans="1:11" x14ac:dyDescent="0.2">
      <c r="A1955" s="163">
        <v>1940</v>
      </c>
      <c r="B1955" s="164"/>
      <c r="C1955" s="165"/>
      <c r="D1955" s="166"/>
      <c r="E1955" s="165"/>
      <c r="F1955" s="165"/>
      <c r="G1955" s="220"/>
      <c r="H1955" s="165"/>
      <c r="I1955" s="167"/>
      <c r="J1955" s="168"/>
      <c r="K1955" s="503"/>
    </row>
    <row r="1956" spans="1:11" x14ac:dyDescent="0.2">
      <c r="A1956" s="163">
        <v>1941</v>
      </c>
      <c r="B1956" s="164"/>
      <c r="C1956" s="165"/>
      <c r="D1956" s="166"/>
      <c r="E1956" s="165"/>
      <c r="F1956" s="165"/>
      <c r="G1956" s="220"/>
      <c r="H1956" s="165"/>
      <c r="I1956" s="167"/>
      <c r="J1956" s="168"/>
      <c r="K1956" s="503"/>
    </row>
    <row r="1957" spans="1:11" x14ac:dyDescent="0.2">
      <c r="A1957" s="163">
        <v>1942</v>
      </c>
      <c r="B1957" s="164"/>
      <c r="C1957" s="165"/>
      <c r="D1957" s="166"/>
      <c r="E1957" s="165"/>
      <c r="F1957" s="165"/>
      <c r="G1957" s="220"/>
      <c r="H1957" s="165"/>
      <c r="I1957" s="167"/>
      <c r="J1957" s="168"/>
      <c r="K1957" s="503"/>
    </row>
    <row r="1958" spans="1:11" x14ac:dyDescent="0.2">
      <c r="A1958" s="163">
        <v>1943</v>
      </c>
      <c r="B1958" s="164"/>
      <c r="C1958" s="165"/>
      <c r="D1958" s="166"/>
      <c r="E1958" s="165"/>
      <c r="F1958" s="165"/>
      <c r="G1958" s="220"/>
      <c r="H1958" s="165"/>
      <c r="I1958" s="167"/>
      <c r="J1958" s="168"/>
      <c r="K1958" s="503"/>
    </row>
    <row r="1959" spans="1:11" x14ac:dyDescent="0.2">
      <c r="A1959" s="163">
        <v>1944</v>
      </c>
      <c r="B1959" s="164"/>
      <c r="C1959" s="165"/>
      <c r="D1959" s="166"/>
      <c r="E1959" s="165"/>
      <c r="F1959" s="165"/>
      <c r="G1959" s="220"/>
      <c r="H1959" s="165"/>
      <c r="I1959" s="167"/>
      <c r="J1959" s="168"/>
      <c r="K1959" s="503"/>
    </row>
    <row r="1960" spans="1:11" x14ac:dyDescent="0.2">
      <c r="A1960" s="163">
        <v>1945</v>
      </c>
      <c r="B1960" s="164"/>
      <c r="C1960" s="165"/>
      <c r="D1960" s="166"/>
      <c r="E1960" s="165"/>
      <c r="F1960" s="165"/>
      <c r="G1960" s="220"/>
      <c r="H1960" s="165"/>
      <c r="I1960" s="167"/>
      <c r="J1960" s="168"/>
      <c r="K1960" s="503"/>
    </row>
    <row r="1961" spans="1:11" x14ac:dyDescent="0.2">
      <c r="A1961" s="163">
        <v>1946</v>
      </c>
      <c r="B1961" s="164"/>
      <c r="C1961" s="165"/>
      <c r="D1961" s="166"/>
      <c r="E1961" s="165"/>
      <c r="F1961" s="165"/>
      <c r="G1961" s="220"/>
      <c r="H1961" s="165"/>
      <c r="I1961" s="167"/>
      <c r="J1961" s="168"/>
      <c r="K1961" s="503"/>
    </row>
    <row r="1962" spans="1:11" x14ac:dyDescent="0.2">
      <c r="A1962" s="163">
        <v>1947</v>
      </c>
      <c r="B1962" s="164"/>
      <c r="C1962" s="165"/>
      <c r="D1962" s="166"/>
      <c r="E1962" s="165"/>
      <c r="F1962" s="165"/>
      <c r="G1962" s="220"/>
      <c r="H1962" s="165"/>
      <c r="I1962" s="167"/>
      <c r="J1962" s="168"/>
      <c r="K1962" s="503"/>
    </row>
    <row r="1963" spans="1:11" x14ac:dyDescent="0.2">
      <c r="A1963" s="163">
        <v>1948</v>
      </c>
      <c r="B1963" s="164"/>
      <c r="C1963" s="165"/>
      <c r="D1963" s="166"/>
      <c r="E1963" s="165"/>
      <c r="F1963" s="165"/>
      <c r="G1963" s="220"/>
      <c r="H1963" s="165"/>
      <c r="I1963" s="167"/>
      <c r="J1963" s="168"/>
      <c r="K1963" s="503"/>
    </row>
    <row r="1964" spans="1:11" x14ac:dyDescent="0.2">
      <c r="A1964" s="163">
        <v>1949</v>
      </c>
      <c r="B1964" s="164"/>
      <c r="C1964" s="165"/>
      <c r="D1964" s="166"/>
      <c r="E1964" s="165"/>
      <c r="F1964" s="165"/>
      <c r="G1964" s="220"/>
      <c r="H1964" s="165"/>
      <c r="I1964" s="167"/>
      <c r="J1964" s="168"/>
      <c r="K1964" s="503"/>
    </row>
    <row r="1965" spans="1:11" x14ac:dyDescent="0.2">
      <c r="A1965" s="163">
        <v>1950</v>
      </c>
      <c r="B1965" s="164"/>
      <c r="C1965" s="165"/>
      <c r="D1965" s="166"/>
      <c r="E1965" s="165"/>
      <c r="F1965" s="165"/>
      <c r="G1965" s="220"/>
      <c r="H1965" s="165"/>
      <c r="I1965" s="167"/>
      <c r="J1965" s="168"/>
      <c r="K1965" s="503"/>
    </row>
    <row r="1966" spans="1:11" x14ac:dyDescent="0.2">
      <c r="A1966" s="163">
        <v>1951</v>
      </c>
      <c r="B1966" s="164"/>
      <c r="C1966" s="165"/>
      <c r="D1966" s="166"/>
      <c r="E1966" s="165"/>
      <c r="F1966" s="165"/>
      <c r="G1966" s="220"/>
      <c r="H1966" s="165"/>
      <c r="I1966" s="167"/>
      <c r="J1966" s="168"/>
      <c r="K1966" s="503"/>
    </row>
    <row r="1967" spans="1:11" x14ac:dyDescent="0.2">
      <c r="A1967" s="163">
        <v>1952</v>
      </c>
      <c r="B1967" s="164"/>
      <c r="C1967" s="165"/>
      <c r="D1967" s="166"/>
      <c r="E1967" s="165"/>
      <c r="F1967" s="165"/>
      <c r="G1967" s="220"/>
      <c r="H1967" s="165"/>
      <c r="I1967" s="167"/>
      <c r="J1967" s="168"/>
      <c r="K1967" s="503"/>
    </row>
    <row r="1968" spans="1:11" x14ac:dyDescent="0.2">
      <c r="A1968" s="163">
        <v>1953</v>
      </c>
      <c r="B1968" s="164"/>
      <c r="C1968" s="165"/>
      <c r="D1968" s="166"/>
      <c r="E1968" s="165"/>
      <c r="F1968" s="165"/>
      <c r="G1968" s="220"/>
      <c r="H1968" s="165"/>
      <c r="I1968" s="167"/>
      <c r="J1968" s="168"/>
      <c r="K1968" s="503"/>
    </row>
    <row r="1969" spans="1:11" x14ac:dyDescent="0.2">
      <c r="A1969" s="163">
        <v>1954</v>
      </c>
      <c r="B1969" s="164"/>
      <c r="C1969" s="165"/>
      <c r="D1969" s="166"/>
      <c r="E1969" s="165"/>
      <c r="F1969" s="165"/>
      <c r="G1969" s="220"/>
      <c r="H1969" s="165"/>
      <c r="I1969" s="167"/>
      <c r="J1969" s="168"/>
      <c r="K1969" s="503"/>
    </row>
    <row r="1970" spans="1:11" x14ac:dyDescent="0.2">
      <c r="A1970" s="163">
        <v>1955</v>
      </c>
      <c r="B1970" s="164"/>
      <c r="C1970" s="165"/>
      <c r="D1970" s="166"/>
      <c r="E1970" s="165"/>
      <c r="F1970" s="165"/>
      <c r="G1970" s="220"/>
      <c r="H1970" s="165"/>
      <c r="I1970" s="167"/>
      <c r="J1970" s="168"/>
      <c r="K1970" s="503"/>
    </row>
    <row r="1971" spans="1:11" x14ac:dyDescent="0.2">
      <c r="A1971" s="163">
        <v>1956</v>
      </c>
      <c r="B1971" s="164"/>
      <c r="C1971" s="165"/>
      <c r="D1971" s="166"/>
      <c r="E1971" s="165"/>
      <c r="F1971" s="165"/>
      <c r="G1971" s="220"/>
      <c r="H1971" s="165"/>
      <c r="I1971" s="167"/>
      <c r="J1971" s="168"/>
      <c r="K1971" s="503"/>
    </row>
    <row r="1972" spans="1:11" x14ac:dyDescent="0.2">
      <c r="A1972" s="163">
        <v>1957</v>
      </c>
      <c r="B1972" s="164"/>
      <c r="C1972" s="165"/>
      <c r="D1972" s="166"/>
      <c r="E1972" s="165"/>
      <c r="F1972" s="165"/>
      <c r="G1972" s="220"/>
      <c r="H1972" s="165"/>
      <c r="I1972" s="167"/>
      <c r="J1972" s="168"/>
      <c r="K1972" s="503"/>
    </row>
    <row r="1973" spans="1:11" x14ac:dyDescent="0.2">
      <c r="A1973" s="163">
        <v>1958</v>
      </c>
      <c r="B1973" s="164"/>
      <c r="C1973" s="165"/>
      <c r="D1973" s="166"/>
      <c r="E1973" s="165"/>
      <c r="F1973" s="165"/>
      <c r="G1973" s="220"/>
      <c r="H1973" s="165"/>
      <c r="I1973" s="167"/>
      <c r="J1973" s="168"/>
      <c r="K1973" s="503"/>
    </row>
    <row r="1974" spans="1:11" x14ac:dyDescent="0.2">
      <c r="A1974" s="163">
        <v>1959</v>
      </c>
      <c r="B1974" s="164"/>
      <c r="C1974" s="165"/>
      <c r="D1974" s="166"/>
      <c r="E1974" s="165"/>
      <c r="F1974" s="165"/>
      <c r="G1974" s="220"/>
      <c r="H1974" s="165"/>
      <c r="I1974" s="167"/>
      <c r="J1974" s="168"/>
      <c r="K1974" s="503"/>
    </row>
    <row r="1975" spans="1:11" x14ac:dyDescent="0.2">
      <c r="A1975" s="163">
        <v>1960</v>
      </c>
      <c r="B1975" s="164"/>
      <c r="C1975" s="165"/>
      <c r="D1975" s="166"/>
      <c r="E1975" s="165"/>
      <c r="F1975" s="165"/>
      <c r="G1975" s="220"/>
      <c r="H1975" s="165"/>
      <c r="I1975" s="167"/>
      <c r="J1975" s="168"/>
      <c r="K1975" s="503"/>
    </row>
    <row r="1976" spans="1:11" x14ac:dyDescent="0.2">
      <c r="A1976" s="163">
        <v>1961</v>
      </c>
      <c r="B1976" s="164"/>
      <c r="C1976" s="165"/>
      <c r="D1976" s="166"/>
      <c r="E1976" s="165"/>
      <c r="F1976" s="165"/>
      <c r="G1976" s="220"/>
      <c r="H1976" s="165"/>
      <c r="I1976" s="167"/>
      <c r="J1976" s="168"/>
      <c r="K1976" s="503"/>
    </row>
    <row r="1977" spans="1:11" x14ac:dyDescent="0.2">
      <c r="A1977" s="163">
        <v>1962</v>
      </c>
      <c r="B1977" s="164"/>
      <c r="C1977" s="165"/>
      <c r="D1977" s="166"/>
      <c r="E1977" s="165"/>
      <c r="F1977" s="165"/>
      <c r="G1977" s="220"/>
      <c r="H1977" s="165"/>
      <c r="I1977" s="167"/>
      <c r="J1977" s="168"/>
      <c r="K1977" s="503"/>
    </row>
    <row r="1978" spans="1:11" x14ac:dyDescent="0.2">
      <c r="A1978" s="163">
        <v>1963</v>
      </c>
      <c r="B1978" s="164"/>
      <c r="C1978" s="165"/>
      <c r="D1978" s="166"/>
      <c r="E1978" s="165"/>
      <c r="F1978" s="165"/>
      <c r="G1978" s="220"/>
      <c r="H1978" s="165"/>
      <c r="I1978" s="167"/>
      <c r="J1978" s="168"/>
      <c r="K1978" s="503"/>
    </row>
    <row r="1979" spans="1:11" x14ac:dyDescent="0.2">
      <c r="A1979" s="163">
        <v>1964</v>
      </c>
      <c r="B1979" s="164"/>
      <c r="C1979" s="165"/>
      <c r="D1979" s="166"/>
      <c r="E1979" s="165"/>
      <c r="F1979" s="165"/>
      <c r="G1979" s="220"/>
      <c r="H1979" s="165"/>
      <c r="I1979" s="167"/>
      <c r="J1979" s="168"/>
      <c r="K1979" s="503"/>
    </row>
    <row r="1980" spans="1:11" x14ac:dyDescent="0.2">
      <c r="A1980" s="163">
        <v>1965</v>
      </c>
      <c r="B1980" s="164"/>
      <c r="C1980" s="165"/>
      <c r="D1980" s="166"/>
      <c r="E1980" s="165"/>
      <c r="F1980" s="165"/>
      <c r="G1980" s="220"/>
      <c r="H1980" s="165"/>
      <c r="I1980" s="167"/>
      <c r="J1980" s="168"/>
      <c r="K1980" s="503"/>
    </row>
    <row r="1981" spans="1:11" x14ac:dyDescent="0.2">
      <c r="A1981" s="163">
        <v>1966</v>
      </c>
      <c r="B1981" s="164"/>
      <c r="C1981" s="165"/>
      <c r="D1981" s="166"/>
      <c r="E1981" s="165"/>
      <c r="F1981" s="165"/>
      <c r="G1981" s="220"/>
      <c r="H1981" s="165"/>
      <c r="I1981" s="167"/>
      <c r="J1981" s="168"/>
      <c r="K1981" s="503"/>
    </row>
    <row r="1982" spans="1:11" x14ac:dyDescent="0.2">
      <c r="A1982" s="163">
        <v>1967</v>
      </c>
      <c r="B1982" s="164"/>
      <c r="C1982" s="165"/>
      <c r="D1982" s="166"/>
      <c r="E1982" s="165"/>
      <c r="F1982" s="165"/>
      <c r="G1982" s="220"/>
      <c r="H1982" s="165"/>
      <c r="I1982" s="167"/>
      <c r="J1982" s="168"/>
      <c r="K1982" s="503"/>
    </row>
    <row r="1983" spans="1:11" x14ac:dyDescent="0.2">
      <c r="A1983" s="163">
        <v>1968</v>
      </c>
      <c r="B1983" s="164"/>
      <c r="C1983" s="165"/>
      <c r="D1983" s="166"/>
      <c r="E1983" s="165"/>
      <c r="F1983" s="165"/>
      <c r="G1983" s="220"/>
      <c r="H1983" s="165"/>
      <c r="I1983" s="167"/>
      <c r="J1983" s="168"/>
      <c r="K1983" s="503"/>
    </row>
    <row r="1984" spans="1:11" x14ac:dyDescent="0.2">
      <c r="A1984" s="163">
        <v>1969</v>
      </c>
      <c r="B1984" s="164"/>
      <c r="C1984" s="165"/>
      <c r="D1984" s="166"/>
      <c r="E1984" s="165"/>
      <c r="F1984" s="165"/>
      <c r="G1984" s="220"/>
      <c r="H1984" s="165"/>
      <c r="I1984" s="167"/>
      <c r="J1984" s="168"/>
      <c r="K1984" s="503"/>
    </row>
    <row r="1985" spans="1:11" x14ac:dyDescent="0.2">
      <c r="A1985" s="163">
        <v>1970</v>
      </c>
      <c r="B1985" s="164"/>
      <c r="C1985" s="165"/>
      <c r="D1985" s="166"/>
      <c r="E1985" s="165"/>
      <c r="F1985" s="165"/>
      <c r="G1985" s="220"/>
      <c r="H1985" s="165"/>
      <c r="I1985" s="167"/>
      <c r="J1985" s="168"/>
      <c r="K1985" s="503"/>
    </row>
    <row r="1986" spans="1:11" x14ac:dyDescent="0.2">
      <c r="A1986" s="163">
        <v>1971</v>
      </c>
      <c r="B1986" s="164"/>
      <c r="C1986" s="165"/>
      <c r="D1986" s="166"/>
      <c r="E1986" s="165"/>
      <c r="F1986" s="165"/>
      <c r="G1986" s="220"/>
      <c r="H1986" s="165"/>
      <c r="I1986" s="167"/>
      <c r="J1986" s="168"/>
      <c r="K1986" s="503"/>
    </row>
    <row r="1987" spans="1:11" x14ac:dyDescent="0.2">
      <c r="A1987" s="163">
        <v>1972</v>
      </c>
      <c r="B1987" s="164"/>
      <c r="C1987" s="165"/>
      <c r="D1987" s="166"/>
      <c r="E1987" s="165"/>
      <c r="F1987" s="165"/>
      <c r="G1987" s="220"/>
      <c r="H1987" s="165"/>
      <c r="I1987" s="167"/>
      <c r="J1987" s="168"/>
      <c r="K1987" s="503"/>
    </row>
    <row r="1988" spans="1:11" x14ac:dyDescent="0.2">
      <c r="A1988" s="163">
        <v>1973</v>
      </c>
      <c r="B1988" s="164"/>
      <c r="C1988" s="165"/>
      <c r="D1988" s="166"/>
      <c r="E1988" s="165"/>
      <c r="F1988" s="165"/>
      <c r="G1988" s="220"/>
      <c r="H1988" s="165"/>
      <c r="I1988" s="167"/>
      <c r="J1988" s="168"/>
      <c r="K1988" s="503"/>
    </row>
    <row r="1989" spans="1:11" x14ac:dyDescent="0.2">
      <c r="A1989" s="163">
        <v>1974</v>
      </c>
      <c r="B1989" s="164"/>
      <c r="C1989" s="165"/>
      <c r="D1989" s="166"/>
      <c r="E1989" s="165"/>
      <c r="F1989" s="165"/>
      <c r="G1989" s="220"/>
      <c r="H1989" s="165"/>
      <c r="I1989" s="167"/>
      <c r="J1989" s="168"/>
      <c r="K1989" s="503"/>
    </row>
    <row r="1990" spans="1:11" x14ac:dyDescent="0.2">
      <c r="A1990" s="163">
        <v>1975</v>
      </c>
      <c r="B1990" s="164"/>
      <c r="C1990" s="165"/>
      <c r="D1990" s="166"/>
      <c r="E1990" s="165"/>
      <c r="F1990" s="165"/>
      <c r="G1990" s="220"/>
      <c r="H1990" s="165"/>
      <c r="I1990" s="167"/>
      <c r="J1990" s="168"/>
      <c r="K1990" s="503"/>
    </row>
    <row r="1991" spans="1:11" x14ac:dyDescent="0.2">
      <c r="A1991" s="163">
        <v>1976</v>
      </c>
      <c r="B1991" s="164"/>
      <c r="C1991" s="165"/>
      <c r="D1991" s="166"/>
      <c r="E1991" s="165"/>
      <c r="F1991" s="165"/>
      <c r="G1991" s="220"/>
      <c r="H1991" s="165"/>
      <c r="I1991" s="167"/>
      <c r="J1991" s="168"/>
      <c r="K1991" s="503"/>
    </row>
    <row r="1992" spans="1:11" x14ac:dyDescent="0.2">
      <c r="A1992" s="163">
        <v>1977</v>
      </c>
      <c r="B1992" s="164"/>
      <c r="C1992" s="165"/>
      <c r="D1992" s="166"/>
      <c r="E1992" s="165"/>
      <c r="F1992" s="165"/>
      <c r="G1992" s="220"/>
      <c r="H1992" s="165"/>
      <c r="I1992" s="167"/>
      <c r="J1992" s="168"/>
      <c r="K1992" s="503"/>
    </row>
    <row r="1993" spans="1:11" x14ac:dyDescent="0.2">
      <c r="A1993" s="163">
        <v>1978</v>
      </c>
      <c r="B1993" s="164"/>
      <c r="C1993" s="165"/>
      <c r="D1993" s="166"/>
      <c r="E1993" s="165"/>
      <c r="F1993" s="165"/>
      <c r="G1993" s="220"/>
      <c r="H1993" s="165"/>
      <c r="I1993" s="167"/>
      <c r="J1993" s="168"/>
      <c r="K1993" s="503"/>
    </row>
    <row r="1994" spans="1:11" x14ac:dyDescent="0.2">
      <c r="A1994" s="163">
        <v>1979</v>
      </c>
      <c r="B1994" s="164"/>
      <c r="C1994" s="165"/>
      <c r="D1994" s="166"/>
      <c r="E1994" s="165"/>
      <c r="F1994" s="165"/>
      <c r="G1994" s="220"/>
      <c r="H1994" s="165"/>
      <c r="I1994" s="167"/>
      <c r="J1994" s="168"/>
      <c r="K1994" s="503"/>
    </row>
    <row r="1995" spans="1:11" x14ac:dyDescent="0.2">
      <c r="A1995" s="163">
        <v>1980</v>
      </c>
      <c r="B1995" s="164"/>
      <c r="C1995" s="165"/>
      <c r="D1995" s="166"/>
      <c r="E1995" s="165"/>
      <c r="F1995" s="165"/>
      <c r="G1995" s="220"/>
      <c r="H1995" s="165"/>
      <c r="I1995" s="167"/>
      <c r="J1995" s="168"/>
      <c r="K1995" s="503"/>
    </row>
    <row r="1996" spans="1:11" x14ac:dyDescent="0.2">
      <c r="A1996" s="163">
        <v>1981</v>
      </c>
      <c r="B1996" s="164"/>
      <c r="C1996" s="165"/>
      <c r="D1996" s="166"/>
      <c r="E1996" s="165"/>
      <c r="F1996" s="165"/>
      <c r="G1996" s="220"/>
      <c r="H1996" s="165"/>
      <c r="I1996" s="167"/>
      <c r="J1996" s="168"/>
      <c r="K1996" s="503"/>
    </row>
    <row r="1997" spans="1:11" x14ac:dyDescent="0.2">
      <c r="A1997" s="163">
        <v>1982</v>
      </c>
      <c r="B1997" s="164"/>
      <c r="C1997" s="165"/>
      <c r="D1997" s="166"/>
      <c r="E1997" s="165"/>
      <c r="F1997" s="165"/>
      <c r="G1997" s="220"/>
      <c r="H1997" s="165"/>
      <c r="I1997" s="167"/>
      <c r="J1997" s="168"/>
      <c r="K1997" s="503"/>
    </row>
    <row r="1998" spans="1:11" x14ac:dyDescent="0.2">
      <c r="A1998" s="163">
        <v>1983</v>
      </c>
      <c r="B1998" s="164"/>
      <c r="C1998" s="165"/>
      <c r="D1998" s="166"/>
      <c r="E1998" s="165"/>
      <c r="F1998" s="165"/>
      <c r="G1998" s="220"/>
      <c r="H1998" s="165"/>
      <c r="I1998" s="167"/>
      <c r="J1998" s="168"/>
      <c r="K1998" s="503"/>
    </row>
    <row r="1999" spans="1:11" x14ac:dyDescent="0.2">
      <c r="A1999" s="163">
        <v>1984</v>
      </c>
      <c r="B1999" s="164"/>
      <c r="C1999" s="165"/>
      <c r="D1999" s="166"/>
      <c r="E1999" s="165"/>
      <c r="F1999" s="165"/>
      <c r="G1999" s="220"/>
      <c r="H1999" s="165"/>
      <c r="I1999" s="167"/>
      <c r="J1999" s="168"/>
      <c r="K1999" s="503"/>
    </row>
    <row r="2000" spans="1:11" x14ac:dyDescent="0.2">
      <c r="A2000" s="163">
        <v>1985</v>
      </c>
      <c r="B2000" s="164"/>
      <c r="C2000" s="165"/>
      <c r="D2000" s="166"/>
      <c r="E2000" s="165"/>
      <c r="F2000" s="165"/>
      <c r="G2000" s="220"/>
      <c r="H2000" s="165"/>
      <c r="I2000" s="167"/>
      <c r="J2000" s="168"/>
      <c r="K2000" s="503"/>
    </row>
    <row r="2001" spans="1:11" x14ac:dyDescent="0.2">
      <c r="A2001" s="163">
        <v>1986</v>
      </c>
      <c r="B2001" s="164"/>
      <c r="C2001" s="165"/>
      <c r="D2001" s="166"/>
      <c r="E2001" s="165"/>
      <c r="F2001" s="165"/>
      <c r="G2001" s="220"/>
      <c r="H2001" s="165"/>
      <c r="I2001" s="167"/>
      <c r="J2001" s="168"/>
      <c r="K2001" s="503"/>
    </row>
    <row r="2002" spans="1:11" x14ac:dyDescent="0.2">
      <c r="A2002" s="163">
        <v>1987</v>
      </c>
      <c r="B2002" s="164"/>
      <c r="C2002" s="165"/>
      <c r="D2002" s="166"/>
      <c r="E2002" s="165"/>
      <c r="F2002" s="165"/>
      <c r="G2002" s="220"/>
      <c r="H2002" s="165"/>
      <c r="I2002" s="167"/>
      <c r="J2002" s="168"/>
      <c r="K2002" s="503"/>
    </row>
    <row r="2003" spans="1:11" x14ac:dyDescent="0.2">
      <c r="A2003" s="163">
        <v>1988</v>
      </c>
      <c r="B2003" s="164"/>
      <c r="C2003" s="165"/>
      <c r="D2003" s="166"/>
      <c r="E2003" s="165"/>
      <c r="F2003" s="165"/>
      <c r="G2003" s="220"/>
      <c r="H2003" s="165"/>
      <c r="I2003" s="167"/>
      <c r="J2003" s="168"/>
      <c r="K2003" s="503"/>
    </row>
    <row r="2004" spans="1:11" x14ac:dyDescent="0.2">
      <c r="A2004" s="163">
        <v>1989</v>
      </c>
      <c r="B2004" s="164"/>
      <c r="C2004" s="165"/>
      <c r="D2004" s="166"/>
      <c r="E2004" s="165"/>
      <c r="F2004" s="165"/>
      <c r="G2004" s="220"/>
      <c r="H2004" s="165"/>
      <c r="I2004" s="167"/>
      <c r="J2004" s="168"/>
      <c r="K2004" s="503"/>
    </row>
    <row r="2005" spans="1:11" x14ac:dyDescent="0.2">
      <c r="A2005" s="163">
        <v>1990</v>
      </c>
      <c r="B2005" s="164"/>
      <c r="C2005" s="165"/>
      <c r="D2005" s="166"/>
      <c r="E2005" s="165"/>
      <c r="F2005" s="165"/>
      <c r="G2005" s="220"/>
      <c r="H2005" s="165"/>
      <c r="I2005" s="167"/>
      <c r="J2005" s="168"/>
      <c r="K2005" s="503"/>
    </row>
    <row r="2006" spans="1:11" x14ac:dyDescent="0.2">
      <c r="A2006" s="163">
        <v>1991</v>
      </c>
      <c r="B2006" s="164"/>
      <c r="C2006" s="165"/>
      <c r="D2006" s="166"/>
      <c r="E2006" s="165"/>
      <c r="F2006" s="165"/>
      <c r="G2006" s="220"/>
      <c r="H2006" s="165"/>
      <c r="I2006" s="167"/>
      <c r="J2006" s="168"/>
      <c r="K2006" s="503"/>
    </row>
    <row r="2007" spans="1:11" x14ac:dyDescent="0.2">
      <c r="A2007" s="163">
        <v>1992</v>
      </c>
      <c r="B2007" s="164"/>
      <c r="C2007" s="165"/>
      <c r="D2007" s="166"/>
      <c r="E2007" s="165"/>
      <c r="F2007" s="165"/>
      <c r="G2007" s="220"/>
      <c r="H2007" s="165"/>
      <c r="I2007" s="167"/>
      <c r="J2007" s="168"/>
      <c r="K2007" s="503"/>
    </row>
    <row r="2008" spans="1:11" x14ac:dyDescent="0.2">
      <c r="A2008" s="163">
        <v>1993</v>
      </c>
      <c r="B2008" s="164"/>
      <c r="C2008" s="165"/>
      <c r="D2008" s="166"/>
      <c r="E2008" s="165"/>
      <c r="F2008" s="165"/>
      <c r="G2008" s="220"/>
      <c r="H2008" s="165"/>
      <c r="I2008" s="167"/>
      <c r="J2008" s="168"/>
      <c r="K2008" s="503"/>
    </row>
    <row r="2009" spans="1:11" x14ac:dyDescent="0.2">
      <c r="A2009" s="163">
        <v>1994</v>
      </c>
      <c r="B2009" s="164"/>
      <c r="C2009" s="165"/>
      <c r="D2009" s="166"/>
      <c r="E2009" s="165"/>
      <c r="F2009" s="165"/>
      <c r="G2009" s="220"/>
      <c r="H2009" s="165"/>
      <c r="I2009" s="167"/>
      <c r="J2009" s="168"/>
      <c r="K2009" s="503"/>
    </row>
    <row r="2010" spans="1:11" x14ac:dyDescent="0.2">
      <c r="A2010" s="163">
        <v>1995</v>
      </c>
      <c r="B2010" s="164"/>
      <c r="C2010" s="165"/>
      <c r="D2010" s="166"/>
      <c r="E2010" s="165"/>
      <c r="F2010" s="165"/>
      <c r="G2010" s="220"/>
      <c r="H2010" s="165"/>
      <c r="I2010" s="167"/>
      <c r="J2010" s="168"/>
      <c r="K2010" s="503"/>
    </row>
    <row r="2011" spans="1:11" x14ac:dyDescent="0.2">
      <c r="A2011" s="163">
        <v>1996</v>
      </c>
      <c r="B2011" s="164"/>
      <c r="C2011" s="165"/>
      <c r="D2011" s="166"/>
      <c r="E2011" s="165"/>
      <c r="F2011" s="165"/>
      <c r="G2011" s="220"/>
      <c r="H2011" s="165"/>
      <c r="I2011" s="167"/>
      <c r="J2011" s="168"/>
      <c r="K2011" s="503"/>
    </row>
    <row r="2012" spans="1:11" x14ac:dyDescent="0.2">
      <c r="A2012" s="163">
        <v>1997</v>
      </c>
      <c r="B2012" s="164"/>
      <c r="C2012" s="165"/>
      <c r="D2012" s="166"/>
      <c r="E2012" s="165"/>
      <c r="F2012" s="165"/>
      <c r="G2012" s="220"/>
      <c r="H2012" s="165"/>
      <c r="I2012" s="167"/>
      <c r="J2012" s="168"/>
      <c r="K2012" s="503"/>
    </row>
    <row r="2013" spans="1:11" x14ac:dyDescent="0.2">
      <c r="A2013" s="163">
        <v>1998</v>
      </c>
      <c r="B2013" s="164"/>
      <c r="C2013" s="165"/>
      <c r="D2013" s="166"/>
      <c r="E2013" s="165"/>
      <c r="F2013" s="165"/>
      <c r="G2013" s="220"/>
      <c r="H2013" s="165"/>
      <c r="I2013" s="167"/>
      <c r="J2013" s="168"/>
      <c r="K2013" s="503"/>
    </row>
    <row r="2014" spans="1:11" x14ac:dyDescent="0.2">
      <c r="A2014" s="163">
        <v>1999</v>
      </c>
      <c r="B2014" s="164"/>
      <c r="C2014" s="165"/>
      <c r="D2014" s="166"/>
      <c r="E2014" s="165"/>
      <c r="F2014" s="165"/>
      <c r="G2014" s="220"/>
      <c r="H2014" s="165"/>
      <c r="I2014" s="167"/>
      <c r="J2014" s="168"/>
      <c r="K2014" s="503"/>
    </row>
    <row r="2015" spans="1:11" x14ac:dyDescent="0.2">
      <c r="A2015" s="163">
        <v>2000</v>
      </c>
      <c r="B2015" s="164"/>
      <c r="C2015" s="165"/>
      <c r="D2015" s="166"/>
      <c r="E2015" s="165"/>
      <c r="F2015" s="165"/>
      <c r="G2015" s="220"/>
      <c r="H2015" s="165"/>
      <c r="I2015" s="167"/>
      <c r="J2015" s="168"/>
      <c r="K2015" s="503"/>
    </row>
    <row r="2016" spans="1:11" x14ac:dyDescent="0.2">
      <c r="A2016" s="163">
        <v>2001</v>
      </c>
      <c r="B2016" s="164"/>
      <c r="C2016" s="165"/>
      <c r="D2016" s="166"/>
      <c r="E2016" s="165"/>
      <c r="F2016" s="165"/>
      <c r="G2016" s="220"/>
      <c r="H2016" s="165"/>
      <c r="I2016" s="167"/>
      <c r="J2016" s="168"/>
      <c r="K2016" s="503"/>
    </row>
    <row r="2017" spans="1:11" x14ac:dyDescent="0.2">
      <c r="A2017" s="163">
        <v>2002</v>
      </c>
      <c r="B2017" s="164"/>
      <c r="C2017" s="165"/>
      <c r="D2017" s="166"/>
      <c r="E2017" s="165"/>
      <c r="F2017" s="165"/>
      <c r="G2017" s="220"/>
      <c r="H2017" s="165"/>
      <c r="I2017" s="167"/>
      <c r="J2017" s="168"/>
      <c r="K2017" s="503"/>
    </row>
    <row r="2018" spans="1:11" x14ac:dyDescent="0.2">
      <c r="A2018" s="163">
        <v>2003</v>
      </c>
      <c r="B2018" s="164"/>
      <c r="C2018" s="165"/>
      <c r="D2018" s="166"/>
      <c r="E2018" s="165"/>
      <c r="F2018" s="165"/>
      <c r="G2018" s="220"/>
      <c r="H2018" s="165"/>
      <c r="I2018" s="167"/>
      <c r="J2018" s="168"/>
      <c r="K2018" s="503"/>
    </row>
    <row r="2019" spans="1:11" x14ac:dyDescent="0.2">
      <c r="A2019" s="163">
        <v>2004</v>
      </c>
      <c r="B2019" s="164"/>
      <c r="C2019" s="165"/>
      <c r="D2019" s="166"/>
      <c r="E2019" s="165"/>
      <c r="F2019" s="165"/>
      <c r="G2019" s="220"/>
      <c r="H2019" s="165"/>
      <c r="I2019" s="167"/>
      <c r="J2019" s="168"/>
      <c r="K2019" s="503"/>
    </row>
    <row r="2020" spans="1:11" x14ac:dyDescent="0.2">
      <c r="A2020" s="163">
        <v>2005</v>
      </c>
      <c r="B2020" s="164"/>
      <c r="C2020" s="165"/>
      <c r="D2020" s="166"/>
      <c r="E2020" s="165"/>
      <c r="F2020" s="165"/>
      <c r="G2020" s="220"/>
      <c r="H2020" s="165"/>
      <c r="I2020" s="167"/>
      <c r="J2020" s="168"/>
      <c r="K2020" s="503"/>
    </row>
    <row r="2021" spans="1:11" x14ac:dyDescent="0.2">
      <c r="A2021" s="163">
        <v>2006</v>
      </c>
      <c r="B2021" s="164"/>
      <c r="C2021" s="165"/>
      <c r="D2021" s="166"/>
      <c r="E2021" s="165"/>
      <c r="F2021" s="165"/>
      <c r="G2021" s="220"/>
      <c r="H2021" s="165"/>
      <c r="I2021" s="167"/>
      <c r="J2021" s="168"/>
      <c r="K2021" s="503"/>
    </row>
    <row r="2022" spans="1:11" x14ac:dyDescent="0.2">
      <c r="A2022" s="163">
        <v>2007</v>
      </c>
      <c r="B2022" s="164"/>
      <c r="C2022" s="165"/>
      <c r="D2022" s="166"/>
      <c r="E2022" s="165"/>
      <c r="F2022" s="165"/>
      <c r="G2022" s="220"/>
      <c r="H2022" s="165"/>
      <c r="I2022" s="167"/>
      <c r="J2022" s="168"/>
      <c r="K2022" s="503"/>
    </row>
    <row r="2023" spans="1:11" x14ac:dyDescent="0.2">
      <c r="A2023" s="163">
        <v>2008</v>
      </c>
      <c r="B2023" s="164"/>
      <c r="C2023" s="165"/>
      <c r="D2023" s="166"/>
      <c r="E2023" s="165"/>
      <c r="F2023" s="165"/>
      <c r="G2023" s="220"/>
      <c r="H2023" s="165"/>
      <c r="I2023" s="167"/>
      <c r="J2023" s="168"/>
      <c r="K2023" s="503"/>
    </row>
    <row r="2024" spans="1:11" x14ac:dyDescent="0.2">
      <c r="A2024" s="163">
        <v>2009</v>
      </c>
      <c r="B2024" s="164"/>
      <c r="C2024" s="165"/>
      <c r="D2024" s="166"/>
      <c r="E2024" s="165"/>
      <c r="F2024" s="165"/>
      <c r="G2024" s="220"/>
      <c r="H2024" s="165"/>
      <c r="I2024" s="167"/>
      <c r="J2024" s="168"/>
      <c r="K2024" s="503"/>
    </row>
    <row r="2025" spans="1:11" x14ac:dyDescent="0.2">
      <c r="A2025" s="163">
        <v>2010</v>
      </c>
      <c r="B2025" s="164"/>
      <c r="C2025" s="165"/>
      <c r="D2025" s="166"/>
      <c r="E2025" s="165"/>
      <c r="F2025" s="165"/>
      <c r="G2025" s="220"/>
      <c r="H2025" s="165"/>
      <c r="I2025" s="167"/>
      <c r="J2025" s="168"/>
      <c r="K2025" s="503"/>
    </row>
    <row r="2026" spans="1:11" x14ac:dyDescent="0.2">
      <c r="A2026" s="163">
        <v>2011</v>
      </c>
      <c r="B2026" s="164"/>
      <c r="C2026" s="165"/>
      <c r="D2026" s="166"/>
      <c r="E2026" s="165"/>
      <c r="F2026" s="165"/>
      <c r="G2026" s="220"/>
      <c r="H2026" s="165"/>
      <c r="I2026" s="167"/>
      <c r="J2026" s="168"/>
      <c r="K2026" s="503"/>
    </row>
    <row r="2027" spans="1:11" x14ac:dyDescent="0.2">
      <c r="A2027" s="163">
        <v>2012</v>
      </c>
      <c r="B2027" s="164"/>
      <c r="C2027" s="165"/>
      <c r="D2027" s="166"/>
      <c r="E2027" s="165"/>
      <c r="F2027" s="165"/>
      <c r="G2027" s="220"/>
      <c r="H2027" s="165"/>
      <c r="I2027" s="167"/>
      <c r="J2027" s="168"/>
      <c r="K2027" s="503"/>
    </row>
    <row r="2028" spans="1:11" x14ac:dyDescent="0.2">
      <c r="A2028" s="163">
        <v>2013</v>
      </c>
      <c r="B2028" s="164"/>
      <c r="C2028" s="165"/>
      <c r="D2028" s="166"/>
      <c r="E2028" s="165"/>
      <c r="F2028" s="165"/>
      <c r="G2028" s="220"/>
      <c r="H2028" s="165"/>
      <c r="I2028" s="167"/>
      <c r="J2028" s="168"/>
      <c r="K2028" s="503"/>
    </row>
    <row r="2029" spans="1:11" x14ac:dyDescent="0.2">
      <c r="A2029" s="163">
        <v>2014</v>
      </c>
      <c r="B2029" s="164"/>
      <c r="C2029" s="165"/>
      <c r="D2029" s="166"/>
      <c r="E2029" s="165"/>
      <c r="F2029" s="165"/>
      <c r="G2029" s="220"/>
      <c r="H2029" s="165"/>
      <c r="I2029" s="167"/>
      <c r="J2029" s="168"/>
      <c r="K2029" s="503"/>
    </row>
    <row r="2030" spans="1:11" x14ac:dyDescent="0.2">
      <c r="A2030" s="163">
        <v>2015</v>
      </c>
      <c r="B2030" s="164"/>
      <c r="C2030" s="165"/>
      <c r="D2030" s="166"/>
      <c r="E2030" s="165"/>
      <c r="F2030" s="165"/>
      <c r="G2030" s="220"/>
      <c r="H2030" s="165"/>
      <c r="I2030" s="167"/>
      <c r="J2030" s="168"/>
      <c r="K2030" s="503"/>
    </row>
    <row r="2031" spans="1:11" x14ac:dyDescent="0.2">
      <c r="A2031" s="163">
        <v>2016</v>
      </c>
      <c r="B2031" s="164"/>
      <c r="C2031" s="165"/>
      <c r="D2031" s="166"/>
      <c r="E2031" s="165"/>
      <c r="F2031" s="165"/>
      <c r="G2031" s="220"/>
      <c r="H2031" s="165"/>
      <c r="I2031" s="167"/>
      <c r="J2031" s="168"/>
      <c r="K2031" s="503"/>
    </row>
    <row r="2032" spans="1:11" x14ac:dyDescent="0.2">
      <c r="A2032" s="163">
        <v>2017</v>
      </c>
      <c r="B2032" s="164"/>
      <c r="C2032" s="165"/>
      <c r="D2032" s="166"/>
      <c r="E2032" s="165"/>
      <c r="F2032" s="165"/>
      <c r="G2032" s="220"/>
      <c r="H2032" s="165"/>
      <c r="I2032" s="167"/>
      <c r="J2032" s="168"/>
      <c r="K2032" s="503"/>
    </row>
    <row r="2033" spans="1:11" x14ac:dyDescent="0.2">
      <c r="A2033" s="163">
        <v>2018</v>
      </c>
      <c r="B2033" s="164"/>
      <c r="C2033" s="165"/>
      <c r="D2033" s="166"/>
      <c r="E2033" s="165"/>
      <c r="F2033" s="165"/>
      <c r="G2033" s="220"/>
      <c r="H2033" s="165"/>
      <c r="I2033" s="167"/>
      <c r="J2033" s="168"/>
      <c r="K2033" s="503"/>
    </row>
    <row r="2034" spans="1:11" x14ac:dyDescent="0.2">
      <c r="A2034" s="163">
        <v>2019</v>
      </c>
      <c r="B2034" s="164"/>
      <c r="C2034" s="165"/>
      <c r="D2034" s="166"/>
      <c r="E2034" s="165"/>
      <c r="F2034" s="165"/>
      <c r="G2034" s="220"/>
      <c r="H2034" s="165"/>
      <c r="I2034" s="167"/>
      <c r="J2034" s="168"/>
      <c r="K2034" s="503"/>
    </row>
    <row r="2035" spans="1:11" x14ac:dyDescent="0.2">
      <c r="A2035" s="163">
        <v>2020</v>
      </c>
      <c r="B2035" s="164"/>
      <c r="C2035" s="165"/>
      <c r="D2035" s="166"/>
      <c r="E2035" s="165"/>
      <c r="F2035" s="165"/>
      <c r="G2035" s="220"/>
      <c r="H2035" s="165"/>
      <c r="I2035" s="167"/>
      <c r="J2035" s="168"/>
      <c r="K2035" s="503"/>
    </row>
    <row r="2036" spans="1:11" x14ac:dyDescent="0.2">
      <c r="A2036" s="163">
        <v>2021</v>
      </c>
      <c r="B2036" s="164"/>
      <c r="C2036" s="165"/>
      <c r="D2036" s="166"/>
      <c r="E2036" s="165"/>
      <c r="F2036" s="165"/>
      <c r="G2036" s="220"/>
      <c r="H2036" s="165"/>
      <c r="I2036" s="167"/>
      <c r="J2036" s="168"/>
      <c r="K2036" s="503"/>
    </row>
    <row r="2037" spans="1:11" x14ac:dyDescent="0.2">
      <c r="A2037" s="163">
        <v>2022</v>
      </c>
      <c r="B2037" s="164"/>
      <c r="C2037" s="165"/>
      <c r="D2037" s="166"/>
      <c r="E2037" s="165"/>
      <c r="F2037" s="165"/>
      <c r="G2037" s="220"/>
      <c r="H2037" s="165"/>
      <c r="I2037" s="167"/>
      <c r="J2037" s="168"/>
      <c r="K2037" s="503"/>
    </row>
    <row r="2038" spans="1:11" x14ac:dyDescent="0.2">
      <c r="A2038" s="163">
        <v>2023</v>
      </c>
      <c r="B2038" s="164"/>
      <c r="C2038" s="165"/>
      <c r="D2038" s="166"/>
      <c r="E2038" s="165"/>
      <c r="F2038" s="165"/>
      <c r="G2038" s="220"/>
      <c r="H2038" s="165"/>
      <c r="I2038" s="167"/>
      <c r="J2038" s="168"/>
      <c r="K2038" s="503"/>
    </row>
    <row r="2039" spans="1:11" x14ac:dyDescent="0.2">
      <c r="A2039" s="163">
        <v>2024</v>
      </c>
      <c r="B2039" s="164"/>
      <c r="C2039" s="165"/>
      <c r="D2039" s="166"/>
      <c r="E2039" s="165"/>
      <c r="F2039" s="165"/>
      <c r="G2039" s="220"/>
      <c r="H2039" s="165"/>
      <c r="I2039" s="167"/>
      <c r="J2039" s="168"/>
      <c r="K2039" s="503"/>
    </row>
    <row r="2040" spans="1:11" x14ac:dyDescent="0.2">
      <c r="A2040" s="163">
        <v>2025</v>
      </c>
      <c r="B2040" s="164"/>
      <c r="C2040" s="165"/>
      <c r="D2040" s="166"/>
      <c r="E2040" s="165"/>
      <c r="F2040" s="165"/>
      <c r="G2040" s="220"/>
      <c r="H2040" s="165"/>
      <c r="I2040" s="167"/>
      <c r="J2040" s="168"/>
      <c r="K2040" s="503"/>
    </row>
    <row r="2041" spans="1:11" x14ac:dyDescent="0.2">
      <c r="A2041" s="163">
        <v>2026</v>
      </c>
      <c r="B2041" s="164"/>
      <c r="C2041" s="165"/>
      <c r="D2041" s="166"/>
      <c r="E2041" s="165"/>
      <c r="F2041" s="165"/>
      <c r="G2041" s="220"/>
      <c r="H2041" s="165"/>
      <c r="I2041" s="167"/>
      <c r="J2041" s="168"/>
      <c r="K2041" s="503"/>
    </row>
    <row r="2042" spans="1:11" x14ac:dyDescent="0.2">
      <c r="A2042" s="163">
        <v>2027</v>
      </c>
      <c r="B2042" s="164"/>
      <c r="C2042" s="165"/>
      <c r="D2042" s="166"/>
      <c r="E2042" s="165"/>
      <c r="F2042" s="165"/>
      <c r="G2042" s="220"/>
      <c r="H2042" s="165"/>
      <c r="I2042" s="167"/>
      <c r="J2042" s="168"/>
      <c r="K2042" s="503"/>
    </row>
    <row r="2043" spans="1:11" x14ac:dyDescent="0.2">
      <c r="A2043" s="163">
        <v>2028</v>
      </c>
      <c r="B2043" s="164"/>
      <c r="C2043" s="165"/>
      <c r="D2043" s="166"/>
      <c r="E2043" s="165"/>
      <c r="F2043" s="165"/>
      <c r="G2043" s="220"/>
      <c r="H2043" s="165"/>
      <c r="I2043" s="167"/>
      <c r="J2043" s="168"/>
      <c r="K2043" s="503"/>
    </row>
    <row r="2044" spans="1:11" x14ac:dyDescent="0.2">
      <c r="A2044" s="163">
        <v>2029</v>
      </c>
      <c r="B2044" s="164"/>
      <c r="C2044" s="165"/>
      <c r="D2044" s="166"/>
      <c r="E2044" s="165"/>
      <c r="F2044" s="165"/>
      <c r="G2044" s="220"/>
      <c r="H2044" s="165"/>
      <c r="I2044" s="167"/>
      <c r="J2044" s="168"/>
      <c r="K2044" s="503"/>
    </row>
    <row r="2045" spans="1:11" x14ac:dyDescent="0.2">
      <c r="A2045" s="163">
        <v>2030</v>
      </c>
      <c r="B2045" s="164"/>
      <c r="C2045" s="165"/>
      <c r="D2045" s="166"/>
      <c r="E2045" s="165"/>
      <c r="F2045" s="165"/>
      <c r="G2045" s="220"/>
      <c r="H2045" s="165"/>
      <c r="I2045" s="167"/>
      <c r="J2045" s="168"/>
      <c r="K2045" s="503"/>
    </row>
    <row r="2046" spans="1:11" x14ac:dyDescent="0.2">
      <c r="A2046" s="163">
        <v>2031</v>
      </c>
      <c r="B2046" s="164"/>
      <c r="C2046" s="165"/>
      <c r="D2046" s="166"/>
      <c r="E2046" s="165"/>
      <c r="F2046" s="165"/>
      <c r="G2046" s="220"/>
      <c r="H2046" s="165"/>
      <c r="I2046" s="167"/>
      <c r="J2046" s="168"/>
      <c r="K2046" s="503"/>
    </row>
    <row r="2047" spans="1:11" x14ac:dyDescent="0.2">
      <c r="A2047" s="163">
        <v>2032</v>
      </c>
      <c r="B2047" s="164"/>
      <c r="C2047" s="165"/>
      <c r="D2047" s="166"/>
      <c r="E2047" s="165"/>
      <c r="F2047" s="165"/>
      <c r="G2047" s="220"/>
      <c r="H2047" s="165"/>
      <c r="I2047" s="167"/>
      <c r="J2047" s="168"/>
      <c r="K2047" s="503"/>
    </row>
    <row r="2048" spans="1:11" x14ac:dyDescent="0.2">
      <c r="A2048" s="163">
        <v>2033</v>
      </c>
      <c r="B2048" s="164"/>
      <c r="C2048" s="165"/>
      <c r="D2048" s="166"/>
      <c r="E2048" s="165"/>
      <c r="F2048" s="165"/>
      <c r="G2048" s="220"/>
      <c r="H2048" s="165"/>
      <c r="I2048" s="167"/>
      <c r="J2048" s="168"/>
      <c r="K2048" s="503"/>
    </row>
    <row r="2049" spans="1:11" x14ac:dyDescent="0.2">
      <c r="A2049" s="163">
        <v>2034</v>
      </c>
      <c r="B2049" s="164"/>
      <c r="C2049" s="165"/>
      <c r="D2049" s="166"/>
      <c r="E2049" s="165"/>
      <c r="F2049" s="165"/>
      <c r="G2049" s="220"/>
      <c r="H2049" s="165"/>
      <c r="I2049" s="167"/>
      <c r="J2049" s="168"/>
      <c r="K2049" s="503"/>
    </row>
    <row r="2050" spans="1:11" x14ac:dyDescent="0.2">
      <c r="A2050" s="163">
        <v>2035</v>
      </c>
      <c r="B2050" s="164"/>
      <c r="C2050" s="165"/>
      <c r="D2050" s="166"/>
      <c r="E2050" s="165"/>
      <c r="F2050" s="165"/>
      <c r="G2050" s="220"/>
      <c r="H2050" s="165"/>
      <c r="I2050" s="167"/>
      <c r="J2050" s="168"/>
      <c r="K2050" s="503"/>
    </row>
    <row r="2051" spans="1:11" x14ac:dyDescent="0.2">
      <c r="A2051" s="163">
        <v>2036</v>
      </c>
      <c r="B2051" s="164"/>
      <c r="C2051" s="165"/>
      <c r="D2051" s="166"/>
      <c r="E2051" s="165"/>
      <c r="F2051" s="165"/>
      <c r="G2051" s="220"/>
      <c r="H2051" s="165"/>
      <c r="I2051" s="167"/>
      <c r="J2051" s="168"/>
      <c r="K2051" s="503"/>
    </row>
    <row r="2052" spans="1:11" x14ac:dyDescent="0.2">
      <c r="A2052" s="163">
        <v>2037</v>
      </c>
      <c r="B2052" s="164"/>
      <c r="C2052" s="165"/>
      <c r="D2052" s="166"/>
      <c r="E2052" s="165"/>
      <c r="F2052" s="165"/>
      <c r="G2052" s="220"/>
      <c r="H2052" s="165"/>
      <c r="I2052" s="167"/>
      <c r="J2052" s="168"/>
      <c r="K2052" s="503"/>
    </row>
    <row r="2053" spans="1:11" x14ac:dyDescent="0.2">
      <c r="A2053" s="163">
        <v>2038</v>
      </c>
      <c r="B2053" s="164"/>
      <c r="C2053" s="165"/>
      <c r="D2053" s="166"/>
      <c r="E2053" s="165"/>
      <c r="F2053" s="165"/>
      <c r="G2053" s="220"/>
      <c r="H2053" s="165"/>
      <c r="I2053" s="167"/>
      <c r="J2053" s="168"/>
      <c r="K2053" s="503"/>
    </row>
    <row r="2054" spans="1:11" x14ac:dyDescent="0.2">
      <c r="A2054" s="163">
        <v>2039</v>
      </c>
      <c r="B2054" s="164"/>
      <c r="C2054" s="165"/>
      <c r="D2054" s="166"/>
      <c r="E2054" s="165"/>
      <c r="F2054" s="165"/>
      <c r="G2054" s="220"/>
      <c r="H2054" s="165"/>
      <c r="I2054" s="167"/>
      <c r="J2054" s="168"/>
      <c r="K2054" s="503"/>
    </row>
    <row r="2055" spans="1:11" x14ac:dyDescent="0.2">
      <c r="A2055" s="163">
        <v>2040</v>
      </c>
      <c r="B2055" s="164"/>
      <c r="C2055" s="165"/>
      <c r="D2055" s="166"/>
      <c r="E2055" s="165"/>
      <c r="F2055" s="165"/>
      <c r="G2055" s="220"/>
      <c r="H2055" s="165"/>
      <c r="I2055" s="167"/>
      <c r="J2055" s="168"/>
      <c r="K2055" s="503"/>
    </row>
    <row r="2056" spans="1:11" x14ac:dyDescent="0.2">
      <c r="A2056" s="163">
        <v>2041</v>
      </c>
      <c r="B2056" s="164"/>
      <c r="C2056" s="165"/>
      <c r="D2056" s="166"/>
      <c r="E2056" s="165"/>
      <c r="F2056" s="165"/>
      <c r="G2056" s="220"/>
      <c r="H2056" s="165"/>
      <c r="I2056" s="167"/>
      <c r="J2056" s="168"/>
      <c r="K2056" s="503"/>
    </row>
    <row r="2057" spans="1:11" x14ac:dyDescent="0.2">
      <c r="A2057" s="163">
        <v>2042</v>
      </c>
      <c r="B2057" s="164"/>
      <c r="C2057" s="165"/>
      <c r="D2057" s="166"/>
      <c r="E2057" s="165"/>
      <c r="F2057" s="165"/>
      <c r="G2057" s="220"/>
      <c r="H2057" s="165"/>
      <c r="I2057" s="167"/>
      <c r="J2057" s="168"/>
      <c r="K2057" s="503"/>
    </row>
    <row r="2058" spans="1:11" x14ac:dyDescent="0.2">
      <c r="A2058" s="163">
        <v>2043</v>
      </c>
      <c r="B2058" s="164"/>
      <c r="C2058" s="165"/>
      <c r="D2058" s="166"/>
      <c r="E2058" s="165"/>
      <c r="F2058" s="165"/>
      <c r="G2058" s="220"/>
      <c r="H2058" s="165"/>
      <c r="I2058" s="167"/>
      <c r="J2058" s="168"/>
      <c r="K2058" s="503"/>
    </row>
    <row r="2059" spans="1:11" x14ac:dyDescent="0.2">
      <c r="A2059" s="163">
        <v>2044</v>
      </c>
      <c r="B2059" s="164"/>
      <c r="C2059" s="165"/>
      <c r="D2059" s="166"/>
      <c r="E2059" s="165"/>
      <c r="F2059" s="165"/>
      <c r="G2059" s="220"/>
      <c r="H2059" s="165"/>
      <c r="I2059" s="167"/>
      <c r="J2059" s="168"/>
      <c r="K2059" s="503"/>
    </row>
    <row r="2060" spans="1:11" x14ac:dyDescent="0.2">
      <c r="A2060" s="163">
        <v>2045</v>
      </c>
      <c r="B2060" s="164"/>
      <c r="C2060" s="165"/>
      <c r="D2060" s="166"/>
      <c r="E2060" s="165"/>
      <c r="F2060" s="165"/>
      <c r="G2060" s="220"/>
      <c r="H2060" s="165"/>
      <c r="I2060" s="167"/>
      <c r="J2060" s="168"/>
      <c r="K2060" s="503"/>
    </row>
    <row r="2061" spans="1:11" x14ac:dyDescent="0.2">
      <c r="A2061" s="163">
        <v>2046</v>
      </c>
      <c r="B2061" s="164"/>
      <c r="C2061" s="165"/>
      <c r="D2061" s="166"/>
      <c r="E2061" s="165"/>
      <c r="F2061" s="165"/>
      <c r="G2061" s="220"/>
      <c r="H2061" s="165"/>
      <c r="I2061" s="167"/>
      <c r="J2061" s="168"/>
      <c r="K2061" s="503"/>
    </row>
    <row r="2062" spans="1:11" x14ac:dyDescent="0.2">
      <c r="A2062" s="163">
        <v>2047</v>
      </c>
      <c r="B2062" s="164"/>
      <c r="C2062" s="165"/>
      <c r="D2062" s="166"/>
      <c r="E2062" s="165"/>
      <c r="F2062" s="165"/>
      <c r="G2062" s="220"/>
      <c r="H2062" s="165"/>
      <c r="I2062" s="167"/>
      <c r="J2062" s="168"/>
      <c r="K2062" s="503"/>
    </row>
    <row r="2063" spans="1:11" x14ac:dyDescent="0.2">
      <c r="A2063" s="163">
        <v>2048</v>
      </c>
      <c r="B2063" s="164"/>
      <c r="C2063" s="165"/>
      <c r="D2063" s="166"/>
      <c r="E2063" s="165"/>
      <c r="F2063" s="165"/>
      <c r="G2063" s="220"/>
      <c r="H2063" s="165"/>
      <c r="I2063" s="167"/>
      <c r="J2063" s="168"/>
      <c r="K2063" s="503"/>
    </row>
    <row r="2064" spans="1:11" x14ac:dyDescent="0.2">
      <c r="A2064" s="163">
        <v>2049</v>
      </c>
      <c r="B2064" s="164"/>
      <c r="C2064" s="165"/>
      <c r="D2064" s="166"/>
      <c r="E2064" s="165"/>
      <c r="F2064" s="165"/>
      <c r="G2064" s="220"/>
      <c r="H2064" s="165"/>
      <c r="I2064" s="167"/>
      <c r="J2064" s="168"/>
      <c r="K2064" s="503"/>
    </row>
    <row r="2065" spans="1:11" x14ac:dyDescent="0.2">
      <c r="A2065" s="163">
        <v>2050</v>
      </c>
      <c r="B2065" s="164"/>
      <c r="C2065" s="165"/>
      <c r="D2065" s="166"/>
      <c r="E2065" s="165"/>
      <c r="F2065" s="165"/>
      <c r="G2065" s="220"/>
      <c r="H2065" s="165"/>
      <c r="I2065" s="167"/>
      <c r="J2065" s="168"/>
      <c r="K2065" s="503"/>
    </row>
    <row r="2066" spans="1:11" x14ac:dyDescent="0.2">
      <c r="A2066" s="163">
        <v>2051</v>
      </c>
      <c r="B2066" s="164"/>
      <c r="C2066" s="165"/>
      <c r="D2066" s="166"/>
      <c r="E2066" s="165"/>
      <c r="F2066" s="165"/>
      <c r="G2066" s="220"/>
      <c r="H2066" s="165"/>
      <c r="I2066" s="167"/>
      <c r="J2066" s="168"/>
      <c r="K2066" s="503"/>
    </row>
    <row r="2067" spans="1:11" x14ac:dyDescent="0.2">
      <c r="A2067" s="163">
        <v>2052</v>
      </c>
      <c r="B2067" s="164"/>
      <c r="C2067" s="165"/>
      <c r="D2067" s="166"/>
      <c r="E2067" s="165"/>
      <c r="F2067" s="165"/>
      <c r="G2067" s="220"/>
      <c r="H2067" s="165"/>
      <c r="I2067" s="167"/>
      <c r="J2067" s="168"/>
      <c r="K2067" s="503"/>
    </row>
    <row r="2068" spans="1:11" x14ac:dyDescent="0.2">
      <c r="A2068" s="163">
        <v>2053</v>
      </c>
      <c r="B2068" s="164"/>
      <c r="C2068" s="165"/>
      <c r="D2068" s="166"/>
      <c r="E2068" s="165"/>
      <c r="F2068" s="165"/>
      <c r="G2068" s="220"/>
      <c r="H2068" s="165"/>
      <c r="I2068" s="167"/>
      <c r="J2068" s="168"/>
      <c r="K2068" s="503"/>
    </row>
    <row r="2069" spans="1:11" x14ac:dyDescent="0.2">
      <c r="A2069" s="163">
        <v>2054</v>
      </c>
      <c r="B2069" s="164"/>
      <c r="C2069" s="165"/>
      <c r="D2069" s="166"/>
      <c r="E2069" s="165"/>
      <c r="F2069" s="165"/>
      <c r="G2069" s="220"/>
      <c r="H2069" s="165"/>
      <c r="I2069" s="167"/>
      <c r="J2069" s="168"/>
      <c r="K2069" s="503"/>
    </row>
    <row r="2070" spans="1:11" x14ac:dyDescent="0.2">
      <c r="A2070" s="163">
        <v>2055</v>
      </c>
      <c r="B2070" s="164"/>
      <c r="C2070" s="165"/>
      <c r="D2070" s="166"/>
      <c r="E2070" s="165"/>
      <c r="F2070" s="165"/>
      <c r="G2070" s="220"/>
      <c r="H2070" s="165"/>
      <c r="I2070" s="167"/>
      <c r="J2070" s="168"/>
      <c r="K2070" s="503"/>
    </row>
    <row r="2071" spans="1:11" x14ac:dyDescent="0.2">
      <c r="A2071" s="163">
        <v>2056</v>
      </c>
      <c r="B2071" s="164"/>
      <c r="C2071" s="165"/>
      <c r="D2071" s="166"/>
      <c r="E2071" s="165"/>
      <c r="F2071" s="165"/>
      <c r="G2071" s="220"/>
      <c r="H2071" s="165"/>
      <c r="I2071" s="167"/>
      <c r="J2071" s="168"/>
      <c r="K2071" s="503"/>
    </row>
    <row r="2072" spans="1:11" x14ac:dyDescent="0.2">
      <c r="A2072" s="163">
        <v>2057</v>
      </c>
      <c r="B2072" s="164"/>
      <c r="C2072" s="165"/>
      <c r="D2072" s="166"/>
      <c r="E2072" s="165"/>
      <c r="F2072" s="165"/>
      <c r="G2072" s="220"/>
      <c r="H2072" s="165"/>
      <c r="I2072" s="167"/>
      <c r="J2072" s="168"/>
      <c r="K2072" s="503"/>
    </row>
    <row r="2073" spans="1:11" x14ac:dyDescent="0.2">
      <c r="A2073" s="163">
        <v>2058</v>
      </c>
      <c r="B2073" s="164"/>
      <c r="C2073" s="165"/>
      <c r="D2073" s="166"/>
      <c r="E2073" s="165"/>
      <c r="F2073" s="165"/>
      <c r="G2073" s="220"/>
      <c r="H2073" s="165"/>
      <c r="I2073" s="167"/>
      <c r="J2073" s="168"/>
      <c r="K2073" s="503"/>
    </row>
    <row r="2074" spans="1:11" x14ac:dyDescent="0.2">
      <c r="A2074" s="163">
        <v>2059</v>
      </c>
      <c r="B2074" s="164"/>
      <c r="C2074" s="165"/>
      <c r="D2074" s="166"/>
      <c r="E2074" s="165"/>
      <c r="F2074" s="165"/>
      <c r="G2074" s="220"/>
      <c r="H2074" s="165"/>
      <c r="I2074" s="167"/>
      <c r="J2074" s="168"/>
      <c r="K2074" s="503"/>
    </row>
    <row r="2075" spans="1:11" x14ac:dyDescent="0.2">
      <c r="A2075" s="163">
        <v>2060</v>
      </c>
      <c r="B2075" s="164"/>
      <c r="C2075" s="165"/>
      <c r="D2075" s="166"/>
      <c r="E2075" s="165"/>
      <c r="F2075" s="165"/>
      <c r="G2075" s="220"/>
      <c r="H2075" s="165"/>
      <c r="I2075" s="167"/>
      <c r="J2075" s="168"/>
      <c r="K2075" s="503"/>
    </row>
    <row r="2076" spans="1:11" x14ac:dyDescent="0.2">
      <c r="A2076" s="163">
        <v>2061</v>
      </c>
      <c r="B2076" s="164"/>
      <c r="C2076" s="165"/>
      <c r="D2076" s="166"/>
      <c r="E2076" s="165"/>
      <c r="F2076" s="165"/>
      <c r="G2076" s="220"/>
      <c r="H2076" s="165"/>
      <c r="I2076" s="167"/>
      <c r="J2076" s="168"/>
      <c r="K2076" s="503"/>
    </row>
    <row r="2077" spans="1:11" x14ac:dyDescent="0.2">
      <c r="A2077" s="163">
        <v>2062</v>
      </c>
      <c r="B2077" s="164"/>
      <c r="C2077" s="165"/>
      <c r="D2077" s="166"/>
      <c r="E2077" s="165"/>
      <c r="F2077" s="165"/>
      <c r="G2077" s="220"/>
      <c r="H2077" s="165"/>
      <c r="I2077" s="167"/>
      <c r="J2077" s="168"/>
      <c r="K2077" s="503"/>
    </row>
    <row r="2078" spans="1:11" x14ac:dyDescent="0.2">
      <c r="A2078" s="163">
        <v>2063</v>
      </c>
      <c r="B2078" s="164"/>
      <c r="C2078" s="165"/>
      <c r="D2078" s="166"/>
      <c r="E2078" s="165"/>
      <c r="F2078" s="165"/>
      <c r="G2078" s="220"/>
      <c r="H2078" s="165"/>
      <c r="I2078" s="167"/>
      <c r="J2078" s="168"/>
      <c r="K2078" s="503"/>
    </row>
    <row r="2079" spans="1:11" x14ac:dyDescent="0.2">
      <c r="A2079" s="163">
        <v>2064</v>
      </c>
      <c r="B2079" s="164"/>
      <c r="C2079" s="165"/>
      <c r="D2079" s="166"/>
      <c r="E2079" s="165"/>
      <c r="F2079" s="165"/>
      <c r="G2079" s="220"/>
      <c r="H2079" s="165"/>
      <c r="I2079" s="167"/>
      <c r="J2079" s="168"/>
      <c r="K2079" s="503"/>
    </row>
    <row r="2080" spans="1:11" x14ac:dyDescent="0.2">
      <c r="A2080" s="163">
        <v>2065</v>
      </c>
      <c r="B2080" s="164"/>
      <c r="C2080" s="165"/>
      <c r="D2080" s="166"/>
      <c r="E2080" s="165"/>
      <c r="F2080" s="165"/>
      <c r="G2080" s="220"/>
      <c r="H2080" s="165"/>
      <c r="I2080" s="167"/>
      <c r="J2080" s="168"/>
      <c r="K2080" s="503"/>
    </row>
    <row r="2081" spans="1:11" x14ac:dyDescent="0.2">
      <c r="A2081" s="163">
        <v>2066</v>
      </c>
      <c r="B2081" s="164"/>
      <c r="C2081" s="165"/>
      <c r="D2081" s="166"/>
      <c r="E2081" s="165"/>
      <c r="F2081" s="165"/>
      <c r="G2081" s="220"/>
      <c r="H2081" s="165"/>
      <c r="I2081" s="167"/>
      <c r="J2081" s="168"/>
      <c r="K2081" s="503"/>
    </row>
    <row r="2082" spans="1:11" x14ac:dyDescent="0.2">
      <c r="A2082" s="163">
        <v>2067</v>
      </c>
      <c r="B2082" s="164"/>
      <c r="C2082" s="165"/>
      <c r="D2082" s="166"/>
      <c r="E2082" s="165"/>
      <c r="F2082" s="165"/>
      <c r="G2082" s="220"/>
      <c r="H2082" s="165"/>
      <c r="I2082" s="167"/>
      <c r="J2082" s="168"/>
      <c r="K2082" s="503"/>
    </row>
    <row r="2083" spans="1:11" x14ac:dyDescent="0.2">
      <c r="A2083" s="163">
        <v>2068</v>
      </c>
      <c r="B2083" s="164"/>
      <c r="C2083" s="165"/>
      <c r="D2083" s="166"/>
      <c r="E2083" s="165"/>
      <c r="F2083" s="165"/>
      <c r="G2083" s="220"/>
      <c r="H2083" s="165"/>
      <c r="I2083" s="167"/>
      <c r="J2083" s="168"/>
      <c r="K2083" s="503"/>
    </row>
    <row r="2084" spans="1:11" x14ac:dyDescent="0.2">
      <c r="A2084" s="163">
        <v>2069</v>
      </c>
      <c r="B2084" s="164"/>
      <c r="C2084" s="165"/>
      <c r="D2084" s="166"/>
      <c r="E2084" s="165"/>
      <c r="F2084" s="165"/>
      <c r="G2084" s="220"/>
      <c r="H2084" s="165"/>
      <c r="I2084" s="167"/>
      <c r="J2084" s="168"/>
      <c r="K2084" s="503"/>
    </row>
    <row r="2085" spans="1:11" x14ac:dyDescent="0.2">
      <c r="A2085" s="163">
        <v>2070</v>
      </c>
      <c r="B2085" s="164"/>
      <c r="C2085" s="165"/>
      <c r="D2085" s="166"/>
      <c r="E2085" s="165"/>
      <c r="F2085" s="165"/>
      <c r="G2085" s="220"/>
      <c r="H2085" s="165"/>
      <c r="I2085" s="167"/>
      <c r="J2085" s="168"/>
      <c r="K2085" s="503"/>
    </row>
    <row r="2086" spans="1:11" x14ac:dyDescent="0.2">
      <c r="A2086" s="163">
        <v>2071</v>
      </c>
      <c r="B2086" s="164"/>
      <c r="C2086" s="165"/>
      <c r="D2086" s="166"/>
      <c r="E2086" s="165"/>
      <c r="F2086" s="165"/>
      <c r="G2086" s="220"/>
      <c r="H2086" s="165"/>
      <c r="I2086" s="167"/>
      <c r="J2086" s="168"/>
      <c r="K2086" s="503"/>
    </row>
    <row r="2087" spans="1:11" x14ac:dyDescent="0.2">
      <c r="A2087" s="163">
        <v>2072</v>
      </c>
      <c r="B2087" s="164"/>
      <c r="C2087" s="165"/>
      <c r="D2087" s="166"/>
      <c r="E2087" s="165"/>
      <c r="F2087" s="165"/>
      <c r="G2087" s="220"/>
      <c r="H2087" s="165"/>
      <c r="I2087" s="167"/>
      <c r="J2087" s="168"/>
      <c r="K2087" s="503"/>
    </row>
    <row r="2088" spans="1:11" x14ac:dyDescent="0.2">
      <c r="A2088" s="163">
        <v>2073</v>
      </c>
      <c r="B2088" s="164"/>
      <c r="C2088" s="165"/>
      <c r="D2088" s="166"/>
      <c r="E2088" s="165"/>
      <c r="F2088" s="165"/>
      <c r="G2088" s="220"/>
      <c r="H2088" s="165"/>
      <c r="I2088" s="167"/>
      <c r="J2088" s="168"/>
      <c r="K2088" s="503"/>
    </row>
    <row r="2089" spans="1:11" x14ac:dyDescent="0.2">
      <c r="A2089" s="163">
        <v>2074</v>
      </c>
      <c r="B2089" s="164"/>
      <c r="C2089" s="165"/>
      <c r="D2089" s="166"/>
      <c r="E2089" s="165"/>
      <c r="F2089" s="165"/>
      <c r="G2089" s="220"/>
      <c r="H2089" s="165"/>
      <c r="I2089" s="167"/>
      <c r="J2089" s="168"/>
      <c r="K2089" s="503"/>
    </row>
    <row r="2090" spans="1:11" x14ac:dyDescent="0.2">
      <c r="A2090" s="163">
        <v>2075</v>
      </c>
      <c r="B2090" s="164"/>
      <c r="C2090" s="165"/>
      <c r="D2090" s="166"/>
      <c r="E2090" s="165"/>
      <c r="F2090" s="165"/>
      <c r="G2090" s="220"/>
      <c r="H2090" s="165"/>
      <c r="I2090" s="167"/>
      <c r="J2090" s="168"/>
      <c r="K2090" s="503"/>
    </row>
    <row r="2091" spans="1:11" x14ac:dyDescent="0.2">
      <c r="A2091" s="163">
        <v>2076</v>
      </c>
      <c r="B2091" s="164"/>
      <c r="C2091" s="165"/>
      <c r="D2091" s="166"/>
      <c r="E2091" s="165"/>
      <c r="F2091" s="165"/>
      <c r="G2091" s="220"/>
      <c r="H2091" s="165"/>
      <c r="I2091" s="167"/>
      <c r="J2091" s="168"/>
      <c r="K2091" s="503"/>
    </row>
    <row r="2092" spans="1:11" x14ac:dyDescent="0.2">
      <c r="A2092" s="163">
        <v>2077</v>
      </c>
      <c r="B2092" s="164"/>
      <c r="C2092" s="165"/>
      <c r="D2092" s="166"/>
      <c r="E2092" s="165"/>
      <c r="F2092" s="165"/>
      <c r="G2092" s="220"/>
      <c r="H2092" s="165"/>
      <c r="I2092" s="167"/>
      <c r="J2092" s="168"/>
      <c r="K2092" s="503"/>
    </row>
    <row r="2093" spans="1:11" x14ac:dyDescent="0.2">
      <c r="A2093" s="163">
        <v>2078</v>
      </c>
      <c r="B2093" s="164"/>
      <c r="C2093" s="165"/>
      <c r="D2093" s="166"/>
      <c r="E2093" s="165"/>
      <c r="F2093" s="165"/>
      <c r="G2093" s="220"/>
      <c r="H2093" s="165"/>
      <c r="I2093" s="167"/>
      <c r="J2093" s="168"/>
      <c r="K2093" s="503"/>
    </row>
    <row r="2094" spans="1:11" x14ac:dyDescent="0.2">
      <c r="A2094" s="163">
        <v>2079</v>
      </c>
      <c r="B2094" s="164"/>
      <c r="C2094" s="165"/>
      <c r="D2094" s="166"/>
      <c r="E2094" s="165"/>
      <c r="F2094" s="165"/>
      <c r="G2094" s="220"/>
      <c r="H2094" s="165"/>
      <c r="I2094" s="167"/>
      <c r="J2094" s="168"/>
      <c r="K2094" s="503"/>
    </row>
    <row r="2095" spans="1:11" x14ac:dyDescent="0.2">
      <c r="A2095" s="163">
        <v>2080</v>
      </c>
      <c r="B2095" s="164"/>
      <c r="C2095" s="165"/>
      <c r="D2095" s="166"/>
      <c r="E2095" s="165"/>
      <c r="F2095" s="165"/>
      <c r="G2095" s="220"/>
      <c r="H2095" s="165"/>
      <c r="I2095" s="167"/>
      <c r="J2095" s="168"/>
      <c r="K2095" s="503"/>
    </row>
    <row r="2096" spans="1:11" x14ac:dyDescent="0.2">
      <c r="A2096" s="163">
        <v>2081</v>
      </c>
      <c r="B2096" s="164"/>
      <c r="C2096" s="165"/>
      <c r="D2096" s="166"/>
      <c r="E2096" s="165"/>
      <c r="F2096" s="165"/>
      <c r="G2096" s="220"/>
      <c r="H2096" s="165"/>
      <c r="I2096" s="167"/>
      <c r="J2096" s="168"/>
      <c r="K2096" s="503"/>
    </row>
    <row r="2097" spans="1:11" x14ac:dyDescent="0.2">
      <c r="A2097" s="163">
        <v>2082</v>
      </c>
      <c r="B2097" s="164"/>
      <c r="C2097" s="165"/>
      <c r="D2097" s="166"/>
      <c r="E2097" s="165"/>
      <c r="F2097" s="165"/>
      <c r="G2097" s="220"/>
      <c r="H2097" s="165"/>
      <c r="I2097" s="167"/>
      <c r="J2097" s="168"/>
      <c r="K2097" s="503"/>
    </row>
    <row r="2098" spans="1:11" x14ac:dyDescent="0.2">
      <c r="A2098" s="163">
        <v>2083</v>
      </c>
      <c r="B2098" s="164"/>
      <c r="C2098" s="165"/>
      <c r="D2098" s="166"/>
      <c r="E2098" s="165"/>
      <c r="F2098" s="165"/>
      <c r="G2098" s="220"/>
      <c r="H2098" s="165"/>
      <c r="I2098" s="167"/>
      <c r="J2098" s="168"/>
      <c r="K2098" s="503"/>
    </row>
    <row r="2099" spans="1:11" x14ac:dyDescent="0.2">
      <c r="A2099" s="163">
        <v>2084</v>
      </c>
      <c r="B2099" s="164"/>
      <c r="C2099" s="165"/>
      <c r="D2099" s="166"/>
      <c r="E2099" s="165"/>
      <c r="F2099" s="165"/>
      <c r="G2099" s="220"/>
      <c r="H2099" s="165"/>
      <c r="I2099" s="167"/>
      <c r="J2099" s="168"/>
      <c r="K2099" s="503"/>
    </row>
    <row r="2100" spans="1:11" x14ac:dyDescent="0.2">
      <c r="A2100" s="163">
        <v>2085</v>
      </c>
      <c r="B2100" s="164"/>
      <c r="C2100" s="165"/>
      <c r="D2100" s="166"/>
      <c r="E2100" s="165"/>
      <c r="F2100" s="165"/>
      <c r="G2100" s="220"/>
      <c r="H2100" s="165"/>
      <c r="I2100" s="167"/>
      <c r="J2100" s="168"/>
      <c r="K2100" s="503"/>
    </row>
    <row r="2101" spans="1:11" x14ac:dyDescent="0.2">
      <c r="A2101" s="163">
        <v>2086</v>
      </c>
      <c r="B2101" s="164"/>
      <c r="C2101" s="165"/>
      <c r="D2101" s="166"/>
      <c r="E2101" s="165"/>
      <c r="F2101" s="165"/>
      <c r="G2101" s="220"/>
      <c r="H2101" s="165"/>
      <c r="I2101" s="167"/>
      <c r="J2101" s="168"/>
      <c r="K2101" s="503"/>
    </row>
    <row r="2102" spans="1:11" x14ac:dyDescent="0.2">
      <c r="A2102" s="163">
        <v>2087</v>
      </c>
      <c r="B2102" s="164"/>
      <c r="C2102" s="165"/>
      <c r="D2102" s="166"/>
      <c r="E2102" s="165"/>
      <c r="F2102" s="165"/>
      <c r="G2102" s="220"/>
      <c r="H2102" s="165"/>
      <c r="I2102" s="167"/>
      <c r="J2102" s="168"/>
      <c r="K2102" s="503"/>
    </row>
    <row r="2103" spans="1:11" x14ac:dyDescent="0.2">
      <c r="A2103" s="163">
        <v>2088</v>
      </c>
      <c r="B2103" s="164"/>
      <c r="C2103" s="165"/>
      <c r="D2103" s="166"/>
      <c r="E2103" s="165"/>
      <c r="F2103" s="165"/>
      <c r="G2103" s="220"/>
      <c r="H2103" s="165"/>
      <c r="I2103" s="167"/>
      <c r="J2103" s="168"/>
      <c r="K2103" s="503"/>
    </row>
    <row r="2104" spans="1:11" x14ac:dyDescent="0.2">
      <c r="A2104" s="163">
        <v>2089</v>
      </c>
      <c r="B2104" s="164"/>
      <c r="C2104" s="165"/>
      <c r="D2104" s="166"/>
      <c r="E2104" s="165"/>
      <c r="F2104" s="165"/>
      <c r="G2104" s="220"/>
      <c r="H2104" s="165"/>
      <c r="I2104" s="167"/>
      <c r="J2104" s="168"/>
      <c r="K2104" s="503"/>
    </row>
    <row r="2105" spans="1:11" x14ac:dyDescent="0.2">
      <c r="A2105" s="163">
        <v>2090</v>
      </c>
      <c r="B2105" s="164"/>
      <c r="C2105" s="165"/>
      <c r="D2105" s="166"/>
      <c r="E2105" s="165"/>
      <c r="F2105" s="165"/>
      <c r="G2105" s="220"/>
      <c r="H2105" s="165"/>
      <c r="I2105" s="167"/>
      <c r="J2105" s="168"/>
      <c r="K2105" s="503"/>
    </row>
    <row r="2106" spans="1:11" x14ac:dyDescent="0.2">
      <c r="A2106" s="163">
        <v>2091</v>
      </c>
      <c r="B2106" s="164"/>
      <c r="C2106" s="165"/>
      <c r="D2106" s="166"/>
      <c r="E2106" s="165"/>
      <c r="F2106" s="165"/>
      <c r="G2106" s="220"/>
      <c r="H2106" s="165"/>
      <c r="I2106" s="167"/>
      <c r="J2106" s="168"/>
      <c r="K2106" s="503"/>
    </row>
    <row r="2107" spans="1:11" x14ac:dyDescent="0.2">
      <c r="A2107" s="163">
        <v>2092</v>
      </c>
      <c r="B2107" s="164"/>
      <c r="C2107" s="165"/>
      <c r="D2107" s="166"/>
      <c r="E2107" s="165"/>
      <c r="F2107" s="165"/>
      <c r="G2107" s="220"/>
      <c r="H2107" s="165"/>
      <c r="I2107" s="167"/>
      <c r="J2107" s="168"/>
      <c r="K2107" s="503"/>
    </row>
    <row r="2108" spans="1:11" x14ac:dyDescent="0.2">
      <c r="A2108" s="163">
        <v>2093</v>
      </c>
      <c r="B2108" s="164"/>
      <c r="C2108" s="165"/>
      <c r="D2108" s="166"/>
      <c r="E2108" s="165"/>
      <c r="F2108" s="165"/>
      <c r="G2108" s="220"/>
      <c r="H2108" s="165"/>
      <c r="I2108" s="167"/>
      <c r="J2108" s="168"/>
      <c r="K2108" s="503"/>
    </row>
    <row r="2109" spans="1:11" x14ac:dyDescent="0.2">
      <c r="A2109" s="163">
        <v>2094</v>
      </c>
      <c r="B2109" s="164"/>
      <c r="C2109" s="165"/>
      <c r="D2109" s="166"/>
      <c r="E2109" s="165"/>
      <c r="F2109" s="165"/>
      <c r="G2109" s="220"/>
      <c r="H2109" s="165"/>
      <c r="I2109" s="167"/>
      <c r="J2109" s="168"/>
      <c r="K2109" s="503"/>
    </row>
    <row r="2110" spans="1:11" x14ac:dyDescent="0.2">
      <c r="A2110" s="163">
        <v>2095</v>
      </c>
      <c r="B2110" s="164"/>
      <c r="C2110" s="165"/>
      <c r="D2110" s="166"/>
      <c r="E2110" s="165"/>
      <c r="F2110" s="165"/>
      <c r="G2110" s="220"/>
      <c r="H2110" s="165"/>
      <c r="I2110" s="167"/>
      <c r="J2110" s="168"/>
      <c r="K2110" s="503"/>
    </row>
    <row r="2111" spans="1:11" x14ac:dyDescent="0.2">
      <c r="A2111" s="163">
        <v>2096</v>
      </c>
      <c r="B2111" s="164"/>
      <c r="C2111" s="165"/>
      <c r="D2111" s="166"/>
      <c r="E2111" s="165"/>
      <c r="F2111" s="165"/>
      <c r="G2111" s="220"/>
      <c r="H2111" s="165"/>
      <c r="I2111" s="167"/>
      <c r="J2111" s="168"/>
      <c r="K2111" s="503"/>
    </row>
    <row r="2112" spans="1:11" x14ac:dyDescent="0.2">
      <c r="A2112" s="163">
        <v>2097</v>
      </c>
      <c r="B2112" s="164"/>
      <c r="C2112" s="165"/>
      <c r="D2112" s="166"/>
      <c r="E2112" s="165"/>
      <c r="F2112" s="165"/>
      <c r="G2112" s="220"/>
      <c r="H2112" s="165"/>
      <c r="I2112" s="167"/>
      <c r="J2112" s="168"/>
      <c r="K2112" s="503"/>
    </row>
    <row r="2113" spans="1:11" x14ac:dyDescent="0.2">
      <c r="A2113" s="163">
        <v>2098</v>
      </c>
      <c r="B2113" s="164"/>
      <c r="C2113" s="165"/>
      <c r="D2113" s="166"/>
      <c r="E2113" s="165"/>
      <c r="F2113" s="165"/>
      <c r="G2113" s="220"/>
      <c r="H2113" s="165"/>
      <c r="I2113" s="167"/>
      <c r="J2113" s="168"/>
      <c r="K2113" s="503"/>
    </row>
    <row r="2114" spans="1:11" x14ac:dyDescent="0.2">
      <c r="A2114" s="163">
        <v>2099</v>
      </c>
      <c r="B2114" s="164"/>
      <c r="C2114" s="165"/>
      <c r="D2114" s="166"/>
      <c r="E2114" s="165"/>
      <c r="F2114" s="165"/>
      <c r="G2114" s="220"/>
      <c r="H2114" s="165"/>
      <c r="I2114" s="167"/>
      <c r="J2114" s="168"/>
      <c r="K2114" s="503"/>
    </row>
    <row r="2115" spans="1:11" x14ac:dyDescent="0.2">
      <c r="A2115" s="163">
        <v>2100</v>
      </c>
      <c r="B2115" s="164"/>
      <c r="C2115" s="165"/>
      <c r="D2115" s="166"/>
      <c r="E2115" s="165"/>
      <c r="F2115" s="165"/>
      <c r="G2115" s="220"/>
      <c r="H2115" s="165"/>
      <c r="I2115" s="167"/>
      <c r="J2115" s="168"/>
      <c r="K2115" s="503"/>
    </row>
    <row r="2116" spans="1:11" x14ac:dyDescent="0.2">
      <c r="A2116" s="163">
        <v>2101</v>
      </c>
      <c r="B2116" s="164"/>
      <c r="C2116" s="165"/>
      <c r="D2116" s="166"/>
      <c r="E2116" s="165"/>
      <c r="F2116" s="165"/>
      <c r="G2116" s="220"/>
      <c r="H2116" s="165"/>
      <c r="I2116" s="167"/>
      <c r="J2116" s="168"/>
      <c r="K2116" s="503"/>
    </row>
    <row r="2117" spans="1:11" x14ac:dyDescent="0.2">
      <c r="A2117" s="163">
        <v>2102</v>
      </c>
      <c r="B2117" s="164"/>
      <c r="C2117" s="165"/>
      <c r="D2117" s="166"/>
      <c r="E2117" s="165"/>
      <c r="F2117" s="165"/>
      <c r="G2117" s="220"/>
      <c r="H2117" s="165"/>
      <c r="I2117" s="167"/>
      <c r="J2117" s="168"/>
      <c r="K2117" s="503"/>
    </row>
    <row r="2118" spans="1:11" x14ac:dyDescent="0.2">
      <c r="A2118" s="163">
        <v>2103</v>
      </c>
      <c r="B2118" s="164"/>
      <c r="C2118" s="165"/>
      <c r="D2118" s="166"/>
      <c r="E2118" s="165"/>
      <c r="F2118" s="165"/>
      <c r="G2118" s="220"/>
      <c r="H2118" s="165"/>
      <c r="I2118" s="167"/>
      <c r="J2118" s="168"/>
      <c r="K2118" s="503"/>
    </row>
    <row r="2119" spans="1:11" x14ac:dyDescent="0.2">
      <c r="A2119" s="163">
        <v>2104</v>
      </c>
      <c r="B2119" s="164"/>
      <c r="C2119" s="165"/>
      <c r="D2119" s="166"/>
      <c r="E2119" s="165"/>
      <c r="F2119" s="165"/>
      <c r="G2119" s="220"/>
      <c r="H2119" s="165"/>
      <c r="I2119" s="167"/>
      <c r="J2119" s="168"/>
      <c r="K2119" s="503"/>
    </row>
    <row r="2120" spans="1:11" x14ac:dyDescent="0.2">
      <c r="A2120" s="163">
        <v>2105</v>
      </c>
      <c r="B2120" s="164"/>
      <c r="C2120" s="165"/>
      <c r="D2120" s="166"/>
      <c r="E2120" s="165"/>
      <c r="F2120" s="165"/>
      <c r="G2120" s="220"/>
      <c r="H2120" s="165"/>
      <c r="I2120" s="167"/>
      <c r="J2120" s="168"/>
      <c r="K2120" s="503"/>
    </row>
    <row r="2121" spans="1:11" x14ac:dyDescent="0.2">
      <c r="A2121" s="163">
        <v>2106</v>
      </c>
      <c r="B2121" s="164"/>
      <c r="C2121" s="165"/>
      <c r="D2121" s="166"/>
      <c r="E2121" s="165"/>
      <c r="F2121" s="165"/>
      <c r="G2121" s="220"/>
      <c r="H2121" s="165"/>
      <c r="I2121" s="167"/>
      <c r="J2121" s="168"/>
      <c r="K2121" s="503"/>
    </row>
    <row r="2122" spans="1:11" x14ac:dyDescent="0.2">
      <c r="A2122" s="163">
        <v>2107</v>
      </c>
      <c r="B2122" s="164"/>
      <c r="C2122" s="165"/>
      <c r="D2122" s="166"/>
      <c r="E2122" s="165"/>
      <c r="F2122" s="165"/>
      <c r="G2122" s="220"/>
      <c r="H2122" s="165"/>
      <c r="I2122" s="167"/>
      <c r="J2122" s="168"/>
      <c r="K2122" s="503"/>
    </row>
    <row r="2123" spans="1:11" x14ac:dyDescent="0.2">
      <c r="A2123" s="163">
        <v>2108</v>
      </c>
      <c r="B2123" s="164"/>
      <c r="C2123" s="165"/>
      <c r="D2123" s="166"/>
      <c r="E2123" s="165"/>
      <c r="F2123" s="165"/>
      <c r="G2123" s="220"/>
      <c r="H2123" s="165"/>
      <c r="I2123" s="167"/>
      <c r="J2123" s="168"/>
      <c r="K2123" s="503"/>
    </row>
    <row r="2124" spans="1:11" x14ac:dyDescent="0.2">
      <c r="A2124" s="163">
        <v>2109</v>
      </c>
      <c r="B2124" s="164"/>
      <c r="C2124" s="165"/>
      <c r="D2124" s="166"/>
      <c r="E2124" s="165"/>
      <c r="F2124" s="165"/>
      <c r="G2124" s="220"/>
      <c r="H2124" s="165"/>
      <c r="I2124" s="167"/>
      <c r="J2124" s="168"/>
      <c r="K2124" s="503"/>
    </row>
    <row r="2125" spans="1:11" x14ac:dyDescent="0.2">
      <c r="A2125" s="163">
        <v>2110</v>
      </c>
      <c r="B2125" s="164"/>
      <c r="C2125" s="165"/>
      <c r="D2125" s="166"/>
      <c r="E2125" s="165"/>
      <c r="F2125" s="165"/>
      <c r="G2125" s="220"/>
      <c r="H2125" s="165"/>
      <c r="I2125" s="167"/>
      <c r="J2125" s="168"/>
      <c r="K2125" s="503"/>
    </row>
    <row r="2126" spans="1:11" x14ac:dyDescent="0.2">
      <c r="A2126" s="163">
        <v>2111</v>
      </c>
      <c r="B2126" s="164"/>
      <c r="C2126" s="165"/>
      <c r="D2126" s="166"/>
      <c r="E2126" s="165"/>
      <c r="F2126" s="165"/>
      <c r="G2126" s="220"/>
      <c r="H2126" s="165"/>
      <c r="I2126" s="167"/>
      <c r="J2126" s="168"/>
      <c r="K2126" s="503"/>
    </row>
    <row r="2127" spans="1:11" x14ac:dyDescent="0.2">
      <c r="A2127" s="163">
        <v>2112</v>
      </c>
      <c r="B2127" s="164"/>
      <c r="C2127" s="165"/>
      <c r="D2127" s="166"/>
      <c r="E2127" s="165"/>
      <c r="F2127" s="165"/>
      <c r="G2127" s="220"/>
      <c r="H2127" s="165"/>
      <c r="I2127" s="167"/>
      <c r="J2127" s="168"/>
      <c r="K2127" s="503"/>
    </row>
    <row r="2128" spans="1:11" x14ac:dyDescent="0.2">
      <c r="A2128" s="163">
        <v>2113</v>
      </c>
      <c r="B2128" s="164"/>
      <c r="C2128" s="165"/>
      <c r="D2128" s="166"/>
      <c r="E2128" s="165"/>
      <c r="F2128" s="165"/>
      <c r="G2128" s="220"/>
      <c r="H2128" s="165"/>
      <c r="I2128" s="167"/>
      <c r="J2128" s="168"/>
      <c r="K2128" s="503"/>
    </row>
    <row r="2129" spans="1:11" x14ac:dyDescent="0.2">
      <c r="A2129" s="163">
        <v>2114</v>
      </c>
      <c r="B2129" s="164"/>
      <c r="C2129" s="165"/>
      <c r="D2129" s="166"/>
      <c r="E2129" s="165"/>
      <c r="F2129" s="165"/>
      <c r="G2129" s="220"/>
      <c r="H2129" s="165"/>
      <c r="I2129" s="167"/>
      <c r="J2129" s="168"/>
      <c r="K2129" s="503"/>
    </row>
    <row r="2130" spans="1:11" x14ac:dyDescent="0.2">
      <c r="A2130" s="163">
        <v>2115</v>
      </c>
      <c r="B2130" s="164"/>
      <c r="C2130" s="165"/>
      <c r="D2130" s="166"/>
      <c r="E2130" s="165"/>
      <c r="F2130" s="165"/>
      <c r="G2130" s="220"/>
      <c r="H2130" s="165"/>
      <c r="I2130" s="167"/>
      <c r="J2130" s="168"/>
      <c r="K2130" s="503"/>
    </row>
    <row r="2131" spans="1:11" x14ac:dyDescent="0.2">
      <c r="A2131" s="163">
        <v>2116</v>
      </c>
      <c r="B2131" s="164"/>
      <c r="C2131" s="165"/>
      <c r="D2131" s="166"/>
      <c r="E2131" s="165"/>
      <c r="F2131" s="165"/>
      <c r="G2131" s="220"/>
      <c r="H2131" s="165"/>
      <c r="I2131" s="167"/>
      <c r="J2131" s="168"/>
      <c r="K2131" s="503"/>
    </row>
    <row r="2132" spans="1:11" x14ac:dyDescent="0.2">
      <c r="A2132" s="163">
        <v>2117</v>
      </c>
      <c r="B2132" s="164"/>
      <c r="C2132" s="165"/>
      <c r="D2132" s="166"/>
      <c r="E2132" s="165"/>
      <c r="F2132" s="165"/>
      <c r="G2132" s="220"/>
      <c r="H2132" s="165"/>
      <c r="I2132" s="167"/>
      <c r="J2132" s="168"/>
      <c r="K2132" s="503"/>
    </row>
    <row r="2133" spans="1:11" x14ac:dyDescent="0.2">
      <c r="A2133" s="163">
        <v>2118</v>
      </c>
      <c r="B2133" s="164"/>
      <c r="C2133" s="165"/>
      <c r="D2133" s="166"/>
      <c r="E2133" s="165"/>
      <c r="F2133" s="165"/>
      <c r="G2133" s="220"/>
      <c r="H2133" s="165"/>
      <c r="I2133" s="167"/>
      <c r="J2133" s="168"/>
      <c r="K2133" s="503"/>
    </row>
    <row r="2134" spans="1:11" x14ac:dyDescent="0.2">
      <c r="A2134" s="163">
        <v>2119</v>
      </c>
      <c r="B2134" s="164"/>
      <c r="C2134" s="165"/>
      <c r="D2134" s="166"/>
      <c r="E2134" s="165"/>
      <c r="F2134" s="165"/>
      <c r="G2134" s="220"/>
      <c r="H2134" s="165"/>
      <c r="I2134" s="167"/>
      <c r="J2134" s="168"/>
      <c r="K2134" s="503"/>
    </row>
    <row r="2135" spans="1:11" x14ac:dyDescent="0.2">
      <c r="A2135" s="163">
        <v>2120</v>
      </c>
      <c r="B2135" s="164"/>
      <c r="C2135" s="165"/>
      <c r="D2135" s="166"/>
      <c r="E2135" s="165"/>
      <c r="F2135" s="165"/>
      <c r="G2135" s="220"/>
      <c r="H2135" s="165"/>
      <c r="I2135" s="167"/>
      <c r="J2135" s="168"/>
      <c r="K2135" s="503"/>
    </row>
    <row r="2136" spans="1:11" x14ac:dyDescent="0.2">
      <c r="A2136" s="163">
        <v>2121</v>
      </c>
      <c r="B2136" s="164"/>
      <c r="C2136" s="165"/>
      <c r="D2136" s="166"/>
      <c r="E2136" s="165"/>
      <c r="F2136" s="165"/>
      <c r="G2136" s="220"/>
      <c r="H2136" s="165"/>
      <c r="I2136" s="167"/>
      <c r="J2136" s="168"/>
      <c r="K2136" s="503"/>
    </row>
    <row r="2137" spans="1:11" x14ac:dyDescent="0.2">
      <c r="A2137" s="163">
        <v>2122</v>
      </c>
      <c r="B2137" s="164"/>
      <c r="C2137" s="165"/>
      <c r="D2137" s="166"/>
      <c r="E2137" s="165"/>
      <c r="F2137" s="165"/>
      <c r="G2137" s="220"/>
      <c r="H2137" s="165"/>
      <c r="I2137" s="167"/>
      <c r="J2137" s="168"/>
      <c r="K2137" s="503"/>
    </row>
    <row r="2138" spans="1:11" x14ac:dyDescent="0.2">
      <c r="A2138" s="163">
        <v>2123</v>
      </c>
      <c r="B2138" s="164"/>
      <c r="C2138" s="165"/>
      <c r="D2138" s="166"/>
      <c r="E2138" s="165"/>
      <c r="F2138" s="165"/>
      <c r="G2138" s="220"/>
      <c r="H2138" s="165"/>
      <c r="I2138" s="167"/>
      <c r="J2138" s="168"/>
      <c r="K2138" s="503"/>
    </row>
    <row r="2139" spans="1:11" x14ac:dyDescent="0.2">
      <c r="A2139" s="163">
        <v>2124</v>
      </c>
      <c r="B2139" s="164"/>
      <c r="C2139" s="165"/>
      <c r="D2139" s="166"/>
      <c r="E2139" s="165"/>
      <c r="F2139" s="165"/>
      <c r="G2139" s="220"/>
      <c r="H2139" s="165"/>
      <c r="I2139" s="167"/>
      <c r="J2139" s="168"/>
      <c r="K2139" s="503"/>
    </row>
    <row r="2140" spans="1:11" x14ac:dyDescent="0.2">
      <c r="A2140" s="163">
        <v>2125</v>
      </c>
      <c r="B2140" s="164"/>
      <c r="C2140" s="165"/>
      <c r="D2140" s="166"/>
      <c r="E2140" s="165"/>
      <c r="F2140" s="165"/>
      <c r="G2140" s="220"/>
      <c r="H2140" s="165"/>
      <c r="I2140" s="167"/>
      <c r="J2140" s="168"/>
      <c r="K2140" s="503"/>
    </row>
    <row r="2141" spans="1:11" x14ac:dyDescent="0.2">
      <c r="A2141" s="163">
        <v>2126</v>
      </c>
      <c r="B2141" s="164"/>
      <c r="C2141" s="165"/>
      <c r="D2141" s="166"/>
      <c r="E2141" s="165"/>
      <c r="F2141" s="165"/>
      <c r="G2141" s="220"/>
      <c r="H2141" s="165"/>
      <c r="I2141" s="167"/>
      <c r="J2141" s="168"/>
      <c r="K2141" s="503"/>
    </row>
    <row r="2142" spans="1:11" x14ac:dyDescent="0.2">
      <c r="A2142" s="163">
        <v>2127</v>
      </c>
      <c r="B2142" s="164"/>
      <c r="C2142" s="165"/>
      <c r="D2142" s="166"/>
      <c r="E2142" s="165"/>
      <c r="F2142" s="165"/>
      <c r="G2142" s="220"/>
      <c r="H2142" s="165"/>
      <c r="I2142" s="167"/>
      <c r="J2142" s="168"/>
      <c r="K2142" s="503"/>
    </row>
    <row r="2143" spans="1:11" x14ac:dyDescent="0.2">
      <c r="A2143" s="163">
        <v>2128</v>
      </c>
      <c r="B2143" s="164"/>
      <c r="C2143" s="165"/>
      <c r="D2143" s="166"/>
      <c r="E2143" s="165"/>
      <c r="F2143" s="165"/>
      <c r="G2143" s="220"/>
      <c r="H2143" s="165"/>
      <c r="I2143" s="167"/>
      <c r="J2143" s="168"/>
      <c r="K2143" s="503"/>
    </row>
    <row r="2144" spans="1:11" x14ac:dyDescent="0.2">
      <c r="A2144" s="163">
        <v>2129</v>
      </c>
      <c r="B2144" s="164"/>
      <c r="C2144" s="165"/>
      <c r="D2144" s="166"/>
      <c r="E2144" s="165"/>
      <c r="F2144" s="165"/>
      <c r="G2144" s="220"/>
      <c r="H2144" s="165"/>
      <c r="I2144" s="167"/>
      <c r="J2144" s="168"/>
      <c r="K2144" s="503"/>
    </row>
    <row r="2145" spans="1:11" x14ac:dyDescent="0.2">
      <c r="A2145" s="163">
        <v>2130</v>
      </c>
      <c r="B2145" s="164"/>
      <c r="C2145" s="165"/>
      <c r="D2145" s="166"/>
      <c r="E2145" s="165"/>
      <c r="F2145" s="165"/>
      <c r="G2145" s="220"/>
      <c r="H2145" s="165"/>
      <c r="I2145" s="167"/>
      <c r="J2145" s="168"/>
      <c r="K2145" s="503"/>
    </row>
    <row r="2146" spans="1:11" x14ac:dyDescent="0.2">
      <c r="A2146" s="163">
        <v>2131</v>
      </c>
      <c r="B2146" s="164"/>
      <c r="C2146" s="165"/>
      <c r="D2146" s="166"/>
      <c r="E2146" s="165"/>
      <c r="F2146" s="165"/>
      <c r="G2146" s="220"/>
      <c r="H2146" s="165"/>
      <c r="I2146" s="167"/>
      <c r="J2146" s="168"/>
      <c r="K2146" s="503"/>
    </row>
    <row r="2147" spans="1:11" x14ac:dyDescent="0.2">
      <c r="A2147" s="163">
        <v>2132</v>
      </c>
      <c r="B2147" s="164"/>
      <c r="C2147" s="165"/>
      <c r="D2147" s="166"/>
      <c r="E2147" s="165"/>
      <c r="F2147" s="165"/>
      <c r="G2147" s="220"/>
      <c r="H2147" s="165"/>
      <c r="I2147" s="167"/>
      <c r="J2147" s="168"/>
      <c r="K2147" s="503"/>
    </row>
    <row r="2148" spans="1:11" x14ac:dyDescent="0.2">
      <c r="A2148" s="163">
        <v>2133</v>
      </c>
      <c r="B2148" s="164"/>
      <c r="C2148" s="165"/>
      <c r="D2148" s="166"/>
      <c r="E2148" s="165"/>
      <c r="F2148" s="165"/>
      <c r="G2148" s="220"/>
      <c r="H2148" s="165"/>
      <c r="I2148" s="167"/>
      <c r="J2148" s="168"/>
      <c r="K2148" s="503"/>
    </row>
    <row r="2149" spans="1:11" x14ac:dyDescent="0.2">
      <c r="A2149" s="163">
        <v>2134</v>
      </c>
      <c r="B2149" s="164"/>
      <c r="C2149" s="165"/>
      <c r="D2149" s="166"/>
      <c r="E2149" s="165"/>
      <c r="F2149" s="165"/>
      <c r="G2149" s="220"/>
      <c r="H2149" s="165"/>
      <c r="I2149" s="167"/>
      <c r="J2149" s="168"/>
      <c r="K2149" s="503"/>
    </row>
    <row r="2150" spans="1:11" x14ac:dyDescent="0.2">
      <c r="A2150" s="163">
        <v>2135</v>
      </c>
      <c r="B2150" s="164"/>
      <c r="C2150" s="165"/>
      <c r="D2150" s="166"/>
      <c r="E2150" s="165"/>
      <c r="F2150" s="165"/>
      <c r="G2150" s="220"/>
      <c r="H2150" s="165"/>
      <c r="I2150" s="167"/>
      <c r="J2150" s="168"/>
      <c r="K2150" s="503"/>
    </row>
    <row r="2151" spans="1:11" x14ac:dyDescent="0.2">
      <c r="A2151" s="163">
        <v>2136</v>
      </c>
      <c r="B2151" s="164"/>
      <c r="C2151" s="165"/>
      <c r="D2151" s="166"/>
      <c r="E2151" s="165"/>
      <c r="F2151" s="165"/>
      <c r="G2151" s="220"/>
      <c r="H2151" s="165"/>
      <c r="I2151" s="167"/>
      <c r="J2151" s="168"/>
      <c r="K2151" s="503"/>
    </row>
    <row r="2152" spans="1:11" x14ac:dyDescent="0.2">
      <c r="A2152" s="163">
        <v>2137</v>
      </c>
      <c r="B2152" s="164"/>
      <c r="C2152" s="165"/>
      <c r="D2152" s="166"/>
      <c r="E2152" s="165"/>
      <c r="F2152" s="165"/>
      <c r="G2152" s="220"/>
      <c r="H2152" s="165"/>
      <c r="I2152" s="167"/>
      <c r="J2152" s="168"/>
      <c r="K2152" s="503"/>
    </row>
    <row r="2153" spans="1:11" x14ac:dyDescent="0.2">
      <c r="A2153" s="163">
        <v>2138</v>
      </c>
      <c r="B2153" s="164"/>
      <c r="C2153" s="165"/>
      <c r="D2153" s="166"/>
      <c r="E2153" s="165"/>
      <c r="F2153" s="165"/>
      <c r="G2153" s="220"/>
      <c r="H2153" s="165"/>
      <c r="I2153" s="167"/>
      <c r="J2153" s="168"/>
      <c r="K2153" s="503"/>
    </row>
    <row r="2154" spans="1:11" x14ac:dyDescent="0.2">
      <c r="A2154" s="163">
        <v>2139</v>
      </c>
      <c r="B2154" s="164"/>
      <c r="C2154" s="165"/>
      <c r="D2154" s="166"/>
      <c r="E2154" s="165"/>
      <c r="F2154" s="165"/>
      <c r="G2154" s="220"/>
      <c r="H2154" s="165"/>
      <c r="I2154" s="167"/>
      <c r="J2154" s="168"/>
      <c r="K2154" s="503"/>
    </row>
    <row r="2155" spans="1:11" x14ac:dyDescent="0.2">
      <c r="A2155" s="163">
        <v>2140</v>
      </c>
      <c r="B2155" s="164"/>
      <c r="C2155" s="165"/>
      <c r="D2155" s="166"/>
      <c r="E2155" s="165"/>
      <c r="F2155" s="165"/>
      <c r="G2155" s="220"/>
      <c r="H2155" s="165"/>
      <c r="I2155" s="167"/>
      <c r="J2155" s="168"/>
      <c r="K2155" s="503"/>
    </row>
    <row r="2156" spans="1:11" x14ac:dyDescent="0.2">
      <c r="A2156" s="163">
        <v>2141</v>
      </c>
      <c r="B2156" s="164"/>
      <c r="C2156" s="165"/>
      <c r="D2156" s="166"/>
      <c r="E2156" s="165"/>
      <c r="F2156" s="165"/>
      <c r="G2156" s="220"/>
      <c r="H2156" s="165"/>
      <c r="I2156" s="167"/>
      <c r="J2156" s="168"/>
      <c r="K2156" s="503"/>
    </row>
    <row r="2157" spans="1:11" x14ac:dyDescent="0.2">
      <c r="A2157" s="163">
        <v>2142</v>
      </c>
      <c r="B2157" s="164"/>
      <c r="C2157" s="165"/>
      <c r="D2157" s="166"/>
      <c r="E2157" s="165"/>
      <c r="F2157" s="165"/>
      <c r="G2157" s="220"/>
      <c r="H2157" s="165"/>
      <c r="I2157" s="167"/>
      <c r="J2157" s="168"/>
      <c r="K2157" s="503"/>
    </row>
    <row r="2158" spans="1:11" x14ac:dyDescent="0.2">
      <c r="A2158" s="163">
        <v>2143</v>
      </c>
      <c r="B2158" s="164"/>
      <c r="C2158" s="165"/>
      <c r="D2158" s="166"/>
      <c r="E2158" s="165"/>
      <c r="F2158" s="165"/>
      <c r="G2158" s="220"/>
      <c r="H2158" s="165"/>
      <c r="I2158" s="167"/>
      <c r="J2158" s="168"/>
      <c r="K2158" s="503"/>
    </row>
    <row r="2159" spans="1:11" x14ac:dyDescent="0.2">
      <c r="A2159" s="163">
        <v>2144</v>
      </c>
      <c r="B2159" s="164"/>
      <c r="C2159" s="165"/>
      <c r="D2159" s="166"/>
      <c r="E2159" s="165"/>
      <c r="F2159" s="165"/>
      <c r="G2159" s="220"/>
      <c r="H2159" s="165"/>
      <c r="I2159" s="167"/>
      <c r="J2159" s="168"/>
      <c r="K2159" s="503"/>
    </row>
    <row r="2160" spans="1:11" x14ac:dyDescent="0.2">
      <c r="A2160" s="163">
        <v>2145</v>
      </c>
      <c r="B2160" s="164"/>
      <c r="C2160" s="165"/>
      <c r="D2160" s="166"/>
      <c r="E2160" s="165"/>
      <c r="F2160" s="165"/>
      <c r="G2160" s="220"/>
      <c r="H2160" s="165"/>
      <c r="I2160" s="167"/>
      <c r="J2160" s="168"/>
      <c r="K2160" s="503"/>
    </row>
    <row r="2161" spans="1:11" x14ac:dyDescent="0.2">
      <c r="A2161" s="163">
        <v>2146</v>
      </c>
      <c r="B2161" s="164"/>
      <c r="C2161" s="165"/>
      <c r="D2161" s="166"/>
      <c r="E2161" s="165"/>
      <c r="F2161" s="165"/>
      <c r="G2161" s="220"/>
      <c r="H2161" s="165"/>
      <c r="I2161" s="167"/>
      <c r="J2161" s="168"/>
      <c r="K2161" s="503"/>
    </row>
    <row r="2162" spans="1:11" x14ac:dyDescent="0.2">
      <c r="A2162" s="163">
        <v>2147</v>
      </c>
      <c r="B2162" s="164"/>
      <c r="C2162" s="165"/>
      <c r="D2162" s="166"/>
      <c r="E2162" s="165"/>
      <c r="F2162" s="165"/>
      <c r="G2162" s="220"/>
      <c r="H2162" s="165"/>
      <c r="I2162" s="167"/>
      <c r="J2162" s="168"/>
      <c r="K2162" s="503"/>
    </row>
    <row r="2163" spans="1:11" x14ac:dyDescent="0.2">
      <c r="A2163" s="163">
        <v>2148</v>
      </c>
      <c r="B2163" s="164"/>
      <c r="C2163" s="165"/>
      <c r="D2163" s="166"/>
      <c r="E2163" s="165"/>
      <c r="F2163" s="165"/>
      <c r="G2163" s="220"/>
      <c r="H2163" s="165"/>
      <c r="I2163" s="167"/>
      <c r="J2163" s="168"/>
      <c r="K2163" s="503"/>
    </row>
    <row r="2164" spans="1:11" x14ac:dyDescent="0.2">
      <c r="A2164" s="163">
        <v>2149</v>
      </c>
      <c r="B2164" s="164"/>
      <c r="C2164" s="165"/>
      <c r="D2164" s="166"/>
      <c r="E2164" s="165"/>
      <c r="F2164" s="165"/>
      <c r="G2164" s="220"/>
      <c r="H2164" s="165"/>
      <c r="I2164" s="167"/>
      <c r="J2164" s="168"/>
      <c r="K2164" s="503"/>
    </row>
    <row r="2165" spans="1:11" x14ac:dyDescent="0.2">
      <c r="A2165" s="163">
        <v>2150</v>
      </c>
      <c r="B2165" s="164"/>
      <c r="C2165" s="165"/>
      <c r="D2165" s="166"/>
      <c r="E2165" s="165"/>
      <c r="F2165" s="165"/>
      <c r="G2165" s="220"/>
      <c r="H2165" s="165"/>
      <c r="I2165" s="167"/>
      <c r="J2165" s="168"/>
      <c r="K2165" s="503"/>
    </row>
    <row r="2166" spans="1:11" x14ac:dyDescent="0.2">
      <c r="A2166" s="163">
        <v>2151</v>
      </c>
      <c r="B2166" s="164"/>
      <c r="C2166" s="165"/>
      <c r="D2166" s="166"/>
      <c r="E2166" s="165"/>
      <c r="F2166" s="165"/>
      <c r="G2166" s="220"/>
      <c r="H2166" s="165"/>
      <c r="I2166" s="167"/>
      <c r="J2166" s="168"/>
      <c r="K2166" s="503"/>
    </row>
    <row r="2167" spans="1:11" x14ac:dyDescent="0.2">
      <c r="A2167" s="163">
        <v>2152</v>
      </c>
      <c r="B2167" s="164"/>
      <c r="C2167" s="165"/>
      <c r="D2167" s="166"/>
      <c r="E2167" s="165"/>
      <c r="F2167" s="165"/>
      <c r="G2167" s="220"/>
      <c r="H2167" s="165"/>
      <c r="I2167" s="167"/>
      <c r="J2167" s="168"/>
      <c r="K2167" s="503"/>
    </row>
    <row r="2168" spans="1:11" x14ac:dyDescent="0.2">
      <c r="A2168" s="163">
        <v>2153</v>
      </c>
      <c r="B2168" s="164"/>
      <c r="C2168" s="165"/>
      <c r="D2168" s="166"/>
      <c r="E2168" s="165"/>
      <c r="F2168" s="165"/>
      <c r="G2168" s="220"/>
      <c r="H2168" s="165"/>
      <c r="I2168" s="167"/>
      <c r="J2168" s="168"/>
      <c r="K2168" s="503"/>
    </row>
    <row r="2169" spans="1:11" x14ac:dyDescent="0.2">
      <c r="A2169" s="163">
        <v>2154</v>
      </c>
      <c r="B2169" s="164"/>
      <c r="C2169" s="165"/>
      <c r="D2169" s="166"/>
      <c r="E2169" s="165"/>
      <c r="F2169" s="165"/>
      <c r="G2169" s="220"/>
      <c r="H2169" s="165"/>
      <c r="I2169" s="167"/>
      <c r="J2169" s="168"/>
      <c r="K2169" s="503"/>
    </row>
    <row r="2170" spans="1:11" x14ac:dyDescent="0.2">
      <c r="A2170" s="163">
        <v>2155</v>
      </c>
      <c r="B2170" s="164"/>
      <c r="C2170" s="165"/>
      <c r="D2170" s="166"/>
      <c r="E2170" s="165"/>
      <c r="F2170" s="165"/>
      <c r="G2170" s="220"/>
      <c r="H2170" s="165"/>
      <c r="I2170" s="167"/>
      <c r="J2170" s="168"/>
      <c r="K2170" s="503"/>
    </row>
    <row r="2171" spans="1:11" x14ac:dyDescent="0.2">
      <c r="A2171" s="163">
        <v>2156</v>
      </c>
      <c r="B2171" s="164"/>
      <c r="C2171" s="165"/>
      <c r="D2171" s="166"/>
      <c r="E2171" s="165"/>
      <c r="F2171" s="165"/>
      <c r="G2171" s="220"/>
      <c r="H2171" s="165"/>
      <c r="I2171" s="167"/>
      <c r="J2171" s="168"/>
      <c r="K2171" s="503"/>
    </row>
    <row r="2172" spans="1:11" x14ac:dyDescent="0.2">
      <c r="A2172" s="163">
        <v>2157</v>
      </c>
      <c r="B2172" s="164"/>
      <c r="C2172" s="165"/>
      <c r="D2172" s="166"/>
      <c r="E2172" s="165"/>
      <c r="F2172" s="165"/>
      <c r="G2172" s="220"/>
      <c r="H2172" s="165"/>
      <c r="I2172" s="167"/>
      <c r="J2172" s="168"/>
      <c r="K2172" s="503"/>
    </row>
    <row r="2173" spans="1:11" x14ac:dyDescent="0.2">
      <c r="A2173" s="163">
        <v>2158</v>
      </c>
      <c r="B2173" s="164"/>
      <c r="C2173" s="165"/>
      <c r="D2173" s="166"/>
      <c r="E2173" s="165"/>
      <c r="F2173" s="165"/>
      <c r="G2173" s="220"/>
      <c r="H2173" s="165"/>
      <c r="I2173" s="167"/>
      <c r="J2173" s="168"/>
      <c r="K2173" s="503"/>
    </row>
    <row r="2174" spans="1:11" x14ac:dyDescent="0.2">
      <c r="A2174" s="163">
        <v>2159</v>
      </c>
      <c r="B2174" s="164"/>
      <c r="C2174" s="165"/>
      <c r="D2174" s="166"/>
      <c r="E2174" s="165"/>
      <c r="F2174" s="165"/>
      <c r="G2174" s="220"/>
      <c r="H2174" s="165"/>
      <c r="I2174" s="167"/>
      <c r="J2174" s="168"/>
      <c r="K2174" s="503"/>
    </row>
    <row r="2175" spans="1:11" x14ac:dyDescent="0.2">
      <c r="A2175" s="163">
        <v>2160</v>
      </c>
      <c r="B2175" s="164"/>
      <c r="C2175" s="165"/>
      <c r="D2175" s="166"/>
      <c r="E2175" s="165"/>
      <c r="F2175" s="165"/>
      <c r="G2175" s="220"/>
      <c r="H2175" s="165"/>
      <c r="I2175" s="167"/>
      <c r="J2175" s="168"/>
      <c r="K2175" s="503"/>
    </row>
    <row r="2176" spans="1:11" x14ac:dyDescent="0.2">
      <c r="A2176" s="163">
        <v>2161</v>
      </c>
      <c r="B2176" s="164"/>
      <c r="C2176" s="165"/>
      <c r="D2176" s="166"/>
      <c r="E2176" s="165"/>
      <c r="F2176" s="165"/>
      <c r="G2176" s="220"/>
      <c r="H2176" s="165"/>
      <c r="I2176" s="167"/>
      <c r="J2176" s="168"/>
      <c r="K2176" s="503"/>
    </row>
    <row r="2177" spans="1:11" x14ac:dyDescent="0.2">
      <c r="A2177" s="163">
        <v>2162</v>
      </c>
      <c r="B2177" s="164"/>
      <c r="C2177" s="165"/>
      <c r="D2177" s="166"/>
      <c r="E2177" s="165"/>
      <c r="F2177" s="165"/>
      <c r="G2177" s="220"/>
      <c r="H2177" s="165"/>
      <c r="I2177" s="167"/>
      <c r="J2177" s="168"/>
      <c r="K2177" s="503"/>
    </row>
    <row r="2178" spans="1:11" x14ac:dyDescent="0.2">
      <c r="A2178" s="163">
        <v>2163</v>
      </c>
      <c r="B2178" s="164"/>
      <c r="C2178" s="165"/>
      <c r="D2178" s="166"/>
      <c r="E2178" s="165"/>
      <c r="F2178" s="165"/>
      <c r="G2178" s="220"/>
      <c r="H2178" s="165"/>
      <c r="I2178" s="167"/>
      <c r="J2178" s="168"/>
      <c r="K2178" s="503"/>
    </row>
    <row r="2179" spans="1:11" x14ac:dyDescent="0.2">
      <c r="A2179" s="163">
        <v>2164</v>
      </c>
      <c r="B2179" s="164"/>
      <c r="C2179" s="165"/>
      <c r="D2179" s="166"/>
      <c r="E2179" s="165"/>
      <c r="F2179" s="165"/>
      <c r="G2179" s="220"/>
      <c r="H2179" s="165"/>
      <c r="I2179" s="167"/>
      <c r="J2179" s="168"/>
      <c r="K2179" s="503"/>
    </row>
    <row r="2180" spans="1:11" x14ac:dyDescent="0.2">
      <c r="A2180" s="163">
        <v>2165</v>
      </c>
      <c r="B2180" s="164"/>
      <c r="C2180" s="165"/>
      <c r="D2180" s="166"/>
      <c r="E2180" s="165"/>
      <c r="F2180" s="165"/>
      <c r="G2180" s="220"/>
      <c r="H2180" s="165"/>
      <c r="I2180" s="167"/>
      <c r="J2180" s="168"/>
      <c r="K2180" s="503"/>
    </row>
    <row r="2181" spans="1:11" x14ac:dyDescent="0.2">
      <c r="A2181" s="163">
        <v>2166</v>
      </c>
      <c r="B2181" s="164"/>
      <c r="C2181" s="165"/>
      <c r="D2181" s="166"/>
      <c r="E2181" s="165"/>
      <c r="F2181" s="165"/>
      <c r="G2181" s="220"/>
      <c r="H2181" s="165"/>
      <c r="I2181" s="167"/>
      <c r="J2181" s="168"/>
      <c r="K2181" s="503"/>
    </row>
    <row r="2182" spans="1:11" x14ac:dyDescent="0.2">
      <c r="A2182" s="163">
        <v>2167</v>
      </c>
      <c r="B2182" s="164"/>
      <c r="C2182" s="165"/>
      <c r="D2182" s="166"/>
      <c r="E2182" s="165"/>
      <c r="F2182" s="165"/>
      <c r="G2182" s="220"/>
      <c r="H2182" s="165"/>
      <c r="I2182" s="167"/>
      <c r="J2182" s="168"/>
      <c r="K2182" s="503"/>
    </row>
    <row r="2183" spans="1:11" x14ac:dyDescent="0.2">
      <c r="A2183" s="163">
        <v>2168</v>
      </c>
      <c r="B2183" s="164"/>
      <c r="C2183" s="165"/>
      <c r="D2183" s="166"/>
      <c r="E2183" s="165"/>
      <c r="F2183" s="165"/>
      <c r="G2183" s="220"/>
      <c r="H2183" s="165"/>
      <c r="I2183" s="167"/>
      <c r="J2183" s="168"/>
      <c r="K2183" s="503"/>
    </row>
    <row r="2184" spans="1:11" x14ac:dyDescent="0.2">
      <c r="A2184" s="163">
        <v>2169</v>
      </c>
      <c r="B2184" s="164"/>
      <c r="C2184" s="165"/>
      <c r="D2184" s="166"/>
      <c r="E2184" s="165"/>
      <c r="F2184" s="165"/>
      <c r="G2184" s="220"/>
      <c r="H2184" s="165"/>
      <c r="I2184" s="167"/>
      <c r="J2184" s="168"/>
      <c r="K2184" s="503"/>
    </row>
    <row r="2185" spans="1:11" x14ac:dyDescent="0.2">
      <c r="A2185" s="163">
        <v>2170</v>
      </c>
      <c r="B2185" s="164"/>
      <c r="C2185" s="165"/>
      <c r="D2185" s="166"/>
      <c r="E2185" s="165"/>
      <c r="F2185" s="165"/>
      <c r="G2185" s="220"/>
      <c r="H2185" s="165"/>
      <c r="I2185" s="167"/>
      <c r="J2185" s="168"/>
      <c r="K2185" s="503"/>
    </row>
    <row r="2186" spans="1:11" x14ac:dyDescent="0.2">
      <c r="A2186" s="163">
        <v>2171</v>
      </c>
      <c r="B2186" s="164"/>
      <c r="C2186" s="165"/>
      <c r="D2186" s="166"/>
      <c r="E2186" s="165"/>
      <c r="F2186" s="165"/>
      <c r="G2186" s="220"/>
      <c r="H2186" s="165"/>
      <c r="I2186" s="167"/>
      <c r="J2186" s="168"/>
      <c r="K2186" s="503"/>
    </row>
    <row r="2187" spans="1:11" x14ac:dyDescent="0.2">
      <c r="A2187" s="163">
        <v>2172</v>
      </c>
      <c r="B2187" s="164"/>
      <c r="C2187" s="165"/>
      <c r="D2187" s="166"/>
      <c r="E2187" s="165"/>
      <c r="F2187" s="165"/>
      <c r="G2187" s="220"/>
      <c r="H2187" s="165"/>
      <c r="I2187" s="167"/>
      <c r="J2187" s="168"/>
      <c r="K2187" s="503"/>
    </row>
    <row r="2188" spans="1:11" x14ac:dyDescent="0.2">
      <c r="A2188" s="163">
        <v>2173</v>
      </c>
      <c r="B2188" s="164"/>
      <c r="C2188" s="165"/>
      <c r="D2188" s="166"/>
      <c r="E2188" s="165"/>
      <c r="F2188" s="165"/>
      <c r="G2188" s="220"/>
      <c r="H2188" s="165"/>
      <c r="I2188" s="167"/>
      <c r="J2188" s="168"/>
      <c r="K2188" s="503"/>
    </row>
    <row r="2189" spans="1:11" x14ac:dyDescent="0.2">
      <c r="A2189" s="163">
        <v>2174</v>
      </c>
      <c r="B2189" s="164"/>
      <c r="C2189" s="165"/>
      <c r="D2189" s="166"/>
      <c r="E2189" s="165"/>
      <c r="F2189" s="165"/>
      <c r="G2189" s="220"/>
      <c r="H2189" s="165"/>
      <c r="I2189" s="167"/>
      <c r="J2189" s="168"/>
      <c r="K2189" s="503"/>
    </row>
    <row r="2190" spans="1:11" x14ac:dyDescent="0.2">
      <c r="A2190" s="163">
        <v>2175</v>
      </c>
      <c r="B2190" s="164"/>
      <c r="C2190" s="165"/>
      <c r="D2190" s="166"/>
      <c r="E2190" s="165"/>
      <c r="F2190" s="165"/>
      <c r="G2190" s="220"/>
      <c r="H2190" s="165"/>
      <c r="I2190" s="167"/>
      <c r="J2190" s="168"/>
      <c r="K2190" s="503"/>
    </row>
    <row r="2191" spans="1:11" x14ac:dyDescent="0.2">
      <c r="A2191" s="163">
        <v>2176</v>
      </c>
      <c r="B2191" s="164"/>
      <c r="C2191" s="165"/>
      <c r="D2191" s="166"/>
      <c r="E2191" s="165"/>
      <c r="F2191" s="165"/>
      <c r="G2191" s="220"/>
      <c r="H2191" s="165"/>
      <c r="I2191" s="167"/>
      <c r="J2191" s="168"/>
      <c r="K2191" s="503"/>
    </row>
    <row r="2192" spans="1:11" x14ac:dyDescent="0.2">
      <c r="A2192" s="163">
        <v>2177</v>
      </c>
      <c r="B2192" s="164"/>
      <c r="C2192" s="165"/>
      <c r="D2192" s="166"/>
      <c r="E2192" s="165"/>
      <c r="F2192" s="165"/>
      <c r="G2192" s="220"/>
      <c r="H2192" s="165"/>
      <c r="I2192" s="167"/>
      <c r="J2192" s="168"/>
      <c r="K2192" s="503"/>
    </row>
    <row r="2193" spans="1:11" x14ac:dyDescent="0.2">
      <c r="A2193" s="163">
        <v>2178</v>
      </c>
      <c r="B2193" s="164"/>
      <c r="C2193" s="165"/>
      <c r="D2193" s="166"/>
      <c r="E2193" s="165"/>
      <c r="F2193" s="165"/>
      <c r="G2193" s="220"/>
      <c r="H2193" s="165"/>
      <c r="I2193" s="167"/>
      <c r="J2193" s="168"/>
      <c r="K2193" s="503"/>
    </row>
    <row r="2194" spans="1:11" x14ac:dyDescent="0.2">
      <c r="A2194" s="163">
        <v>2179</v>
      </c>
      <c r="B2194" s="164"/>
      <c r="C2194" s="165"/>
      <c r="D2194" s="166"/>
      <c r="E2194" s="165"/>
      <c r="F2194" s="165"/>
      <c r="G2194" s="220"/>
      <c r="H2194" s="165"/>
      <c r="I2194" s="167"/>
      <c r="J2194" s="168"/>
      <c r="K2194" s="503"/>
    </row>
    <row r="2195" spans="1:11" x14ac:dyDescent="0.2">
      <c r="A2195" s="163">
        <v>2180</v>
      </c>
      <c r="B2195" s="164"/>
      <c r="C2195" s="165"/>
      <c r="D2195" s="166"/>
      <c r="E2195" s="165"/>
      <c r="F2195" s="165"/>
      <c r="G2195" s="220"/>
      <c r="H2195" s="165"/>
      <c r="I2195" s="167"/>
      <c r="J2195" s="168"/>
      <c r="K2195" s="503"/>
    </row>
    <row r="2196" spans="1:11" x14ac:dyDescent="0.2">
      <c r="A2196" s="163">
        <v>2181</v>
      </c>
      <c r="B2196" s="164"/>
      <c r="C2196" s="165"/>
      <c r="D2196" s="166"/>
      <c r="E2196" s="165"/>
      <c r="F2196" s="165"/>
      <c r="G2196" s="220"/>
      <c r="H2196" s="165"/>
      <c r="I2196" s="167"/>
      <c r="J2196" s="168"/>
      <c r="K2196" s="503"/>
    </row>
    <row r="2197" spans="1:11" x14ac:dyDescent="0.2">
      <c r="A2197" s="163">
        <v>2182</v>
      </c>
      <c r="B2197" s="164"/>
      <c r="C2197" s="165"/>
      <c r="D2197" s="166"/>
      <c r="E2197" s="165"/>
      <c r="F2197" s="165"/>
      <c r="G2197" s="220"/>
      <c r="H2197" s="165"/>
      <c r="I2197" s="167"/>
      <c r="J2197" s="168"/>
      <c r="K2197" s="503"/>
    </row>
    <row r="2198" spans="1:11" x14ac:dyDescent="0.2">
      <c r="A2198" s="163">
        <v>2183</v>
      </c>
      <c r="B2198" s="164"/>
      <c r="C2198" s="165"/>
      <c r="D2198" s="166"/>
      <c r="E2198" s="165"/>
      <c r="F2198" s="165"/>
      <c r="G2198" s="220"/>
      <c r="H2198" s="165"/>
      <c r="I2198" s="167"/>
      <c r="J2198" s="168"/>
      <c r="K2198" s="503"/>
    </row>
    <row r="2199" spans="1:11" x14ac:dyDescent="0.2">
      <c r="A2199" s="163">
        <v>2184</v>
      </c>
      <c r="B2199" s="164"/>
      <c r="C2199" s="165"/>
      <c r="D2199" s="166"/>
      <c r="E2199" s="165"/>
      <c r="F2199" s="165"/>
      <c r="G2199" s="220"/>
      <c r="H2199" s="165"/>
      <c r="I2199" s="167"/>
      <c r="J2199" s="168"/>
      <c r="K2199" s="503"/>
    </row>
    <row r="2200" spans="1:11" x14ac:dyDescent="0.2">
      <c r="A2200" s="163">
        <v>2185</v>
      </c>
      <c r="B2200" s="164"/>
      <c r="C2200" s="165"/>
      <c r="D2200" s="166"/>
      <c r="E2200" s="165"/>
      <c r="F2200" s="165"/>
      <c r="G2200" s="220"/>
      <c r="H2200" s="165"/>
      <c r="I2200" s="167"/>
      <c r="J2200" s="168"/>
      <c r="K2200" s="503"/>
    </row>
    <row r="2201" spans="1:11" x14ac:dyDescent="0.2">
      <c r="A2201" s="163">
        <v>2186</v>
      </c>
      <c r="B2201" s="164"/>
      <c r="C2201" s="165"/>
      <c r="D2201" s="166"/>
      <c r="E2201" s="165"/>
      <c r="F2201" s="165"/>
      <c r="G2201" s="220"/>
      <c r="H2201" s="165"/>
      <c r="I2201" s="167"/>
      <c r="J2201" s="168"/>
      <c r="K2201" s="503"/>
    </row>
    <row r="2202" spans="1:11" x14ac:dyDescent="0.2">
      <c r="A2202" s="163">
        <v>2187</v>
      </c>
      <c r="B2202" s="164"/>
      <c r="C2202" s="165"/>
      <c r="D2202" s="166"/>
      <c r="E2202" s="165"/>
      <c r="F2202" s="165"/>
      <c r="G2202" s="220"/>
      <c r="H2202" s="165"/>
      <c r="I2202" s="167"/>
      <c r="J2202" s="168"/>
      <c r="K2202" s="503"/>
    </row>
    <row r="2203" spans="1:11" x14ac:dyDescent="0.2">
      <c r="A2203" s="163">
        <v>2188</v>
      </c>
      <c r="B2203" s="164"/>
      <c r="C2203" s="165"/>
      <c r="D2203" s="166"/>
      <c r="E2203" s="165"/>
      <c r="F2203" s="165"/>
      <c r="G2203" s="220"/>
      <c r="H2203" s="165"/>
      <c r="I2203" s="167"/>
      <c r="J2203" s="168"/>
      <c r="K2203" s="503"/>
    </row>
    <row r="2204" spans="1:11" x14ac:dyDescent="0.2">
      <c r="A2204" s="163">
        <v>2189</v>
      </c>
      <c r="B2204" s="164"/>
      <c r="C2204" s="165"/>
      <c r="D2204" s="166"/>
      <c r="E2204" s="165"/>
      <c r="F2204" s="165"/>
      <c r="G2204" s="220"/>
      <c r="H2204" s="165"/>
      <c r="I2204" s="167"/>
      <c r="J2204" s="168"/>
      <c r="K2204" s="503"/>
    </row>
    <row r="2205" spans="1:11" x14ac:dyDescent="0.2">
      <c r="A2205" s="163">
        <v>2190</v>
      </c>
      <c r="B2205" s="164"/>
      <c r="C2205" s="165"/>
      <c r="D2205" s="166"/>
      <c r="E2205" s="165"/>
      <c r="F2205" s="165"/>
      <c r="G2205" s="220"/>
      <c r="H2205" s="165"/>
      <c r="I2205" s="167"/>
      <c r="J2205" s="168"/>
      <c r="K2205" s="503"/>
    </row>
    <row r="2206" spans="1:11" x14ac:dyDescent="0.2">
      <c r="A2206" s="163">
        <v>2191</v>
      </c>
      <c r="B2206" s="164"/>
      <c r="C2206" s="165"/>
      <c r="D2206" s="166"/>
      <c r="E2206" s="165"/>
      <c r="F2206" s="165"/>
      <c r="G2206" s="220"/>
      <c r="H2206" s="165"/>
      <c r="I2206" s="167"/>
      <c r="J2206" s="168"/>
      <c r="K2206" s="503"/>
    </row>
    <row r="2207" spans="1:11" x14ac:dyDescent="0.2">
      <c r="A2207" s="163">
        <v>2192</v>
      </c>
      <c r="B2207" s="164"/>
      <c r="C2207" s="165"/>
      <c r="D2207" s="166"/>
      <c r="E2207" s="165"/>
      <c r="F2207" s="165"/>
      <c r="G2207" s="220"/>
      <c r="H2207" s="165"/>
      <c r="I2207" s="167"/>
      <c r="J2207" s="168"/>
      <c r="K2207" s="503"/>
    </row>
    <row r="2208" spans="1:11" x14ac:dyDescent="0.2">
      <c r="A2208" s="163">
        <v>2193</v>
      </c>
      <c r="B2208" s="164"/>
      <c r="C2208" s="165"/>
      <c r="D2208" s="166"/>
      <c r="E2208" s="165"/>
      <c r="F2208" s="165"/>
      <c r="G2208" s="220"/>
      <c r="H2208" s="165"/>
      <c r="I2208" s="167"/>
      <c r="J2208" s="168"/>
      <c r="K2208" s="503"/>
    </row>
    <row r="2209" spans="1:11" x14ac:dyDescent="0.2">
      <c r="A2209" s="163">
        <v>2194</v>
      </c>
      <c r="B2209" s="164"/>
      <c r="C2209" s="165"/>
      <c r="D2209" s="166"/>
      <c r="E2209" s="165"/>
      <c r="F2209" s="165"/>
      <c r="G2209" s="220"/>
      <c r="H2209" s="165"/>
      <c r="I2209" s="167"/>
      <c r="J2209" s="168"/>
      <c r="K2209" s="503"/>
    </row>
    <row r="2210" spans="1:11" x14ac:dyDescent="0.2">
      <c r="A2210" s="163">
        <v>2195</v>
      </c>
      <c r="B2210" s="164"/>
      <c r="C2210" s="165"/>
      <c r="D2210" s="166"/>
      <c r="E2210" s="165"/>
      <c r="F2210" s="165"/>
      <c r="G2210" s="220"/>
      <c r="H2210" s="165"/>
      <c r="I2210" s="167"/>
      <c r="J2210" s="168"/>
      <c r="K2210" s="503"/>
    </row>
    <row r="2211" spans="1:11" x14ac:dyDescent="0.2">
      <c r="A2211" s="163">
        <v>2196</v>
      </c>
      <c r="B2211" s="164"/>
      <c r="C2211" s="165"/>
      <c r="D2211" s="166"/>
      <c r="E2211" s="165"/>
      <c r="F2211" s="165"/>
      <c r="G2211" s="220"/>
      <c r="H2211" s="165"/>
      <c r="I2211" s="167"/>
      <c r="J2211" s="168"/>
      <c r="K2211" s="503"/>
    </row>
    <row r="2212" spans="1:11" x14ac:dyDescent="0.2">
      <c r="A2212" s="163">
        <v>2197</v>
      </c>
      <c r="B2212" s="164"/>
      <c r="C2212" s="165"/>
      <c r="D2212" s="166"/>
      <c r="E2212" s="165"/>
      <c r="F2212" s="165"/>
      <c r="G2212" s="220"/>
      <c r="H2212" s="165"/>
      <c r="I2212" s="167"/>
      <c r="J2212" s="168"/>
      <c r="K2212" s="503"/>
    </row>
    <row r="2213" spans="1:11" x14ac:dyDescent="0.2">
      <c r="A2213" s="163">
        <v>2198</v>
      </c>
      <c r="B2213" s="164"/>
      <c r="C2213" s="165"/>
      <c r="D2213" s="166"/>
      <c r="E2213" s="165"/>
      <c r="F2213" s="165"/>
      <c r="G2213" s="220"/>
      <c r="H2213" s="165"/>
      <c r="I2213" s="167"/>
      <c r="J2213" s="168"/>
      <c r="K2213" s="503"/>
    </row>
    <row r="2214" spans="1:11" x14ac:dyDescent="0.2">
      <c r="A2214" s="163">
        <v>2199</v>
      </c>
      <c r="B2214" s="164"/>
      <c r="C2214" s="165"/>
      <c r="D2214" s="166"/>
      <c r="E2214" s="165"/>
      <c r="F2214" s="165"/>
      <c r="G2214" s="220"/>
      <c r="H2214" s="165"/>
      <c r="I2214" s="167"/>
      <c r="J2214" s="168"/>
      <c r="K2214" s="503"/>
    </row>
    <row r="2215" spans="1:11" x14ac:dyDescent="0.2">
      <c r="A2215" s="163">
        <v>2200</v>
      </c>
      <c r="B2215" s="164"/>
      <c r="C2215" s="165"/>
      <c r="D2215" s="166"/>
      <c r="E2215" s="165"/>
      <c r="F2215" s="165"/>
      <c r="G2215" s="220"/>
      <c r="H2215" s="165"/>
      <c r="I2215" s="167"/>
      <c r="J2215" s="168"/>
      <c r="K2215" s="503"/>
    </row>
    <row r="2216" spans="1:11" x14ac:dyDescent="0.2">
      <c r="A2216" s="163">
        <v>2201</v>
      </c>
      <c r="B2216" s="164"/>
      <c r="C2216" s="165"/>
      <c r="D2216" s="166"/>
      <c r="E2216" s="165"/>
      <c r="F2216" s="165"/>
      <c r="G2216" s="220"/>
      <c r="H2216" s="165"/>
      <c r="I2216" s="167"/>
      <c r="J2216" s="168"/>
      <c r="K2216" s="503"/>
    </row>
    <row r="2217" spans="1:11" x14ac:dyDescent="0.2">
      <c r="A2217" s="163">
        <v>2202</v>
      </c>
      <c r="B2217" s="164"/>
      <c r="C2217" s="165"/>
      <c r="D2217" s="166"/>
      <c r="E2217" s="165"/>
      <c r="F2217" s="165"/>
      <c r="G2217" s="220"/>
      <c r="H2217" s="165"/>
      <c r="I2217" s="167"/>
      <c r="J2217" s="168"/>
      <c r="K2217" s="503"/>
    </row>
    <row r="2218" spans="1:11" x14ac:dyDescent="0.2">
      <c r="A2218" s="163">
        <v>2203</v>
      </c>
      <c r="B2218" s="164"/>
      <c r="C2218" s="165"/>
      <c r="D2218" s="166"/>
      <c r="E2218" s="165"/>
      <c r="F2218" s="165"/>
      <c r="G2218" s="220"/>
      <c r="H2218" s="165"/>
      <c r="I2218" s="167"/>
      <c r="J2218" s="168"/>
      <c r="K2218" s="503"/>
    </row>
    <row r="2219" spans="1:11" x14ac:dyDescent="0.2">
      <c r="A2219" s="163">
        <v>2204</v>
      </c>
      <c r="B2219" s="164"/>
      <c r="C2219" s="165"/>
      <c r="D2219" s="166"/>
      <c r="E2219" s="165"/>
      <c r="F2219" s="165"/>
      <c r="G2219" s="220"/>
      <c r="H2219" s="165"/>
      <c r="I2219" s="167"/>
      <c r="J2219" s="168"/>
      <c r="K2219" s="503"/>
    </row>
    <row r="2220" spans="1:11" x14ac:dyDescent="0.2">
      <c r="A2220" s="163">
        <v>2205</v>
      </c>
      <c r="B2220" s="164"/>
      <c r="C2220" s="165"/>
      <c r="D2220" s="166"/>
      <c r="E2220" s="165"/>
      <c r="F2220" s="165"/>
      <c r="G2220" s="220"/>
      <c r="H2220" s="165"/>
      <c r="I2220" s="167"/>
      <c r="J2220" s="168"/>
      <c r="K2220" s="503"/>
    </row>
    <row r="2221" spans="1:11" x14ac:dyDescent="0.2">
      <c r="A2221" s="163">
        <v>2206</v>
      </c>
      <c r="B2221" s="164"/>
      <c r="C2221" s="165"/>
      <c r="D2221" s="166"/>
      <c r="E2221" s="165"/>
      <c r="F2221" s="165"/>
      <c r="G2221" s="220"/>
      <c r="H2221" s="165"/>
      <c r="I2221" s="167"/>
      <c r="J2221" s="168"/>
      <c r="K2221" s="503"/>
    </row>
    <row r="2222" spans="1:11" x14ac:dyDescent="0.2">
      <c r="A2222" s="163">
        <v>2207</v>
      </c>
      <c r="B2222" s="164"/>
      <c r="C2222" s="165"/>
      <c r="D2222" s="166"/>
      <c r="E2222" s="165"/>
      <c r="F2222" s="165"/>
      <c r="G2222" s="220"/>
      <c r="H2222" s="165"/>
      <c r="I2222" s="167"/>
      <c r="J2222" s="168"/>
      <c r="K2222" s="503"/>
    </row>
    <row r="2223" spans="1:11" x14ac:dyDescent="0.2">
      <c r="A2223" s="163">
        <v>2208</v>
      </c>
      <c r="B2223" s="164"/>
      <c r="C2223" s="165"/>
      <c r="D2223" s="166"/>
      <c r="E2223" s="165"/>
      <c r="F2223" s="165"/>
      <c r="G2223" s="220"/>
      <c r="H2223" s="165"/>
      <c r="I2223" s="167"/>
      <c r="J2223" s="168"/>
      <c r="K2223" s="503"/>
    </row>
    <row r="2224" spans="1:11" x14ac:dyDescent="0.2">
      <c r="A2224" s="163">
        <v>2209</v>
      </c>
      <c r="B2224" s="164"/>
      <c r="C2224" s="165"/>
      <c r="D2224" s="166"/>
      <c r="E2224" s="165"/>
      <c r="F2224" s="165"/>
      <c r="G2224" s="220"/>
      <c r="H2224" s="165"/>
      <c r="I2224" s="167"/>
      <c r="J2224" s="168"/>
      <c r="K2224" s="503"/>
    </row>
    <row r="2225" spans="1:11" x14ac:dyDescent="0.2">
      <c r="A2225" s="163">
        <v>2210</v>
      </c>
      <c r="B2225" s="164"/>
      <c r="C2225" s="165"/>
      <c r="D2225" s="166"/>
      <c r="E2225" s="165"/>
      <c r="F2225" s="165"/>
      <c r="G2225" s="220"/>
      <c r="H2225" s="165"/>
      <c r="I2225" s="167"/>
      <c r="J2225" s="168"/>
      <c r="K2225" s="503"/>
    </row>
    <row r="2226" spans="1:11" x14ac:dyDescent="0.2">
      <c r="A2226" s="163">
        <v>2211</v>
      </c>
      <c r="B2226" s="164"/>
      <c r="C2226" s="165"/>
      <c r="D2226" s="166"/>
      <c r="E2226" s="165"/>
      <c r="F2226" s="165"/>
      <c r="G2226" s="220"/>
      <c r="H2226" s="165"/>
      <c r="I2226" s="167"/>
      <c r="J2226" s="168"/>
      <c r="K2226" s="503"/>
    </row>
    <row r="2227" spans="1:11" x14ac:dyDescent="0.2">
      <c r="A2227" s="163">
        <v>2212</v>
      </c>
      <c r="B2227" s="164"/>
      <c r="C2227" s="165"/>
      <c r="D2227" s="166"/>
      <c r="E2227" s="165"/>
      <c r="F2227" s="165"/>
      <c r="G2227" s="220"/>
      <c r="H2227" s="165"/>
      <c r="I2227" s="167"/>
      <c r="J2227" s="168"/>
      <c r="K2227" s="503"/>
    </row>
    <row r="2228" spans="1:11" x14ac:dyDescent="0.2">
      <c r="A2228" s="163">
        <v>2213</v>
      </c>
      <c r="B2228" s="164"/>
      <c r="C2228" s="165"/>
      <c r="D2228" s="166"/>
      <c r="E2228" s="165"/>
      <c r="F2228" s="165"/>
      <c r="G2228" s="220"/>
      <c r="H2228" s="165"/>
      <c r="I2228" s="167"/>
      <c r="J2228" s="168"/>
      <c r="K2228" s="503"/>
    </row>
    <row r="2229" spans="1:11" x14ac:dyDescent="0.2">
      <c r="A2229" s="163">
        <v>2214</v>
      </c>
      <c r="B2229" s="164"/>
      <c r="C2229" s="165"/>
      <c r="D2229" s="166"/>
      <c r="E2229" s="165"/>
      <c r="F2229" s="165"/>
      <c r="G2229" s="220"/>
      <c r="H2229" s="165"/>
      <c r="I2229" s="167"/>
      <c r="J2229" s="168"/>
      <c r="K2229" s="503"/>
    </row>
    <row r="2230" spans="1:11" x14ac:dyDescent="0.2">
      <c r="A2230" s="163">
        <v>2215</v>
      </c>
      <c r="B2230" s="164"/>
      <c r="C2230" s="165"/>
      <c r="D2230" s="166"/>
      <c r="E2230" s="165"/>
      <c r="F2230" s="165"/>
      <c r="G2230" s="220"/>
      <c r="H2230" s="165"/>
      <c r="I2230" s="167"/>
      <c r="J2230" s="168"/>
      <c r="K2230" s="503"/>
    </row>
    <row r="2231" spans="1:11" x14ac:dyDescent="0.2">
      <c r="A2231" s="163">
        <v>2216</v>
      </c>
      <c r="B2231" s="164"/>
      <c r="C2231" s="165"/>
      <c r="D2231" s="166"/>
      <c r="E2231" s="165"/>
      <c r="F2231" s="165"/>
      <c r="G2231" s="220"/>
      <c r="H2231" s="165"/>
      <c r="I2231" s="167"/>
      <c r="J2231" s="168"/>
      <c r="K2231" s="503"/>
    </row>
    <row r="2232" spans="1:11" x14ac:dyDescent="0.2">
      <c r="A2232" s="163">
        <v>2217</v>
      </c>
      <c r="B2232" s="164"/>
      <c r="C2232" s="165"/>
      <c r="D2232" s="166"/>
      <c r="E2232" s="165"/>
      <c r="F2232" s="165"/>
      <c r="G2232" s="220"/>
      <c r="H2232" s="165"/>
      <c r="I2232" s="167"/>
      <c r="J2232" s="168"/>
      <c r="K2232" s="503"/>
    </row>
    <row r="2233" spans="1:11" x14ac:dyDescent="0.2">
      <c r="A2233" s="163">
        <v>2218</v>
      </c>
      <c r="B2233" s="164"/>
      <c r="C2233" s="165"/>
      <c r="D2233" s="166"/>
      <c r="E2233" s="165"/>
      <c r="F2233" s="165"/>
      <c r="G2233" s="220"/>
      <c r="H2233" s="165"/>
      <c r="I2233" s="167"/>
      <c r="J2233" s="168"/>
      <c r="K2233" s="503"/>
    </row>
    <row r="2234" spans="1:11" x14ac:dyDescent="0.2">
      <c r="A2234" s="163">
        <v>2219</v>
      </c>
      <c r="B2234" s="164"/>
      <c r="C2234" s="165"/>
      <c r="D2234" s="166"/>
      <c r="E2234" s="165"/>
      <c r="F2234" s="165"/>
      <c r="G2234" s="220"/>
      <c r="H2234" s="165"/>
      <c r="I2234" s="167"/>
      <c r="J2234" s="168"/>
      <c r="K2234" s="503"/>
    </row>
    <row r="2235" spans="1:11" x14ac:dyDescent="0.2">
      <c r="A2235" s="163">
        <v>2220</v>
      </c>
      <c r="B2235" s="164"/>
      <c r="C2235" s="165"/>
      <c r="D2235" s="166"/>
      <c r="E2235" s="165"/>
      <c r="F2235" s="165"/>
      <c r="G2235" s="220"/>
      <c r="H2235" s="165"/>
      <c r="I2235" s="167"/>
      <c r="J2235" s="168"/>
      <c r="K2235" s="503"/>
    </row>
    <row r="2236" spans="1:11" x14ac:dyDescent="0.2">
      <c r="A2236" s="163">
        <v>2221</v>
      </c>
      <c r="B2236" s="164"/>
      <c r="C2236" s="165"/>
      <c r="D2236" s="166"/>
      <c r="E2236" s="165"/>
      <c r="F2236" s="165"/>
      <c r="G2236" s="220"/>
      <c r="H2236" s="165"/>
      <c r="I2236" s="167"/>
      <c r="J2236" s="168"/>
      <c r="K2236" s="503"/>
    </row>
    <row r="2237" spans="1:11" x14ac:dyDescent="0.2">
      <c r="A2237" s="163">
        <v>2222</v>
      </c>
      <c r="B2237" s="164"/>
      <c r="C2237" s="165"/>
      <c r="D2237" s="166"/>
      <c r="E2237" s="165"/>
      <c r="F2237" s="165"/>
      <c r="G2237" s="220"/>
      <c r="H2237" s="165"/>
      <c r="I2237" s="167"/>
      <c r="J2237" s="168"/>
      <c r="K2237" s="503"/>
    </row>
    <row r="2238" spans="1:11" x14ac:dyDescent="0.2">
      <c r="A2238" s="163">
        <v>2223</v>
      </c>
      <c r="B2238" s="164"/>
      <c r="C2238" s="165"/>
      <c r="D2238" s="166"/>
      <c r="E2238" s="165"/>
      <c r="F2238" s="165"/>
      <c r="G2238" s="220"/>
      <c r="H2238" s="165"/>
      <c r="I2238" s="167"/>
      <c r="J2238" s="168"/>
      <c r="K2238" s="503"/>
    </row>
    <row r="2239" spans="1:11" x14ac:dyDescent="0.2">
      <c r="A2239" s="163">
        <v>2224</v>
      </c>
      <c r="B2239" s="164"/>
      <c r="C2239" s="165"/>
      <c r="D2239" s="166"/>
      <c r="E2239" s="165"/>
      <c r="F2239" s="165"/>
      <c r="G2239" s="220"/>
      <c r="H2239" s="165"/>
      <c r="I2239" s="167"/>
      <c r="J2239" s="168"/>
      <c r="K2239" s="503"/>
    </row>
    <row r="2240" spans="1:11" x14ac:dyDescent="0.2">
      <c r="A2240" s="163">
        <v>2225</v>
      </c>
      <c r="B2240" s="164"/>
      <c r="C2240" s="165"/>
      <c r="D2240" s="166"/>
      <c r="E2240" s="165"/>
      <c r="F2240" s="165"/>
      <c r="G2240" s="220"/>
      <c r="H2240" s="165"/>
      <c r="I2240" s="167"/>
      <c r="J2240" s="168"/>
      <c r="K2240" s="503"/>
    </row>
    <row r="2241" spans="1:11" x14ac:dyDescent="0.2">
      <c r="A2241" s="163">
        <v>2226</v>
      </c>
      <c r="B2241" s="164"/>
      <c r="C2241" s="165"/>
      <c r="D2241" s="166"/>
      <c r="E2241" s="165"/>
      <c r="F2241" s="165"/>
      <c r="G2241" s="220"/>
      <c r="H2241" s="165"/>
      <c r="I2241" s="167"/>
      <c r="J2241" s="168"/>
      <c r="K2241" s="503"/>
    </row>
    <row r="2242" spans="1:11" x14ac:dyDescent="0.2">
      <c r="A2242" s="163">
        <v>2227</v>
      </c>
      <c r="B2242" s="164"/>
      <c r="C2242" s="165"/>
      <c r="D2242" s="166"/>
      <c r="E2242" s="165"/>
      <c r="F2242" s="165"/>
      <c r="G2242" s="220"/>
      <c r="H2242" s="165"/>
      <c r="I2242" s="167"/>
      <c r="J2242" s="168"/>
      <c r="K2242" s="503"/>
    </row>
    <row r="2243" spans="1:11" x14ac:dyDescent="0.2">
      <c r="A2243" s="163">
        <v>2228</v>
      </c>
      <c r="B2243" s="164"/>
      <c r="C2243" s="165"/>
      <c r="D2243" s="166"/>
      <c r="E2243" s="165"/>
      <c r="F2243" s="165"/>
      <c r="G2243" s="220"/>
      <c r="H2243" s="165"/>
      <c r="I2243" s="167"/>
      <c r="J2243" s="168"/>
      <c r="K2243" s="503"/>
    </row>
    <row r="2244" spans="1:11" x14ac:dyDescent="0.2">
      <c r="A2244" s="163">
        <v>2229</v>
      </c>
      <c r="B2244" s="164"/>
      <c r="C2244" s="165"/>
      <c r="D2244" s="166"/>
      <c r="E2244" s="165"/>
      <c r="F2244" s="165"/>
      <c r="G2244" s="220"/>
      <c r="H2244" s="165"/>
      <c r="I2244" s="167"/>
      <c r="J2244" s="168"/>
      <c r="K2244" s="503"/>
    </row>
    <row r="2245" spans="1:11" x14ac:dyDescent="0.2">
      <c r="A2245" s="163">
        <v>2230</v>
      </c>
      <c r="B2245" s="164"/>
      <c r="C2245" s="165"/>
      <c r="D2245" s="166"/>
      <c r="E2245" s="165"/>
      <c r="F2245" s="165"/>
      <c r="G2245" s="220"/>
      <c r="H2245" s="165"/>
      <c r="I2245" s="167"/>
      <c r="J2245" s="168"/>
      <c r="K2245" s="503"/>
    </row>
    <row r="2246" spans="1:11" x14ac:dyDescent="0.2">
      <c r="A2246" s="163">
        <v>2231</v>
      </c>
      <c r="B2246" s="164"/>
      <c r="C2246" s="165"/>
      <c r="D2246" s="166"/>
      <c r="E2246" s="165"/>
      <c r="F2246" s="165"/>
      <c r="G2246" s="220"/>
      <c r="H2246" s="165"/>
      <c r="I2246" s="167"/>
      <c r="J2246" s="168"/>
      <c r="K2246" s="503"/>
    </row>
    <row r="2247" spans="1:11" x14ac:dyDescent="0.2">
      <c r="A2247" s="163">
        <v>2232</v>
      </c>
      <c r="B2247" s="164"/>
      <c r="C2247" s="165"/>
      <c r="D2247" s="166"/>
      <c r="E2247" s="165"/>
      <c r="F2247" s="165"/>
      <c r="G2247" s="220"/>
      <c r="H2247" s="165"/>
      <c r="I2247" s="167"/>
      <c r="J2247" s="168"/>
      <c r="K2247" s="503"/>
    </row>
    <row r="2248" spans="1:11" x14ac:dyDescent="0.2">
      <c r="A2248" s="163">
        <v>2233</v>
      </c>
      <c r="B2248" s="164"/>
      <c r="C2248" s="165"/>
      <c r="D2248" s="166"/>
      <c r="E2248" s="165"/>
      <c r="F2248" s="165"/>
      <c r="G2248" s="220"/>
      <c r="H2248" s="165"/>
      <c r="I2248" s="167"/>
      <c r="J2248" s="168"/>
      <c r="K2248" s="503"/>
    </row>
    <row r="2249" spans="1:11" x14ac:dyDescent="0.2">
      <c r="A2249" s="163">
        <v>2234</v>
      </c>
      <c r="B2249" s="164"/>
      <c r="C2249" s="165"/>
      <c r="D2249" s="166"/>
      <c r="E2249" s="165"/>
      <c r="F2249" s="165"/>
      <c r="G2249" s="220"/>
      <c r="H2249" s="165"/>
      <c r="I2249" s="167"/>
      <c r="J2249" s="168"/>
      <c r="K2249" s="503"/>
    </row>
    <row r="2250" spans="1:11" x14ac:dyDescent="0.2">
      <c r="A2250" s="163">
        <v>2235</v>
      </c>
      <c r="B2250" s="164"/>
      <c r="C2250" s="165"/>
      <c r="D2250" s="166"/>
      <c r="E2250" s="165"/>
      <c r="F2250" s="165"/>
      <c r="G2250" s="220"/>
      <c r="H2250" s="165"/>
      <c r="I2250" s="167"/>
      <c r="J2250" s="168"/>
      <c r="K2250" s="503"/>
    </row>
    <row r="2251" spans="1:11" x14ac:dyDescent="0.2">
      <c r="A2251" s="163">
        <v>2236</v>
      </c>
      <c r="B2251" s="164"/>
      <c r="C2251" s="165"/>
      <c r="D2251" s="166"/>
      <c r="E2251" s="165"/>
      <c r="F2251" s="165"/>
      <c r="G2251" s="220"/>
      <c r="H2251" s="165"/>
      <c r="I2251" s="167"/>
      <c r="J2251" s="168"/>
      <c r="K2251" s="503"/>
    </row>
    <row r="2252" spans="1:11" x14ac:dyDescent="0.2">
      <c r="A2252" s="163">
        <v>2237</v>
      </c>
      <c r="B2252" s="164"/>
      <c r="C2252" s="165"/>
      <c r="D2252" s="166"/>
      <c r="E2252" s="165"/>
      <c r="F2252" s="165"/>
      <c r="G2252" s="220"/>
      <c r="H2252" s="165"/>
      <c r="I2252" s="167"/>
      <c r="J2252" s="168"/>
      <c r="K2252" s="503"/>
    </row>
    <row r="2253" spans="1:11" x14ac:dyDescent="0.2">
      <c r="A2253" s="163">
        <v>2238</v>
      </c>
      <c r="B2253" s="164"/>
      <c r="C2253" s="165"/>
      <c r="D2253" s="166"/>
      <c r="E2253" s="165"/>
      <c r="F2253" s="165"/>
      <c r="G2253" s="220"/>
      <c r="H2253" s="165"/>
      <c r="I2253" s="167"/>
      <c r="J2253" s="168"/>
      <c r="K2253" s="503"/>
    </row>
    <row r="2254" spans="1:11" x14ac:dyDescent="0.2">
      <c r="A2254" s="163">
        <v>2239</v>
      </c>
      <c r="B2254" s="164"/>
      <c r="C2254" s="165"/>
      <c r="D2254" s="166"/>
      <c r="E2254" s="165"/>
      <c r="F2254" s="165"/>
      <c r="G2254" s="220"/>
      <c r="H2254" s="165"/>
      <c r="I2254" s="167"/>
      <c r="J2254" s="168"/>
      <c r="K2254" s="503"/>
    </row>
    <row r="2255" spans="1:11" x14ac:dyDescent="0.2">
      <c r="A2255" s="163">
        <v>2240</v>
      </c>
      <c r="B2255" s="164"/>
      <c r="C2255" s="165"/>
      <c r="D2255" s="166"/>
      <c r="E2255" s="165"/>
      <c r="F2255" s="165"/>
      <c r="G2255" s="220"/>
      <c r="H2255" s="165"/>
      <c r="I2255" s="167"/>
      <c r="J2255" s="168"/>
      <c r="K2255" s="503"/>
    </row>
    <row r="2256" spans="1:11" x14ac:dyDescent="0.2">
      <c r="A2256" s="163">
        <v>2241</v>
      </c>
      <c r="B2256" s="164"/>
      <c r="C2256" s="165"/>
      <c r="D2256" s="166"/>
      <c r="E2256" s="165"/>
      <c r="F2256" s="165"/>
      <c r="G2256" s="220"/>
      <c r="H2256" s="165"/>
      <c r="I2256" s="167"/>
      <c r="J2256" s="168"/>
      <c r="K2256" s="503"/>
    </row>
    <row r="2257" spans="1:11" x14ac:dyDescent="0.2">
      <c r="A2257" s="163">
        <v>2242</v>
      </c>
      <c r="B2257" s="164"/>
      <c r="C2257" s="165"/>
      <c r="D2257" s="166"/>
      <c r="E2257" s="165"/>
      <c r="F2257" s="165"/>
      <c r="G2257" s="220"/>
      <c r="H2257" s="165"/>
      <c r="I2257" s="167"/>
      <c r="J2257" s="168"/>
      <c r="K2257" s="503"/>
    </row>
    <row r="2258" spans="1:11" x14ac:dyDescent="0.2">
      <c r="A2258" s="163">
        <v>2243</v>
      </c>
      <c r="B2258" s="164"/>
      <c r="C2258" s="165"/>
      <c r="D2258" s="166"/>
      <c r="E2258" s="165"/>
      <c r="F2258" s="165"/>
      <c r="G2258" s="220"/>
      <c r="H2258" s="165"/>
      <c r="I2258" s="167"/>
      <c r="J2258" s="168"/>
      <c r="K2258" s="503"/>
    </row>
    <row r="2259" spans="1:11" x14ac:dyDescent="0.2">
      <c r="A2259" s="163">
        <v>2244</v>
      </c>
      <c r="B2259" s="164"/>
      <c r="C2259" s="165"/>
      <c r="D2259" s="166"/>
      <c r="E2259" s="165"/>
      <c r="F2259" s="165"/>
      <c r="G2259" s="220"/>
      <c r="H2259" s="165"/>
      <c r="I2259" s="167"/>
      <c r="J2259" s="168"/>
      <c r="K2259" s="503"/>
    </row>
    <row r="2260" spans="1:11" x14ac:dyDescent="0.2">
      <c r="A2260" s="163">
        <v>2245</v>
      </c>
      <c r="B2260" s="164"/>
      <c r="C2260" s="165"/>
      <c r="D2260" s="166"/>
      <c r="E2260" s="165"/>
      <c r="F2260" s="165"/>
      <c r="G2260" s="220"/>
      <c r="H2260" s="165"/>
      <c r="I2260" s="167"/>
      <c r="J2260" s="168"/>
      <c r="K2260" s="503"/>
    </row>
    <row r="2261" spans="1:11" x14ac:dyDescent="0.2">
      <c r="A2261" s="163">
        <v>2246</v>
      </c>
      <c r="B2261" s="164"/>
      <c r="C2261" s="165"/>
      <c r="D2261" s="166"/>
      <c r="E2261" s="165"/>
      <c r="F2261" s="165"/>
      <c r="G2261" s="220"/>
      <c r="H2261" s="165"/>
      <c r="I2261" s="167"/>
      <c r="J2261" s="168"/>
      <c r="K2261" s="503"/>
    </row>
    <row r="2262" spans="1:11" x14ac:dyDescent="0.2">
      <c r="A2262" s="163">
        <v>2247</v>
      </c>
      <c r="B2262" s="164"/>
      <c r="C2262" s="165"/>
      <c r="D2262" s="166"/>
      <c r="E2262" s="165"/>
      <c r="F2262" s="165"/>
      <c r="G2262" s="220"/>
      <c r="H2262" s="165"/>
      <c r="I2262" s="167"/>
      <c r="J2262" s="168"/>
      <c r="K2262" s="503"/>
    </row>
    <row r="2263" spans="1:11" x14ac:dyDescent="0.2">
      <c r="A2263" s="163">
        <v>2248</v>
      </c>
      <c r="B2263" s="164"/>
      <c r="C2263" s="165"/>
      <c r="D2263" s="166"/>
      <c r="E2263" s="165"/>
      <c r="F2263" s="165"/>
      <c r="G2263" s="220"/>
      <c r="H2263" s="165"/>
      <c r="I2263" s="167"/>
      <c r="J2263" s="168"/>
      <c r="K2263" s="503"/>
    </row>
    <row r="2264" spans="1:11" x14ac:dyDescent="0.2">
      <c r="A2264" s="163">
        <v>2249</v>
      </c>
      <c r="B2264" s="164"/>
      <c r="C2264" s="165"/>
      <c r="D2264" s="166"/>
      <c r="E2264" s="165"/>
      <c r="F2264" s="165"/>
      <c r="G2264" s="220"/>
      <c r="H2264" s="165"/>
      <c r="I2264" s="167"/>
      <c r="J2264" s="168"/>
      <c r="K2264" s="503"/>
    </row>
    <row r="2265" spans="1:11" x14ac:dyDescent="0.2">
      <c r="A2265" s="163">
        <v>2250</v>
      </c>
      <c r="B2265" s="164"/>
      <c r="C2265" s="165"/>
      <c r="D2265" s="166"/>
      <c r="E2265" s="165"/>
      <c r="F2265" s="165"/>
      <c r="G2265" s="220"/>
      <c r="H2265" s="165"/>
      <c r="I2265" s="167"/>
      <c r="J2265" s="168"/>
      <c r="K2265" s="503"/>
    </row>
    <row r="2266" spans="1:11" x14ac:dyDescent="0.2">
      <c r="A2266" s="163">
        <v>2251</v>
      </c>
      <c r="B2266" s="164"/>
      <c r="C2266" s="165"/>
      <c r="D2266" s="166"/>
      <c r="E2266" s="165"/>
      <c r="F2266" s="165"/>
      <c r="G2266" s="220"/>
      <c r="H2266" s="165"/>
      <c r="I2266" s="167"/>
      <c r="J2266" s="168"/>
      <c r="K2266" s="503"/>
    </row>
    <row r="2267" spans="1:11" x14ac:dyDescent="0.2">
      <c r="A2267" s="163">
        <v>2252</v>
      </c>
      <c r="B2267" s="164"/>
      <c r="C2267" s="165"/>
      <c r="D2267" s="166"/>
      <c r="E2267" s="165"/>
      <c r="F2267" s="165"/>
      <c r="G2267" s="220"/>
      <c r="H2267" s="165"/>
      <c r="I2267" s="167"/>
      <c r="J2267" s="168"/>
      <c r="K2267" s="503"/>
    </row>
    <row r="2268" spans="1:11" x14ac:dyDescent="0.2">
      <c r="A2268" s="163">
        <v>2253</v>
      </c>
      <c r="B2268" s="164"/>
      <c r="C2268" s="165"/>
      <c r="D2268" s="166"/>
      <c r="E2268" s="165"/>
      <c r="F2268" s="165"/>
      <c r="G2268" s="220"/>
      <c r="H2268" s="165"/>
      <c r="I2268" s="167"/>
      <c r="J2268" s="168"/>
      <c r="K2268" s="503"/>
    </row>
    <row r="2269" spans="1:11" x14ac:dyDescent="0.2">
      <c r="A2269" s="163">
        <v>2254</v>
      </c>
      <c r="B2269" s="164"/>
      <c r="C2269" s="165"/>
      <c r="D2269" s="166"/>
      <c r="E2269" s="165"/>
      <c r="F2269" s="165"/>
      <c r="G2269" s="220"/>
      <c r="H2269" s="165"/>
      <c r="I2269" s="167"/>
      <c r="J2269" s="168"/>
      <c r="K2269" s="503"/>
    </row>
    <row r="2270" spans="1:11" x14ac:dyDescent="0.2">
      <c r="A2270" s="163">
        <v>2255</v>
      </c>
      <c r="B2270" s="164"/>
      <c r="C2270" s="165"/>
      <c r="D2270" s="166"/>
      <c r="E2270" s="165"/>
      <c r="F2270" s="165"/>
      <c r="G2270" s="220"/>
      <c r="H2270" s="165"/>
      <c r="I2270" s="167"/>
      <c r="J2270" s="168"/>
      <c r="K2270" s="503"/>
    </row>
    <row r="2271" spans="1:11" x14ac:dyDescent="0.2">
      <c r="A2271" s="163">
        <v>2256</v>
      </c>
      <c r="B2271" s="164"/>
      <c r="C2271" s="165"/>
      <c r="D2271" s="166"/>
      <c r="E2271" s="165"/>
      <c r="F2271" s="165"/>
      <c r="G2271" s="220"/>
      <c r="H2271" s="165"/>
      <c r="I2271" s="167"/>
      <c r="J2271" s="168"/>
      <c r="K2271" s="503"/>
    </row>
    <row r="2272" spans="1:11" x14ac:dyDescent="0.2">
      <c r="A2272" s="163">
        <v>2257</v>
      </c>
      <c r="B2272" s="164"/>
      <c r="C2272" s="165"/>
      <c r="D2272" s="166"/>
      <c r="E2272" s="165"/>
      <c r="F2272" s="165"/>
      <c r="G2272" s="220"/>
      <c r="H2272" s="165"/>
      <c r="I2272" s="167"/>
      <c r="J2272" s="168"/>
      <c r="K2272" s="503"/>
    </row>
    <row r="2273" spans="1:11" x14ac:dyDescent="0.2">
      <c r="A2273" s="163">
        <v>2258</v>
      </c>
      <c r="B2273" s="164"/>
      <c r="C2273" s="165"/>
      <c r="D2273" s="166"/>
      <c r="E2273" s="165"/>
      <c r="F2273" s="165"/>
      <c r="G2273" s="220"/>
      <c r="H2273" s="165"/>
      <c r="I2273" s="167"/>
      <c r="J2273" s="168"/>
      <c r="K2273" s="503"/>
    </row>
    <row r="2274" spans="1:11" x14ac:dyDescent="0.2">
      <c r="A2274" s="163">
        <v>2259</v>
      </c>
      <c r="B2274" s="164"/>
      <c r="C2274" s="165"/>
      <c r="D2274" s="166"/>
      <c r="E2274" s="165"/>
      <c r="F2274" s="165"/>
      <c r="G2274" s="220"/>
      <c r="H2274" s="165"/>
      <c r="I2274" s="167"/>
      <c r="J2274" s="168"/>
      <c r="K2274" s="503"/>
    </row>
    <row r="2275" spans="1:11" x14ac:dyDescent="0.2">
      <c r="A2275" s="163">
        <v>2260</v>
      </c>
      <c r="B2275" s="164"/>
      <c r="C2275" s="165"/>
      <c r="D2275" s="166"/>
      <c r="E2275" s="165"/>
      <c r="F2275" s="165"/>
      <c r="G2275" s="220"/>
      <c r="H2275" s="165"/>
      <c r="I2275" s="167"/>
      <c r="J2275" s="168"/>
      <c r="K2275" s="503"/>
    </row>
    <row r="2276" spans="1:11" x14ac:dyDescent="0.2">
      <c r="A2276" s="163">
        <v>2261</v>
      </c>
      <c r="B2276" s="164"/>
      <c r="C2276" s="165"/>
      <c r="D2276" s="166"/>
      <c r="E2276" s="165"/>
      <c r="F2276" s="165"/>
      <c r="G2276" s="220"/>
      <c r="H2276" s="165"/>
      <c r="I2276" s="167"/>
      <c r="J2276" s="168"/>
      <c r="K2276" s="503"/>
    </row>
    <row r="2277" spans="1:11" x14ac:dyDescent="0.2">
      <c r="A2277" s="163">
        <v>2262</v>
      </c>
      <c r="B2277" s="164"/>
      <c r="C2277" s="165"/>
      <c r="D2277" s="166"/>
      <c r="E2277" s="165"/>
      <c r="F2277" s="165"/>
      <c r="G2277" s="220"/>
      <c r="H2277" s="165"/>
      <c r="I2277" s="167"/>
      <c r="J2277" s="168"/>
      <c r="K2277" s="503"/>
    </row>
    <row r="2278" spans="1:11" x14ac:dyDescent="0.2">
      <c r="A2278" s="163">
        <v>2263</v>
      </c>
      <c r="B2278" s="164"/>
      <c r="C2278" s="165"/>
      <c r="D2278" s="166"/>
      <c r="E2278" s="165"/>
      <c r="F2278" s="165"/>
      <c r="G2278" s="220"/>
      <c r="H2278" s="165"/>
      <c r="I2278" s="167"/>
      <c r="J2278" s="168"/>
      <c r="K2278" s="503"/>
    </row>
    <row r="2279" spans="1:11" x14ac:dyDescent="0.2">
      <c r="A2279" s="163">
        <v>2264</v>
      </c>
      <c r="B2279" s="164"/>
      <c r="C2279" s="165"/>
      <c r="D2279" s="166"/>
      <c r="E2279" s="165"/>
      <c r="F2279" s="165"/>
      <c r="G2279" s="220"/>
      <c r="H2279" s="165"/>
      <c r="I2279" s="167"/>
      <c r="J2279" s="168"/>
      <c r="K2279" s="503"/>
    </row>
    <row r="2280" spans="1:11" x14ac:dyDescent="0.2">
      <c r="A2280" s="163">
        <v>2265</v>
      </c>
      <c r="B2280" s="164"/>
      <c r="C2280" s="165"/>
      <c r="D2280" s="166"/>
      <c r="E2280" s="165"/>
      <c r="F2280" s="165"/>
      <c r="G2280" s="220"/>
      <c r="H2280" s="165"/>
      <c r="I2280" s="167"/>
      <c r="J2280" s="168"/>
      <c r="K2280" s="503"/>
    </row>
    <row r="2281" spans="1:11" x14ac:dyDescent="0.2">
      <c r="A2281" s="163">
        <v>2266</v>
      </c>
      <c r="B2281" s="164"/>
      <c r="C2281" s="165"/>
      <c r="D2281" s="166"/>
      <c r="E2281" s="165"/>
      <c r="F2281" s="165"/>
      <c r="G2281" s="220"/>
      <c r="H2281" s="165"/>
      <c r="I2281" s="167"/>
      <c r="J2281" s="168"/>
      <c r="K2281" s="503"/>
    </row>
    <row r="2282" spans="1:11" x14ac:dyDescent="0.2">
      <c r="A2282" s="163">
        <v>2267</v>
      </c>
      <c r="B2282" s="164"/>
      <c r="C2282" s="165"/>
      <c r="D2282" s="166"/>
      <c r="E2282" s="165"/>
      <c r="F2282" s="165"/>
      <c r="G2282" s="220"/>
      <c r="H2282" s="165"/>
      <c r="I2282" s="167"/>
      <c r="J2282" s="168"/>
      <c r="K2282" s="503"/>
    </row>
    <row r="2283" spans="1:11" x14ac:dyDescent="0.2">
      <c r="A2283" s="163">
        <v>2268</v>
      </c>
      <c r="B2283" s="164"/>
      <c r="C2283" s="165"/>
      <c r="D2283" s="166"/>
      <c r="E2283" s="165"/>
      <c r="F2283" s="165"/>
      <c r="G2283" s="220"/>
      <c r="H2283" s="165"/>
      <c r="I2283" s="167"/>
      <c r="J2283" s="168"/>
      <c r="K2283" s="503"/>
    </row>
    <row r="2284" spans="1:11" x14ac:dyDescent="0.2">
      <c r="A2284" s="163">
        <v>2269</v>
      </c>
      <c r="B2284" s="164"/>
      <c r="C2284" s="165"/>
      <c r="D2284" s="166"/>
      <c r="E2284" s="165"/>
      <c r="F2284" s="165"/>
      <c r="G2284" s="220"/>
      <c r="H2284" s="165"/>
      <c r="I2284" s="167"/>
      <c r="J2284" s="168"/>
      <c r="K2284" s="503"/>
    </row>
    <row r="2285" spans="1:11" x14ac:dyDescent="0.2">
      <c r="A2285" s="163">
        <v>2270</v>
      </c>
      <c r="B2285" s="164"/>
      <c r="C2285" s="165"/>
      <c r="D2285" s="166"/>
      <c r="E2285" s="165"/>
      <c r="F2285" s="165"/>
      <c r="G2285" s="220"/>
      <c r="H2285" s="165"/>
      <c r="I2285" s="167"/>
      <c r="J2285" s="168"/>
      <c r="K2285" s="503"/>
    </row>
    <row r="2286" spans="1:11" x14ac:dyDescent="0.2">
      <c r="A2286" s="163">
        <v>2271</v>
      </c>
      <c r="B2286" s="164"/>
      <c r="C2286" s="165"/>
      <c r="D2286" s="166"/>
      <c r="E2286" s="165"/>
      <c r="F2286" s="165"/>
      <c r="G2286" s="220"/>
      <c r="H2286" s="165"/>
      <c r="I2286" s="167"/>
      <c r="J2286" s="168"/>
      <c r="K2286" s="503"/>
    </row>
    <row r="2287" spans="1:11" x14ac:dyDescent="0.2">
      <c r="A2287" s="163">
        <v>2272</v>
      </c>
      <c r="B2287" s="164"/>
      <c r="C2287" s="165"/>
      <c r="D2287" s="166"/>
      <c r="E2287" s="165"/>
      <c r="F2287" s="165"/>
      <c r="G2287" s="220"/>
      <c r="H2287" s="165"/>
      <c r="I2287" s="167"/>
      <c r="J2287" s="168"/>
      <c r="K2287" s="503"/>
    </row>
    <row r="2288" spans="1:11" x14ac:dyDescent="0.2">
      <c r="A2288" s="163">
        <v>2273</v>
      </c>
      <c r="B2288" s="164"/>
      <c r="C2288" s="165"/>
      <c r="D2288" s="166"/>
      <c r="E2288" s="165"/>
      <c r="F2288" s="165"/>
      <c r="G2288" s="220"/>
      <c r="H2288" s="165"/>
      <c r="I2288" s="167"/>
      <c r="J2288" s="168"/>
      <c r="K2288" s="503"/>
    </row>
    <row r="2289" spans="1:11" x14ac:dyDescent="0.2">
      <c r="A2289" s="163">
        <v>2274</v>
      </c>
      <c r="B2289" s="164"/>
      <c r="C2289" s="165"/>
      <c r="D2289" s="166"/>
      <c r="E2289" s="165"/>
      <c r="F2289" s="165"/>
      <c r="G2289" s="220"/>
      <c r="H2289" s="165"/>
      <c r="I2289" s="167"/>
      <c r="J2289" s="168"/>
      <c r="K2289" s="503"/>
    </row>
    <row r="2290" spans="1:11" x14ac:dyDescent="0.2">
      <c r="A2290" s="163">
        <v>2275</v>
      </c>
      <c r="B2290" s="164"/>
      <c r="C2290" s="165"/>
      <c r="D2290" s="166"/>
      <c r="E2290" s="165"/>
      <c r="F2290" s="165"/>
      <c r="G2290" s="220"/>
      <c r="H2290" s="165"/>
      <c r="I2290" s="167"/>
      <c r="J2290" s="168"/>
      <c r="K2290" s="503"/>
    </row>
    <row r="2291" spans="1:11" x14ac:dyDescent="0.2">
      <c r="A2291" s="163">
        <v>2276</v>
      </c>
      <c r="B2291" s="164"/>
      <c r="C2291" s="165"/>
      <c r="D2291" s="166"/>
      <c r="E2291" s="165"/>
      <c r="F2291" s="165"/>
      <c r="G2291" s="220"/>
      <c r="H2291" s="165"/>
      <c r="I2291" s="167"/>
      <c r="J2291" s="168"/>
      <c r="K2291" s="503"/>
    </row>
    <row r="2292" spans="1:11" x14ac:dyDescent="0.2">
      <c r="A2292" s="163">
        <v>2277</v>
      </c>
      <c r="B2292" s="164"/>
      <c r="C2292" s="165"/>
      <c r="D2292" s="166"/>
      <c r="E2292" s="165"/>
      <c r="F2292" s="165"/>
      <c r="G2292" s="220"/>
      <c r="H2292" s="165"/>
      <c r="I2292" s="167"/>
      <c r="J2292" s="168"/>
      <c r="K2292" s="503"/>
    </row>
    <row r="2293" spans="1:11" x14ac:dyDescent="0.2">
      <c r="A2293" s="163">
        <v>2278</v>
      </c>
      <c r="B2293" s="164"/>
      <c r="C2293" s="165"/>
      <c r="D2293" s="166"/>
      <c r="E2293" s="165"/>
      <c r="F2293" s="165"/>
      <c r="G2293" s="220"/>
      <c r="H2293" s="165"/>
      <c r="I2293" s="167"/>
      <c r="J2293" s="168"/>
      <c r="K2293" s="503"/>
    </row>
    <row r="2294" spans="1:11" x14ac:dyDescent="0.2">
      <c r="A2294" s="163">
        <v>2279</v>
      </c>
      <c r="B2294" s="164"/>
      <c r="C2294" s="165"/>
      <c r="D2294" s="166"/>
      <c r="E2294" s="165"/>
      <c r="F2294" s="165"/>
      <c r="G2294" s="220"/>
      <c r="H2294" s="165"/>
      <c r="I2294" s="167"/>
      <c r="J2294" s="168"/>
      <c r="K2294" s="503"/>
    </row>
    <row r="2295" spans="1:11" x14ac:dyDescent="0.2">
      <c r="A2295" s="163">
        <v>2280</v>
      </c>
      <c r="B2295" s="164"/>
      <c r="C2295" s="165"/>
      <c r="D2295" s="166"/>
      <c r="E2295" s="165"/>
      <c r="F2295" s="165"/>
      <c r="G2295" s="220"/>
      <c r="H2295" s="165"/>
      <c r="I2295" s="167"/>
      <c r="J2295" s="168"/>
      <c r="K2295" s="503"/>
    </row>
    <row r="2296" spans="1:11" x14ac:dyDescent="0.2">
      <c r="A2296" s="163">
        <v>2281</v>
      </c>
      <c r="B2296" s="164"/>
      <c r="C2296" s="165"/>
      <c r="D2296" s="166"/>
      <c r="E2296" s="165"/>
      <c r="F2296" s="165"/>
      <c r="G2296" s="220"/>
      <c r="H2296" s="165"/>
      <c r="I2296" s="167"/>
      <c r="J2296" s="168"/>
      <c r="K2296" s="503"/>
    </row>
    <row r="2297" spans="1:11" x14ac:dyDescent="0.2">
      <c r="A2297" s="163">
        <v>2282</v>
      </c>
      <c r="B2297" s="164"/>
      <c r="C2297" s="165"/>
      <c r="D2297" s="166"/>
      <c r="E2297" s="165"/>
      <c r="F2297" s="165"/>
      <c r="G2297" s="220"/>
      <c r="H2297" s="165"/>
      <c r="I2297" s="167"/>
      <c r="J2297" s="168"/>
      <c r="K2297" s="503"/>
    </row>
    <row r="2298" spans="1:11" x14ac:dyDescent="0.2">
      <c r="A2298" s="163">
        <v>2283</v>
      </c>
      <c r="B2298" s="164"/>
      <c r="C2298" s="165"/>
      <c r="D2298" s="166"/>
      <c r="E2298" s="165"/>
      <c r="F2298" s="165"/>
      <c r="G2298" s="220"/>
      <c r="H2298" s="165"/>
      <c r="I2298" s="167"/>
      <c r="J2298" s="168"/>
      <c r="K2298" s="503"/>
    </row>
    <row r="2299" spans="1:11" x14ac:dyDescent="0.2">
      <c r="A2299" s="163">
        <v>2284</v>
      </c>
      <c r="B2299" s="164"/>
      <c r="C2299" s="165"/>
      <c r="D2299" s="166"/>
      <c r="E2299" s="165"/>
      <c r="F2299" s="165"/>
      <c r="G2299" s="220"/>
      <c r="H2299" s="165"/>
      <c r="I2299" s="167"/>
      <c r="J2299" s="168"/>
      <c r="K2299" s="503"/>
    </row>
    <row r="2300" spans="1:11" x14ac:dyDescent="0.2">
      <c r="A2300" s="163">
        <v>2285</v>
      </c>
      <c r="B2300" s="164"/>
      <c r="C2300" s="165"/>
      <c r="D2300" s="166"/>
      <c r="E2300" s="165"/>
      <c r="F2300" s="165"/>
      <c r="G2300" s="220"/>
      <c r="H2300" s="165"/>
      <c r="I2300" s="167"/>
      <c r="J2300" s="168"/>
      <c r="K2300" s="503"/>
    </row>
    <row r="2301" spans="1:11" x14ac:dyDescent="0.2">
      <c r="A2301" s="163">
        <v>2286</v>
      </c>
      <c r="B2301" s="164"/>
      <c r="C2301" s="165"/>
      <c r="D2301" s="166"/>
      <c r="E2301" s="165"/>
      <c r="F2301" s="165"/>
      <c r="G2301" s="220"/>
      <c r="H2301" s="165"/>
      <c r="I2301" s="167"/>
      <c r="J2301" s="168"/>
      <c r="K2301" s="503"/>
    </row>
    <row r="2302" spans="1:11" x14ac:dyDescent="0.2">
      <c r="A2302" s="163">
        <v>2287</v>
      </c>
      <c r="B2302" s="164"/>
      <c r="C2302" s="165"/>
      <c r="D2302" s="166"/>
      <c r="E2302" s="165"/>
      <c r="F2302" s="165"/>
      <c r="G2302" s="220"/>
      <c r="H2302" s="165"/>
      <c r="I2302" s="167"/>
      <c r="J2302" s="168"/>
      <c r="K2302" s="503"/>
    </row>
    <row r="2303" spans="1:11" x14ac:dyDescent="0.2">
      <c r="A2303" s="163">
        <v>2288</v>
      </c>
      <c r="B2303" s="164"/>
      <c r="C2303" s="165"/>
      <c r="D2303" s="166"/>
      <c r="E2303" s="165"/>
      <c r="F2303" s="165"/>
      <c r="G2303" s="220"/>
      <c r="H2303" s="165"/>
      <c r="I2303" s="167"/>
      <c r="J2303" s="168"/>
      <c r="K2303" s="503"/>
    </row>
    <row r="2304" spans="1:11" x14ac:dyDescent="0.2">
      <c r="A2304" s="163">
        <v>2289</v>
      </c>
      <c r="B2304" s="164"/>
      <c r="C2304" s="165"/>
      <c r="D2304" s="166"/>
      <c r="E2304" s="165"/>
      <c r="F2304" s="165"/>
      <c r="G2304" s="220"/>
      <c r="H2304" s="165"/>
      <c r="I2304" s="167"/>
      <c r="J2304" s="168"/>
      <c r="K2304" s="503"/>
    </row>
    <row r="2305" spans="1:11" x14ac:dyDescent="0.2">
      <c r="A2305" s="163">
        <v>2290</v>
      </c>
      <c r="B2305" s="164"/>
      <c r="C2305" s="165"/>
      <c r="D2305" s="166"/>
      <c r="E2305" s="165"/>
      <c r="F2305" s="165"/>
      <c r="G2305" s="220"/>
      <c r="H2305" s="165"/>
      <c r="I2305" s="167"/>
      <c r="J2305" s="168"/>
      <c r="K2305" s="503"/>
    </row>
    <row r="2306" spans="1:11" x14ac:dyDescent="0.2">
      <c r="A2306" s="163">
        <v>2291</v>
      </c>
      <c r="B2306" s="164"/>
      <c r="C2306" s="165"/>
      <c r="D2306" s="166"/>
      <c r="E2306" s="165"/>
      <c r="F2306" s="165"/>
      <c r="G2306" s="220"/>
      <c r="H2306" s="165"/>
      <c r="I2306" s="167"/>
      <c r="J2306" s="168"/>
      <c r="K2306" s="503"/>
    </row>
    <row r="2307" spans="1:11" x14ac:dyDescent="0.2">
      <c r="A2307" s="163">
        <v>2292</v>
      </c>
      <c r="B2307" s="164"/>
      <c r="C2307" s="165"/>
      <c r="D2307" s="166"/>
      <c r="E2307" s="165"/>
      <c r="F2307" s="165"/>
      <c r="G2307" s="220"/>
      <c r="H2307" s="165"/>
      <c r="I2307" s="167"/>
      <c r="J2307" s="168"/>
      <c r="K2307" s="503"/>
    </row>
    <row r="2308" spans="1:11" x14ac:dyDescent="0.2">
      <c r="A2308" s="163">
        <v>2293</v>
      </c>
      <c r="B2308" s="164"/>
      <c r="C2308" s="165"/>
      <c r="D2308" s="166"/>
      <c r="E2308" s="165"/>
      <c r="F2308" s="165"/>
      <c r="G2308" s="220"/>
      <c r="H2308" s="165"/>
      <c r="I2308" s="167"/>
      <c r="J2308" s="168"/>
      <c r="K2308" s="503"/>
    </row>
    <row r="2309" spans="1:11" x14ac:dyDescent="0.2">
      <c r="A2309" s="163">
        <v>2294</v>
      </c>
      <c r="B2309" s="164"/>
      <c r="C2309" s="165"/>
      <c r="D2309" s="166"/>
      <c r="E2309" s="165"/>
      <c r="F2309" s="165"/>
      <c r="G2309" s="220"/>
      <c r="H2309" s="165"/>
      <c r="I2309" s="167"/>
      <c r="J2309" s="168"/>
      <c r="K2309" s="503"/>
    </row>
    <row r="2310" spans="1:11" x14ac:dyDescent="0.2">
      <c r="A2310" s="163">
        <v>2295</v>
      </c>
      <c r="B2310" s="164"/>
      <c r="C2310" s="165"/>
      <c r="D2310" s="166"/>
      <c r="E2310" s="165"/>
      <c r="F2310" s="165"/>
      <c r="G2310" s="220"/>
      <c r="H2310" s="165"/>
      <c r="I2310" s="167"/>
      <c r="J2310" s="168"/>
      <c r="K2310" s="503"/>
    </row>
    <row r="2311" spans="1:11" x14ac:dyDescent="0.2">
      <c r="A2311" s="163">
        <v>2296</v>
      </c>
      <c r="B2311" s="164"/>
      <c r="C2311" s="165"/>
      <c r="D2311" s="166"/>
      <c r="E2311" s="165"/>
      <c r="F2311" s="165"/>
      <c r="G2311" s="220"/>
      <c r="H2311" s="165"/>
      <c r="I2311" s="167"/>
      <c r="J2311" s="168"/>
      <c r="K2311" s="503"/>
    </row>
    <row r="2312" spans="1:11" x14ac:dyDescent="0.2">
      <c r="A2312" s="163">
        <v>2297</v>
      </c>
      <c r="B2312" s="164"/>
      <c r="C2312" s="165"/>
      <c r="D2312" s="166"/>
      <c r="E2312" s="165"/>
      <c r="F2312" s="165"/>
      <c r="G2312" s="220"/>
      <c r="H2312" s="165"/>
      <c r="I2312" s="167"/>
      <c r="J2312" s="168"/>
      <c r="K2312" s="503"/>
    </row>
    <row r="2313" spans="1:11" x14ac:dyDescent="0.2">
      <c r="A2313" s="163">
        <v>2298</v>
      </c>
      <c r="B2313" s="164"/>
      <c r="C2313" s="165"/>
      <c r="D2313" s="166"/>
      <c r="E2313" s="165"/>
      <c r="F2313" s="165"/>
      <c r="G2313" s="220"/>
      <c r="H2313" s="165"/>
      <c r="I2313" s="167"/>
      <c r="J2313" s="168"/>
      <c r="K2313" s="503"/>
    </row>
    <row r="2314" spans="1:11" x14ac:dyDescent="0.2">
      <c r="A2314" s="163">
        <v>2299</v>
      </c>
      <c r="B2314" s="164"/>
      <c r="C2314" s="165"/>
      <c r="D2314" s="166"/>
      <c r="E2314" s="165"/>
      <c r="F2314" s="165"/>
      <c r="G2314" s="220"/>
      <c r="H2314" s="165"/>
      <c r="I2314" s="167"/>
      <c r="J2314" s="168"/>
      <c r="K2314" s="503"/>
    </row>
    <row r="2315" spans="1:11" x14ac:dyDescent="0.2">
      <c r="A2315" s="163">
        <v>2300</v>
      </c>
      <c r="B2315" s="164"/>
      <c r="C2315" s="165"/>
      <c r="D2315" s="166"/>
      <c r="E2315" s="165"/>
      <c r="F2315" s="165"/>
      <c r="G2315" s="220"/>
      <c r="H2315" s="165"/>
      <c r="I2315" s="167"/>
      <c r="J2315" s="168"/>
      <c r="K2315" s="503"/>
    </row>
    <row r="2316" spans="1:11" x14ac:dyDescent="0.2">
      <c r="A2316" s="163">
        <v>2301</v>
      </c>
      <c r="B2316" s="164"/>
      <c r="C2316" s="165"/>
      <c r="D2316" s="166"/>
      <c r="E2316" s="165"/>
      <c r="F2316" s="165"/>
      <c r="G2316" s="220"/>
      <c r="H2316" s="165"/>
      <c r="I2316" s="167"/>
      <c r="J2316" s="168"/>
      <c r="K2316" s="503"/>
    </row>
    <row r="2317" spans="1:11" x14ac:dyDescent="0.2">
      <c r="A2317" s="163">
        <v>2302</v>
      </c>
      <c r="B2317" s="164"/>
      <c r="C2317" s="165"/>
      <c r="D2317" s="166"/>
      <c r="E2317" s="165"/>
      <c r="F2317" s="165"/>
      <c r="G2317" s="220"/>
      <c r="H2317" s="165"/>
      <c r="I2317" s="167"/>
      <c r="J2317" s="168"/>
      <c r="K2317" s="503"/>
    </row>
    <row r="2318" spans="1:11" x14ac:dyDescent="0.2">
      <c r="A2318" s="163">
        <v>2303</v>
      </c>
      <c r="B2318" s="164"/>
      <c r="C2318" s="165"/>
      <c r="D2318" s="166"/>
      <c r="E2318" s="165"/>
      <c r="F2318" s="165"/>
      <c r="G2318" s="220"/>
      <c r="H2318" s="165"/>
      <c r="I2318" s="167"/>
      <c r="J2318" s="168"/>
      <c r="K2318" s="503"/>
    </row>
    <row r="2319" spans="1:11" x14ac:dyDescent="0.2">
      <c r="A2319" s="163">
        <v>2304</v>
      </c>
      <c r="B2319" s="164"/>
      <c r="C2319" s="165"/>
      <c r="D2319" s="166"/>
      <c r="E2319" s="165"/>
      <c r="F2319" s="165"/>
      <c r="G2319" s="220"/>
      <c r="H2319" s="165"/>
      <c r="I2319" s="167"/>
      <c r="J2319" s="168"/>
      <c r="K2319" s="503"/>
    </row>
    <row r="2320" spans="1:11" x14ac:dyDescent="0.2">
      <c r="A2320" s="163">
        <v>2305</v>
      </c>
      <c r="B2320" s="164"/>
      <c r="C2320" s="165"/>
      <c r="D2320" s="166"/>
      <c r="E2320" s="165"/>
      <c r="F2320" s="165"/>
      <c r="G2320" s="220"/>
      <c r="H2320" s="165"/>
      <c r="I2320" s="167"/>
      <c r="J2320" s="168"/>
      <c r="K2320" s="503"/>
    </row>
    <row r="2321" spans="1:11" x14ac:dyDescent="0.2">
      <c r="A2321" s="163">
        <v>2306</v>
      </c>
      <c r="B2321" s="164"/>
      <c r="C2321" s="165"/>
      <c r="D2321" s="166"/>
      <c r="E2321" s="165"/>
      <c r="F2321" s="165"/>
      <c r="G2321" s="220"/>
      <c r="H2321" s="165"/>
      <c r="I2321" s="167"/>
      <c r="J2321" s="168"/>
      <c r="K2321" s="503"/>
    </row>
    <row r="2322" spans="1:11" x14ac:dyDescent="0.2">
      <c r="A2322" s="163">
        <v>2307</v>
      </c>
      <c r="B2322" s="164"/>
      <c r="C2322" s="165"/>
      <c r="D2322" s="166"/>
      <c r="E2322" s="165"/>
      <c r="F2322" s="165"/>
      <c r="G2322" s="220"/>
      <c r="H2322" s="165"/>
      <c r="I2322" s="167"/>
      <c r="J2322" s="168"/>
      <c r="K2322" s="503"/>
    </row>
    <row r="2323" spans="1:11" x14ac:dyDescent="0.2">
      <c r="A2323" s="163">
        <v>2308</v>
      </c>
      <c r="B2323" s="164"/>
      <c r="C2323" s="165"/>
      <c r="D2323" s="166"/>
      <c r="E2323" s="165"/>
      <c r="F2323" s="165"/>
      <c r="G2323" s="220"/>
      <c r="H2323" s="165"/>
      <c r="I2323" s="167"/>
      <c r="J2323" s="168"/>
      <c r="K2323" s="503"/>
    </row>
    <row r="2324" spans="1:11" x14ac:dyDescent="0.2">
      <c r="A2324" s="163">
        <v>2309</v>
      </c>
      <c r="B2324" s="164"/>
      <c r="C2324" s="165"/>
      <c r="D2324" s="166"/>
      <c r="E2324" s="165"/>
      <c r="F2324" s="165"/>
      <c r="G2324" s="220"/>
      <c r="H2324" s="165"/>
      <c r="I2324" s="167"/>
      <c r="J2324" s="168"/>
      <c r="K2324" s="503"/>
    </row>
    <row r="2325" spans="1:11" x14ac:dyDescent="0.2">
      <c r="A2325" s="163">
        <v>2310</v>
      </c>
      <c r="B2325" s="164"/>
      <c r="C2325" s="165"/>
      <c r="D2325" s="166"/>
      <c r="E2325" s="165"/>
      <c r="F2325" s="165"/>
      <c r="G2325" s="220"/>
      <c r="H2325" s="165"/>
      <c r="I2325" s="167"/>
      <c r="J2325" s="168"/>
      <c r="K2325" s="503"/>
    </row>
    <row r="2326" spans="1:11" x14ac:dyDescent="0.2">
      <c r="A2326" s="163">
        <v>2311</v>
      </c>
      <c r="B2326" s="164"/>
      <c r="C2326" s="165"/>
      <c r="D2326" s="166"/>
      <c r="E2326" s="165"/>
      <c r="F2326" s="165"/>
      <c r="G2326" s="220"/>
      <c r="H2326" s="165"/>
      <c r="I2326" s="167"/>
      <c r="J2326" s="168"/>
      <c r="K2326" s="503"/>
    </row>
    <row r="2327" spans="1:11" x14ac:dyDescent="0.2">
      <c r="A2327" s="163">
        <v>2312</v>
      </c>
      <c r="B2327" s="164"/>
      <c r="C2327" s="165"/>
      <c r="D2327" s="166"/>
      <c r="E2327" s="165"/>
      <c r="F2327" s="165"/>
      <c r="G2327" s="220"/>
      <c r="H2327" s="165"/>
      <c r="I2327" s="167"/>
      <c r="J2327" s="168"/>
      <c r="K2327" s="503"/>
    </row>
    <row r="2328" spans="1:11" x14ac:dyDescent="0.2">
      <c r="A2328" s="163">
        <v>2313</v>
      </c>
      <c r="B2328" s="164"/>
      <c r="C2328" s="165"/>
      <c r="D2328" s="166"/>
      <c r="E2328" s="165"/>
      <c r="F2328" s="165"/>
      <c r="G2328" s="220"/>
      <c r="H2328" s="165"/>
      <c r="I2328" s="167"/>
      <c r="J2328" s="168"/>
      <c r="K2328" s="503"/>
    </row>
    <row r="2329" spans="1:11" x14ac:dyDescent="0.2">
      <c r="A2329" s="163">
        <v>2314</v>
      </c>
      <c r="B2329" s="164"/>
      <c r="C2329" s="165"/>
      <c r="D2329" s="166"/>
      <c r="E2329" s="165"/>
      <c r="F2329" s="165"/>
      <c r="G2329" s="220"/>
      <c r="H2329" s="165"/>
      <c r="I2329" s="167"/>
      <c r="J2329" s="168"/>
      <c r="K2329" s="503"/>
    </row>
    <row r="2330" spans="1:11" x14ac:dyDescent="0.2">
      <c r="A2330" s="163">
        <v>2315</v>
      </c>
      <c r="B2330" s="164"/>
      <c r="C2330" s="165"/>
      <c r="D2330" s="166"/>
      <c r="E2330" s="165"/>
      <c r="F2330" s="165"/>
      <c r="G2330" s="220"/>
      <c r="H2330" s="165"/>
      <c r="I2330" s="167"/>
      <c r="J2330" s="168"/>
      <c r="K2330" s="503"/>
    </row>
    <row r="2331" spans="1:11" x14ac:dyDescent="0.2">
      <c r="A2331" s="163">
        <v>2316</v>
      </c>
      <c r="B2331" s="164"/>
      <c r="C2331" s="165"/>
      <c r="D2331" s="166"/>
      <c r="E2331" s="165"/>
      <c r="F2331" s="165"/>
      <c r="G2331" s="220"/>
      <c r="H2331" s="165"/>
      <c r="I2331" s="167"/>
      <c r="J2331" s="168"/>
      <c r="K2331" s="503"/>
    </row>
    <row r="2332" spans="1:11" x14ac:dyDescent="0.2">
      <c r="A2332" s="163">
        <v>2317</v>
      </c>
      <c r="B2332" s="164"/>
      <c r="C2332" s="165"/>
      <c r="D2332" s="166"/>
      <c r="E2332" s="165"/>
      <c r="F2332" s="165"/>
      <c r="G2332" s="220"/>
      <c r="H2332" s="165"/>
      <c r="I2332" s="167"/>
      <c r="J2332" s="168"/>
      <c r="K2332" s="503"/>
    </row>
    <row r="2333" spans="1:11" x14ac:dyDescent="0.2">
      <c r="A2333" s="163">
        <v>2318</v>
      </c>
      <c r="B2333" s="164"/>
      <c r="C2333" s="165"/>
      <c r="D2333" s="166"/>
      <c r="E2333" s="165"/>
      <c r="F2333" s="165"/>
      <c r="G2333" s="220"/>
      <c r="H2333" s="165"/>
      <c r="I2333" s="167"/>
      <c r="J2333" s="168"/>
      <c r="K2333" s="503"/>
    </row>
    <row r="2334" spans="1:11" x14ac:dyDescent="0.2">
      <c r="A2334" s="163">
        <v>2319</v>
      </c>
      <c r="B2334" s="164"/>
      <c r="C2334" s="165"/>
      <c r="D2334" s="166"/>
      <c r="E2334" s="165"/>
      <c r="F2334" s="165"/>
      <c r="G2334" s="220"/>
      <c r="H2334" s="165"/>
      <c r="I2334" s="167"/>
      <c r="J2334" s="168"/>
      <c r="K2334" s="503"/>
    </row>
    <row r="2335" spans="1:11" x14ac:dyDescent="0.2">
      <c r="A2335" s="163">
        <v>2320</v>
      </c>
      <c r="B2335" s="164"/>
      <c r="C2335" s="165"/>
      <c r="D2335" s="166"/>
      <c r="E2335" s="165"/>
      <c r="F2335" s="165"/>
      <c r="G2335" s="220"/>
      <c r="H2335" s="165"/>
      <c r="I2335" s="167"/>
      <c r="J2335" s="168"/>
      <c r="K2335" s="503"/>
    </row>
    <row r="2336" spans="1:11" x14ac:dyDescent="0.2">
      <c r="A2336" s="163">
        <v>2321</v>
      </c>
      <c r="B2336" s="164"/>
      <c r="C2336" s="165"/>
      <c r="D2336" s="166"/>
      <c r="E2336" s="165"/>
      <c r="F2336" s="165"/>
      <c r="G2336" s="220"/>
      <c r="H2336" s="165"/>
      <c r="I2336" s="167"/>
      <c r="J2336" s="168"/>
      <c r="K2336" s="503"/>
    </row>
    <row r="2337" spans="1:11" x14ac:dyDescent="0.2">
      <c r="A2337" s="163">
        <v>2322</v>
      </c>
      <c r="B2337" s="164"/>
      <c r="C2337" s="165"/>
      <c r="D2337" s="166"/>
      <c r="E2337" s="165"/>
      <c r="F2337" s="165"/>
      <c r="G2337" s="220"/>
      <c r="H2337" s="165"/>
      <c r="I2337" s="167"/>
      <c r="J2337" s="168"/>
      <c r="K2337" s="503"/>
    </row>
    <row r="2338" spans="1:11" x14ac:dyDescent="0.2">
      <c r="A2338" s="163">
        <v>2323</v>
      </c>
      <c r="B2338" s="164"/>
      <c r="C2338" s="165"/>
      <c r="D2338" s="166"/>
      <c r="E2338" s="165"/>
      <c r="F2338" s="165"/>
      <c r="G2338" s="220"/>
      <c r="H2338" s="165"/>
      <c r="I2338" s="167"/>
      <c r="J2338" s="168"/>
      <c r="K2338" s="503"/>
    </row>
    <row r="2339" spans="1:11" x14ac:dyDescent="0.2">
      <c r="A2339" s="163">
        <v>2324</v>
      </c>
      <c r="B2339" s="164"/>
      <c r="C2339" s="165"/>
      <c r="D2339" s="166"/>
      <c r="E2339" s="165"/>
      <c r="F2339" s="165"/>
      <c r="G2339" s="220"/>
      <c r="H2339" s="165"/>
      <c r="I2339" s="167"/>
      <c r="J2339" s="168"/>
      <c r="K2339" s="503"/>
    </row>
    <row r="2340" spans="1:11" x14ac:dyDescent="0.2">
      <c r="A2340" s="163">
        <v>2325</v>
      </c>
      <c r="B2340" s="164"/>
      <c r="C2340" s="165"/>
      <c r="D2340" s="166"/>
      <c r="E2340" s="165"/>
      <c r="F2340" s="165"/>
      <c r="G2340" s="220"/>
      <c r="H2340" s="165"/>
      <c r="I2340" s="167"/>
      <c r="J2340" s="168"/>
      <c r="K2340" s="503"/>
    </row>
    <row r="2341" spans="1:11" x14ac:dyDescent="0.2">
      <c r="A2341" s="163">
        <v>2326</v>
      </c>
      <c r="B2341" s="164"/>
      <c r="C2341" s="165"/>
      <c r="D2341" s="166"/>
      <c r="E2341" s="165"/>
      <c r="F2341" s="165"/>
      <c r="G2341" s="220"/>
      <c r="H2341" s="165"/>
      <c r="I2341" s="167"/>
      <c r="J2341" s="168"/>
      <c r="K2341" s="503"/>
    </row>
    <row r="2342" spans="1:11" x14ac:dyDescent="0.2">
      <c r="A2342" s="163">
        <v>2327</v>
      </c>
      <c r="B2342" s="164"/>
      <c r="C2342" s="165"/>
      <c r="D2342" s="166"/>
      <c r="E2342" s="165"/>
      <c r="F2342" s="165"/>
      <c r="G2342" s="220"/>
      <c r="H2342" s="165"/>
      <c r="I2342" s="167"/>
      <c r="J2342" s="168"/>
      <c r="K2342" s="503"/>
    </row>
    <row r="2343" spans="1:11" x14ac:dyDescent="0.2">
      <c r="A2343" s="163">
        <v>2328</v>
      </c>
      <c r="B2343" s="164"/>
      <c r="C2343" s="165"/>
      <c r="D2343" s="166"/>
      <c r="E2343" s="165"/>
      <c r="F2343" s="165"/>
      <c r="G2343" s="220"/>
      <c r="H2343" s="165"/>
      <c r="I2343" s="167"/>
      <c r="J2343" s="168"/>
      <c r="K2343" s="503"/>
    </row>
    <row r="2344" spans="1:11" x14ac:dyDescent="0.2">
      <c r="A2344" s="163">
        <v>2329</v>
      </c>
      <c r="B2344" s="164"/>
      <c r="C2344" s="165"/>
      <c r="D2344" s="166"/>
      <c r="E2344" s="165"/>
      <c r="F2344" s="165"/>
      <c r="G2344" s="220"/>
      <c r="H2344" s="165"/>
      <c r="I2344" s="167"/>
      <c r="J2344" s="168"/>
      <c r="K2344" s="503"/>
    </row>
    <row r="2345" spans="1:11" x14ac:dyDescent="0.2">
      <c r="A2345" s="163">
        <v>2330</v>
      </c>
      <c r="B2345" s="164"/>
      <c r="C2345" s="165"/>
      <c r="D2345" s="166"/>
      <c r="E2345" s="165"/>
      <c r="F2345" s="165"/>
      <c r="G2345" s="220"/>
      <c r="H2345" s="165"/>
      <c r="I2345" s="167"/>
      <c r="J2345" s="168"/>
      <c r="K2345" s="503"/>
    </row>
    <row r="2346" spans="1:11" x14ac:dyDescent="0.2">
      <c r="A2346" s="163">
        <v>2331</v>
      </c>
      <c r="B2346" s="164"/>
      <c r="C2346" s="165"/>
      <c r="D2346" s="166"/>
      <c r="E2346" s="165"/>
      <c r="F2346" s="165"/>
      <c r="G2346" s="220"/>
      <c r="H2346" s="165"/>
      <c r="I2346" s="167"/>
      <c r="J2346" s="168"/>
      <c r="K2346" s="503"/>
    </row>
    <row r="2347" spans="1:11" x14ac:dyDescent="0.2">
      <c r="A2347" s="163">
        <v>2332</v>
      </c>
      <c r="B2347" s="164"/>
      <c r="C2347" s="165"/>
      <c r="D2347" s="166"/>
      <c r="E2347" s="165"/>
      <c r="F2347" s="165"/>
      <c r="G2347" s="220"/>
      <c r="H2347" s="165"/>
      <c r="I2347" s="167"/>
      <c r="J2347" s="168"/>
      <c r="K2347" s="503"/>
    </row>
    <row r="2348" spans="1:11" x14ac:dyDescent="0.2">
      <c r="A2348" s="163">
        <v>2333</v>
      </c>
      <c r="B2348" s="164"/>
      <c r="C2348" s="165"/>
      <c r="D2348" s="166"/>
      <c r="E2348" s="165"/>
      <c r="F2348" s="165"/>
      <c r="G2348" s="220"/>
      <c r="H2348" s="165"/>
      <c r="I2348" s="167"/>
      <c r="J2348" s="168"/>
      <c r="K2348" s="503"/>
    </row>
    <row r="2349" spans="1:11" x14ac:dyDescent="0.2">
      <c r="A2349" s="163">
        <v>2334</v>
      </c>
      <c r="B2349" s="164"/>
      <c r="C2349" s="165"/>
      <c r="D2349" s="166"/>
      <c r="E2349" s="165"/>
      <c r="F2349" s="165"/>
      <c r="G2349" s="220"/>
      <c r="H2349" s="165"/>
      <c r="I2349" s="167"/>
      <c r="J2349" s="168"/>
      <c r="K2349" s="503"/>
    </row>
    <row r="2350" spans="1:11" x14ac:dyDescent="0.2">
      <c r="A2350" s="163">
        <v>2335</v>
      </c>
      <c r="B2350" s="164"/>
      <c r="C2350" s="165"/>
      <c r="D2350" s="166"/>
      <c r="E2350" s="165"/>
      <c r="F2350" s="165"/>
      <c r="G2350" s="220"/>
      <c r="H2350" s="165"/>
      <c r="I2350" s="167"/>
      <c r="J2350" s="168"/>
      <c r="K2350" s="503"/>
    </row>
    <row r="2351" spans="1:11" x14ac:dyDescent="0.2">
      <c r="A2351" s="163">
        <v>2336</v>
      </c>
      <c r="B2351" s="164"/>
      <c r="C2351" s="165"/>
      <c r="D2351" s="166"/>
      <c r="E2351" s="165"/>
      <c r="F2351" s="165"/>
      <c r="G2351" s="220"/>
      <c r="H2351" s="165"/>
      <c r="I2351" s="167"/>
      <c r="J2351" s="168"/>
      <c r="K2351" s="503"/>
    </row>
    <row r="2352" spans="1:11" x14ac:dyDescent="0.2">
      <c r="A2352" s="163">
        <v>2337</v>
      </c>
      <c r="B2352" s="164"/>
      <c r="C2352" s="165"/>
      <c r="D2352" s="166"/>
      <c r="E2352" s="165"/>
      <c r="F2352" s="165"/>
      <c r="G2352" s="220"/>
      <c r="H2352" s="165"/>
      <c r="I2352" s="167"/>
      <c r="J2352" s="168"/>
      <c r="K2352" s="503"/>
    </row>
    <row r="2353" spans="1:11" x14ac:dyDescent="0.2">
      <c r="A2353" s="163">
        <v>2338</v>
      </c>
      <c r="B2353" s="164"/>
      <c r="C2353" s="165"/>
      <c r="D2353" s="166"/>
      <c r="E2353" s="165"/>
      <c r="F2353" s="165"/>
      <c r="G2353" s="220"/>
      <c r="H2353" s="165"/>
      <c r="I2353" s="167"/>
      <c r="J2353" s="168"/>
      <c r="K2353" s="503"/>
    </row>
    <row r="2354" spans="1:11" x14ac:dyDescent="0.2">
      <c r="A2354" s="163">
        <v>2339</v>
      </c>
      <c r="B2354" s="164"/>
      <c r="C2354" s="165"/>
      <c r="D2354" s="166"/>
      <c r="E2354" s="165"/>
      <c r="F2354" s="165"/>
      <c r="G2354" s="220"/>
      <c r="H2354" s="165"/>
      <c r="I2354" s="167"/>
      <c r="J2354" s="168"/>
      <c r="K2354" s="503"/>
    </row>
    <row r="2355" spans="1:11" x14ac:dyDescent="0.2">
      <c r="A2355" s="163">
        <v>2340</v>
      </c>
      <c r="B2355" s="164"/>
      <c r="C2355" s="165"/>
      <c r="D2355" s="166"/>
      <c r="E2355" s="165"/>
      <c r="F2355" s="165"/>
      <c r="G2355" s="220"/>
      <c r="H2355" s="165"/>
      <c r="I2355" s="167"/>
      <c r="J2355" s="168"/>
      <c r="K2355" s="503"/>
    </row>
    <row r="2356" spans="1:11" x14ac:dyDescent="0.2">
      <c r="A2356" s="163">
        <v>2341</v>
      </c>
      <c r="B2356" s="164"/>
      <c r="C2356" s="165"/>
      <c r="D2356" s="166"/>
      <c r="E2356" s="165"/>
      <c r="F2356" s="165"/>
      <c r="G2356" s="220"/>
      <c r="H2356" s="165"/>
      <c r="I2356" s="167"/>
      <c r="J2356" s="168"/>
      <c r="K2356" s="503"/>
    </row>
    <row r="2357" spans="1:11" x14ac:dyDescent="0.2">
      <c r="A2357" s="163">
        <v>2342</v>
      </c>
      <c r="B2357" s="164"/>
      <c r="C2357" s="165"/>
      <c r="D2357" s="166"/>
      <c r="E2357" s="165"/>
      <c r="F2357" s="165"/>
      <c r="G2357" s="220"/>
      <c r="H2357" s="165"/>
      <c r="I2357" s="167"/>
      <c r="J2357" s="168"/>
      <c r="K2357" s="503"/>
    </row>
    <row r="2358" spans="1:11" x14ac:dyDescent="0.2">
      <c r="A2358" s="163">
        <v>2343</v>
      </c>
      <c r="B2358" s="164"/>
      <c r="C2358" s="165"/>
      <c r="D2358" s="166"/>
      <c r="E2358" s="165"/>
      <c r="F2358" s="165"/>
      <c r="G2358" s="220"/>
      <c r="H2358" s="165"/>
      <c r="I2358" s="167"/>
      <c r="J2358" s="168"/>
      <c r="K2358" s="503"/>
    </row>
    <row r="2359" spans="1:11" x14ac:dyDescent="0.2">
      <c r="A2359" s="163">
        <v>2344</v>
      </c>
      <c r="B2359" s="164"/>
      <c r="C2359" s="165"/>
      <c r="D2359" s="166"/>
      <c r="E2359" s="165"/>
      <c r="F2359" s="165"/>
      <c r="G2359" s="220"/>
      <c r="H2359" s="165"/>
      <c r="I2359" s="167"/>
      <c r="J2359" s="168"/>
      <c r="K2359" s="503"/>
    </row>
    <row r="2360" spans="1:11" x14ac:dyDescent="0.2">
      <c r="A2360" s="163">
        <v>2345</v>
      </c>
      <c r="B2360" s="164"/>
      <c r="C2360" s="165"/>
      <c r="D2360" s="166"/>
      <c r="E2360" s="165"/>
      <c r="F2360" s="165"/>
      <c r="G2360" s="220"/>
      <c r="H2360" s="165"/>
      <c r="I2360" s="167"/>
      <c r="J2360" s="168"/>
      <c r="K2360" s="503"/>
    </row>
    <row r="2361" spans="1:11" x14ac:dyDescent="0.2">
      <c r="A2361" s="163">
        <v>2346</v>
      </c>
      <c r="B2361" s="164"/>
      <c r="C2361" s="165"/>
      <c r="D2361" s="166"/>
      <c r="E2361" s="165"/>
      <c r="F2361" s="165"/>
      <c r="G2361" s="220"/>
      <c r="H2361" s="165"/>
      <c r="I2361" s="167"/>
      <c r="J2361" s="168"/>
      <c r="K2361" s="503"/>
    </row>
    <row r="2362" spans="1:11" x14ac:dyDescent="0.2">
      <c r="A2362" s="163">
        <v>2347</v>
      </c>
      <c r="B2362" s="164"/>
      <c r="C2362" s="165"/>
      <c r="D2362" s="166"/>
      <c r="E2362" s="165"/>
      <c r="F2362" s="165"/>
      <c r="G2362" s="220"/>
      <c r="H2362" s="165"/>
      <c r="I2362" s="167"/>
      <c r="J2362" s="168"/>
      <c r="K2362" s="503"/>
    </row>
    <row r="2363" spans="1:11" x14ac:dyDescent="0.2">
      <c r="A2363" s="163">
        <v>2348</v>
      </c>
      <c r="B2363" s="164"/>
      <c r="C2363" s="165"/>
      <c r="D2363" s="166"/>
      <c r="E2363" s="165"/>
      <c r="F2363" s="165"/>
      <c r="G2363" s="220"/>
      <c r="H2363" s="165"/>
      <c r="I2363" s="167"/>
      <c r="J2363" s="168"/>
      <c r="K2363" s="503"/>
    </row>
    <row r="2364" spans="1:11" x14ac:dyDescent="0.2">
      <c r="A2364" s="163">
        <v>2349</v>
      </c>
      <c r="B2364" s="164"/>
      <c r="C2364" s="165"/>
      <c r="D2364" s="166"/>
      <c r="E2364" s="165"/>
      <c r="F2364" s="165"/>
      <c r="G2364" s="220"/>
      <c r="H2364" s="165"/>
      <c r="I2364" s="167"/>
      <c r="J2364" s="168"/>
      <c r="K2364" s="503"/>
    </row>
    <row r="2365" spans="1:11" x14ac:dyDescent="0.2">
      <c r="A2365" s="163">
        <v>2350</v>
      </c>
      <c r="B2365" s="164"/>
      <c r="C2365" s="165"/>
      <c r="D2365" s="166"/>
      <c r="E2365" s="165"/>
      <c r="F2365" s="165"/>
      <c r="G2365" s="220"/>
      <c r="H2365" s="165"/>
      <c r="I2365" s="167"/>
      <c r="J2365" s="168"/>
      <c r="K2365" s="503"/>
    </row>
    <row r="2366" spans="1:11" x14ac:dyDescent="0.2">
      <c r="A2366" s="163">
        <v>2351</v>
      </c>
      <c r="B2366" s="164"/>
      <c r="C2366" s="165"/>
      <c r="D2366" s="166"/>
      <c r="E2366" s="165"/>
      <c r="F2366" s="165"/>
      <c r="G2366" s="220"/>
      <c r="H2366" s="165"/>
      <c r="I2366" s="167"/>
      <c r="J2366" s="168"/>
      <c r="K2366" s="503"/>
    </row>
    <row r="2367" spans="1:11" x14ac:dyDescent="0.2">
      <c r="A2367" s="163">
        <v>2352</v>
      </c>
      <c r="B2367" s="164"/>
      <c r="C2367" s="165"/>
      <c r="D2367" s="166"/>
      <c r="E2367" s="165"/>
      <c r="F2367" s="165"/>
      <c r="G2367" s="220"/>
      <c r="H2367" s="165"/>
      <c r="I2367" s="167"/>
      <c r="J2367" s="168"/>
      <c r="K2367" s="503"/>
    </row>
    <row r="2368" spans="1:11" x14ac:dyDescent="0.2">
      <c r="A2368" s="163">
        <v>2353</v>
      </c>
      <c r="B2368" s="164"/>
      <c r="C2368" s="165"/>
      <c r="D2368" s="166"/>
      <c r="E2368" s="165"/>
      <c r="F2368" s="165"/>
      <c r="G2368" s="220"/>
      <c r="H2368" s="165"/>
      <c r="I2368" s="167"/>
      <c r="J2368" s="168"/>
      <c r="K2368" s="503"/>
    </row>
    <row r="2369" spans="1:11" x14ac:dyDescent="0.2">
      <c r="A2369" s="163">
        <v>2354</v>
      </c>
      <c r="B2369" s="164"/>
      <c r="C2369" s="165"/>
      <c r="D2369" s="166"/>
      <c r="E2369" s="165"/>
      <c r="F2369" s="165"/>
      <c r="G2369" s="220"/>
      <c r="H2369" s="165"/>
      <c r="I2369" s="167"/>
      <c r="J2369" s="168"/>
      <c r="K2369" s="503"/>
    </row>
    <row r="2370" spans="1:11" x14ac:dyDescent="0.2">
      <c r="A2370" s="163">
        <v>2355</v>
      </c>
      <c r="B2370" s="164"/>
      <c r="C2370" s="165"/>
      <c r="D2370" s="166"/>
      <c r="E2370" s="165"/>
      <c r="F2370" s="165"/>
      <c r="G2370" s="220"/>
      <c r="H2370" s="165"/>
      <c r="I2370" s="167"/>
      <c r="J2370" s="168"/>
      <c r="K2370" s="503"/>
    </row>
    <row r="2371" spans="1:11" x14ac:dyDescent="0.2">
      <c r="A2371" s="163">
        <v>2356</v>
      </c>
      <c r="B2371" s="164"/>
      <c r="C2371" s="165"/>
      <c r="D2371" s="166"/>
      <c r="E2371" s="165"/>
      <c r="F2371" s="165"/>
      <c r="G2371" s="220"/>
      <c r="H2371" s="165"/>
      <c r="I2371" s="167"/>
      <c r="J2371" s="168"/>
      <c r="K2371" s="503"/>
    </row>
    <row r="2372" spans="1:11" x14ac:dyDescent="0.2">
      <c r="A2372" s="163">
        <v>2357</v>
      </c>
      <c r="B2372" s="164"/>
      <c r="C2372" s="165"/>
      <c r="D2372" s="166"/>
      <c r="E2372" s="165"/>
      <c r="F2372" s="165"/>
      <c r="G2372" s="220"/>
      <c r="H2372" s="165"/>
      <c r="I2372" s="167"/>
      <c r="J2372" s="168"/>
      <c r="K2372" s="503"/>
    </row>
    <row r="2373" spans="1:11" x14ac:dyDescent="0.2">
      <c r="A2373" s="163">
        <v>2358</v>
      </c>
      <c r="B2373" s="164"/>
      <c r="C2373" s="165"/>
      <c r="D2373" s="166"/>
      <c r="E2373" s="165"/>
      <c r="F2373" s="165"/>
      <c r="G2373" s="220"/>
      <c r="H2373" s="165"/>
      <c r="I2373" s="167"/>
      <c r="J2373" s="168"/>
      <c r="K2373" s="503"/>
    </row>
    <row r="2374" spans="1:11" x14ac:dyDescent="0.2">
      <c r="A2374" s="163">
        <v>2359</v>
      </c>
      <c r="B2374" s="164"/>
      <c r="C2374" s="165"/>
      <c r="D2374" s="166"/>
      <c r="E2374" s="165"/>
      <c r="F2374" s="165"/>
      <c r="G2374" s="220"/>
      <c r="H2374" s="165"/>
      <c r="I2374" s="167"/>
      <c r="J2374" s="168"/>
      <c r="K2374" s="503"/>
    </row>
    <row r="2375" spans="1:11" x14ac:dyDescent="0.2">
      <c r="A2375" s="163">
        <v>2360</v>
      </c>
      <c r="B2375" s="164"/>
      <c r="C2375" s="165"/>
      <c r="D2375" s="166"/>
      <c r="E2375" s="165"/>
      <c r="F2375" s="165"/>
      <c r="G2375" s="220"/>
      <c r="H2375" s="165"/>
      <c r="I2375" s="167"/>
      <c r="J2375" s="168"/>
      <c r="K2375" s="503"/>
    </row>
    <row r="2376" spans="1:11" x14ac:dyDescent="0.2">
      <c r="A2376" s="163">
        <v>2361</v>
      </c>
      <c r="B2376" s="164"/>
      <c r="C2376" s="165"/>
      <c r="D2376" s="166"/>
      <c r="E2376" s="165"/>
      <c r="F2376" s="165"/>
      <c r="G2376" s="220"/>
      <c r="H2376" s="165"/>
      <c r="I2376" s="167"/>
      <c r="J2376" s="168"/>
      <c r="K2376" s="503"/>
    </row>
    <row r="2377" spans="1:11" x14ac:dyDescent="0.2">
      <c r="A2377" s="163">
        <v>2362</v>
      </c>
      <c r="B2377" s="164"/>
      <c r="C2377" s="165"/>
      <c r="D2377" s="166"/>
      <c r="E2377" s="165"/>
      <c r="F2377" s="165"/>
      <c r="G2377" s="220"/>
      <c r="H2377" s="165"/>
      <c r="I2377" s="167"/>
      <c r="J2377" s="168"/>
      <c r="K2377" s="503"/>
    </row>
    <row r="2378" spans="1:11" x14ac:dyDescent="0.2">
      <c r="A2378" s="163">
        <v>2363</v>
      </c>
      <c r="B2378" s="164"/>
      <c r="C2378" s="165"/>
      <c r="D2378" s="166"/>
      <c r="E2378" s="165"/>
      <c r="F2378" s="165"/>
      <c r="G2378" s="220"/>
      <c r="H2378" s="165"/>
      <c r="I2378" s="167"/>
      <c r="J2378" s="168"/>
      <c r="K2378" s="503"/>
    </row>
    <row r="2379" spans="1:11" x14ac:dyDescent="0.2">
      <c r="A2379" s="163">
        <v>2364</v>
      </c>
      <c r="B2379" s="164"/>
      <c r="C2379" s="165"/>
      <c r="D2379" s="166"/>
      <c r="E2379" s="165"/>
      <c r="F2379" s="165"/>
      <c r="G2379" s="220"/>
      <c r="H2379" s="165"/>
      <c r="I2379" s="167"/>
      <c r="J2379" s="168"/>
      <c r="K2379" s="503"/>
    </row>
    <row r="2380" spans="1:11" x14ac:dyDescent="0.2">
      <c r="A2380" s="163">
        <v>2365</v>
      </c>
      <c r="B2380" s="164"/>
      <c r="C2380" s="165"/>
      <c r="D2380" s="166"/>
      <c r="E2380" s="165"/>
      <c r="F2380" s="165"/>
      <c r="G2380" s="220"/>
      <c r="H2380" s="165"/>
      <c r="I2380" s="167"/>
      <c r="J2380" s="168"/>
      <c r="K2380" s="503"/>
    </row>
    <row r="2381" spans="1:11" x14ac:dyDescent="0.2">
      <c r="A2381" s="163">
        <v>2366</v>
      </c>
      <c r="B2381" s="164"/>
      <c r="C2381" s="165"/>
      <c r="D2381" s="166"/>
      <c r="E2381" s="165"/>
      <c r="F2381" s="165"/>
      <c r="G2381" s="220"/>
      <c r="H2381" s="165"/>
      <c r="I2381" s="167"/>
      <c r="J2381" s="168"/>
      <c r="K2381" s="503"/>
    </row>
    <row r="2382" spans="1:11" x14ac:dyDescent="0.2">
      <c r="A2382" s="163">
        <v>2367</v>
      </c>
      <c r="B2382" s="164"/>
      <c r="C2382" s="165"/>
      <c r="D2382" s="166"/>
      <c r="E2382" s="165"/>
      <c r="F2382" s="165"/>
      <c r="G2382" s="220"/>
      <c r="H2382" s="165"/>
      <c r="I2382" s="167"/>
      <c r="J2382" s="168"/>
      <c r="K2382" s="503"/>
    </row>
    <row r="2383" spans="1:11" x14ac:dyDescent="0.2">
      <c r="A2383" s="163">
        <v>2368</v>
      </c>
      <c r="B2383" s="164"/>
      <c r="C2383" s="165"/>
      <c r="D2383" s="166"/>
      <c r="E2383" s="165"/>
      <c r="F2383" s="165"/>
      <c r="G2383" s="220"/>
      <c r="H2383" s="165"/>
      <c r="I2383" s="167"/>
      <c r="J2383" s="168"/>
      <c r="K2383" s="503"/>
    </row>
    <row r="2384" spans="1:11" x14ac:dyDescent="0.2">
      <c r="A2384" s="163">
        <v>2369</v>
      </c>
      <c r="B2384" s="164"/>
      <c r="C2384" s="165"/>
      <c r="D2384" s="166"/>
      <c r="E2384" s="165"/>
      <c r="F2384" s="165"/>
      <c r="G2384" s="220"/>
      <c r="H2384" s="165"/>
      <c r="I2384" s="167"/>
      <c r="J2384" s="168"/>
      <c r="K2384" s="503"/>
    </row>
    <row r="2385" spans="1:11" x14ac:dyDescent="0.2">
      <c r="A2385" s="163">
        <v>2370</v>
      </c>
      <c r="B2385" s="164"/>
      <c r="C2385" s="165"/>
      <c r="D2385" s="166"/>
      <c r="E2385" s="165"/>
      <c r="F2385" s="165"/>
      <c r="G2385" s="220"/>
      <c r="H2385" s="165"/>
      <c r="I2385" s="167"/>
      <c r="J2385" s="168"/>
      <c r="K2385" s="503"/>
    </row>
    <row r="2386" spans="1:11" x14ac:dyDescent="0.2">
      <c r="A2386" s="163">
        <v>2371</v>
      </c>
      <c r="B2386" s="164"/>
      <c r="C2386" s="165"/>
      <c r="D2386" s="166"/>
      <c r="E2386" s="165"/>
      <c r="F2386" s="165"/>
      <c r="G2386" s="220"/>
      <c r="H2386" s="165"/>
      <c r="I2386" s="167"/>
      <c r="J2386" s="168"/>
      <c r="K2386" s="503"/>
    </row>
    <row r="2387" spans="1:11" x14ac:dyDescent="0.2">
      <c r="A2387" s="163">
        <v>2372</v>
      </c>
      <c r="B2387" s="164"/>
      <c r="C2387" s="165"/>
      <c r="D2387" s="166"/>
      <c r="E2387" s="165"/>
      <c r="F2387" s="165"/>
      <c r="G2387" s="220"/>
      <c r="H2387" s="165"/>
      <c r="I2387" s="167"/>
      <c r="J2387" s="168"/>
      <c r="K2387" s="503"/>
    </row>
    <row r="2388" spans="1:11" x14ac:dyDescent="0.2">
      <c r="A2388" s="163">
        <v>2373</v>
      </c>
      <c r="B2388" s="164"/>
      <c r="C2388" s="165"/>
      <c r="D2388" s="166"/>
      <c r="E2388" s="165"/>
      <c r="F2388" s="165"/>
      <c r="G2388" s="220"/>
      <c r="H2388" s="165"/>
      <c r="I2388" s="167"/>
      <c r="J2388" s="168"/>
      <c r="K2388" s="503"/>
    </row>
    <row r="2389" spans="1:11" x14ac:dyDescent="0.2">
      <c r="A2389" s="163">
        <v>2374</v>
      </c>
      <c r="B2389" s="164"/>
      <c r="C2389" s="165"/>
      <c r="D2389" s="166"/>
      <c r="E2389" s="165"/>
      <c r="F2389" s="165"/>
      <c r="G2389" s="220"/>
      <c r="H2389" s="165"/>
      <c r="I2389" s="167"/>
      <c r="J2389" s="168"/>
      <c r="K2389" s="503"/>
    </row>
    <row r="2390" spans="1:11" x14ac:dyDescent="0.2">
      <c r="A2390" s="163">
        <v>2375</v>
      </c>
      <c r="B2390" s="164"/>
      <c r="C2390" s="165"/>
      <c r="D2390" s="166"/>
      <c r="E2390" s="165"/>
      <c r="F2390" s="165"/>
      <c r="G2390" s="220"/>
      <c r="H2390" s="165"/>
      <c r="I2390" s="167"/>
      <c r="J2390" s="168"/>
      <c r="K2390" s="503"/>
    </row>
    <row r="2391" spans="1:11" x14ac:dyDescent="0.2">
      <c r="A2391" s="163">
        <v>2376</v>
      </c>
      <c r="B2391" s="164"/>
      <c r="C2391" s="165"/>
      <c r="D2391" s="166"/>
      <c r="E2391" s="165"/>
      <c r="F2391" s="165"/>
      <c r="G2391" s="220"/>
      <c r="H2391" s="165"/>
      <c r="I2391" s="167"/>
      <c r="J2391" s="168"/>
      <c r="K2391" s="503"/>
    </row>
    <row r="2392" spans="1:11" x14ac:dyDescent="0.2">
      <c r="A2392" s="163">
        <v>2377</v>
      </c>
      <c r="B2392" s="164"/>
      <c r="C2392" s="165"/>
      <c r="D2392" s="166"/>
      <c r="E2392" s="165"/>
      <c r="F2392" s="165"/>
      <c r="G2392" s="220"/>
      <c r="H2392" s="165"/>
      <c r="I2392" s="167"/>
      <c r="J2392" s="168"/>
      <c r="K2392" s="503"/>
    </row>
    <row r="2393" spans="1:11" x14ac:dyDescent="0.2">
      <c r="A2393" s="163">
        <v>2378</v>
      </c>
      <c r="B2393" s="164"/>
      <c r="C2393" s="165"/>
      <c r="D2393" s="166"/>
      <c r="E2393" s="165"/>
      <c r="F2393" s="165"/>
      <c r="G2393" s="220"/>
      <c r="H2393" s="165"/>
      <c r="I2393" s="167"/>
      <c r="J2393" s="168"/>
      <c r="K2393" s="503"/>
    </row>
    <row r="2394" spans="1:11" x14ac:dyDescent="0.2">
      <c r="A2394" s="163">
        <v>2379</v>
      </c>
      <c r="B2394" s="164"/>
      <c r="C2394" s="165"/>
      <c r="D2394" s="166"/>
      <c r="E2394" s="165"/>
      <c r="F2394" s="165"/>
      <c r="G2394" s="220"/>
      <c r="H2394" s="165"/>
      <c r="I2394" s="167"/>
      <c r="J2394" s="168"/>
      <c r="K2394" s="503"/>
    </row>
    <row r="2395" spans="1:11" x14ac:dyDescent="0.2">
      <c r="A2395" s="163">
        <v>2380</v>
      </c>
      <c r="B2395" s="164"/>
      <c r="C2395" s="165"/>
      <c r="D2395" s="166"/>
      <c r="E2395" s="165"/>
      <c r="F2395" s="165"/>
      <c r="G2395" s="220"/>
      <c r="H2395" s="165"/>
      <c r="I2395" s="167"/>
      <c r="J2395" s="168"/>
      <c r="K2395" s="503"/>
    </row>
    <row r="2396" spans="1:11" x14ac:dyDescent="0.2">
      <c r="A2396" s="163">
        <v>2381</v>
      </c>
      <c r="B2396" s="164"/>
      <c r="C2396" s="165"/>
      <c r="D2396" s="166"/>
      <c r="E2396" s="165"/>
      <c r="F2396" s="165"/>
      <c r="G2396" s="220"/>
      <c r="H2396" s="165"/>
      <c r="I2396" s="167"/>
      <c r="J2396" s="168"/>
      <c r="K2396" s="503"/>
    </row>
    <row r="2397" spans="1:11" x14ac:dyDescent="0.2">
      <c r="A2397" s="163">
        <v>2382</v>
      </c>
      <c r="B2397" s="164"/>
      <c r="C2397" s="165"/>
      <c r="D2397" s="166"/>
      <c r="E2397" s="165"/>
      <c r="F2397" s="165"/>
      <c r="G2397" s="220"/>
      <c r="H2397" s="165"/>
      <c r="I2397" s="167"/>
      <c r="J2397" s="168"/>
      <c r="K2397" s="503"/>
    </row>
    <row r="2398" spans="1:11" x14ac:dyDescent="0.2">
      <c r="A2398" s="163">
        <v>2383</v>
      </c>
      <c r="B2398" s="164"/>
      <c r="C2398" s="165"/>
      <c r="D2398" s="166"/>
      <c r="E2398" s="165"/>
      <c r="F2398" s="165"/>
      <c r="G2398" s="220"/>
      <c r="H2398" s="165"/>
      <c r="I2398" s="167"/>
      <c r="J2398" s="168"/>
      <c r="K2398" s="503"/>
    </row>
    <row r="2399" spans="1:11" x14ac:dyDescent="0.2">
      <c r="A2399" s="163">
        <v>2384</v>
      </c>
      <c r="B2399" s="164"/>
      <c r="C2399" s="165"/>
      <c r="D2399" s="166"/>
      <c r="E2399" s="165"/>
      <c r="F2399" s="165"/>
      <c r="G2399" s="220"/>
      <c r="H2399" s="165"/>
      <c r="I2399" s="167"/>
      <c r="J2399" s="168"/>
      <c r="K2399" s="503"/>
    </row>
    <row r="2400" spans="1:11" x14ac:dyDescent="0.2">
      <c r="A2400" s="163">
        <v>2385</v>
      </c>
      <c r="B2400" s="164"/>
      <c r="C2400" s="165"/>
      <c r="D2400" s="166"/>
      <c r="E2400" s="165"/>
      <c r="F2400" s="165"/>
      <c r="G2400" s="220"/>
      <c r="H2400" s="165"/>
      <c r="I2400" s="167"/>
      <c r="J2400" s="168"/>
      <c r="K2400" s="503"/>
    </row>
    <row r="2401" spans="1:11" x14ac:dyDescent="0.2">
      <c r="A2401" s="163">
        <v>2386</v>
      </c>
      <c r="B2401" s="164"/>
      <c r="C2401" s="165"/>
      <c r="D2401" s="166"/>
      <c r="E2401" s="165"/>
      <c r="F2401" s="165"/>
      <c r="G2401" s="220"/>
      <c r="H2401" s="165"/>
      <c r="I2401" s="167"/>
      <c r="J2401" s="168"/>
      <c r="K2401" s="503"/>
    </row>
    <row r="2402" spans="1:11" x14ac:dyDescent="0.2">
      <c r="A2402" s="163">
        <v>2387</v>
      </c>
      <c r="B2402" s="164"/>
      <c r="C2402" s="165"/>
      <c r="D2402" s="166"/>
      <c r="E2402" s="165"/>
      <c r="F2402" s="165"/>
      <c r="G2402" s="220"/>
      <c r="H2402" s="165"/>
      <c r="I2402" s="167"/>
      <c r="J2402" s="168"/>
      <c r="K2402" s="503"/>
    </row>
    <row r="2403" spans="1:11" x14ac:dyDescent="0.2">
      <c r="A2403" s="163">
        <v>2388</v>
      </c>
      <c r="B2403" s="164"/>
      <c r="C2403" s="165"/>
      <c r="D2403" s="166"/>
      <c r="E2403" s="165"/>
      <c r="F2403" s="165"/>
      <c r="G2403" s="220"/>
      <c r="H2403" s="165"/>
      <c r="I2403" s="167"/>
      <c r="J2403" s="168"/>
      <c r="K2403" s="503"/>
    </row>
    <row r="2404" spans="1:11" x14ac:dyDescent="0.2">
      <c r="A2404" s="163">
        <v>2389</v>
      </c>
      <c r="B2404" s="164"/>
      <c r="C2404" s="165"/>
      <c r="D2404" s="166"/>
      <c r="E2404" s="165"/>
      <c r="F2404" s="165"/>
      <c r="G2404" s="220"/>
      <c r="H2404" s="165"/>
      <c r="I2404" s="167"/>
      <c r="J2404" s="168"/>
      <c r="K2404" s="503"/>
    </row>
    <row r="2405" spans="1:11" x14ac:dyDescent="0.2">
      <c r="A2405" s="163">
        <v>2390</v>
      </c>
      <c r="B2405" s="164"/>
      <c r="C2405" s="165"/>
      <c r="D2405" s="166"/>
      <c r="E2405" s="165"/>
      <c r="F2405" s="165"/>
      <c r="G2405" s="220"/>
      <c r="H2405" s="165"/>
      <c r="I2405" s="167"/>
      <c r="J2405" s="168"/>
      <c r="K2405" s="503"/>
    </row>
    <row r="2406" spans="1:11" x14ac:dyDescent="0.2">
      <c r="A2406" s="163">
        <v>2391</v>
      </c>
      <c r="B2406" s="164"/>
      <c r="C2406" s="165"/>
      <c r="D2406" s="166"/>
      <c r="E2406" s="165"/>
      <c r="F2406" s="165"/>
      <c r="G2406" s="220"/>
      <c r="H2406" s="165"/>
      <c r="I2406" s="167"/>
      <c r="J2406" s="168"/>
      <c r="K2406" s="503"/>
    </row>
    <row r="2407" spans="1:11" x14ac:dyDescent="0.2">
      <c r="A2407" s="163">
        <v>2392</v>
      </c>
      <c r="B2407" s="164"/>
      <c r="C2407" s="165"/>
      <c r="D2407" s="166"/>
      <c r="E2407" s="165"/>
      <c r="F2407" s="165"/>
      <c r="G2407" s="220"/>
      <c r="H2407" s="165"/>
      <c r="I2407" s="167"/>
      <c r="J2407" s="168"/>
      <c r="K2407" s="503"/>
    </row>
    <row r="2408" spans="1:11" x14ac:dyDescent="0.2">
      <c r="A2408" s="163">
        <v>2393</v>
      </c>
      <c r="B2408" s="164"/>
      <c r="C2408" s="165"/>
      <c r="D2408" s="166"/>
      <c r="E2408" s="165"/>
      <c r="F2408" s="165"/>
      <c r="G2408" s="220"/>
      <c r="H2408" s="165"/>
      <c r="I2408" s="167"/>
      <c r="J2408" s="168"/>
      <c r="K2408" s="503"/>
    </row>
    <row r="2409" spans="1:11" x14ac:dyDescent="0.2">
      <c r="A2409" s="163">
        <v>2394</v>
      </c>
      <c r="B2409" s="164"/>
      <c r="C2409" s="165"/>
      <c r="D2409" s="166"/>
      <c r="E2409" s="165"/>
      <c r="F2409" s="165"/>
      <c r="G2409" s="220"/>
      <c r="H2409" s="165"/>
      <c r="I2409" s="167"/>
      <c r="J2409" s="168"/>
      <c r="K2409" s="503"/>
    </row>
    <row r="2410" spans="1:11" x14ac:dyDescent="0.2">
      <c r="A2410" s="163">
        <v>2395</v>
      </c>
      <c r="B2410" s="164"/>
      <c r="C2410" s="165"/>
      <c r="D2410" s="166"/>
      <c r="E2410" s="165"/>
      <c r="F2410" s="165"/>
      <c r="G2410" s="220"/>
      <c r="H2410" s="165"/>
      <c r="I2410" s="167"/>
      <c r="J2410" s="168"/>
      <c r="K2410" s="503"/>
    </row>
    <row r="2411" spans="1:11" x14ac:dyDescent="0.2">
      <c r="A2411" s="163">
        <v>2396</v>
      </c>
      <c r="B2411" s="164"/>
      <c r="C2411" s="165"/>
      <c r="D2411" s="166"/>
      <c r="E2411" s="165"/>
      <c r="F2411" s="165"/>
      <c r="G2411" s="220"/>
      <c r="H2411" s="165"/>
      <c r="I2411" s="167"/>
      <c r="J2411" s="168"/>
      <c r="K2411" s="503"/>
    </row>
    <row r="2412" spans="1:11" x14ac:dyDescent="0.2">
      <c r="A2412" s="163">
        <v>2397</v>
      </c>
      <c r="B2412" s="164"/>
      <c r="C2412" s="165"/>
      <c r="D2412" s="166"/>
      <c r="E2412" s="165"/>
      <c r="F2412" s="165"/>
      <c r="G2412" s="220"/>
      <c r="H2412" s="165"/>
      <c r="I2412" s="167"/>
      <c r="J2412" s="168"/>
      <c r="K2412" s="503"/>
    </row>
    <row r="2413" spans="1:11" x14ac:dyDescent="0.2">
      <c r="A2413" s="163">
        <v>2398</v>
      </c>
      <c r="B2413" s="164"/>
      <c r="C2413" s="165"/>
      <c r="D2413" s="166"/>
      <c r="E2413" s="165"/>
      <c r="F2413" s="165"/>
      <c r="G2413" s="220"/>
      <c r="H2413" s="165"/>
      <c r="I2413" s="167"/>
      <c r="J2413" s="168"/>
      <c r="K2413" s="503"/>
    </row>
    <row r="2414" spans="1:11" x14ac:dyDescent="0.2">
      <c r="A2414" s="163">
        <v>2399</v>
      </c>
      <c r="B2414" s="164"/>
      <c r="C2414" s="165"/>
      <c r="D2414" s="166"/>
      <c r="E2414" s="165"/>
      <c r="F2414" s="165"/>
      <c r="G2414" s="220"/>
      <c r="H2414" s="165"/>
      <c r="I2414" s="167"/>
      <c r="J2414" s="168"/>
      <c r="K2414" s="503"/>
    </row>
    <row r="2415" spans="1:11" x14ac:dyDescent="0.2">
      <c r="A2415" s="163">
        <v>2400</v>
      </c>
      <c r="B2415" s="164"/>
      <c r="C2415" s="165"/>
      <c r="D2415" s="166"/>
      <c r="E2415" s="165"/>
      <c r="F2415" s="165"/>
      <c r="G2415" s="220"/>
      <c r="H2415" s="165"/>
      <c r="I2415" s="167"/>
      <c r="J2415" s="168"/>
      <c r="K2415" s="503"/>
    </row>
    <row r="2416" spans="1:11" x14ac:dyDescent="0.2">
      <c r="A2416" s="163">
        <v>2401</v>
      </c>
      <c r="B2416" s="164"/>
      <c r="C2416" s="165"/>
      <c r="D2416" s="166"/>
      <c r="E2416" s="165"/>
      <c r="F2416" s="165"/>
      <c r="G2416" s="220"/>
      <c r="H2416" s="165"/>
      <c r="I2416" s="167"/>
      <c r="J2416" s="168"/>
      <c r="K2416" s="503"/>
    </row>
    <row r="2417" spans="1:11" x14ac:dyDescent="0.2">
      <c r="A2417" s="163">
        <v>2402</v>
      </c>
      <c r="B2417" s="164"/>
      <c r="C2417" s="165"/>
      <c r="D2417" s="166"/>
      <c r="E2417" s="165"/>
      <c r="F2417" s="165"/>
      <c r="G2417" s="220"/>
      <c r="H2417" s="165"/>
      <c r="I2417" s="167"/>
      <c r="J2417" s="168"/>
      <c r="K2417" s="503"/>
    </row>
    <row r="2418" spans="1:11" x14ac:dyDescent="0.2">
      <c r="A2418" s="163">
        <v>2403</v>
      </c>
      <c r="B2418" s="164"/>
      <c r="C2418" s="165"/>
      <c r="D2418" s="166"/>
      <c r="E2418" s="165"/>
      <c r="F2418" s="165"/>
      <c r="G2418" s="220"/>
      <c r="H2418" s="165"/>
      <c r="I2418" s="167"/>
      <c r="J2418" s="168"/>
      <c r="K2418" s="503"/>
    </row>
    <row r="2419" spans="1:11" x14ac:dyDescent="0.2">
      <c r="A2419" s="163">
        <v>2404</v>
      </c>
      <c r="B2419" s="164"/>
      <c r="C2419" s="165"/>
      <c r="D2419" s="166"/>
      <c r="E2419" s="165"/>
      <c r="F2419" s="165"/>
      <c r="G2419" s="220"/>
      <c r="H2419" s="165"/>
      <c r="I2419" s="167"/>
      <c r="J2419" s="168"/>
      <c r="K2419" s="503"/>
    </row>
    <row r="2420" spans="1:11" x14ac:dyDescent="0.2">
      <c r="A2420" s="163">
        <v>2405</v>
      </c>
      <c r="B2420" s="164"/>
      <c r="C2420" s="165"/>
      <c r="D2420" s="166"/>
      <c r="E2420" s="165"/>
      <c r="F2420" s="165"/>
      <c r="G2420" s="220"/>
      <c r="H2420" s="165"/>
      <c r="I2420" s="167"/>
      <c r="J2420" s="168"/>
      <c r="K2420" s="503"/>
    </row>
    <row r="2421" spans="1:11" x14ac:dyDescent="0.2">
      <c r="A2421" s="163">
        <v>2406</v>
      </c>
      <c r="B2421" s="164"/>
      <c r="C2421" s="165"/>
      <c r="D2421" s="166"/>
      <c r="E2421" s="165"/>
      <c r="F2421" s="165"/>
      <c r="G2421" s="220"/>
      <c r="H2421" s="165"/>
      <c r="I2421" s="167"/>
      <c r="J2421" s="168"/>
      <c r="K2421" s="503"/>
    </row>
    <row r="2422" spans="1:11" x14ac:dyDescent="0.2">
      <c r="A2422" s="163">
        <v>2407</v>
      </c>
      <c r="B2422" s="164"/>
      <c r="C2422" s="165"/>
      <c r="D2422" s="166"/>
      <c r="E2422" s="165"/>
      <c r="F2422" s="165"/>
      <c r="G2422" s="220"/>
      <c r="H2422" s="165"/>
      <c r="I2422" s="167"/>
      <c r="J2422" s="168"/>
      <c r="K2422" s="503"/>
    </row>
    <row r="2423" spans="1:11" x14ac:dyDescent="0.2">
      <c r="A2423" s="163">
        <v>2408</v>
      </c>
      <c r="B2423" s="164"/>
      <c r="C2423" s="165"/>
      <c r="D2423" s="166"/>
      <c r="E2423" s="165"/>
      <c r="F2423" s="165"/>
      <c r="G2423" s="220"/>
      <c r="H2423" s="165"/>
      <c r="I2423" s="167"/>
      <c r="J2423" s="168"/>
      <c r="K2423" s="503"/>
    </row>
    <row r="2424" spans="1:11" x14ac:dyDescent="0.2">
      <c r="A2424" s="163">
        <v>2409</v>
      </c>
      <c r="B2424" s="164"/>
      <c r="C2424" s="165"/>
      <c r="D2424" s="166"/>
      <c r="E2424" s="165"/>
      <c r="F2424" s="165"/>
      <c r="G2424" s="220"/>
      <c r="H2424" s="165"/>
      <c r="I2424" s="167"/>
      <c r="J2424" s="168"/>
      <c r="K2424" s="503"/>
    </row>
    <row r="2425" spans="1:11" x14ac:dyDescent="0.2">
      <c r="A2425" s="163">
        <v>2410</v>
      </c>
      <c r="B2425" s="164"/>
      <c r="C2425" s="165"/>
      <c r="D2425" s="166"/>
      <c r="E2425" s="165"/>
      <c r="F2425" s="165"/>
      <c r="G2425" s="220"/>
      <c r="H2425" s="165"/>
      <c r="I2425" s="167"/>
      <c r="J2425" s="168"/>
      <c r="K2425" s="503"/>
    </row>
    <row r="2426" spans="1:11" x14ac:dyDescent="0.2">
      <c r="A2426" s="163">
        <v>2411</v>
      </c>
      <c r="B2426" s="164"/>
      <c r="C2426" s="165"/>
      <c r="D2426" s="166"/>
      <c r="E2426" s="165"/>
      <c r="F2426" s="165"/>
      <c r="G2426" s="220"/>
      <c r="H2426" s="165"/>
      <c r="I2426" s="167"/>
      <c r="J2426" s="168"/>
      <c r="K2426" s="503"/>
    </row>
    <row r="2427" spans="1:11" x14ac:dyDescent="0.2">
      <c r="A2427" s="163">
        <v>2412</v>
      </c>
      <c r="B2427" s="164"/>
      <c r="C2427" s="165"/>
      <c r="D2427" s="166"/>
      <c r="E2427" s="165"/>
      <c r="F2427" s="165"/>
      <c r="G2427" s="220"/>
      <c r="H2427" s="165"/>
      <c r="I2427" s="167"/>
      <c r="J2427" s="168"/>
      <c r="K2427" s="503"/>
    </row>
    <row r="2428" spans="1:11" x14ac:dyDescent="0.2">
      <c r="A2428" s="163">
        <v>2413</v>
      </c>
      <c r="B2428" s="164"/>
      <c r="C2428" s="165"/>
      <c r="D2428" s="166"/>
      <c r="E2428" s="165"/>
      <c r="F2428" s="165"/>
      <c r="G2428" s="220"/>
      <c r="H2428" s="165"/>
      <c r="I2428" s="167"/>
      <c r="J2428" s="168"/>
      <c r="K2428" s="503"/>
    </row>
    <row r="2429" spans="1:11" x14ac:dyDescent="0.2">
      <c r="A2429" s="163">
        <v>2414</v>
      </c>
      <c r="B2429" s="164"/>
      <c r="C2429" s="165"/>
      <c r="D2429" s="166"/>
      <c r="E2429" s="165"/>
      <c r="F2429" s="165"/>
      <c r="G2429" s="220"/>
      <c r="H2429" s="165"/>
      <c r="I2429" s="167"/>
      <c r="J2429" s="168"/>
      <c r="K2429" s="503"/>
    </row>
    <row r="2430" spans="1:11" x14ac:dyDescent="0.2">
      <c r="A2430" s="163">
        <v>2415</v>
      </c>
      <c r="B2430" s="164"/>
      <c r="C2430" s="165"/>
      <c r="D2430" s="166"/>
      <c r="E2430" s="165"/>
      <c r="F2430" s="165"/>
      <c r="G2430" s="220"/>
      <c r="H2430" s="165"/>
      <c r="I2430" s="167"/>
      <c r="J2430" s="168"/>
      <c r="K2430" s="503"/>
    </row>
    <row r="2431" spans="1:11" x14ac:dyDescent="0.2">
      <c r="A2431" s="163">
        <v>2416</v>
      </c>
      <c r="B2431" s="164"/>
      <c r="C2431" s="165"/>
      <c r="D2431" s="166"/>
      <c r="E2431" s="165"/>
      <c r="F2431" s="165"/>
      <c r="G2431" s="220"/>
      <c r="H2431" s="165"/>
      <c r="I2431" s="167"/>
      <c r="J2431" s="168"/>
      <c r="K2431" s="503"/>
    </row>
    <row r="2432" spans="1:11" x14ac:dyDescent="0.2">
      <c r="A2432" s="163">
        <v>2417</v>
      </c>
      <c r="B2432" s="164"/>
      <c r="C2432" s="165"/>
      <c r="D2432" s="166"/>
      <c r="E2432" s="165"/>
      <c r="F2432" s="165"/>
      <c r="G2432" s="220"/>
      <c r="H2432" s="165"/>
      <c r="I2432" s="167"/>
      <c r="J2432" s="168"/>
      <c r="K2432" s="503"/>
    </row>
    <row r="2433" spans="1:11" x14ac:dyDescent="0.2">
      <c r="A2433" s="163">
        <v>2418</v>
      </c>
      <c r="B2433" s="164"/>
      <c r="C2433" s="165"/>
      <c r="D2433" s="166"/>
      <c r="E2433" s="165"/>
      <c r="F2433" s="165"/>
      <c r="G2433" s="220"/>
      <c r="H2433" s="165"/>
      <c r="I2433" s="167"/>
      <c r="J2433" s="168"/>
      <c r="K2433" s="503"/>
    </row>
    <row r="2434" spans="1:11" x14ac:dyDescent="0.2">
      <c r="A2434" s="163">
        <v>2419</v>
      </c>
      <c r="B2434" s="164"/>
      <c r="C2434" s="165"/>
      <c r="D2434" s="166"/>
      <c r="E2434" s="165"/>
      <c r="F2434" s="165"/>
      <c r="G2434" s="220"/>
      <c r="H2434" s="165"/>
      <c r="I2434" s="167"/>
      <c r="J2434" s="168"/>
      <c r="K2434" s="503"/>
    </row>
    <row r="2435" spans="1:11" x14ac:dyDescent="0.2">
      <c r="A2435" s="163">
        <v>2420</v>
      </c>
      <c r="B2435" s="164"/>
      <c r="C2435" s="165"/>
      <c r="D2435" s="166"/>
      <c r="E2435" s="165"/>
      <c r="F2435" s="165"/>
      <c r="G2435" s="220"/>
      <c r="H2435" s="165"/>
      <c r="I2435" s="167"/>
      <c r="J2435" s="168"/>
      <c r="K2435" s="503"/>
    </row>
    <row r="2436" spans="1:11" x14ac:dyDescent="0.2">
      <c r="A2436" s="163">
        <v>2421</v>
      </c>
      <c r="B2436" s="164"/>
      <c r="C2436" s="165"/>
      <c r="D2436" s="166"/>
      <c r="E2436" s="165"/>
      <c r="F2436" s="165"/>
      <c r="G2436" s="220"/>
      <c r="H2436" s="165"/>
      <c r="I2436" s="167"/>
      <c r="J2436" s="168"/>
      <c r="K2436" s="503"/>
    </row>
    <row r="2437" spans="1:11" x14ac:dyDescent="0.2">
      <c r="A2437" s="163">
        <v>2422</v>
      </c>
      <c r="B2437" s="164"/>
      <c r="C2437" s="165"/>
      <c r="D2437" s="166"/>
      <c r="E2437" s="165"/>
      <c r="F2437" s="165"/>
      <c r="G2437" s="220"/>
      <c r="H2437" s="165"/>
      <c r="I2437" s="167"/>
      <c r="J2437" s="168"/>
      <c r="K2437" s="503"/>
    </row>
    <row r="2438" spans="1:11" x14ac:dyDescent="0.2">
      <c r="A2438" s="163">
        <v>2423</v>
      </c>
      <c r="B2438" s="164"/>
      <c r="C2438" s="165"/>
      <c r="D2438" s="166"/>
      <c r="E2438" s="165"/>
      <c r="F2438" s="165"/>
      <c r="G2438" s="220"/>
      <c r="H2438" s="165"/>
      <c r="I2438" s="167"/>
      <c r="J2438" s="168"/>
      <c r="K2438" s="503"/>
    </row>
    <row r="2439" spans="1:11" x14ac:dyDescent="0.2">
      <c r="A2439" s="163">
        <v>2424</v>
      </c>
      <c r="B2439" s="164"/>
      <c r="C2439" s="165"/>
      <c r="D2439" s="166"/>
      <c r="E2439" s="165"/>
      <c r="F2439" s="165"/>
      <c r="G2439" s="220"/>
      <c r="H2439" s="165"/>
      <c r="I2439" s="167"/>
      <c r="J2439" s="168"/>
      <c r="K2439" s="503"/>
    </row>
    <row r="2440" spans="1:11" x14ac:dyDescent="0.2">
      <c r="A2440" s="163">
        <v>2425</v>
      </c>
      <c r="B2440" s="164"/>
      <c r="C2440" s="165"/>
      <c r="D2440" s="166"/>
      <c r="E2440" s="165"/>
      <c r="F2440" s="165"/>
      <c r="G2440" s="220"/>
      <c r="H2440" s="165"/>
      <c r="I2440" s="167"/>
      <c r="J2440" s="168"/>
      <c r="K2440" s="503"/>
    </row>
    <row r="2441" spans="1:11" x14ac:dyDescent="0.2">
      <c r="A2441" s="163">
        <v>2426</v>
      </c>
      <c r="B2441" s="164"/>
      <c r="C2441" s="165"/>
      <c r="D2441" s="166"/>
      <c r="E2441" s="165"/>
      <c r="F2441" s="165"/>
      <c r="G2441" s="220"/>
      <c r="H2441" s="165"/>
      <c r="I2441" s="167"/>
      <c r="J2441" s="168"/>
      <c r="K2441" s="503"/>
    </row>
    <row r="2442" spans="1:11" x14ac:dyDescent="0.2">
      <c r="A2442" s="163">
        <v>2427</v>
      </c>
      <c r="B2442" s="164"/>
      <c r="C2442" s="165"/>
      <c r="D2442" s="166"/>
      <c r="E2442" s="165"/>
      <c r="F2442" s="165"/>
      <c r="G2442" s="220"/>
      <c r="H2442" s="165"/>
      <c r="I2442" s="167"/>
      <c r="J2442" s="168"/>
      <c r="K2442" s="503"/>
    </row>
    <row r="2443" spans="1:11" x14ac:dyDescent="0.2">
      <c r="A2443" s="163">
        <v>2428</v>
      </c>
      <c r="B2443" s="164"/>
      <c r="C2443" s="165"/>
      <c r="D2443" s="166"/>
      <c r="E2443" s="165"/>
      <c r="F2443" s="165"/>
      <c r="G2443" s="220"/>
      <c r="H2443" s="165"/>
      <c r="I2443" s="167"/>
      <c r="J2443" s="168"/>
      <c r="K2443" s="503"/>
    </row>
    <row r="2444" spans="1:11" x14ac:dyDescent="0.2">
      <c r="A2444" s="163">
        <v>2429</v>
      </c>
      <c r="B2444" s="164"/>
      <c r="C2444" s="165"/>
      <c r="D2444" s="166"/>
      <c r="E2444" s="165"/>
      <c r="F2444" s="165"/>
      <c r="G2444" s="220"/>
      <c r="H2444" s="165"/>
      <c r="I2444" s="167"/>
      <c r="J2444" s="168"/>
      <c r="K2444" s="503"/>
    </row>
    <row r="2445" spans="1:11" x14ac:dyDescent="0.2">
      <c r="A2445" s="163">
        <v>2430</v>
      </c>
      <c r="B2445" s="164"/>
      <c r="C2445" s="165"/>
      <c r="D2445" s="166"/>
      <c r="E2445" s="165"/>
      <c r="F2445" s="165"/>
      <c r="G2445" s="220"/>
      <c r="H2445" s="165"/>
      <c r="I2445" s="167"/>
      <c r="J2445" s="168"/>
      <c r="K2445" s="503"/>
    </row>
    <row r="2446" spans="1:11" x14ac:dyDescent="0.2">
      <c r="A2446" s="163">
        <v>2431</v>
      </c>
      <c r="B2446" s="164"/>
      <c r="C2446" s="165"/>
      <c r="D2446" s="166"/>
      <c r="E2446" s="165"/>
      <c r="F2446" s="165"/>
      <c r="G2446" s="220"/>
      <c r="H2446" s="165"/>
      <c r="I2446" s="167"/>
      <c r="J2446" s="168"/>
      <c r="K2446" s="503"/>
    </row>
    <row r="2447" spans="1:11" x14ac:dyDescent="0.2">
      <c r="A2447" s="163">
        <v>2432</v>
      </c>
      <c r="B2447" s="164"/>
      <c r="C2447" s="165"/>
      <c r="D2447" s="166"/>
      <c r="E2447" s="165"/>
      <c r="F2447" s="165"/>
      <c r="G2447" s="220"/>
      <c r="H2447" s="165"/>
      <c r="I2447" s="167"/>
      <c r="J2447" s="168"/>
      <c r="K2447" s="503"/>
    </row>
    <row r="2448" spans="1:11" x14ac:dyDescent="0.2">
      <c r="A2448" s="163">
        <v>2433</v>
      </c>
      <c r="B2448" s="164"/>
      <c r="C2448" s="165"/>
      <c r="D2448" s="166"/>
      <c r="E2448" s="165"/>
      <c r="F2448" s="165"/>
      <c r="G2448" s="220"/>
      <c r="H2448" s="165"/>
      <c r="I2448" s="167"/>
      <c r="J2448" s="168"/>
      <c r="K2448" s="503"/>
    </row>
    <row r="2449" spans="1:11" x14ac:dyDescent="0.2">
      <c r="A2449" s="163">
        <v>2434</v>
      </c>
      <c r="B2449" s="164"/>
      <c r="C2449" s="165"/>
      <c r="D2449" s="166"/>
      <c r="E2449" s="165"/>
      <c r="F2449" s="165"/>
      <c r="G2449" s="220"/>
      <c r="H2449" s="165"/>
      <c r="I2449" s="167"/>
      <c r="J2449" s="168"/>
      <c r="K2449" s="503"/>
    </row>
    <row r="2450" spans="1:11" x14ac:dyDescent="0.2">
      <c r="A2450" s="163">
        <v>2435</v>
      </c>
      <c r="B2450" s="164"/>
      <c r="C2450" s="165"/>
      <c r="D2450" s="166"/>
      <c r="E2450" s="165"/>
      <c r="F2450" s="165"/>
      <c r="G2450" s="220"/>
      <c r="H2450" s="165"/>
      <c r="I2450" s="167"/>
      <c r="J2450" s="168"/>
      <c r="K2450" s="503"/>
    </row>
    <row r="2451" spans="1:11" x14ac:dyDescent="0.2">
      <c r="A2451" s="163">
        <v>2436</v>
      </c>
      <c r="B2451" s="164"/>
      <c r="C2451" s="165"/>
      <c r="D2451" s="166"/>
      <c r="E2451" s="165"/>
      <c r="F2451" s="165"/>
      <c r="G2451" s="220"/>
      <c r="H2451" s="165"/>
      <c r="I2451" s="167"/>
      <c r="J2451" s="168"/>
      <c r="K2451" s="503"/>
    </row>
    <row r="2452" spans="1:11" x14ac:dyDescent="0.2">
      <c r="A2452" s="163">
        <v>2437</v>
      </c>
      <c r="B2452" s="164"/>
      <c r="C2452" s="165"/>
      <c r="D2452" s="166"/>
      <c r="E2452" s="165"/>
      <c r="F2452" s="165"/>
      <c r="G2452" s="220"/>
      <c r="H2452" s="165"/>
      <c r="I2452" s="167"/>
      <c r="J2452" s="168"/>
      <c r="K2452" s="503"/>
    </row>
    <row r="2453" spans="1:11" x14ac:dyDescent="0.2">
      <c r="A2453" s="163">
        <v>2438</v>
      </c>
      <c r="B2453" s="164"/>
      <c r="C2453" s="165"/>
      <c r="D2453" s="166"/>
      <c r="E2453" s="165"/>
      <c r="F2453" s="165"/>
      <c r="G2453" s="220"/>
      <c r="H2453" s="165"/>
      <c r="I2453" s="167"/>
      <c r="J2453" s="168"/>
      <c r="K2453" s="503"/>
    </row>
    <row r="2454" spans="1:11" x14ac:dyDescent="0.2">
      <c r="A2454" s="163">
        <v>2439</v>
      </c>
      <c r="B2454" s="164"/>
      <c r="C2454" s="165"/>
      <c r="D2454" s="166"/>
      <c r="E2454" s="165"/>
      <c r="F2454" s="165"/>
      <c r="G2454" s="220"/>
      <c r="H2454" s="165"/>
      <c r="I2454" s="167"/>
      <c r="J2454" s="168"/>
      <c r="K2454" s="503"/>
    </row>
    <row r="2455" spans="1:11" x14ac:dyDescent="0.2">
      <c r="A2455" s="163">
        <v>2440</v>
      </c>
      <c r="B2455" s="164"/>
      <c r="C2455" s="165"/>
      <c r="D2455" s="166"/>
      <c r="E2455" s="165"/>
      <c r="F2455" s="165"/>
      <c r="G2455" s="220"/>
      <c r="H2455" s="165"/>
      <c r="I2455" s="167"/>
      <c r="J2455" s="168"/>
      <c r="K2455" s="503"/>
    </row>
    <row r="2456" spans="1:11" x14ac:dyDescent="0.2">
      <c r="A2456" s="163">
        <v>2441</v>
      </c>
      <c r="B2456" s="164"/>
      <c r="C2456" s="165"/>
      <c r="D2456" s="166"/>
      <c r="E2456" s="165"/>
      <c r="F2456" s="165"/>
      <c r="G2456" s="220"/>
      <c r="H2456" s="165"/>
      <c r="I2456" s="167"/>
      <c r="J2456" s="168"/>
      <c r="K2456" s="503"/>
    </row>
    <row r="2457" spans="1:11" x14ac:dyDescent="0.2">
      <c r="A2457" s="163">
        <v>2442</v>
      </c>
      <c r="B2457" s="164"/>
      <c r="C2457" s="165"/>
      <c r="D2457" s="166"/>
      <c r="E2457" s="165"/>
      <c r="F2457" s="165"/>
      <c r="G2457" s="220"/>
      <c r="H2457" s="165"/>
      <c r="I2457" s="167"/>
      <c r="J2457" s="168"/>
      <c r="K2457" s="503"/>
    </row>
    <row r="2458" spans="1:11" x14ac:dyDescent="0.2">
      <c r="A2458" s="163">
        <v>2443</v>
      </c>
      <c r="B2458" s="164"/>
      <c r="C2458" s="165"/>
      <c r="D2458" s="166"/>
      <c r="E2458" s="165"/>
      <c r="F2458" s="165"/>
      <c r="G2458" s="220"/>
      <c r="H2458" s="165"/>
      <c r="I2458" s="167"/>
      <c r="J2458" s="168"/>
      <c r="K2458" s="503"/>
    </row>
    <row r="2459" spans="1:11" x14ac:dyDescent="0.2">
      <c r="A2459" s="163">
        <v>2444</v>
      </c>
      <c r="B2459" s="164"/>
      <c r="C2459" s="165"/>
      <c r="D2459" s="166"/>
      <c r="E2459" s="165"/>
      <c r="F2459" s="165"/>
      <c r="G2459" s="220"/>
      <c r="H2459" s="165"/>
      <c r="I2459" s="167"/>
      <c r="J2459" s="168"/>
      <c r="K2459" s="503"/>
    </row>
    <row r="2460" spans="1:11" x14ac:dyDescent="0.2">
      <c r="A2460" s="163">
        <v>2445</v>
      </c>
      <c r="B2460" s="164"/>
      <c r="C2460" s="165"/>
      <c r="D2460" s="166"/>
      <c r="E2460" s="165"/>
      <c r="F2460" s="165"/>
      <c r="G2460" s="220"/>
      <c r="H2460" s="165"/>
      <c r="I2460" s="167"/>
      <c r="J2460" s="168"/>
      <c r="K2460" s="503"/>
    </row>
    <row r="2461" spans="1:11" x14ac:dyDescent="0.2">
      <c r="A2461" s="163">
        <v>2446</v>
      </c>
      <c r="B2461" s="164"/>
      <c r="C2461" s="165"/>
      <c r="D2461" s="166"/>
      <c r="E2461" s="165"/>
      <c r="F2461" s="165"/>
      <c r="G2461" s="220"/>
      <c r="H2461" s="165"/>
      <c r="I2461" s="167"/>
      <c r="J2461" s="168"/>
      <c r="K2461" s="503"/>
    </row>
    <row r="2462" spans="1:11" x14ac:dyDescent="0.2">
      <c r="A2462" s="163">
        <v>2447</v>
      </c>
      <c r="B2462" s="164"/>
      <c r="C2462" s="165"/>
      <c r="D2462" s="166"/>
      <c r="E2462" s="165"/>
      <c r="F2462" s="165"/>
      <c r="G2462" s="220"/>
      <c r="H2462" s="165"/>
      <c r="I2462" s="167"/>
      <c r="J2462" s="168"/>
      <c r="K2462" s="503"/>
    </row>
    <row r="2463" spans="1:11" x14ac:dyDescent="0.2">
      <c r="A2463" s="163">
        <v>2448</v>
      </c>
      <c r="B2463" s="164"/>
      <c r="C2463" s="165"/>
      <c r="D2463" s="166"/>
      <c r="E2463" s="165"/>
      <c r="F2463" s="165"/>
      <c r="G2463" s="220"/>
      <c r="H2463" s="165"/>
      <c r="I2463" s="167"/>
      <c r="J2463" s="168"/>
      <c r="K2463" s="503"/>
    </row>
    <row r="2464" spans="1:11" x14ac:dyDescent="0.2">
      <c r="A2464" s="163">
        <v>2449</v>
      </c>
      <c r="B2464" s="164"/>
      <c r="C2464" s="165"/>
      <c r="D2464" s="166"/>
      <c r="E2464" s="165"/>
      <c r="F2464" s="165"/>
      <c r="G2464" s="220"/>
      <c r="H2464" s="165"/>
      <c r="I2464" s="167"/>
      <c r="J2464" s="168"/>
      <c r="K2464" s="503"/>
    </row>
    <row r="2465" spans="1:11" x14ac:dyDescent="0.2">
      <c r="A2465" s="163">
        <v>2450</v>
      </c>
      <c r="B2465" s="164"/>
      <c r="C2465" s="165"/>
      <c r="D2465" s="166"/>
      <c r="E2465" s="165"/>
      <c r="F2465" s="165"/>
      <c r="G2465" s="220"/>
      <c r="H2465" s="165"/>
      <c r="I2465" s="167"/>
      <c r="J2465" s="168"/>
      <c r="K2465" s="503"/>
    </row>
    <row r="2466" spans="1:11" x14ac:dyDescent="0.2">
      <c r="A2466" s="163">
        <v>2451</v>
      </c>
      <c r="B2466" s="164"/>
      <c r="C2466" s="165"/>
      <c r="D2466" s="166"/>
      <c r="E2466" s="165"/>
      <c r="F2466" s="165"/>
      <c r="G2466" s="220"/>
      <c r="H2466" s="165"/>
      <c r="I2466" s="167"/>
      <c r="J2466" s="168"/>
      <c r="K2466" s="503"/>
    </row>
    <row r="2467" spans="1:11" x14ac:dyDescent="0.2">
      <c r="A2467" s="163">
        <v>2452</v>
      </c>
      <c r="B2467" s="164"/>
      <c r="C2467" s="165"/>
      <c r="D2467" s="166"/>
      <c r="E2467" s="165"/>
      <c r="F2467" s="165"/>
      <c r="G2467" s="220"/>
      <c r="H2467" s="165"/>
      <c r="I2467" s="167"/>
      <c r="J2467" s="168"/>
      <c r="K2467" s="503"/>
    </row>
    <row r="2468" spans="1:11" x14ac:dyDescent="0.2">
      <c r="A2468" s="163">
        <v>2453</v>
      </c>
      <c r="B2468" s="164"/>
      <c r="C2468" s="165"/>
      <c r="D2468" s="166"/>
      <c r="E2468" s="165"/>
      <c r="F2468" s="165"/>
      <c r="G2468" s="220"/>
      <c r="H2468" s="165"/>
      <c r="I2468" s="167"/>
      <c r="J2468" s="168"/>
      <c r="K2468" s="503"/>
    </row>
    <row r="2469" spans="1:11" x14ac:dyDescent="0.2">
      <c r="A2469" s="163">
        <v>2454</v>
      </c>
      <c r="B2469" s="164"/>
      <c r="C2469" s="165"/>
      <c r="D2469" s="166"/>
      <c r="E2469" s="165"/>
      <c r="F2469" s="165"/>
      <c r="G2469" s="220"/>
      <c r="H2469" s="165"/>
      <c r="I2469" s="167"/>
      <c r="J2469" s="168"/>
      <c r="K2469" s="503"/>
    </row>
    <row r="2470" spans="1:11" x14ac:dyDescent="0.2">
      <c r="A2470" s="163">
        <v>2455</v>
      </c>
      <c r="B2470" s="164"/>
      <c r="C2470" s="165"/>
      <c r="D2470" s="166"/>
      <c r="E2470" s="165"/>
      <c r="F2470" s="165"/>
      <c r="G2470" s="220"/>
      <c r="H2470" s="165"/>
      <c r="I2470" s="167"/>
      <c r="J2470" s="168"/>
      <c r="K2470" s="503"/>
    </row>
    <row r="2471" spans="1:11" x14ac:dyDescent="0.2">
      <c r="A2471" s="163">
        <v>2456</v>
      </c>
      <c r="B2471" s="164"/>
      <c r="C2471" s="165"/>
      <c r="D2471" s="166"/>
      <c r="E2471" s="165"/>
      <c r="F2471" s="165"/>
      <c r="G2471" s="220"/>
      <c r="H2471" s="165"/>
      <c r="I2471" s="167"/>
      <c r="J2471" s="168"/>
      <c r="K2471" s="503"/>
    </row>
    <row r="2472" spans="1:11" x14ac:dyDescent="0.2">
      <c r="A2472" s="163">
        <v>2457</v>
      </c>
      <c r="B2472" s="164"/>
      <c r="C2472" s="165"/>
      <c r="D2472" s="166"/>
      <c r="E2472" s="165"/>
      <c r="F2472" s="165"/>
      <c r="G2472" s="220"/>
      <c r="H2472" s="165"/>
      <c r="I2472" s="167"/>
      <c r="J2472" s="168"/>
      <c r="K2472" s="503"/>
    </row>
    <row r="2473" spans="1:11" x14ac:dyDescent="0.2">
      <c r="A2473" s="163">
        <v>2458</v>
      </c>
      <c r="B2473" s="164"/>
      <c r="C2473" s="165"/>
      <c r="D2473" s="166"/>
      <c r="E2473" s="165"/>
      <c r="F2473" s="165"/>
      <c r="G2473" s="220"/>
      <c r="H2473" s="165"/>
      <c r="I2473" s="167"/>
      <c r="J2473" s="168"/>
      <c r="K2473" s="503"/>
    </row>
    <row r="2474" spans="1:11" x14ac:dyDescent="0.2">
      <c r="A2474" s="163">
        <v>2459</v>
      </c>
      <c r="B2474" s="164"/>
      <c r="C2474" s="165"/>
      <c r="D2474" s="166"/>
      <c r="E2474" s="165"/>
      <c r="F2474" s="165"/>
      <c r="G2474" s="220"/>
      <c r="H2474" s="165"/>
      <c r="I2474" s="167"/>
      <c r="J2474" s="168"/>
      <c r="K2474" s="503"/>
    </row>
    <row r="2475" spans="1:11" x14ac:dyDescent="0.2">
      <c r="A2475" s="163">
        <v>2460</v>
      </c>
      <c r="B2475" s="164"/>
      <c r="C2475" s="165"/>
      <c r="D2475" s="166"/>
      <c r="E2475" s="165"/>
      <c r="F2475" s="165"/>
      <c r="G2475" s="220"/>
      <c r="H2475" s="165"/>
      <c r="I2475" s="167"/>
      <c r="J2475" s="168"/>
      <c r="K2475" s="503"/>
    </row>
    <row r="2476" spans="1:11" x14ac:dyDescent="0.2">
      <c r="A2476" s="163">
        <v>2461</v>
      </c>
      <c r="B2476" s="164"/>
      <c r="C2476" s="165"/>
      <c r="D2476" s="166"/>
      <c r="E2476" s="165"/>
      <c r="F2476" s="165"/>
      <c r="G2476" s="220"/>
      <c r="H2476" s="165"/>
      <c r="I2476" s="167"/>
      <c r="J2476" s="168"/>
      <c r="K2476" s="503"/>
    </row>
    <row r="2477" spans="1:11" x14ac:dyDescent="0.2">
      <c r="A2477" s="163">
        <v>2462</v>
      </c>
      <c r="B2477" s="164"/>
      <c r="C2477" s="165"/>
      <c r="D2477" s="166"/>
      <c r="E2477" s="165"/>
      <c r="F2477" s="165"/>
      <c r="G2477" s="220"/>
      <c r="H2477" s="165"/>
      <c r="I2477" s="167"/>
      <c r="J2477" s="168"/>
      <c r="K2477" s="503"/>
    </row>
    <row r="2478" spans="1:11" x14ac:dyDescent="0.2">
      <c r="A2478" s="163">
        <v>2463</v>
      </c>
      <c r="B2478" s="164"/>
      <c r="C2478" s="165"/>
      <c r="D2478" s="166"/>
      <c r="E2478" s="165"/>
      <c r="F2478" s="165"/>
      <c r="G2478" s="220"/>
      <c r="H2478" s="165"/>
      <c r="I2478" s="167"/>
      <c r="J2478" s="168"/>
      <c r="K2478" s="503"/>
    </row>
    <row r="2479" spans="1:11" x14ac:dyDescent="0.2">
      <c r="A2479" s="163">
        <v>2464</v>
      </c>
      <c r="B2479" s="164"/>
      <c r="C2479" s="165"/>
      <c r="D2479" s="166"/>
      <c r="E2479" s="165"/>
      <c r="F2479" s="165"/>
      <c r="G2479" s="220"/>
      <c r="H2479" s="165"/>
      <c r="I2479" s="167"/>
      <c r="J2479" s="168"/>
      <c r="K2479" s="503"/>
    </row>
    <row r="2480" spans="1:11" x14ac:dyDescent="0.2">
      <c r="A2480" s="163">
        <v>2465</v>
      </c>
      <c r="B2480" s="164"/>
      <c r="C2480" s="165"/>
      <c r="D2480" s="166"/>
      <c r="E2480" s="165"/>
      <c r="F2480" s="165"/>
      <c r="G2480" s="220"/>
      <c r="H2480" s="165"/>
      <c r="I2480" s="167"/>
      <c r="J2480" s="168"/>
      <c r="K2480" s="503"/>
    </row>
    <row r="2481" spans="1:11" x14ac:dyDescent="0.2">
      <c r="A2481" s="163">
        <v>2466</v>
      </c>
      <c r="B2481" s="164"/>
      <c r="C2481" s="165"/>
      <c r="D2481" s="166"/>
      <c r="E2481" s="165"/>
      <c r="F2481" s="165"/>
      <c r="G2481" s="220"/>
      <c r="H2481" s="165"/>
      <c r="I2481" s="167"/>
      <c r="J2481" s="168"/>
      <c r="K2481" s="503"/>
    </row>
    <row r="2482" spans="1:11" x14ac:dyDescent="0.2">
      <c r="A2482" s="163">
        <v>2467</v>
      </c>
      <c r="B2482" s="164"/>
      <c r="C2482" s="165"/>
      <c r="D2482" s="166"/>
      <c r="E2482" s="165"/>
      <c r="F2482" s="165"/>
      <c r="G2482" s="220"/>
      <c r="H2482" s="165"/>
      <c r="I2482" s="167"/>
      <c r="J2482" s="168"/>
      <c r="K2482" s="503"/>
    </row>
    <row r="2483" spans="1:11" x14ac:dyDescent="0.2">
      <c r="A2483" s="163">
        <v>2468</v>
      </c>
      <c r="B2483" s="164"/>
      <c r="C2483" s="165"/>
      <c r="D2483" s="166"/>
      <c r="E2483" s="165"/>
      <c r="F2483" s="165"/>
      <c r="G2483" s="220"/>
      <c r="H2483" s="165"/>
      <c r="I2483" s="167"/>
      <c r="J2483" s="168"/>
      <c r="K2483" s="503"/>
    </row>
    <row r="2484" spans="1:11" x14ac:dyDescent="0.2">
      <c r="A2484" s="163">
        <v>2469</v>
      </c>
      <c r="B2484" s="164"/>
      <c r="C2484" s="165"/>
      <c r="D2484" s="166"/>
      <c r="E2484" s="165"/>
      <c r="F2484" s="165"/>
      <c r="G2484" s="220"/>
      <c r="H2484" s="165"/>
      <c r="I2484" s="167"/>
      <c r="J2484" s="168"/>
      <c r="K2484" s="503"/>
    </row>
    <row r="2485" spans="1:11" x14ac:dyDescent="0.2">
      <c r="A2485" s="163">
        <v>2470</v>
      </c>
      <c r="B2485" s="164"/>
      <c r="C2485" s="165"/>
      <c r="D2485" s="166"/>
      <c r="E2485" s="165"/>
      <c r="F2485" s="165"/>
      <c r="G2485" s="220"/>
      <c r="H2485" s="165"/>
      <c r="I2485" s="167"/>
      <c r="J2485" s="168"/>
      <c r="K2485" s="503"/>
    </row>
    <row r="2486" spans="1:11" x14ac:dyDescent="0.2">
      <c r="A2486" s="163">
        <v>2471</v>
      </c>
      <c r="B2486" s="164"/>
      <c r="C2486" s="165"/>
      <c r="D2486" s="166"/>
      <c r="E2486" s="165"/>
      <c r="F2486" s="165"/>
      <c r="G2486" s="220"/>
      <c r="H2486" s="165"/>
      <c r="I2486" s="167"/>
      <c r="J2486" s="168"/>
      <c r="K2486" s="503"/>
    </row>
    <row r="2487" spans="1:11" x14ac:dyDescent="0.2">
      <c r="A2487" s="163">
        <v>2472</v>
      </c>
      <c r="B2487" s="164"/>
      <c r="C2487" s="165"/>
      <c r="D2487" s="166"/>
      <c r="E2487" s="165"/>
      <c r="F2487" s="165"/>
      <c r="G2487" s="220"/>
      <c r="H2487" s="165"/>
      <c r="I2487" s="167"/>
      <c r="J2487" s="168"/>
      <c r="K2487" s="503"/>
    </row>
    <row r="2488" spans="1:11" x14ac:dyDescent="0.2">
      <c r="A2488" s="163">
        <v>2473</v>
      </c>
      <c r="B2488" s="164"/>
      <c r="C2488" s="165"/>
      <c r="D2488" s="166"/>
      <c r="E2488" s="165"/>
      <c r="F2488" s="165"/>
      <c r="G2488" s="220"/>
      <c r="H2488" s="165"/>
      <c r="I2488" s="167"/>
      <c r="J2488" s="168"/>
      <c r="K2488" s="503"/>
    </row>
    <row r="2489" spans="1:11" x14ac:dyDescent="0.2">
      <c r="A2489" s="163">
        <v>2474</v>
      </c>
      <c r="B2489" s="164"/>
      <c r="C2489" s="165"/>
      <c r="D2489" s="166"/>
      <c r="E2489" s="165"/>
      <c r="F2489" s="165"/>
      <c r="G2489" s="220"/>
      <c r="H2489" s="165"/>
      <c r="I2489" s="167"/>
      <c r="J2489" s="168"/>
      <c r="K2489" s="503"/>
    </row>
    <row r="2490" spans="1:11" x14ac:dyDescent="0.2">
      <c r="A2490" s="163">
        <v>2475</v>
      </c>
      <c r="B2490" s="164"/>
      <c r="C2490" s="165"/>
      <c r="D2490" s="166"/>
      <c r="E2490" s="165"/>
      <c r="F2490" s="165"/>
      <c r="G2490" s="220"/>
      <c r="H2490" s="165"/>
      <c r="I2490" s="167"/>
      <c r="J2490" s="168"/>
      <c r="K2490" s="503"/>
    </row>
    <row r="2491" spans="1:11" x14ac:dyDescent="0.2">
      <c r="A2491" s="163">
        <v>2476</v>
      </c>
      <c r="B2491" s="164"/>
      <c r="C2491" s="165"/>
      <c r="D2491" s="166"/>
      <c r="E2491" s="165"/>
      <c r="F2491" s="165"/>
      <c r="G2491" s="220"/>
      <c r="H2491" s="165"/>
      <c r="I2491" s="167"/>
      <c r="J2491" s="168"/>
      <c r="K2491" s="503"/>
    </row>
    <row r="2492" spans="1:11" x14ac:dyDescent="0.2">
      <c r="A2492" s="163">
        <v>2477</v>
      </c>
      <c r="B2492" s="164"/>
      <c r="C2492" s="165"/>
      <c r="D2492" s="166"/>
      <c r="E2492" s="165"/>
      <c r="F2492" s="165"/>
      <c r="G2492" s="220"/>
      <c r="H2492" s="165"/>
      <c r="I2492" s="167"/>
      <c r="J2492" s="168"/>
      <c r="K2492" s="503"/>
    </row>
    <row r="2493" spans="1:11" x14ac:dyDescent="0.2">
      <c r="A2493" s="163">
        <v>2478</v>
      </c>
      <c r="B2493" s="164"/>
      <c r="C2493" s="165"/>
      <c r="D2493" s="166"/>
      <c r="E2493" s="165"/>
      <c r="F2493" s="165"/>
      <c r="G2493" s="220"/>
      <c r="H2493" s="165"/>
      <c r="I2493" s="167"/>
      <c r="J2493" s="168"/>
      <c r="K2493" s="503"/>
    </row>
    <row r="2494" spans="1:11" x14ac:dyDescent="0.2">
      <c r="A2494" s="163">
        <v>2479</v>
      </c>
      <c r="B2494" s="164"/>
      <c r="C2494" s="165"/>
      <c r="D2494" s="166"/>
      <c r="E2494" s="165"/>
      <c r="F2494" s="165"/>
      <c r="G2494" s="220"/>
      <c r="H2494" s="165"/>
      <c r="I2494" s="167"/>
      <c r="J2494" s="168"/>
      <c r="K2494" s="503"/>
    </row>
    <row r="2495" spans="1:11" x14ac:dyDescent="0.2">
      <c r="A2495" s="163">
        <v>2480</v>
      </c>
      <c r="B2495" s="164"/>
      <c r="C2495" s="165"/>
      <c r="D2495" s="166"/>
      <c r="E2495" s="165"/>
      <c r="F2495" s="165"/>
      <c r="G2495" s="220"/>
      <c r="H2495" s="165"/>
      <c r="I2495" s="167"/>
      <c r="J2495" s="168"/>
      <c r="K2495" s="503"/>
    </row>
    <row r="2496" spans="1:11" x14ac:dyDescent="0.2">
      <c r="A2496" s="163">
        <v>2481</v>
      </c>
      <c r="B2496" s="164"/>
      <c r="C2496" s="165"/>
      <c r="D2496" s="166"/>
      <c r="E2496" s="165"/>
      <c r="F2496" s="165"/>
      <c r="G2496" s="220"/>
      <c r="H2496" s="165"/>
      <c r="I2496" s="167"/>
      <c r="J2496" s="168"/>
      <c r="K2496" s="503"/>
    </row>
    <row r="2497" spans="1:11" x14ac:dyDescent="0.2">
      <c r="A2497" s="163">
        <v>2482</v>
      </c>
      <c r="B2497" s="164"/>
      <c r="C2497" s="165"/>
      <c r="D2497" s="166"/>
      <c r="E2497" s="165"/>
      <c r="F2497" s="165"/>
      <c r="G2497" s="220"/>
      <c r="H2497" s="165"/>
      <c r="I2497" s="167"/>
      <c r="J2497" s="168"/>
      <c r="K2497" s="503"/>
    </row>
    <row r="2498" spans="1:11" x14ac:dyDescent="0.2">
      <c r="A2498" s="163">
        <v>2483</v>
      </c>
      <c r="B2498" s="164"/>
      <c r="C2498" s="165"/>
      <c r="D2498" s="166"/>
      <c r="E2498" s="165"/>
      <c r="F2498" s="165"/>
      <c r="G2498" s="220"/>
      <c r="H2498" s="165"/>
      <c r="I2498" s="167"/>
      <c r="J2498" s="168"/>
      <c r="K2498" s="503"/>
    </row>
    <row r="2499" spans="1:11" x14ac:dyDescent="0.2">
      <c r="A2499" s="163">
        <v>2484</v>
      </c>
      <c r="B2499" s="164"/>
      <c r="C2499" s="165"/>
      <c r="D2499" s="166"/>
      <c r="E2499" s="165"/>
      <c r="F2499" s="165"/>
      <c r="G2499" s="220"/>
      <c r="H2499" s="165"/>
      <c r="I2499" s="167"/>
      <c r="J2499" s="168"/>
      <c r="K2499" s="503"/>
    </row>
    <row r="2500" spans="1:11" x14ac:dyDescent="0.2">
      <c r="A2500" s="163">
        <v>2485</v>
      </c>
      <c r="B2500" s="164"/>
      <c r="C2500" s="165"/>
      <c r="D2500" s="166"/>
      <c r="E2500" s="165"/>
      <c r="F2500" s="165"/>
      <c r="G2500" s="220"/>
      <c r="H2500" s="165"/>
      <c r="I2500" s="167"/>
      <c r="J2500" s="168"/>
      <c r="K2500" s="503"/>
    </row>
    <row r="2501" spans="1:11" x14ac:dyDescent="0.2">
      <c r="A2501" s="163">
        <v>2486</v>
      </c>
      <c r="B2501" s="164"/>
      <c r="C2501" s="165"/>
      <c r="D2501" s="166"/>
      <c r="E2501" s="165"/>
      <c r="F2501" s="165"/>
      <c r="G2501" s="220"/>
      <c r="H2501" s="165"/>
      <c r="I2501" s="167"/>
      <c r="J2501" s="168"/>
      <c r="K2501" s="503"/>
    </row>
    <row r="2502" spans="1:11" x14ac:dyDescent="0.2">
      <c r="A2502" s="163">
        <v>2487</v>
      </c>
      <c r="B2502" s="164"/>
      <c r="C2502" s="165"/>
      <c r="D2502" s="166"/>
      <c r="E2502" s="165"/>
      <c r="F2502" s="165"/>
      <c r="G2502" s="220"/>
      <c r="H2502" s="165"/>
      <c r="I2502" s="167"/>
      <c r="J2502" s="168"/>
      <c r="K2502" s="503"/>
    </row>
    <row r="2503" spans="1:11" x14ac:dyDescent="0.2">
      <c r="A2503" s="163">
        <v>2488</v>
      </c>
      <c r="B2503" s="164"/>
      <c r="C2503" s="165"/>
      <c r="D2503" s="166"/>
      <c r="E2503" s="165"/>
      <c r="F2503" s="165"/>
      <c r="G2503" s="220"/>
      <c r="H2503" s="165"/>
      <c r="I2503" s="167"/>
      <c r="J2503" s="168"/>
      <c r="K2503" s="503"/>
    </row>
    <row r="2504" spans="1:11" x14ac:dyDescent="0.2">
      <c r="A2504" s="163">
        <v>2489</v>
      </c>
      <c r="B2504" s="164"/>
      <c r="C2504" s="165"/>
      <c r="D2504" s="166"/>
      <c r="E2504" s="165"/>
      <c r="F2504" s="165"/>
      <c r="G2504" s="220"/>
      <c r="H2504" s="165"/>
      <c r="I2504" s="167"/>
      <c r="J2504" s="168"/>
      <c r="K2504" s="503"/>
    </row>
    <row r="2505" spans="1:11" x14ac:dyDescent="0.2">
      <c r="A2505" s="163">
        <v>2490</v>
      </c>
      <c r="B2505" s="164"/>
      <c r="C2505" s="165"/>
      <c r="D2505" s="166"/>
      <c r="E2505" s="165"/>
      <c r="F2505" s="165"/>
      <c r="G2505" s="220"/>
      <c r="H2505" s="165"/>
      <c r="I2505" s="167"/>
      <c r="J2505" s="168"/>
      <c r="K2505" s="503"/>
    </row>
    <row r="2506" spans="1:11" x14ac:dyDescent="0.2">
      <c r="A2506" s="163">
        <v>2491</v>
      </c>
      <c r="B2506" s="164"/>
      <c r="C2506" s="165"/>
      <c r="D2506" s="166"/>
      <c r="E2506" s="165"/>
      <c r="F2506" s="165"/>
      <c r="G2506" s="220"/>
      <c r="H2506" s="165"/>
      <c r="I2506" s="167"/>
      <c r="J2506" s="168"/>
      <c r="K2506" s="503"/>
    </row>
    <row r="2507" spans="1:11" x14ac:dyDescent="0.2">
      <c r="A2507" s="163">
        <v>2492</v>
      </c>
      <c r="B2507" s="164"/>
      <c r="C2507" s="165"/>
      <c r="D2507" s="166"/>
      <c r="E2507" s="165"/>
      <c r="F2507" s="165"/>
      <c r="G2507" s="220"/>
      <c r="H2507" s="165"/>
      <c r="I2507" s="167"/>
      <c r="J2507" s="168"/>
      <c r="K2507" s="503"/>
    </row>
    <row r="2508" spans="1:11" x14ac:dyDescent="0.2">
      <c r="A2508" s="163">
        <v>2493</v>
      </c>
      <c r="B2508" s="164"/>
      <c r="C2508" s="165"/>
      <c r="D2508" s="166"/>
      <c r="E2508" s="165"/>
      <c r="F2508" s="165"/>
      <c r="G2508" s="220"/>
      <c r="H2508" s="165"/>
      <c r="I2508" s="167"/>
      <c r="J2508" s="168"/>
      <c r="K2508" s="503"/>
    </row>
    <row r="2509" spans="1:11" x14ac:dyDescent="0.2">
      <c r="A2509" s="163">
        <v>2494</v>
      </c>
      <c r="B2509" s="164"/>
      <c r="C2509" s="165"/>
      <c r="D2509" s="166"/>
      <c r="E2509" s="165"/>
      <c r="F2509" s="165"/>
      <c r="G2509" s="220"/>
      <c r="H2509" s="165"/>
      <c r="I2509" s="167"/>
      <c r="J2509" s="168"/>
      <c r="K2509" s="503"/>
    </row>
    <row r="2510" spans="1:11" x14ac:dyDescent="0.2">
      <c r="A2510" s="163">
        <v>2495</v>
      </c>
      <c r="B2510" s="164"/>
      <c r="C2510" s="165"/>
      <c r="D2510" s="166"/>
      <c r="E2510" s="165"/>
      <c r="F2510" s="165"/>
      <c r="G2510" s="220"/>
      <c r="H2510" s="165"/>
      <c r="I2510" s="167"/>
      <c r="J2510" s="168"/>
      <c r="K2510" s="503"/>
    </row>
    <row r="2511" spans="1:11" x14ac:dyDescent="0.2">
      <c r="A2511" s="163">
        <v>2496</v>
      </c>
      <c r="B2511" s="164"/>
      <c r="C2511" s="165"/>
      <c r="D2511" s="166"/>
      <c r="E2511" s="165"/>
      <c r="F2511" s="165"/>
      <c r="G2511" s="220"/>
      <c r="H2511" s="165"/>
      <c r="I2511" s="167"/>
      <c r="J2511" s="168"/>
      <c r="K2511" s="503"/>
    </row>
    <row r="2512" spans="1:11" x14ac:dyDescent="0.2">
      <c r="A2512" s="163">
        <v>2497</v>
      </c>
      <c r="B2512" s="164"/>
      <c r="C2512" s="165"/>
      <c r="D2512" s="166"/>
      <c r="E2512" s="165"/>
      <c r="F2512" s="165"/>
      <c r="G2512" s="220"/>
      <c r="H2512" s="165"/>
      <c r="I2512" s="167"/>
      <c r="J2512" s="168"/>
      <c r="K2512" s="503"/>
    </row>
    <row r="2513" spans="1:11" x14ac:dyDescent="0.2">
      <c r="A2513" s="163">
        <v>2498</v>
      </c>
      <c r="B2513" s="164"/>
      <c r="C2513" s="165"/>
      <c r="D2513" s="166"/>
      <c r="E2513" s="165"/>
      <c r="F2513" s="165"/>
      <c r="G2513" s="220"/>
      <c r="H2513" s="165"/>
      <c r="I2513" s="167"/>
      <c r="J2513" s="168"/>
      <c r="K2513" s="503"/>
    </row>
    <row r="2514" spans="1:11" x14ac:dyDescent="0.2">
      <c r="A2514" s="163">
        <v>2499</v>
      </c>
      <c r="B2514" s="164"/>
      <c r="C2514" s="165"/>
      <c r="D2514" s="166"/>
      <c r="E2514" s="165"/>
      <c r="F2514" s="165"/>
      <c r="G2514" s="220"/>
      <c r="H2514" s="165"/>
      <c r="I2514" s="167"/>
      <c r="J2514" s="168"/>
      <c r="K2514" s="503"/>
    </row>
    <row r="2515" spans="1:11" x14ac:dyDescent="0.2">
      <c r="A2515" s="163">
        <v>2500</v>
      </c>
      <c r="B2515" s="164"/>
      <c r="C2515" s="165"/>
      <c r="D2515" s="166"/>
      <c r="E2515" s="165"/>
      <c r="F2515" s="165"/>
      <c r="G2515" s="220"/>
      <c r="H2515" s="165"/>
      <c r="I2515" s="167"/>
      <c r="J2515" s="168"/>
      <c r="K2515" s="503"/>
    </row>
    <row r="2516" spans="1:11" x14ac:dyDescent="0.2">
      <c r="A2516" s="163">
        <v>2501</v>
      </c>
      <c r="B2516" s="164"/>
      <c r="C2516" s="165"/>
      <c r="D2516" s="166"/>
      <c r="E2516" s="165"/>
      <c r="F2516" s="165"/>
      <c r="G2516" s="220"/>
      <c r="H2516" s="165"/>
      <c r="I2516" s="167"/>
      <c r="J2516" s="168"/>
      <c r="K2516" s="503"/>
    </row>
    <row r="2517" spans="1:11" x14ac:dyDescent="0.2">
      <c r="A2517" s="163">
        <v>2502</v>
      </c>
      <c r="B2517" s="164"/>
      <c r="C2517" s="165"/>
      <c r="D2517" s="166"/>
      <c r="E2517" s="165"/>
      <c r="F2517" s="165"/>
      <c r="G2517" s="220"/>
      <c r="H2517" s="165"/>
      <c r="I2517" s="167"/>
      <c r="J2517" s="168"/>
      <c r="K2517" s="503"/>
    </row>
    <row r="2518" spans="1:11" x14ac:dyDescent="0.2">
      <c r="A2518" s="163">
        <v>2503</v>
      </c>
      <c r="B2518" s="164"/>
      <c r="C2518" s="165"/>
      <c r="D2518" s="166"/>
      <c r="E2518" s="165"/>
      <c r="F2518" s="165"/>
      <c r="G2518" s="220"/>
      <c r="H2518" s="165"/>
      <c r="I2518" s="167"/>
      <c r="J2518" s="168"/>
      <c r="K2518" s="503"/>
    </row>
    <row r="2519" spans="1:11" x14ac:dyDescent="0.2">
      <c r="A2519" s="163">
        <v>2504</v>
      </c>
      <c r="B2519" s="164"/>
      <c r="C2519" s="165"/>
      <c r="D2519" s="166"/>
      <c r="E2519" s="165"/>
      <c r="F2519" s="165"/>
      <c r="G2519" s="220"/>
      <c r="H2519" s="165"/>
      <c r="I2519" s="167"/>
      <c r="J2519" s="168"/>
      <c r="K2519" s="503"/>
    </row>
    <row r="2520" spans="1:11" x14ac:dyDescent="0.2">
      <c r="A2520" s="163">
        <v>2505</v>
      </c>
      <c r="B2520" s="164"/>
      <c r="C2520" s="165"/>
      <c r="D2520" s="166"/>
      <c r="E2520" s="165"/>
      <c r="F2520" s="165"/>
      <c r="G2520" s="220"/>
      <c r="H2520" s="165"/>
      <c r="I2520" s="167"/>
      <c r="J2520" s="168"/>
      <c r="K2520" s="503"/>
    </row>
    <row r="2521" spans="1:11" x14ac:dyDescent="0.2">
      <c r="A2521" s="163">
        <v>2506</v>
      </c>
      <c r="B2521" s="164"/>
      <c r="C2521" s="165"/>
      <c r="D2521" s="166"/>
      <c r="E2521" s="165"/>
      <c r="F2521" s="165"/>
      <c r="G2521" s="220"/>
      <c r="H2521" s="165"/>
      <c r="I2521" s="167"/>
      <c r="J2521" s="168"/>
      <c r="K2521" s="503"/>
    </row>
    <row r="2522" spans="1:11" x14ac:dyDescent="0.2">
      <c r="A2522" s="163">
        <v>2507</v>
      </c>
      <c r="B2522" s="164"/>
      <c r="C2522" s="165"/>
      <c r="D2522" s="166"/>
      <c r="E2522" s="165"/>
      <c r="F2522" s="165"/>
      <c r="G2522" s="220"/>
      <c r="H2522" s="165"/>
      <c r="I2522" s="167"/>
      <c r="J2522" s="168"/>
      <c r="K2522" s="503"/>
    </row>
    <row r="2523" spans="1:11" x14ac:dyDescent="0.2">
      <c r="A2523" s="163">
        <v>2508</v>
      </c>
      <c r="B2523" s="164"/>
      <c r="C2523" s="165"/>
      <c r="D2523" s="166"/>
      <c r="E2523" s="165"/>
      <c r="F2523" s="165"/>
      <c r="G2523" s="220"/>
      <c r="H2523" s="165"/>
      <c r="I2523" s="167"/>
      <c r="J2523" s="168"/>
      <c r="K2523" s="503"/>
    </row>
    <row r="2524" spans="1:11" x14ac:dyDescent="0.2">
      <c r="A2524" s="163">
        <v>2509</v>
      </c>
      <c r="B2524" s="164"/>
      <c r="C2524" s="165"/>
      <c r="D2524" s="166"/>
      <c r="E2524" s="165"/>
      <c r="F2524" s="165"/>
      <c r="G2524" s="220"/>
      <c r="H2524" s="165"/>
      <c r="I2524" s="167"/>
      <c r="J2524" s="168"/>
      <c r="K2524" s="503"/>
    </row>
    <row r="2525" spans="1:11" x14ac:dyDescent="0.2">
      <c r="A2525" s="163">
        <v>2510</v>
      </c>
      <c r="B2525" s="164"/>
      <c r="C2525" s="165"/>
      <c r="D2525" s="166"/>
      <c r="E2525" s="165"/>
      <c r="F2525" s="165"/>
      <c r="G2525" s="220"/>
      <c r="H2525" s="165"/>
      <c r="I2525" s="167"/>
      <c r="J2525" s="168"/>
      <c r="K2525" s="503"/>
    </row>
    <row r="2526" spans="1:11" x14ac:dyDescent="0.2">
      <c r="A2526" s="163">
        <v>2511</v>
      </c>
      <c r="B2526" s="164"/>
      <c r="C2526" s="165"/>
      <c r="D2526" s="166"/>
      <c r="E2526" s="165"/>
      <c r="F2526" s="165"/>
      <c r="G2526" s="220"/>
      <c r="H2526" s="165"/>
      <c r="I2526" s="167"/>
      <c r="J2526" s="168"/>
      <c r="K2526" s="503"/>
    </row>
    <row r="2527" spans="1:11" x14ac:dyDescent="0.2">
      <c r="A2527" s="163">
        <v>2512</v>
      </c>
      <c r="B2527" s="164"/>
      <c r="C2527" s="165"/>
      <c r="D2527" s="166"/>
      <c r="E2527" s="165"/>
      <c r="F2527" s="165"/>
      <c r="G2527" s="220"/>
      <c r="H2527" s="165"/>
      <c r="I2527" s="167"/>
      <c r="J2527" s="168"/>
      <c r="K2527" s="503"/>
    </row>
    <row r="2528" spans="1:11" x14ac:dyDescent="0.2">
      <c r="A2528" s="163">
        <v>2513</v>
      </c>
      <c r="B2528" s="164"/>
      <c r="C2528" s="165"/>
      <c r="D2528" s="166"/>
      <c r="E2528" s="165"/>
      <c r="F2528" s="165"/>
      <c r="G2528" s="220"/>
      <c r="H2528" s="165"/>
      <c r="I2528" s="167"/>
      <c r="J2528" s="168"/>
      <c r="K2528" s="503"/>
    </row>
    <row r="2529" spans="1:11" x14ac:dyDescent="0.2">
      <c r="A2529" s="163">
        <v>2514</v>
      </c>
      <c r="B2529" s="164"/>
      <c r="C2529" s="165"/>
      <c r="D2529" s="166"/>
      <c r="E2529" s="165"/>
      <c r="F2529" s="165"/>
      <c r="G2529" s="220"/>
      <c r="H2529" s="165"/>
      <c r="I2529" s="167"/>
      <c r="J2529" s="168"/>
      <c r="K2529" s="503"/>
    </row>
    <row r="2530" spans="1:11" x14ac:dyDescent="0.2">
      <c r="A2530" s="163">
        <v>2515</v>
      </c>
      <c r="B2530" s="164"/>
      <c r="C2530" s="165"/>
      <c r="D2530" s="166"/>
      <c r="E2530" s="165"/>
      <c r="F2530" s="165"/>
      <c r="G2530" s="220"/>
      <c r="H2530" s="165"/>
      <c r="I2530" s="167"/>
      <c r="J2530" s="168"/>
      <c r="K2530" s="503"/>
    </row>
    <row r="2531" spans="1:11" x14ac:dyDescent="0.2">
      <c r="A2531" s="163">
        <v>2516</v>
      </c>
      <c r="B2531" s="164"/>
      <c r="C2531" s="165"/>
      <c r="D2531" s="166"/>
      <c r="E2531" s="165"/>
      <c r="F2531" s="165"/>
      <c r="G2531" s="220"/>
      <c r="H2531" s="165"/>
      <c r="I2531" s="167"/>
      <c r="J2531" s="168"/>
      <c r="K2531" s="503"/>
    </row>
    <row r="2532" spans="1:11" x14ac:dyDescent="0.2">
      <c r="A2532" s="163">
        <v>2517</v>
      </c>
      <c r="B2532" s="164"/>
      <c r="C2532" s="165"/>
      <c r="D2532" s="166"/>
      <c r="E2532" s="165"/>
      <c r="F2532" s="165"/>
      <c r="G2532" s="220"/>
      <c r="H2532" s="165"/>
      <c r="I2532" s="167"/>
      <c r="J2532" s="168"/>
      <c r="K2532" s="503"/>
    </row>
    <row r="2533" spans="1:11" x14ac:dyDescent="0.2">
      <c r="A2533" s="163">
        <v>2518</v>
      </c>
      <c r="B2533" s="164"/>
      <c r="C2533" s="165"/>
      <c r="D2533" s="166"/>
      <c r="E2533" s="165"/>
      <c r="F2533" s="165"/>
      <c r="G2533" s="220"/>
      <c r="H2533" s="165"/>
      <c r="I2533" s="167"/>
      <c r="J2533" s="168"/>
      <c r="K2533" s="503"/>
    </row>
    <row r="2534" spans="1:11" x14ac:dyDescent="0.2">
      <c r="A2534" s="163">
        <v>2519</v>
      </c>
      <c r="B2534" s="164"/>
      <c r="C2534" s="165"/>
      <c r="D2534" s="166"/>
      <c r="E2534" s="165"/>
      <c r="F2534" s="165"/>
      <c r="G2534" s="220"/>
      <c r="H2534" s="165"/>
      <c r="I2534" s="167"/>
      <c r="J2534" s="168"/>
      <c r="K2534" s="503"/>
    </row>
    <row r="2535" spans="1:11" x14ac:dyDescent="0.2">
      <c r="A2535" s="163">
        <v>2520</v>
      </c>
      <c r="B2535" s="164"/>
      <c r="C2535" s="165"/>
      <c r="D2535" s="166"/>
      <c r="E2535" s="165"/>
      <c r="F2535" s="165"/>
      <c r="G2535" s="220"/>
      <c r="H2535" s="165"/>
      <c r="I2535" s="167"/>
      <c r="J2535" s="168"/>
      <c r="K2535" s="503"/>
    </row>
    <row r="2536" spans="1:11" x14ac:dyDescent="0.2">
      <c r="A2536" s="163">
        <v>2521</v>
      </c>
      <c r="B2536" s="164"/>
      <c r="C2536" s="165"/>
      <c r="D2536" s="166"/>
      <c r="E2536" s="165"/>
      <c r="F2536" s="165"/>
      <c r="G2536" s="220"/>
      <c r="H2536" s="165"/>
      <c r="I2536" s="167"/>
      <c r="J2536" s="168"/>
      <c r="K2536" s="503"/>
    </row>
    <row r="2537" spans="1:11" x14ac:dyDescent="0.2">
      <c r="A2537" s="163">
        <v>2522</v>
      </c>
      <c r="B2537" s="164"/>
      <c r="C2537" s="165"/>
      <c r="D2537" s="166"/>
      <c r="E2537" s="165"/>
      <c r="F2537" s="165"/>
      <c r="G2537" s="220"/>
      <c r="H2537" s="165"/>
      <c r="I2537" s="167"/>
      <c r="J2537" s="168"/>
      <c r="K2537" s="503"/>
    </row>
    <row r="2538" spans="1:11" x14ac:dyDescent="0.2">
      <c r="A2538" s="163">
        <v>2523</v>
      </c>
      <c r="B2538" s="164"/>
      <c r="C2538" s="165"/>
      <c r="D2538" s="166"/>
      <c r="E2538" s="165"/>
      <c r="F2538" s="165"/>
      <c r="G2538" s="220"/>
      <c r="H2538" s="165"/>
      <c r="I2538" s="167"/>
      <c r="J2538" s="168"/>
      <c r="K2538" s="503"/>
    </row>
    <row r="2539" spans="1:11" x14ac:dyDescent="0.2">
      <c r="A2539" s="163">
        <v>2524</v>
      </c>
      <c r="B2539" s="164"/>
      <c r="C2539" s="165"/>
      <c r="D2539" s="166"/>
      <c r="E2539" s="165"/>
      <c r="F2539" s="165"/>
      <c r="G2539" s="220"/>
      <c r="H2539" s="165"/>
      <c r="I2539" s="167"/>
      <c r="J2539" s="168"/>
      <c r="K2539" s="503"/>
    </row>
    <row r="2540" spans="1:11" x14ac:dyDescent="0.2">
      <c r="A2540" s="163">
        <v>2525</v>
      </c>
      <c r="B2540" s="164"/>
      <c r="C2540" s="165"/>
      <c r="D2540" s="166"/>
      <c r="E2540" s="165"/>
      <c r="F2540" s="165"/>
      <c r="G2540" s="220"/>
      <c r="H2540" s="165"/>
      <c r="I2540" s="167"/>
      <c r="J2540" s="168"/>
      <c r="K2540" s="503"/>
    </row>
    <row r="2541" spans="1:11" x14ac:dyDescent="0.2">
      <c r="A2541" s="163">
        <v>2526</v>
      </c>
      <c r="B2541" s="164"/>
      <c r="C2541" s="165"/>
      <c r="D2541" s="166"/>
      <c r="E2541" s="165"/>
      <c r="F2541" s="165"/>
      <c r="G2541" s="220"/>
      <c r="H2541" s="165"/>
      <c r="I2541" s="167"/>
      <c r="J2541" s="168"/>
      <c r="K2541" s="503"/>
    </row>
    <row r="2542" spans="1:11" x14ac:dyDescent="0.2">
      <c r="A2542" s="163">
        <v>2527</v>
      </c>
      <c r="B2542" s="164"/>
      <c r="C2542" s="165"/>
      <c r="D2542" s="166"/>
      <c r="E2542" s="165"/>
      <c r="F2542" s="165"/>
      <c r="G2542" s="220"/>
      <c r="H2542" s="165"/>
      <c r="I2542" s="167"/>
      <c r="J2542" s="168"/>
      <c r="K2542" s="503"/>
    </row>
    <row r="2543" spans="1:11" x14ac:dyDescent="0.2">
      <c r="A2543" s="163">
        <v>2528</v>
      </c>
      <c r="B2543" s="164"/>
      <c r="C2543" s="165"/>
      <c r="D2543" s="166"/>
      <c r="E2543" s="165"/>
      <c r="F2543" s="165"/>
      <c r="G2543" s="220"/>
      <c r="H2543" s="165"/>
      <c r="I2543" s="167"/>
      <c r="J2543" s="168"/>
      <c r="K2543" s="503"/>
    </row>
    <row r="2544" spans="1:11" x14ac:dyDescent="0.2">
      <c r="A2544" s="163">
        <v>2529</v>
      </c>
      <c r="B2544" s="164"/>
      <c r="C2544" s="165"/>
      <c r="D2544" s="166"/>
      <c r="E2544" s="165"/>
      <c r="F2544" s="165"/>
      <c r="G2544" s="220"/>
      <c r="H2544" s="165"/>
      <c r="I2544" s="167"/>
      <c r="J2544" s="168"/>
      <c r="K2544" s="503"/>
    </row>
    <row r="2545" spans="1:11" x14ac:dyDescent="0.2">
      <c r="A2545" s="163">
        <v>2530</v>
      </c>
      <c r="B2545" s="164"/>
      <c r="C2545" s="165"/>
      <c r="D2545" s="166"/>
      <c r="E2545" s="165"/>
      <c r="F2545" s="165"/>
      <c r="G2545" s="220"/>
      <c r="H2545" s="165"/>
      <c r="I2545" s="167"/>
      <c r="J2545" s="168"/>
      <c r="K2545" s="503"/>
    </row>
    <row r="2546" spans="1:11" x14ac:dyDescent="0.2">
      <c r="A2546" s="163">
        <v>2531</v>
      </c>
      <c r="B2546" s="164"/>
      <c r="C2546" s="165"/>
      <c r="D2546" s="166"/>
      <c r="E2546" s="165"/>
      <c r="F2546" s="165"/>
      <c r="G2546" s="220"/>
      <c r="H2546" s="165"/>
      <c r="I2546" s="167"/>
      <c r="J2546" s="168"/>
      <c r="K2546" s="503"/>
    </row>
    <row r="2547" spans="1:11" x14ac:dyDescent="0.2">
      <c r="A2547" s="163">
        <v>2532</v>
      </c>
      <c r="B2547" s="164"/>
      <c r="C2547" s="165"/>
      <c r="D2547" s="166"/>
      <c r="E2547" s="165"/>
      <c r="F2547" s="165"/>
      <c r="G2547" s="220"/>
      <c r="H2547" s="165"/>
      <c r="I2547" s="167"/>
      <c r="J2547" s="168"/>
      <c r="K2547" s="503"/>
    </row>
    <row r="2548" spans="1:11" x14ac:dyDescent="0.2">
      <c r="A2548" s="163">
        <v>2533</v>
      </c>
      <c r="B2548" s="164"/>
      <c r="C2548" s="165"/>
      <c r="D2548" s="166"/>
      <c r="E2548" s="165"/>
      <c r="F2548" s="165"/>
      <c r="G2548" s="220"/>
      <c r="H2548" s="165"/>
      <c r="I2548" s="167"/>
      <c r="J2548" s="168"/>
      <c r="K2548" s="503"/>
    </row>
    <row r="2549" spans="1:11" x14ac:dyDescent="0.2">
      <c r="A2549" s="163">
        <v>2534</v>
      </c>
      <c r="B2549" s="164"/>
      <c r="C2549" s="165"/>
      <c r="D2549" s="166"/>
      <c r="E2549" s="165"/>
      <c r="F2549" s="165"/>
      <c r="G2549" s="220"/>
      <c r="H2549" s="165"/>
      <c r="I2549" s="167"/>
      <c r="J2549" s="168"/>
      <c r="K2549" s="503"/>
    </row>
    <row r="2550" spans="1:11" x14ac:dyDescent="0.2">
      <c r="A2550" s="163">
        <v>2535</v>
      </c>
      <c r="B2550" s="164"/>
      <c r="C2550" s="165"/>
      <c r="D2550" s="166"/>
      <c r="E2550" s="165"/>
      <c r="F2550" s="165"/>
      <c r="G2550" s="220"/>
      <c r="H2550" s="165"/>
      <c r="I2550" s="167"/>
      <c r="J2550" s="168"/>
      <c r="K2550" s="503"/>
    </row>
    <row r="2551" spans="1:11" x14ac:dyDescent="0.2">
      <c r="A2551" s="163">
        <v>2536</v>
      </c>
      <c r="B2551" s="164"/>
      <c r="C2551" s="165"/>
      <c r="D2551" s="166"/>
      <c r="E2551" s="165"/>
      <c r="F2551" s="165"/>
      <c r="G2551" s="220"/>
      <c r="H2551" s="165"/>
      <c r="I2551" s="167"/>
      <c r="J2551" s="168"/>
      <c r="K2551" s="503"/>
    </row>
    <row r="2552" spans="1:11" x14ac:dyDescent="0.2">
      <c r="A2552" s="163">
        <v>2537</v>
      </c>
      <c r="B2552" s="164"/>
      <c r="C2552" s="165"/>
      <c r="D2552" s="166"/>
      <c r="E2552" s="165"/>
      <c r="F2552" s="165"/>
      <c r="G2552" s="220"/>
      <c r="H2552" s="165"/>
      <c r="I2552" s="167"/>
      <c r="J2552" s="168"/>
      <c r="K2552" s="503"/>
    </row>
    <row r="2553" spans="1:11" x14ac:dyDescent="0.2">
      <c r="A2553" s="163">
        <v>2538</v>
      </c>
      <c r="B2553" s="164"/>
      <c r="C2553" s="165"/>
      <c r="D2553" s="166"/>
      <c r="E2553" s="165"/>
      <c r="F2553" s="165"/>
      <c r="G2553" s="220"/>
      <c r="H2553" s="165"/>
      <c r="I2553" s="167"/>
      <c r="J2553" s="168"/>
      <c r="K2553" s="503"/>
    </row>
    <row r="2554" spans="1:11" x14ac:dyDescent="0.2">
      <c r="A2554" s="163">
        <v>2539</v>
      </c>
      <c r="B2554" s="164"/>
      <c r="C2554" s="165"/>
      <c r="D2554" s="166"/>
      <c r="E2554" s="165"/>
      <c r="F2554" s="165"/>
      <c r="G2554" s="220"/>
      <c r="H2554" s="165"/>
      <c r="I2554" s="167"/>
      <c r="J2554" s="168"/>
      <c r="K2554" s="503"/>
    </row>
    <row r="2555" spans="1:11" x14ac:dyDescent="0.2">
      <c r="A2555" s="163">
        <v>2540</v>
      </c>
      <c r="B2555" s="164"/>
      <c r="C2555" s="165"/>
      <c r="D2555" s="166"/>
      <c r="E2555" s="165"/>
      <c r="F2555" s="165"/>
      <c r="G2555" s="220"/>
      <c r="H2555" s="165"/>
      <c r="I2555" s="167"/>
      <c r="J2555" s="168"/>
      <c r="K2555" s="503"/>
    </row>
    <row r="2556" spans="1:11" x14ac:dyDescent="0.2">
      <c r="A2556" s="163">
        <v>2541</v>
      </c>
      <c r="B2556" s="164"/>
      <c r="C2556" s="165"/>
      <c r="D2556" s="166"/>
      <c r="E2556" s="165"/>
      <c r="F2556" s="165"/>
      <c r="G2556" s="220"/>
      <c r="H2556" s="165"/>
      <c r="I2556" s="167"/>
      <c r="J2556" s="168"/>
      <c r="K2556" s="503"/>
    </row>
    <row r="2557" spans="1:11" x14ac:dyDescent="0.2">
      <c r="A2557" s="163">
        <v>2542</v>
      </c>
      <c r="B2557" s="164"/>
      <c r="C2557" s="165"/>
      <c r="D2557" s="166"/>
      <c r="E2557" s="165"/>
      <c r="F2557" s="165"/>
      <c r="G2557" s="220"/>
      <c r="H2557" s="165"/>
      <c r="I2557" s="167"/>
      <c r="J2557" s="168"/>
      <c r="K2557" s="503"/>
    </row>
    <row r="2558" spans="1:11" x14ac:dyDescent="0.2">
      <c r="A2558" s="163">
        <v>2543</v>
      </c>
      <c r="B2558" s="164"/>
      <c r="C2558" s="165"/>
      <c r="D2558" s="166"/>
      <c r="E2558" s="165"/>
      <c r="F2558" s="165"/>
      <c r="G2558" s="220"/>
      <c r="H2558" s="165"/>
      <c r="I2558" s="167"/>
      <c r="J2558" s="168"/>
      <c r="K2558" s="503"/>
    </row>
    <row r="2559" spans="1:11" x14ac:dyDescent="0.2">
      <c r="A2559" s="163">
        <v>2544</v>
      </c>
      <c r="B2559" s="164"/>
      <c r="C2559" s="165"/>
      <c r="D2559" s="166"/>
      <c r="E2559" s="165"/>
      <c r="F2559" s="165"/>
      <c r="G2559" s="220"/>
      <c r="H2559" s="165"/>
      <c r="I2559" s="167"/>
      <c r="J2559" s="168"/>
      <c r="K2559" s="503"/>
    </row>
    <row r="2560" spans="1:11" x14ac:dyDescent="0.2">
      <c r="A2560" s="163">
        <v>2545</v>
      </c>
      <c r="B2560" s="164"/>
      <c r="C2560" s="165"/>
      <c r="D2560" s="166"/>
      <c r="E2560" s="165"/>
      <c r="F2560" s="165"/>
      <c r="G2560" s="220"/>
      <c r="H2560" s="165"/>
      <c r="I2560" s="167"/>
      <c r="J2560" s="168"/>
      <c r="K2560" s="503"/>
    </row>
    <row r="2561" spans="1:11" x14ac:dyDescent="0.2">
      <c r="A2561" s="163">
        <v>2546</v>
      </c>
      <c r="B2561" s="164"/>
      <c r="C2561" s="165"/>
      <c r="D2561" s="166"/>
      <c r="E2561" s="165"/>
      <c r="F2561" s="165"/>
      <c r="G2561" s="220"/>
      <c r="H2561" s="165"/>
      <c r="I2561" s="167"/>
      <c r="J2561" s="168"/>
      <c r="K2561" s="503"/>
    </row>
    <row r="2562" spans="1:11" x14ac:dyDescent="0.2">
      <c r="A2562" s="163">
        <v>2547</v>
      </c>
      <c r="B2562" s="164"/>
      <c r="C2562" s="165"/>
      <c r="D2562" s="166"/>
      <c r="E2562" s="165"/>
      <c r="F2562" s="165"/>
      <c r="G2562" s="220"/>
      <c r="H2562" s="165"/>
      <c r="I2562" s="167"/>
      <c r="J2562" s="168"/>
      <c r="K2562" s="503"/>
    </row>
    <row r="2563" spans="1:11" x14ac:dyDescent="0.2">
      <c r="A2563" s="163">
        <v>2548</v>
      </c>
      <c r="B2563" s="164"/>
      <c r="C2563" s="165"/>
      <c r="D2563" s="166"/>
      <c r="E2563" s="165"/>
      <c r="F2563" s="165"/>
      <c r="G2563" s="220"/>
      <c r="H2563" s="165"/>
      <c r="I2563" s="167"/>
      <c r="J2563" s="168"/>
      <c r="K2563" s="503"/>
    </row>
    <row r="2564" spans="1:11" x14ac:dyDescent="0.2">
      <c r="A2564" s="163">
        <v>2549</v>
      </c>
      <c r="B2564" s="164"/>
      <c r="C2564" s="165"/>
      <c r="D2564" s="166"/>
      <c r="E2564" s="165"/>
      <c r="F2564" s="165"/>
      <c r="G2564" s="220"/>
      <c r="H2564" s="165"/>
      <c r="I2564" s="167"/>
      <c r="J2564" s="168"/>
      <c r="K2564" s="503"/>
    </row>
    <row r="2565" spans="1:11" x14ac:dyDescent="0.2">
      <c r="A2565" s="163">
        <v>2550</v>
      </c>
      <c r="B2565" s="164"/>
      <c r="C2565" s="165"/>
      <c r="D2565" s="166"/>
      <c r="E2565" s="165"/>
      <c r="F2565" s="165"/>
      <c r="G2565" s="220"/>
      <c r="H2565" s="165"/>
      <c r="I2565" s="167"/>
      <c r="J2565" s="168"/>
      <c r="K2565" s="503"/>
    </row>
    <row r="2566" spans="1:11" x14ac:dyDescent="0.2">
      <c r="A2566" s="163">
        <v>2551</v>
      </c>
      <c r="B2566" s="164"/>
      <c r="C2566" s="165"/>
      <c r="D2566" s="166"/>
      <c r="E2566" s="165"/>
      <c r="F2566" s="165"/>
      <c r="G2566" s="220"/>
      <c r="H2566" s="165"/>
      <c r="I2566" s="167"/>
      <c r="J2566" s="168"/>
      <c r="K2566" s="503"/>
    </row>
    <row r="2567" spans="1:11" x14ac:dyDescent="0.2">
      <c r="A2567" s="163">
        <v>2552</v>
      </c>
      <c r="B2567" s="164"/>
      <c r="C2567" s="165"/>
      <c r="D2567" s="166"/>
      <c r="E2567" s="165"/>
      <c r="F2567" s="165"/>
      <c r="G2567" s="220"/>
      <c r="H2567" s="165"/>
      <c r="I2567" s="167"/>
      <c r="J2567" s="168"/>
      <c r="K2567" s="503"/>
    </row>
    <row r="2568" spans="1:11" x14ac:dyDescent="0.2">
      <c r="A2568" s="163">
        <v>2553</v>
      </c>
      <c r="B2568" s="164"/>
      <c r="C2568" s="165"/>
      <c r="D2568" s="166"/>
      <c r="E2568" s="165"/>
      <c r="F2568" s="165"/>
      <c r="G2568" s="220"/>
      <c r="H2568" s="165"/>
      <c r="I2568" s="167"/>
      <c r="J2568" s="168"/>
      <c r="K2568" s="503"/>
    </row>
    <row r="2569" spans="1:11" x14ac:dyDescent="0.2">
      <c r="A2569" s="163">
        <v>2554</v>
      </c>
      <c r="B2569" s="164"/>
      <c r="C2569" s="165"/>
      <c r="D2569" s="166"/>
      <c r="E2569" s="165"/>
      <c r="F2569" s="165"/>
      <c r="G2569" s="220"/>
      <c r="H2569" s="165"/>
      <c r="I2569" s="167"/>
      <c r="J2569" s="168"/>
      <c r="K2569" s="503"/>
    </row>
    <row r="2570" spans="1:11" x14ac:dyDescent="0.2">
      <c r="A2570" s="163">
        <v>2555</v>
      </c>
      <c r="B2570" s="164"/>
      <c r="C2570" s="165"/>
      <c r="D2570" s="166"/>
      <c r="E2570" s="165"/>
      <c r="F2570" s="165"/>
      <c r="G2570" s="220"/>
      <c r="H2570" s="165"/>
      <c r="I2570" s="167"/>
      <c r="J2570" s="168"/>
      <c r="K2570" s="503"/>
    </row>
    <row r="2571" spans="1:11" x14ac:dyDescent="0.2">
      <c r="A2571" s="163">
        <v>2556</v>
      </c>
      <c r="B2571" s="164"/>
      <c r="C2571" s="165"/>
      <c r="D2571" s="166"/>
      <c r="E2571" s="165"/>
      <c r="F2571" s="165"/>
      <c r="G2571" s="220"/>
      <c r="H2571" s="165"/>
      <c r="I2571" s="167"/>
      <c r="J2571" s="168"/>
      <c r="K2571" s="503"/>
    </row>
    <row r="2572" spans="1:11" x14ac:dyDescent="0.2">
      <c r="A2572" s="163">
        <v>2557</v>
      </c>
      <c r="B2572" s="164"/>
      <c r="C2572" s="165"/>
      <c r="D2572" s="166"/>
      <c r="E2572" s="165"/>
      <c r="F2572" s="165"/>
      <c r="G2572" s="220"/>
      <c r="H2572" s="165"/>
      <c r="I2572" s="167"/>
      <c r="J2572" s="168"/>
      <c r="K2572" s="503"/>
    </row>
    <row r="2573" spans="1:11" x14ac:dyDescent="0.2">
      <c r="A2573" s="163">
        <v>2558</v>
      </c>
      <c r="B2573" s="164"/>
      <c r="C2573" s="165"/>
      <c r="D2573" s="166"/>
      <c r="E2573" s="165"/>
      <c r="F2573" s="165"/>
      <c r="G2573" s="220"/>
      <c r="H2573" s="165"/>
      <c r="I2573" s="167"/>
      <c r="J2573" s="168"/>
      <c r="K2573" s="503"/>
    </row>
    <row r="2574" spans="1:11" x14ac:dyDescent="0.2">
      <c r="A2574" s="163">
        <v>2559</v>
      </c>
      <c r="B2574" s="164"/>
      <c r="C2574" s="165"/>
      <c r="D2574" s="166"/>
      <c r="E2574" s="165"/>
      <c r="F2574" s="165"/>
      <c r="G2574" s="220"/>
      <c r="H2574" s="165"/>
      <c r="I2574" s="167"/>
      <c r="J2574" s="168"/>
      <c r="K2574" s="503"/>
    </row>
    <row r="2575" spans="1:11" x14ac:dyDescent="0.2">
      <c r="A2575" s="163">
        <v>2560</v>
      </c>
      <c r="B2575" s="164"/>
      <c r="C2575" s="165"/>
      <c r="D2575" s="166"/>
      <c r="E2575" s="165"/>
      <c r="F2575" s="165"/>
      <c r="G2575" s="220"/>
      <c r="H2575" s="165"/>
      <c r="I2575" s="167"/>
      <c r="J2575" s="168"/>
      <c r="K2575" s="503"/>
    </row>
    <row r="2576" spans="1:11" x14ac:dyDescent="0.2">
      <c r="A2576" s="163">
        <v>2561</v>
      </c>
      <c r="B2576" s="164"/>
      <c r="C2576" s="165"/>
      <c r="D2576" s="166"/>
      <c r="E2576" s="165"/>
      <c r="F2576" s="165"/>
      <c r="G2576" s="220"/>
      <c r="H2576" s="165"/>
      <c r="I2576" s="167"/>
      <c r="J2576" s="168"/>
      <c r="K2576" s="503"/>
    </row>
    <row r="2577" spans="1:11" x14ac:dyDescent="0.2">
      <c r="A2577" s="163">
        <v>2562</v>
      </c>
      <c r="B2577" s="164"/>
      <c r="C2577" s="165"/>
      <c r="D2577" s="166"/>
      <c r="E2577" s="165"/>
      <c r="F2577" s="165"/>
      <c r="G2577" s="220"/>
      <c r="H2577" s="165"/>
      <c r="I2577" s="167"/>
      <c r="J2577" s="168"/>
      <c r="K2577" s="503"/>
    </row>
    <row r="2578" spans="1:11" x14ac:dyDescent="0.2">
      <c r="A2578" s="163">
        <v>2563</v>
      </c>
      <c r="B2578" s="164"/>
      <c r="C2578" s="165"/>
      <c r="D2578" s="166"/>
      <c r="E2578" s="165"/>
      <c r="F2578" s="165"/>
      <c r="G2578" s="220"/>
      <c r="H2578" s="165"/>
      <c r="I2578" s="167"/>
      <c r="J2578" s="168"/>
      <c r="K2578" s="503"/>
    </row>
    <row r="2579" spans="1:11" x14ac:dyDescent="0.2">
      <c r="A2579" s="163">
        <v>2564</v>
      </c>
      <c r="B2579" s="164"/>
      <c r="C2579" s="165"/>
      <c r="D2579" s="166"/>
      <c r="E2579" s="165"/>
      <c r="F2579" s="165"/>
      <c r="G2579" s="220"/>
      <c r="H2579" s="165"/>
      <c r="I2579" s="167"/>
      <c r="J2579" s="168"/>
      <c r="K2579" s="503"/>
    </row>
    <row r="2580" spans="1:11" x14ac:dyDescent="0.2">
      <c r="A2580" s="163">
        <v>2565</v>
      </c>
      <c r="B2580" s="164"/>
      <c r="C2580" s="165"/>
      <c r="D2580" s="166"/>
      <c r="E2580" s="165"/>
      <c r="F2580" s="165"/>
      <c r="G2580" s="220"/>
      <c r="H2580" s="165"/>
      <c r="I2580" s="167"/>
      <c r="J2580" s="168"/>
      <c r="K2580" s="503"/>
    </row>
    <row r="2581" spans="1:11" x14ac:dyDescent="0.2">
      <c r="A2581" s="163">
        <v>2566</v>
      </c>
      <c r="B2581" s="164"/>
      <c r="C2581" s="165"/>
      <c r="D2581" s="166"/>
      <c r="E2581" s="165"/>
      <c r="F2581" s="165"/>
      <c r="G2581" s="220"/>
      <c r="H2581" s="165"/>
      <c r="I2581" s="167"/>
      <c r="J2581" s="168"/>
      <c r="K2581" s="503"/>
    </row>
    <row r="2582" spans="1:11" x14ac:dyDescent="0.2">
      <c r="A2582" s="163">
        <v>2567</v>
      </c>
      <c r="B2582" s="164"/>
      <c r="C2582" s="165"/>
      <c r="D2582" s="166"/>
      <c r="E2582" s="165"/>
      <c r="F2582" s="165"/>
      <c r="G2582" s="220"/>
      <c r="H2582" s="165"/>
      <c r="I2582" s="167"/>
      <c r="J2582" s="168"/>
      <c r="K2582" s="503"/>
    </row>
    <row r="2583" spans="1:11" x14ac:dyDescent="0.2">
      <c r="A2583" s="163">
        <v>2568</v>
      </c>
      <c r="B2583" s="164"/>
      <c r="C2583" s="165"/>
      <c r="D2583" s="166"/>
      <c r="E2583" s="165"/>
      <c r="F2583" s="165"/>
      <c r="G2583" s="220"/>
      <c r="H2583" s="165"/>
      <c r="I2583" s="167"/>
      <c r="J2583" s="168"/>
      <c r="K2583" s="503"/>
    </row>
    <row r="2584" spans="1:11" x14ac:dyDescent="0.2">
      <c r="A2584" s="163">
        <v>2569</v>
      </c>
      <c r="B2584" s="164"/>
      <c r="C2584" s="165"/>
      <c r="D2584" s="166"/>
      <c r="E2584" s="165"/>
      <c r="F2584" s="165"/>
      <c r="G2584" s="220"/>
      <c r="H2584" s="165"/>
      <c r="I2584" s="167"/>
      <c r="J2584" s="168"/>
      <c r="K2584" s="503"/>
    </row>
    <row r="2585" spans="1:11" x14ac:dyDescent="0.2">
      <c r="A2585" s="163">
        <v>2570</v>
      </c>
      <c r="B2585" s="164"/>
      <c r="C2585" s="165"/>
      <c r="D2585" s="166"/>
      <c r="E2585" s="165"/>
      <c r="F2585" s="165"/>
      <c r="G2585" s="220"/>
      <c r="H2585" s="165"/>
      <c r="I2585" s="167"/>
      <c r="J2585" s="168"/>
      <c r="K2585" s="503"/>
    </row>
    <row r="2586" spans="1:11" x14ac:dyDescent="0.2">
      <c r="A2586" s="163">
        <v>2571</v>
      </c>
      <c r="B2586" s="164"/>
      <c r="C2586" s="165"/>
      <c r="D2586" s="166"/>
      <c r="E2586" s="165"/>
      <c r="F2586" s="165"/>
      <c r="G2586" s="220"/>
      <c r="H2586" s="165"/>
      <c r="I2586" s="167"/>
      <c r="J2586" s="168"/>
      <c r="K2586" s="503"/>
    </row>
    <row r="2587" spans="1:11" x14ac:dyDescent="0.2">
      <c r="A2587" s="163">
        <v>2572</v>
      </c>
      <c r="B2587" s="164"/>
      <c r="C2587" s="165"/>
      <c r="D2587" s="166"/>
      <c r="E2587" s="165"/>
      <c r="F2587" s="165"/>
      <c r="G2587" s="220"/>
      <c r="H2587" s="165"/>
      <c r="I2587" s="167"/>
      <c r="J2587" s="168"/>
      <c r="K2587" s="503"/>
    </row>
    <row r="2588" spans="1:11" x14ac:dyDescent="0.2">
      <c r="A2588" s="163">
        <v>2573</v>
      </c>
      <c r="B2588" s="164"/>
      <c r="C2588" s="165"/>
      <c r="D2588" s="166"/>
      <c r="E2588" s="165"/>
      <c r="F2588" s="165"/>
      <c r="G2588" s="220"/>
      <c r="H2588" s="165"/>
      <c r="I2588" s="167"/>
      <c r="J2588" s="168"/>
      <c r="K2588" s="503"/>
    </row>
    <row r="2589" spans="1:11" x14ac:dyDescent="0.2">
      <c r="A2589" s="163">
        <v>2574</v>
      </c>
      <c r="B2589" s="164"/>
      <c r="C2589" s="165"/>
      <c r="D2589" s="166"/>
      <c r="E2589" s="165"/>
      <c r="F2589" s="165"/>
      <c r="G2589" s="220"/>
      <c r="H2589" s="165"/>
      <c r="I2589" s="167"/>
      <c r="J2589" s="168"/>
      <c r="K2589" s="503"/>
    </row>
    <row r="2590" spans="1:11" x14ac:dyDescent="0.2">
      <c r="A2590" s="163">
        <v>2575</v>
      </c>
      <c r="B2590" s="164"/>
      <c r="C2590" s="165"/>
      <c r="D2590" s="166"/>
      <c r="E2590" s="165"/>
      <c r="F2590" s="165"/>
      <c r="G2590" s="220"/>
      <c r="H2590" s="165"/>
      <c r="I2590" s="167"/>
      <c r="J2590" s="168"/>
      <c r="K2590" s="503"/>
    </row>
    <row r="2591" spans="1:11" x14ac:dyDescent="0.2">
      <c r="A2591" s="163">
        <v>2576</v>
      </c>
      <c r="B2591" s="164"/>
      <c r="C2591" s="165"/>
      <c r="D2591" s="166"/>
      <c r="E2591" s="165"/>
      <c r="F2591" s="165"/>
      <c r="G2591" s="220"/>
      <c r="H2591" s="165"/>
      <c r="I2591" s="167"/>
      <c r="J2591" s="168"/>
      <c r="K2591" s="503"/>
    </row>
    <row r="2592" spans="1:11" x14ac:dyDescent="0.2">
      <c r="A2592" s="163">
        <v>2577</v>
      </c>
      <c r="B2592" s="164"/>
      <c r="C2592" s="165"/>
      <c r="D2592" s="166"/>
      <c r="E2592" s="165"/>
      <c r="F2592" s="165"/>
      <c r="G2592" s="220"/>
      <c r="H2592" s="165"/>
      <c r="I2592" s="167"/>
      <c r="J2592" s="168"/>
      <c r="K2592" s="503"/>
    </row>
    <row r="2593" spans="1:11" x14ac:dyDescent="0.2">
      <c r="A2593" s="163">
        <v>2578</v>
      </c>
      <c r="B2593" s="164"/>
      <c r="C2593" s="165"/>
      <c r="D2593" s="166"/>
      <c r="E2593" s="165"/>
      <c r="F2593" s="165"/>
      <c r="G2593" s="220"/>
      <c r="H2593" s="165"/>
      <c r="I2593" s="167"/>
      <c r="J2593" s="168"/>
      <c r="K2593" s="503"/>
    </row>
    <row r="2594" spans="1:11" x14ac:dyDescent="0.2">
      <c r="A2594" s="163">
        <v>2579</v>
      </c>
      <c r="B2594" s="164"/>
      <c r="C2594" s="165"/>
      <c r="D2594" s="166"/>
      <c r="E2594" s="165"/>
      <c r="F2594" s="165"/>
      <c r="G2594" s="220"/>
      <c r="H2594" s="165"/>
      <c r="I2594" s="167"/>
      <c r="J2594" s="168"/>
      <c r="K2594" s="503"/>
    </row>
    <row r="2595" spans="1:11" x14ac:dyDescent="0.2">
      <c r="A2595" s="163">
        <v>2580</v>
      </c>
      <c r="B2595" s="164"/>
      <c r="C2595" s="165"/>
      <c r="D2595" s="166"/>
      <c r="E2595" s="165"/>
      <c r="F2595" s="165"/>
      <c r="G2595" s="220"/>
      <c r="H2595" s="165"/>
      <c r="I2595" s="167"/>
      <c r="J2595" s="168"/>
      <c r="K2595" s="503"/>
    </row>
    <row r="2596" spans="1:11" x14ac:dyDescent="0.2">
      <c r="A2596" s="163">
        <v>2581</v>
      </c>
      <c r="B2596" s="164"/>
      <c r="C2596" s="165"/>
      <c r="D2596" s="166"/>
      <c r="E2596" s="165"/>
      <c r="F2596" s="165"/>
      <c r="G2596" s="220"/>
      <c r="H2596" s="165"/>
      <c r="I2596" s="167"/>
      <c r="J2596" s="168"/>
      <c r="K2596" s="503"/>
    </row>
    <row r="2597" spans="1:11" x14ac:dyDescent="0.2">
      <c r="A2597" s="163">
        <v>2582</v>
      </c>
      <c r="B2597" s="164"/>
      <c r="C2597" s="165"/>
      <c r="D2597" s="166"/>
      <c r="E2597" s="165"/>
      <c r="F2597" s="165"/>
      <c r="G2597" s="220"/>
      <c r="H2597" s="165"/>
      <c r="I2597" s="167"/>
      <c r="J2597" s="168"/>
      <c r="K2597" s="503"/>
    </row>
    <row r="2598" spans="1:11" x14ac:dyDescent="0.2">
      <c r="A2598" s="163">
        <v>2583</v>
      </c>
      <c r="B2598" s="164"/>
      <c r="C2598" s="165"/>
      <c r="D2598" s="166"/>
      <c r="E2598" s="165"/>
      <c r="F2598" s="165"/>
      <c r="G2598" s="220"/>
      <c r="H2598" s="165"/>
      <c r="I2598" s="167"/>
      <c r="J2598" s="168"/>
      <c r="K2598" s="503"/>
    </row>
    <row r="2599" spans="1:11" x14ac:dyDescent="0.2">
      <c r="A2599" s="163">
        <v>2584</v>
      </c>
      <c r="B2599" s="164"/>
      <c r="C2599" s="165"/>
      <c r="D2599" s="166"/>
      <c r="E2599" s="165"/>
      <c r="F2599" s="165"/>
      <c r="G2599" s="220"/>
      <c r="H2599" s="165"/>
      <c r="I2599" s="167"/>
      <c r="J2599" s="168"/>
      <c r="K2599" s="503"/>
    </row>
    <row r="2600" spans="1:11" x14ac:dyDescent="0.2">
      <c r="A2600" s="163">
        <v>2585</v>
      </c>
      <c r="B2600" s="164"/>
      <c r="C2600" s="165"/>
      <c r="D2600" s="166"/>
      <c r="E2600" s="165"/>
      <c r="F2600" s="165"/>
      <c r="G2600" s="220"/>
      <c r="H2600" s="165"/>
      <c r="I2600" s="167"/>
      <c r="J2600" s="168"/>
      <c r="K2600" s="503"/>
    </row>
    <row r="2601" spans="1:11" x14ac:dyDescent="0.2">
      <c r="A2601" s="163">
        <v>2586</v>
      </c>
      <c r="B2601" s="164"/>
      <c r="C2601" s="165"/>
      <c r="D2601" s="166"/>
      <c r="E2601" s="165"/>
      <c r="F2601" s="165"/>
      <c r="G2601" s="220"/>
      <c r="H2601" s="165"/>
      <c r="I2601" s="167"/>
      <c r="J2601" s="168"/>
      <c r="K2601" s="503"/>
    </row>
    <row r="2602" spans="1:11" x14ac:dyDescent="0.2">
      <c r="A2602" s="163">
        <v>2587</v>
      </c>
      <c r="B2602" s="164"/>
      <c r="C2602" s="165"/>
      <c r="D2602" s="166"/>
      <c r="E2602" s="165"/>
      <c r="F2602" s="165"/>
      <c r="G2602" s="220"/>
      <c r="H2602" s="165"/>
      <c r="I2602" s="167"/>
      <c r="J2602" s="168"/>
      <c r="K2602" s="503"/>
    </row>
    <row r="2603" spans="1:11" x14ac:dyDescent="0.2">
      <c r="A2603" s="163">
        <v>2588</v>
      </c>
      <c r="B2603" s="164"/>
      <c r="C2603" s="165"/>
      <c r="D2603" s="166"/>
      <c r="E2603" s="165"/>
      <c r="F2603" s="165"/>
      <c r="G2603" s="220"/>
      <c r="H2603" s="165"/>
      <c r="I2603" s="167"/>
      <c r="J2603" s="168"/>
      <c r="K2603" s="503"/>
    </row>
    <row r="2604" spans="1:11" x14ac:dyDescent="0.2">
      <c r="A2604" s="163">
        <v>2589</v>
      </c>
      <c r="B2604" s="164"/>
      <c r="C2604" s="165"/>
      <c r="D2604" s="166"/>
      <c r="E2604" s="165"/>
      <c r="F2604" s="165"/>
      <c r="G2604" s="220"/>
      <c r="H2604" s="165"/>
      <c r="I2604" s="167"/>
      <c r="J2604" s="168"/>
      <c r="K2604" s="503"/>
    </row>
    <row r="2605" spans="1:11" x14ac:dyDescent="0.2">
      <c r="A2605" s="163">
        <v>2590</v>
      </c>
      <c r="B2605" s="164"/>
      <c r="C2605" s="165"/>
      <c r="D2605" s="166"/>
      <c r="E2605" s="165"/>
      <c r="F2605" s="165"/>
      <c r="G2605" s="220"/>
      <c r="H2605" s="165"/>
      <c r="I2605" s="167"/>
      <c r="J2605" s="168"/>
      <c r="K2605" s="503"/>
    </row>
    <row r="2606" spans="1:11" x14ac:dyDescent="0.2">
      <c r="A2606" s="163">
        <v>2591</v>
      </c>
      <c r="B2606" s="164"/>
      <c r="C2606" s="165"/>
      <c r="D2606" s="166"/>
      <c r="E2606" s="165"/>
      <c r="F2606" s="165"/>
      <c r="G2606" s="220"/>
      <c r="H2606" s="165"/>
      <c r="I2606" s="167"/>
      <c r="J2606" s="168"/>
      <c r="K2606" s="503"/>
    </row>
    <row r="2607" spans="1:11" x14ac:dyDescent="0.2">
      <c r="A2607" s="163">
        <v>2592</v>
      </c>
      <c r="B2607" s="164"/>
      <c r="C2607" s="165"/>
      <c r="D2607" s="166"/>
      <c r="E2607" s="165"/>
      <c r="F2607" s="165"/>
      <c r="G2607" s="220"/>
      <c r="H2607" s="165"/>
      <c r="I2607" s="167"/>
      <c r="J2607" s="168"/>
      <c r="K2607" s="503"/>
    </row>
    <row r="2608" spans="1:11" x14ac:dyDescent="0.2">
      <c r="A2608" s="163">
        <v>2593</v>
      </c>
      <c r="B2608" s="164"/>
      <c r="C2608" s="165"/>
      <c r="D2608" s="166"/>
      <c r="E2608" s="165"/>
      <c r="F2608" s="165"/>
      <c r="G2608" s="220"/>
      <c r="H2608" s="165"/>
      <c r="I2608" s="167"/>
      <c r="J2608" s="168"/>
      <c r="K2608" s="503"/>
    </row>
    <row r="2609" spans="1:11" x14ac:dyDescent="0.2">
      <c r="A2609" s="163">
        <v>2594</v>
      </c>
      <c r="B2609" s="164"/>
      <c r="C2609" s="165"/>
      <c r="D2609" s="166"/>
      <c r="E2609" s="165"/>
      <c r="F2609" s="165"/>
      <c r="G2609" s="220"/>
      <c r="H2609" s="165"/>
      <c r="I2609" s="167"/>
      <c r="J2609" s="168"/>
      <c r="K2609" s="503"/>
    </row>
    <row r="2610" spans="1:11" x14ac:dyDescent="0.2">
      <c r="A2610" s="163">
        <v>2595</v>
      </c>
      <c r="B2610" s="164"/>
      <c r="C2610" s="165"/>
      <c r="D2610" s="166"/>
      <c r="E2610" s="165"/>
      <c r="F2610" s="165"/>
      <c r="G2610" s="220"/>
      <c r="H2610" s="165"/>
      <c r="I2610" s="167"/>
      <c r="J2610" s="168"/>
      <c r="K2610" s="503"/>
    </row>
    <row r="2611" spans="1:11" x14ac:dyDescent="0.2">
      <c r="A2611" s="163">
        <v>2596</v>
      </c>
      <c r="B2611" s="164"/>
      <c r="C2611" s="165"/>
      <c r="D2611" s="166"/>
      <c r="E2611" s="165"/>
      <c r="F2611" s="165"/>
      <c r="G2611" s="220"/>
      <c r="H2611" s="165"/>
      <c r="I2611" s="167"/>
      <c r="J2611" s="168"/>
      <c r="K2611" s="503"/>
    </row>
    <row r="2612" spans="1:11" x14ac:dyDescent="0.2">
      <c r="A2612" s="163">
        <v>2597</v>
      </c>
      <c r="B2612" s="164"/>
      <c r="C2612" s="165"/>
      <c r="D2612" s="166"/>
      <c r="E2612" s="165"/>
      <c r="F2612" s="165"/>
      <c r="G2612" s="220"/>
      <c r="H2612" s="165"/>
      <c r="I2612" s="167"/>
      <c r="J2612" s="168"/>
      <c r="K2612" s="503"/>
    </row>
    <row r="2613" spans="1:11" x14ac:dyDescent="0.2">
      <c r="A2613" s="163">
        <v>2598</v>
      </c>
      <c r="B2613" s="164"/>
      <c r="C2613" s="165"/>
      <c r="D2613" s="166"/>
      <c r="E2613" s="165"/>
      <c r="F2613" s="165"/>
      <c r="G2613" s="220"/>
      <c r="H2613" s="165"/>
      <c r="I2613" s="167"/>
      <c r="J2613" s="168"/>
      <c r="K2613" s="503"/>
    </row>
    <row r="2614" spans="1:11" x14ac:dyDescent="0.2">
      <c r="A2614" s="163">
        <v>2599</v>
      </c>
      <c r="B2614" s="164"/>
      <c r="C2614" s="165"/>
      <c r="D2614" s="166"/>
      <c r="E2614" s="165"/>
      <c r="F2614" s="165"/>
      <c r="G2614" s="220"/>
      <c r="H2614" s="165"/>
      <c r="I2614" s="167"/>
      <c r="J2614" s="168"/>
      <c r="K2614" s="503"/>
    </row>
    <row r="2615" spans="1:11" x14ac:dyDescent="0.2">
      <c r="A2615" s="163">
        <v>2600</v>
      </c>
      <c r="B2615" s="164"/>
      <c r="C2615" s="165"/>
      <c r="D2615" s="166"/>
      <c r="E2615" s="165"/>
      <c r="F2615" s="165"/>
      <c r="G2615" s="220"/>
      <c r="H2615" s="165"/>
      <c r="I2615" s="167"/>
      <c r="J2615" s="168"/>
      <c r="K2615" s="503"/>
    </row>
    <row r="2616" spans="1:11" x14ac:dyDescent="0.2">
      <c r="A2616" s="163">
        <v>2601</v>
      </c>
      <c r="B2616" s="164"/>
      <c r="C2616" s="165"/>
      <c r="D2616" s="166"/>
      <c r="E2616" s="165"/>
      <c r="F2616" s="165"/>
      <c r="G2616" s="220"/>
      <c r="H2616" s="165"/>
      <c r="I2616" s="167"/>
      <c r="J2616" s="168"/>
      <c r="K2616" s="503"/>
    </row>
    <row r="2617" spans="1:11" x14ac:dyDescent="0.2">
      <c r="A2617" s="163">
        <v>2602</v>
      </c>
      <c r="B2617" s="164"/>
      <c r="C2617" s="165"/>
      <c r="D2617" s="166"/>
      <c r="E2617" s="165"/>
      <c r="F2617" s="165"/>
      <c r="G2617" s="220"/>
      <c r="H2617" s="165"/>
      <c r="I2617" s="167"/>
      <c r="J2617" s="168"/>
      <c r="K2617" s="503"/>
    </row>
    <row r="2618" spans="1:11" x14ac:dyDescent="0.2">
      <c r="A2618" s="163">
        <v>2603</v>
      </c>
      <c r="B2618" s="164"/>
      <c r="C2618" s="165"/>
      <c r="D2618" s="166"/>
      <c r="E2618" s="165"/>
      <c r="F2618" s="165"/>
      <c r="G2618" s="220"/>
      <c r="H2618" s="165"/>
      <c r="I2618" s="167"/>
      <c r="J2618" s="168"/>
      <c r="K2618" s="503"/>
    </row>
    <row r="2619" spans="1:11" x14ac:dyDescent="0.2">
      <c r="A2619" s="163">
        <v>2604</v>
      </c>
      <c r="B2619" s="164"/>
      <c r="C2619" s="165"/>
      <c r="D2619" s="166"/>
      <c r="E2619" s="165"/>
      <c r="F2619" s="165"/>
      <c r="G2619" s="220"/>
      <c r="H2619" s="165"/>
      <c r="I2619" s="167"/>
      <c r="J2619" s="168"/>
      <c r="K2619" s="503"/>
    </row>
    <row r="2620" spans="1:11" x14ac:dyDescent="0.2">
      <c r="A2620" s="163">
        <v>2605</v>
      </c>
      <c r="B2620" s="164"/>
      <c r="C2620" s="165"/>
      <c r="D2620" s="166"/>
      <c r="E2620" s="165"/>
      <c r="F2620" s="165"/>
      <c r="G2620" s="220"/>
      <c r="H2620" s="165"/>
      <c r="I2620" s="167"/>
      <c r="J2620" s="168"/>
      <c r="K2620" s="503"/>
    </row>
    <row r="2621" spans="1:11" x14ac:dyDescent="0.2">
      <c r="A2621" s="163">
        <v>2606</v>
      </c>
      <c r="B2621" s="164"/>
      <c r="C2621" s="165"/>
      <c r="D2621" s="166"/>
      <c r="E2621" s="165"/>
      <c r="F2621" s="165"/>
      <c r="G2621" s="220"/>
      <c r="H2621" s="165"/>
      <c r="I2621" s="167"/>
      <c r="J2621" s="168"/>
      <c r="K2621" s="503"/>
    </row>
    <row r="2622" spans="1:11" x14ac:dyDescent="0.2">
      <c r="A2622" s="163">
        <v>2607</v>
      </c>
      <c r="B2622" s="164"/>
      <c r="C2622" s="165"/>
      <c r="D2622" s="166"/>
      <c r="E2622" s="165"/>
      <c r="F2622" s="165"/>
      <c r="G2622" s="220"/>
      <c r="H2622" s="165"/>
      <c r="I2622" s="167"/>
      <c r="J2622" s="168"/>
      <c r="K2622" s="503"/>
    </row>
    <row r="2623" spans="1:11" x14ac:dyDescent="0.2">
      <c r="A2623" s="163">
        <v>2608</v>
      </c>
      <c r="B2623" s="164"/>
      <c r="C2623" s="165"/>
      <c r="D2623" s="166"/>
      <c r="E2623" s="165"/>
      <c r="F2623" s="165"/>
      <c r="G2623" s="220"/>
      <c r="H2623" s="165"/>
      <c r="I2623" s="167"/>
      <c r="J2623" s="168"/>
      <c r="K2623" s="503"/>
    </row>
    <row r="2624" spans="1:11" x14ac:dyDescent="0.2">
      <c r="A2624" s="163">
        <v>2609</v>
      </c>
      <c r="B2624" s="164"/>
      <c r="C2624" s="165"/>
      <c r="D2624" s="166"/>
      <c r="E2624" s="165"/>
      <c r="F2624" s="165"/>
      <c r="G2624" s="220"/>
      <c r="H2624" s="165"/>
      <c r="I2624" s="167"/>
      <c r="J2624" s="168"/>
      <c r="K2624" s="503"/>
    </row>
    <row r="2625" spans="1:11" x14ac:dyDescent="0.2">
      <c r="A2625" s="163">
        <v>2610</v>
      </c>
      <c r="B2625" s="164"/>
      <c r="C2625" s="165"/>
      <c r="D2625" s="166"/>
      <c r="E2625" s="165"/>
      <c r="F2625" s="165"/>
      <c r="G2625" s="220"/>
      <c r="H2625" s="165"/>
      <c r="I2625" s="167"/>
      <c r="J2625" s="168"/>
      <c r="K2625" s="503"/>
    </row>
    <row r="2626" spans="1:11" x14ac:dyDescent="0.2">
      <c r="A2626" s="163">
        <v>2611</v>
      </c>
      <c r="B2626" s="164"/>
      <c r="C2626" s="165"/>
      <c r="D2626" s="166"/>
      <c r="E2626" s="165"/>
      <c r="F2626" s="165"/>
      <c r="G2626" s="220"/>
      <c r="H2626" s="165"/>
      <c r="I2626" s="167"/>
      <c r="J2626" s="168"/>
      <c r="K2626" s="503"/>
    </row>
    <row r="2627" spans="1:11" x14ac:dyDescent="0.2">
      <c r="A2627" s="163">
        <v>2612</v>
      </c>
      <c r="B2627" s="164"/>
      <c r="C2627" s="165"/>
      <c r="D2627" s="166"/>
      <c r="E2627" s="165"/>
      <c r="F2627" s="165"/>
      <c r="G2627" s="220"/>
      <c r="H2627" s="165"/>
      <c r="I2627" s="167"/>
      <c r="J2627" s="168"/>
      <c r="K2627" s="503"/>
    </row>
    <row r="2628" spans="1:11" x14ac:dyDescent="0.2">
      <c r="A2628" s="163">
        <v>2613</v>
      </c>
      <c r="B2628" s="164"/>
      <c r="C2628" s="165"/>
      <c r="D2628" s="166"/>
      <c r="E2628" s="165"/>
      <c r="F2628" s="165"/>
      <c r="G2628" s="220"/>
      <c r="H2628" s="165"/>
      <c r="I2628" s="167"/>
      <c r="J2628" s="168"/>
      <c r="K2628" s="503"/>
    </row>
    <row r="2629" spans="1:11" x14ac:dyDescent="0.2">
      <c r="A2629" s="163">
        <v>2614</v>
      </c>
      <c r="B2629" s="164"/>
      <c r="C2629" s="165"/>
      <c r="D2629" s="166"/>
      <c r="E2629" s="165"/>
      <c r="F2629" s="165"/>
      <c r="G2629" s="220"/>
      <c r="H2629" s="165"/>
      <c r="I2629" s="167"/>
      <c r="J2629" s="168"/>
      <c r="K2629" s="503"/>
    </row>
    <row r="2630" spans="1:11" x14ac:dyDescent="0.2">
      <c r="A2630" s="163">
        <v>2615</v>
      </c>
      <c r="B2630" s="164"/>
      <c r="C2630" s="165"/>
      <c r="D2630" s="166"/>
      <c r="E2630" s="165"/>
      <c r="F2630" s="165"/>
      <c r="G2630" s="220"/>
      <c r="H2630" s="165"/>
      <c r="I2630" s="167"/>
      <c r="J2630" s="168"/>
      <c r="K2630" s="503"/>
    </row>
    <row r="2631" spans="1:11" x14ac:dyDescent="0.2">
      <c r="A2631" s="163">
        <v>2616</v>
      </c>
      <c r="B2631" s="164"/>
      <c r="C2631" s="165"/>
      <c r="D2631" s="166"/>
      <c r="E2631" s="165"/>
      <c r="F2631" s="165"/>
      <c r="G2631" s="220"/>
      <c r="H2631" s="165"/>
      <c r="I2631" s="167"/>
      <c r="J2631" s="168"/>
      <c r="K2631" s="503"/>
    </row>
    <row r="2632" spans="1:11" x14ac:dyDescent="0.2">
      <c r="A2632" s="163">
        <v>2617</v>
      </c>
      <c r="B2632" s="164"/>
      <c r="C2632" s="165"/>
      <c r="D2632" s="166"/>
      <c r="E2632" s="165"/>
      <c r="F2632" s="165"/>
      <c r="G2632" s="220"/>
      <c r="H2632" s="165"/>
      <c r="I2632" s="167"/>
      <c r="J2632" s="168"/>
      <c r="K2632" s="503"/>
    </row>
    <row r="2633" spans="1:11" x14ac:dyDescent="0.2">
      <c r="A2633" s="163">
        <v>2618</v>
      </c>
      <c r="B2633" s="164"/>
      <c r="C2633" s="165"/>
      <c r="D2633" s="166"/>
      <c r="E2633" s="165"/>
      <c r="F2633" s="165"/>
      <c r="G2633" s="220"/>
      <c r="H2633" s="165"/>
      <c r="I2633" s="167"/>
      <c r="J2633" s="168"/>
      <c r="K2633" s="503"/>
    </row>
    <row r="2634" spans="1:11" x14ac:dyDescent="0.2">
      <c r="A2634" s="163">
        <v>2619</v>
      </c>
      <c r="B2634" s="164"/>
      <c r="C2634" s="165"/>
      <c r="D2634" s="166"/>
      <c r="E2634" s="165"/>
      <c r="F2634" s="165"/>
      <c r="G2634" s="220"/>
      <c r="H2634" s="165"/>
      <c r="I2634" s="167"/>
      <c r="J2634" s="168"/>
      <c r="K2634" s="503"/>
    </row>
    <row r="2635" spans="1:11" x14ac:dyDescent="0.2">
      <c r="A2635" s="163">
        <v>2620</v>
      </c>
      <c r="B2635" s="164"/>
      <c r="C2635" s="165"/>
      <c r="D2635" s="166"/>
      <c r="E2635" s="165"/>
      <c r="F2635" s="165"/>
      <c r="G2635" s="220"/>
      <c r="H2635" s="165"/>
      <c r="I2635" s="167"/>
      <c r="J2635" s="168"/>
      <c r="K2635" s="503"/>
    </row>
    <row r="2636" spans="1:11" x14ac:dyDescent="0.2">
      <c r="A2636" s="163">
        <v>2621</v>
      </c>
      <c r="B2636" s="164"/>
      <c r="C2636" s="165"/>
      <c r="D2636" s="166"/>
      <c r="E2636" s="165"/>
      <c r="F2636" s="165"/>
      <c r="G2636" s="220"/>
      <c r="H2636" s="165"/>
      <c r="I2636" s="167"/>
      <c r="J2636" s="168"/>
      <c r="K2636" s="503"/>
    </row>
    <row r="2637" spans="1:11" x14ac:dyDescent="0.2">
      <c r="A2637" s="163">
        <v>2622</v>
      </c>
      <c r="B2637" s="164"/>
      <c r="C2637" s="165"/>
      <c r="D2637" s="166"/>
      <c r="E2637" s="165"/>
      <c r="F2637" s="165"/>
      <c r="G2637" s="220"/>
      <c r="H2637" s="165"/>
      <c r="I2637" s="167"/>
      <c r="J2637" s="168"/>
      <c r="K2637" s="503"/>
    </row>
    <row r="2638" spans="1:11" x14ac:dyDescent="0.2">
      <c r="A2638" s="163">
        <v>2623</v>
      </c>
      <c r="B2638" s="164"/>
      <c r="C2638" s="165"/>
      <c r="D2638" s="166"/>
      <c r="E2638" s="165"/>
      <c r="F2638" s="165"/>
      <c r="G2638" s="220"/>
      <c r="H2638" s="165"/>
      <c r="I2638" s="167"/>
      <c r="J2638" s="168"/>
      <c r="K2638" s="503"/>
    </row>
    <row r="2639" spans="1:11" x14ac:dyDescent="0.2">
      <c r="A2639" s="163">
        <v>2624</v>
      </c>
      <c r="B2639" s="164"/>
      <c r="C2639" s="165"/>
      <c r="D2639" s="166"/>
      <c r="E2639" s="165"/>
      <c r="F2639" s="165"/>
      <c r="G2639" s="220"/>
      <c r="H2639" s="165"/>
      <c r="I2639" s="167"/>
      <c r="J2639" s="168"/>
      <c r="K2639" s="503"/>
    </row>
    <row r="2640" spans="1:11" x14ac:dyDescent="0.2">
      <c r="A2640" s="163">
        <v>2625</v>
      </c>
      <c r="B2640" s="164"/>
      <c r="C2640" s="165"/>
      <c r="D2640" s="166"/>
      <c r="E2640" s="165"/>
      <c r="F2640" s="165"/>
      <c r="G2640" s="220"/>
      <c r="H2640" s="165"/>
      <c r="I2640" s="167"/>
      <c r="J2640" s="168"/>
      <c r="K2640" s="503"/>
    </row>
    <row r="2641" spans="1:11" x14ac:dyDescent="0.2">
      <c r="A2641" s="163">
        <v>2626</v>
      </c>
      <c r="B2641" s="164"/>
      <c r="C2641" s="165"/>
      <c r="D2641" s="166"/>
      <c r="E2641" s="165"/>
      <c r="F2641" s="165"/>
      <c r="G2641" s="220"/>
      <c r="H2641" s="165"/>
      <c r="I2641" s="167"/>
      <c r="J2641" s="168"/>
      <c r="K2641" s="503"/>
    </row>
    <row r="2642" spans="1:11" x14ac:dyDescent="0.2">
      <c r="A2642" s="163">
        <v>2627</v>
      </c>
      <c r="B2642" s="164"/>
      <c r="C2642" s="165"/>
      <c r="D2642" s="166"/>
      <c r="E2642" s="165"/>
      <c r="F2642" s="165"/>
      <c r="G2642" s="220"/>
      <c r="H2642" s="165"/>
      <c r="I2642" s="167"/>
      <c r="J2642" s="168"/>
      <c r="K2642" s="503"/>
    </row>
    <row r="2643" spans="1:11" x14ac:dyDescent="0.2">
      <c r="A2643" s="163">
        <v>2628</v>
      </c>
      <c r="B2643" s="164"/>
      <c r="C2643" s="165"/>
      <c r="D2643" s="166"/>
      <c r="E2643" s="165"/>
      <c r="F2643" s="165"/>
      <c r="G2643" s="220"/>
      <c r="H2643" s="165"/>
      <c r="I2643" s="167"/>
      <c r="J2643" s="168"/>
      <c r="K2643" s="503"/>
    </row>
    <row r="2644" spans="1:11" x14ac:dyDescent="0.2">
      <c r="A2644" s="163">
        <v>2629</v>
      </c>
      <c r="B2644" s="164"/>
      <c r="C2644" s="165"/>
      <c r="D2644" s="166"/>
      <c r="E2644" s="165"/>
      <c r="F2644" s="165"/>
      <c r="G2644" s="220"/>
      <c r="H2644" s="165"/>
      <c r="I2644" s="167"/>
      <c r="J2644" s="168"/>
      <c r="K2644" s="503"/>
    </row>
    <row r="2645" spans="1:11" x14ac:dyDescent="0.2">
      <c r="A2645" s="163">
        <v>2630</v>
      </c>
      <c r="B2645" s="164"/>
      <c r="C2645" s="165"/>
      <c r="D2645" s="166"/>
      <c r="E2645" s="165"/>
      <c r="F2645" s="165"/>
      <c r="G2645" s="220"/>
      <c r="H2645" s="165"/>
      <c r="I2645" s="167"/>
      <c r="J2645" s="168"/>
      <c r="K2645" s="503"/>
    </row>
    <row r="2646" spans="1:11" x14ac:dyDescent="0.2">
      <c r="A2646" s="163">
        <v>2631</v>
      </c>
      <c r="B2646" s="164"/>
      <c r="C2646" s="165"/>
      <c r="D2646" s="166"/>
      <c r="E2646" s="165"/>
      <c r="F2646" s="165"/>
      <c r="G2646" s="220"/>
      <c r="H2646" s="165"/>
      <c r="I2646" s="167"/>
      <c r="J2646" s="168"/>
      <c r="K2646" s="503"/>
    </row>
    <row r="2647" spans="1:11" x14ac:dyDescent="0.2">
      <c r="A2647" s="163">
        <v>2632</v>
      </c>
      <c r="B2647" s="164"/>
      <c r="C2647" s="165"/>
      <c r="D2647" s="166"/>
      <c r="E2647" s="165"/>
      <c r="F2647" s="165"/>
      <c r="G2647" s="220"/>
      <c r="H2647" s="165"/>
      <c r="I2647" s="167"/>
      <c r="J2647" s="168"/>
      <c r="K2647" s="503"/>
    </row>
    <row r="2648" spans="1:11" x14ac:dyDescent="0.2">
      <c r="A2648" s="163">
        <v>2633</v>
      </c>
      <c r="B2648" s="164"/>
      <c r="C2648" s="165"/>
      <c r="D2648" s="166"/>
      <c r="E2648" s="165"/>
      <c r="F2648" s="165"/>
      <c r="G2648" s="220"/>
      <c r="H2648" s="165"/>
      <c r="I2648" s="167"/>
      <c r="J2648" s="168"/>
      <c r="K2648" s="503"/>
    </row>
    <row r="2649" spans="1:11" x14ac:dyDescent="0.2">
      <c r="A2649" s="163">
        <v>2634</v>
      </c>
      <c r="B2649" s="164"/>
      <c r="C2649" s="165"/>
      <c r="D2649" s="166"/>
      <c r="E2649" s="165"/>
      <c r="F2649" s="165"/>
      <c r="G2649" s="220"/>
      <c r="H2649" s="165"/>
      <c r="I2649" s="167"/>
      <c r="J2649" s="168"/>
      <c r="K2649" s="503"/>
    </row>
    <row r="2650" spans="1:11" x14ac:dyDescent="0.2">
      <c r="A2650" s="163">
        <v>2635</v>
      </c>
      <c r="B2650" s="164"/>
      <c r="C2650" s="165"/>
      <c r="D2650" s="166"/>
      <c r="E2650" s="165"/>
      <c r="F2650" s="165"/>
      <c r="G2650" s="220"/>
      <c r="H2650" s="165"/>
      <c r="I2650" s="167"/>
      <c r="J2650" s="168"/>
      <c r="K2650" s="503"/>
    </row>
    <row r="2651" spans="1:11" x14ac:dyDescent="0.2">
      <c r="A2651" s="163">
        <v>2636</v>
      </c>
      <c r="B2651" s="164"/>
      <c r="C2651" s="165"/>
      <c r="D2651" s="166"/>
      <c r="E2651" s="165"/>
      <c r="F2651" s="165"/>
      <c r="G2651" s="220"/>
      <c r="H2651" s="165"/>
      <c r="I2651" s="167"/>
      <c r="J2651" s="168"/>
      <c r="K2651" s="503"/>
    </row>
    <row r="2652" spans="1:11" x14ac:dyDescent="0.2">
      <c r="A2652" s="163">
        <v>2637</v>
      </c>
      <c r="B2652" s="164"/>
      <c r="C2652" s="165"/>
      <c r="D2652" s="166"/>
      <c r="E2652" s="165"/>
      <c r="F2652" s="165"/>
      <c r="G2652" s="220"/>
      <c r="H2652" s="165"/>
      <c r="I2652" s="167"/>
      <c r="J2652" s="168"/>
      <c r="K2652" s="503"/>
    </row>
    <row r="2653" spans="1:11" x14ac:dyDescent="0.2">
      <c r="A2653" s="163">
        <v>2638</v>
      </c>
      <c r="B2653" s="164"/>
      <c r="C2653" s="165"/>
      <c r="D2653" s="166"/>
      <c r="E2653" s="165"/>
      <c r="F2653" s="165"/>
      <c r="G2653" s="220"/>
      <c r="H2653" s="165"/>
      <c r="I2653" s="167"/>
      <c r="J2653" s="168"/>
      <c r="K2653" s="503"/>
    </row>
    <row r="2654" spans="1:11" x14ac:dyDescent="0.2">
      <c r="A2654" s="163">
        <v>2639</v>
      </c>
      <c r="B2654" s="164"/>
      <c r="C2654" s="165"/>
      <c r="D2654" s="166"/>
      <c r="E2654" s="165"/>
      <c r="F2654" s="165"/>
      <c r="G2654" s="220"/>
      <c r="H2654" s="165"/>
      <c r="I2654" s="167"/>
      <c r="J2654" s="168"/>
      <c r="K2654" s="503"/>
    </row>
    <row r="2655" spans="1:11" x14ac:dyDescent="0.2">
      <c r="A2655" s="163">
        <v>2640</v>
      </c>
      <c r="B2655" s="164"/>
      <c r="C2655" s="165"/>
      <c r="D2655" s="166"/>
      <c r="E2655" s="165"/>
      <c r="F2655" s="165"/>
      <c r="G2655" s="220"/>
      <c r="H2655" s="165"/>
      <c r="I2655" s="167"/>
      <c r="J2655" s="168"/>
      <c r="K2655" s="503"/>
    </row>
    <row r="2656" spans="1:11" x14ac:dyDescent="0.2">
      <c r="A2656" s="163">
        <v>2641</v>
      </c>
      <c r="B2656" s="164"/>
      <c r="C2656" s="165"/>
      <c r="D2656" s="166"/>
      <c r="E2656" s="165"/>
      <c r="F2656" s="165"/>
      <c r="G2656" s="220"/>
      <c r="H2656" s="165"/>
      <c r="I2656" s="167"/>
      <c r="J2656" s="168"/>
      <c r="K2656" s="503"/>
    </row>
    <row r="2657" spans="1:11" x14ac:dyDescent="0.2">
      <c r="A2657" s="163">
        <v>2642</v>
      </c>
      <c r="B2657" s="164"/>
      <c r="C2657" s="165"/>
      <c r="D2657" s="166"/>
      <c r="E2657" s="165"/>
      <c r="F2657" s="165"/>
      <c r="G2657" s="220"/>
      <c r="H2657" s="165"/>
      <c r="I2657" s="167"/>
      <c r="J2657" s="168"/>
      <c r="K2657" s="503"/>
    </row>
    <row r="2658" spans="1:11" x14ac:dyDescent="0.2">
      <c r="A2658" s="163">
        <v>2643</v>
      </c>
      <c r="B2658" s="164"/>
      <c r="C2658" s="165"/>
      <c r="D2658" s="166"/>
      <c r="E2658" s="165"/>
      <c r="F2658" s="165"/>
      <c r="G2658" s="220"/>
      <c r="H2658" s="165"/>
      <c r="I2658" s="167"/>
      <c r="J2658" s="168"/>
      <c r="K2658" s="503"/>
    </row>
    <row r="2659" spans="1:11" x14ac:dyDescent="0.2">
      <c r="A2659" s="163">
        <v>2644</v>
      </c>
      <c r="B2659" s="164"/>
      <c r="C2659" s="165"/>
      <c r="D2659" s="166"/>
      <c r="E2659" s="165"/>
      <c r="F2659" s="165"/>
      <c r="G2659" s="220"/>
      <c r="H2659" s="165"/>
      <c r="I2659" s="167"/>
      <c r="J2659" s="168"/>
      <c r="K2659" s="503"/>
    </row>
    <row r="2660" spans="1:11" x14ac:dyDescent="0.2">
      <c r="A2660" s="163">
        <v>2645</v>
      </c>
      <c r="B2660" s="164"/>
      <c r="C2660" s="165"/>
      <c r="D2660" s="166"/>
      <c r="E2660" s="165"/>
      <c r="F2660" s="165"/>
      <c r="G2660" s="220"/>
      <c r="H2660" s="165"/>
      <c r="I2660" s="167"/>
      <c r="J2660" s="168"/>
      <c r="K2660" s="503"/>
    </row>
    <row r="2661" spans="1:11" x14ac:dyDescent="0.2">
      <c r="A2661" s="163">
        <v>2646</v>
      </c>
      <c r="B2661" s="164"/>
      <c r="C2661" s="165"/>
      <c r="D2661" s="166"/>
      <c r="E2661" s="165"/>
      <c r="F2661" s="165"/>
      <c r="G2661" s="220"/>
      <c r="H2661" s="165"/>
      <c r="I2661" s="167"/>
      <c r="J2661" s="168"/>
      <c r="K2661" s="503"/>
    </row>
    <row r="2662" spans="1:11" x14ac:dyDescent="0.2">
      <c r="A2662" s="163">
        <v>2647</v>
      </c>
      <c r="B2662" s="164"/>
      <c r="C2662" s="165"/>
      <c r="D2662" s="166"/>
      <c r="E2662" s="165"/>
      <c r="F2662" s="165"/>
      <c r="G2662" s="220"/>
      <c r="H2662" s="165"/>
      <c r="I2662" s="167"/>
      <c r="J2662" s="168"/>
      <c r="K2662" s="503"/>
    </row>
    <row r="2663" spans="1:11" x14ac:dyDescent="0.2">
      <c r="A2663" s="163">
        <v>2648</v>
      </c>
      <c r="B2663" s="164"/>
      <c r="C2663" s="165"/>
      <c r="D2663" s="166"/>
      <c r="E2663" s="165"/>
      <c r="F2663" s="165"/>
      <c r="G2663" s="220"/>
      <c r="H2663" s="165"/>
      <c r="I2663" s="167"/>
      <c r="J2663" s="168"/>
      <c r="K2663" s="503"/>
    </row>
    <row r="2664" spans="1:11" x14ac:dyDescent="0.2">
      <c r="A2664" s="163">
        <v>2649</v>
      </c>
      <c r="B2664" s="164"/>
      <c r="C2664" s="165"/>
      <c r="D2664" s="166"/>
      <c r="E2664" s="165"/>
      <c r="F2664" s="165"/>
      <c r="G2664" s="220"/>
      <c r="H2664" s="165"/>
      <c r="I2664" s="167"/>
      <c r="J2664" s="168"/>
      <c r="K2664" s="503"/>
    </row>
    <row r="2665" spans="1:11" x14ac:dyDescent="0.2">
      <c r="A2665" s="163">
        <v>2650</v>
      </c>
      <c r="B2665" s="164"/>
      <c r="C2665" s="165"/>
      <c r="D2665" s="166"/>
      <c r="E2665" s="165"/>
      <c r="F2665" s="165"/>
      <c r="G2665" s="220"/>
      <c r="H2665" s="165"/>
      <c r="I2665" s="167"/>
      <c r="J2665" s="168"/>
      <c r="K2665" s="503"/>
    </row>
    <row r="2666" spans="1:11" x14ac:dyDescent="0.2">
      <c r="A2666" s="163">
        <v>2651</v>
      </c>
      <c r="B2666" s="164"/>
      <c r="C2666" s="165"/>
      <c r="D2666" s="166"/>
      <c r="E2666" s="165"/>
      <c r="F2666" s="165"/>
      <c r="G2666" s="220"/>
      <c r="H2666" s="165"/>
      <c r="I2666" s="167"/>
      <c r="J2666" s="168"/>
      <c r="K2666" s="503"/>
    </row>
    <row r="2667" spans="1:11" x14ac:dyDescent="0.2">
      <c r="A2667" s="163">
        <v>2652</v>
      </c>
      <c r="B2667" s="164"/>
      <c r="C2667" s="165"/>
      <c r="D2667" s="166"/>
      <c r="E2667" s="165"/>
      <c r="F2667" s="165"/>
      <c r="G2667" s="220"/>
      <c r="H2667" s="165"/>
      <c r="I2667" s="167"/>
      <c r="J2667" s="168"/>
      <c r="K2667" s="503"/>
    </row>
    <row r="2668" spans="1:11" x14ac:dyDescent="0.2">
      <c r="A2668" s="163">
        <v>2653</v>
      </c>
      <c r="B2668" s="164"/>
      <c r="C2668" s="165"/>
      <c r="D2668" s="166"/>
      <c r="E2668" s="165"/>
      <c r="F2668" s="165"/>
      <c r="G2668" s="220"/>
      <c r="H2668" s="165"/>
      <c r="I2668" s="167"/>
      <c r="J2668" s="168"/>
      <c r="K2668" s="503"/>
    </row>
    <row r="2669" spans="1:11" x14ac:dyDescent="0.2">
      <c r="A2669" s="163">
        <v>2654</v>
      </c>
      <c r="B2669" s="164"/>
      <c r="C2669" s="165"/>
      <c r="D2669" s="166"/>
      <c r="E2669" s="165"/>
      <c r="F2669" s="165"/>
      <c r="G2669" s="220"/>
      <c r="H2669" s="165"/>
      <c r="I2669" s="167"/>
      <c r="J2669" s="168"/>
      <c r="K2669" s="503"/>
    </row>
    <row r="2670" spans="1:11" x14ac:dyDescent="0.2">
      <c r="A2670" s="163">
        <v>2655</v>
      </c>
      <c r="B2670" s="164"/>
      <c r="C2670" s="165"/>
      <c r="D2670" s="166"/>
      <c r="E2670" s="165"/>
      <c r="F2670" s="165"/>
      <c r="G2670" s="220"/>
      <c r="H2670" s="165"/>
      <c r="I2670" s="167"/>
      <c r="J2670" s="168"/>
      <c r="K2670" s="503"/>
    </row>
    <row r="2671" spans="1:11" x14ac:dyDescent="0.2">
      <c r="A2671" s="163">
        <v>2656</v>
      </c>
      <c r="B2671" s="164"/>
      <c r="C2671" s="165"/>
      <c r="D2671" s="166"/>
      <c r="E2671" s="165"/>
      <c r="F2671" s="165"/>
      <c r="G2671" s="220"/>
      <c r="H2671" s="165"/>
      <c r="I2671" s="167"/>
      <c r="J2671" s="168"/>
      <c r="K2671" s="503"/>
    </row>
    <row r="2672" spans="1:11" x14ac:dyDescent="0.2">
      <c r="A2672" s="163">
        <v>2657</v>
      </c>
      <c r="B2672" s="164"/>
      <c r="C2672" s="165"/>
      <c r="D2672" s="166"/>
      <c r="E2672" s="165"/>
      <c r="F2672" s="165"/>
      <c r="G2672" s="220"/>
      <c r="H2672" s="165"/>
      <c r="I2672" s="167"/>
      <c r="J2672" s="168"/>
      <c r="K2672" s="503"/>
    </row>
    <row r="2673" spans="1:11" x14ac:dyDescent="0.2">
      <c r="A2673" s="163">
        <v>2658</v>
      </c>
      <c r="B2673" s="164"/>
      <c r="C2673" s="165"/>
      <c r="D2673" s="166"/>
      <c r="E2673" s="165"/>
      <c r="F2673" s="165"/>
      <c r="G2673" s="220"/>
      <c r="H2673" s="165"/>
      <c r="I2673" s="167"/>
      <c r="J2673" s="168"/>
      <c r="K2673" s="503"/>
    </row>
    <row r="2674" spans="1:11" x14ac:dyDescent="0.2">
      <c r="A2674" s="163">
        <v>2659</v>
      </c>
      <c r="B2674" s="164"/>
      <c r="C2674" s="165"/>
      <c r="D2674" s="166"/>
      <c r="E2674" s="165"/>
      <c r="F2674" s="165"/>
      <c r="G2674" s="220"/>
      <c r="H2674" s="165"/>
      <c r="I2674" s="167"/>
      <c r="J2674" s="168"/>
      <c r="K2674" s="503"/>
    </row>
    <row r="2675" spans="1:11" x14ac:dyDescent="0.2">
      <c r="A2675" s="163">
        <v>2660</v>
      </c>
      <c r="B2675" s="164"/>
      <c r="C2675" s="165"/>
      <c r="D2675" s="166"/>
      <c r="E2675" s="165"/>
      <c r="F2675" s="165"/>
      <c r="G2675" s="220"/>
      <c r="H2675" s="165"/>
      <c r="I2675" s="167"/>
      <c r="J2675" s="168"/>
      <c r="K2675" s="503"/>
    </row>
    <row r="2676" spans="1:11" x14ac:dyDescent="0.2">
      <c r="A2676" s="163">
        <v>2661</v>
      </c>
      <c r="B2676" s="164"/>
      <c r="C2676" s="165"/>
      <c r="D2676" s="166"/>
      <c r="E2676" s="165"/>
      <c r="F2676" s="165"/>
      <c r="G2676" s="220"/>
      <c r="H2676" s="165"/>
      <c r="I2676" s="167"/>
      <c r="J2676" s="168"/>
      <c r="K2676" s="503"/>
    </row>
    <row r="2677" spans="1:11" x14ac:dyDescent="0.2">
      <c r="A2677" s="163">
        <v>2662</v>
      </c>
      <c r="B2677" s="164"/>
      <c r="C2677" s="165"/>
      <c r="D2677" s="166"/>
      <c r="E2677" s="165"/>
      <c r="F2677" s="165"/>
      <c r="G2677" s="220"/>
      <c r="H2677" s="165"/>
      <c r="I2677" s="167"/>
      <c r="J2677" s="168"/>
      <c r="K2677" s="503"/>
    </row>
    <row r="2678" spans="1:11" x14ac:dyDescent="0.2">
      <c r="A2678" s="163">
        <v>2663</v>
      </c>
      <c r="B2678" s="164"/>
      <c r="C2678" s="165"/>
      <c r="D2678" s="166"/>
      <c r="E2678" s="165"/>
      <c r="F2678" s="165"/>
      <c r="G2678" s="220"/>
      <c r="H2678" s="165"/>
      <c r="I2678" s="167"/>
      <c r="J2678" s="168"/>
      <c r="K2678" s="503"/>
    </row>
    <row r="2679" spans="1:11" x14ac:dyDescent="0.2">
      <c r="A2679" s="163">
        <v>2664</v>
      </c>
      <c r="B2679" s="164"/>
      <c r="C2679" s="165"/>
      <c r="D2679" s="166"/>
      <c r="E2679" s="165"/>
      <c r="F2679" s="165"/>
      <c r="G2679" s="220"/>
      <c r="H2679" s="165"/>
      <c r="I2679" s="167"/>
      <c r="J2679" s="168"/>
      <c r="K2679" s="503"/>
    </row>
    <row r="2680" spans="1:11" x14ac:dyDescent="0.2">
      <c r="A2680" s="163">
        <v>2665</v>
      </c>
      <c r="B2680" s="164"/>
      <c r="C2680" s="165"/>
      <c r="D2680" s="166"/>
      <c r="E2680" s="165"/>
      <c r="F2680" s="165"/>
      <c r="G2680" s="220"/>
      <c r="H2680" s="165"/>
      <c r="I2680" s="167"/>
      <c r="J2680" s="168"/>
      <c r="K2680" s="503"/>
    </row>
    <row r="2681" spans="1:11" x14ac:dyDescent="0.2">
      <c r="A2681" s="163">
        <v>2666</v>
      </c>
      <c r="B2681" s="164"/>
      <c r="C2681" s="165"/>
      <c r="D2681" s="166"/>
      <c r="E2681" s="165"/>
      <c r="F2681" s="165"/>
      <c r="G2681" s="220"/>
      <c r="H2681" s="165"/>
      <c r="I2681" s="167"/>
      <c r="J2681" s="168"/>
      <c r="K2681" s="503"/>
    </row>
    <row r="2682" spans="1:11" x14ac:dyDescent="0.2">
      <c r="A2682" s="163">
        <v>2667</v>
      </c>
      <c r="B2682" s="164"/>
      <c r="C2682" s="165"/>
      <c r="D2682" s="166"/>
      <c r="E2682" s="165"/>
      <c r="F2682" s="165"/>
      <c r="G2682" s="220"/>
      <c r="H2682" s="165"/>
      <c r="I2682" s="167"/>
      <c r="J2682" s="168"/>
      <c r="K2682" s="503"/>
    </row>
    <row r="2683" spans="1:11" x14ac:dyDescent="0.2">
      <c r="A2683" s="163">
        <v>2668</v>
      </c>
      <c r="B2683" s="164"/>
      <c r="C2683" s="165"/>
      <c r="D2683" s="166"/>
      <c r="E2683" s="165"/>
      <c r="F2683" s="165"/>
      <c r="G2683" s="220"/>
      <c r="H2683" s="165"/>
      <c r="I2683" s="167"/>
      <c r="J2683" s="168"/>
      <c r="K2683" s="503"/>
    </row>
    <row r="2684" spans="1:11" x14ac:dyDescent="0.2">
      <c r="A2684" s="163">
        <v>2669</v>
      </c>
      <c r="B2684" s="164"/>
      <c r="C2684" s="165"/>
      <c r="D2684" s="166"/>
      <c r="E2684" s="165"/>
      <c r="F2684" s="165"/>
      <c r="G2684" s="220"/>
      <c r="H2684" s="165"/>
      <c r="I2684" s="167"/>
      <c r="J2684" s="168"/>
      <c r="K2684" s="503"/>
    </row>
    <row r="2685" spans="1:11" x14ac:dyDescent="0.2">
      <c r="A2685" s="163">
        <v>2670</v>
      </c>
      <c r="B2685" s="164"/>
      <c r="C2685" s="165"/>
      <c r="D2685" s="166"/>
      <c r="E2685" s="165"/>
      <c r="F2685" s="165"/>
      <c r="G2685" s="220"/>
      <c r="H2685" s="165"/>
      <c r="I2685" s="167"/>
      <c r="J2685" s="168"/>
      <c r="K2685" s="503"/>
    </row>
    <row r="2686" spans="1:11" x14ac:dyDescent="0.2">
      <c r="A2686" s="163">
        <v>2671</v>
      </c>
      <c r="B2686" s="164"/>
      <c r="C2686" s="165"/>
      <c r="D2686" s="166"/>
      <c r="E2686" s="165"/>
      <c r="F2686" s="165"/>
      <c r="G2686" s="220"/>
      <c r="H2686" s="165"/>
      <c r="I2686" s="167"/>
      <c r="J2686" s="168"/>
      <c r="K2686" s="503"/>
    </row>
    <row r="2687" spans="1:11" x14ac:dyDescent="0.2">
      <c r="A2687" s="163">
        <v>2672</v>
      </c>
      <c r="B2687" s="164"/>
      <c r="C2687" s="165"/>
      <c r="D2687" s="166"/>
      <c r="E2687" s="165"/>
      <c r="F2687" s="165"/>
      <c r="G2687" s="220"/>
      <c r="H2687" s="165"/>
      <c r="I2687" s="167"/>
      <c r="J2687" s="168"/>
      <c r="K2687" s="503"/>
    </row>
    <row r="2688" spans="1:11" x14ac:dyDescent="0.2">
      <c r="A2688" s="163">
        <v>2673</v>
      </c>
      <c r="B2688" s="164"/>
      <c r="C2688" s="165"/>
      <c r="D2688" s="166"/>
      <c r="E2688" s="165"/>
      <c r="F2688" s="165"/>
      <c r="G2688" s="220"/>
      <c r="H2688" s="165"/>
      <c r="I2688" s="167"/>
      <c r="J2688" s="168"/>
      <c r="K2688" s="503"/>
    </row>
    <row r="2689" spans="1:11" x14ac:dyDescent="0.2">
      <c r="A2689" s="163">
        <v>2674</v>
      </c>
      <c r="B2689" s="164"/>
      <c r="C2689" s="165"/>
      <c r="D2689" s="166"/>
      <c r="E2689" s="165"/>
      <c r="F2689" s="165"/>
      <c r="G2689" s="220"/>
      <c r="H2689" s="165"/>
      <c r="I2689" s="167"/>
      <c r="J2689" s="168"/>
      <c r="K2689" s="503"/>
    </row>
    <row r="2690" spans="1:11" x14ac:dyDescent="0.2">
      <c r="A2690" s="163">
        <v>2675</v>
      </c>
      <c r="B2690" s="164"/>
      <c r="C2690" s="165"/>
      <c r="D2690" s="166"/>
      <c r="E2690" s="165"/>
      <c r="F2690" s="165"/>
      <c r="G2690" s="220"/>
      <c r="H2690" s="165"/>
      <c r="I2690" s="167"/>
      <c r="J2690" s="168"/>
      <c r="K2690" s="503"/>
    </row>
    <row r="2691" spans="1:11" x14ac:dyDescent="0.2">
      <c r="A2691" s="163">
        <v>2676</v>
      </c>
      <c r="B2691" s="164"/>
      <c r="C2691" s="165"/>
      <c r="D2691" s="166"/>
      <c r="E2691" s="165"/>
      <c r="F2691" s="165"/>
      <c r="G2691" s="220"/>
      <c r="H2691" s="165"/>
      <c r="I2691" s="167"/>
      <c r="J2691" s="168"/>
      <c r="K2691" s="503"/>
    </row>
    <row r="2692" spans="1:11" x14ac:dyDescent="0.2">
      <c r="A2692" s="163">
        <v>2677</v>
      </c>
      <c r="B2692" s="164"/>
      <c r="C2692" s="165"/>
      <c r="D2692" s="166"/>
      <c r="E2692" s="165"/>
      <c r="F2692" s="165"/>
      <c r="G2692" s="220"/>
      <c r="H2692" s="165"/>
      <c r="I2692" s="167"/>
      <c r="J2692" s="168"/>
      <c r="K2692" s="503"/>
    </row>
    <row r="2693" spans="1:11" x14ac:dyDescent="0.2">
      <c r="A2693" s="163">
        <v>2678</v>
      </c>
      <c r="B2693" s="164"/>
      <c r="C2693" s="165"/>
      <c r="D2693" s="166"/>
      <c r="E2693" s="165"/>
      <c r="F2693" s="165"/>
      <c r="G2693" s="220"/>
      <c r="H2693" s="165"/>
      <c r="I2693" s="167"/>
      <c r="J2693" s="168"/>
      <c r="K2693" s="503"/>
    </row>
    <row r="2694" spans="1:11" x14ac:dyDescent="0.2">
      <c r="A2694" s="163">
        <v>2679</v>
      </c>
      <c r="B2694" s="164"/>
      <c r="C2694" s="165"/>
      <c r="D2694" s="166"/>
      <c r="E2694" s="165"/>
      <c r="F2694" s="165"/>
      <c r="G2694" s="220"/>
      <c r="H2694" s="165"/>
      <c r="I2694" s="167"/>
      <c r="J2694" s="168"/>
      <c r="K2694" s="503"/>
    </row>
    <row r="2695" spans="1:11" x14ac:dyDescent="0.2">
      <c r="A2695" s="163">
        <v>2680</v>
      </c>
      <c r="B2695" s="164"/>
      <c r="C2695" s="165"/>
      <c r="D2695" s="166"/>
      <c r="E2695" s="165"/>
      <c r="F2695" s="165"/>
      <c r="G2695" s="220"/>
      <c r="H2695" s="165"/>
      <c r="I2695" s="167"/>
      <c r="J2695" s="168"/>
      <c r="K2695" s="503"/>
    </row>
    <row r="2696" spans="1:11" x14ac:dyDescent="0.2">
      <c r="A2696" s="163">
        <v>2681</v>
      </c>
      <c r="B2696" s="164"/>
      <c r="C2696" s="165"/>
      <c r="D2696" s="166"/>
      <c r="E2696" s="165"/>
      <c r="F2696" s="165"/>
      <c r="G2696" s="220"/>
      <c r="H2696" s="165"/>
      <c r="I2696" s="167"/>
      <c r="J2696" s="168"/>
      <c r="K2696" s="503"/>
    </row>
    <row r="2697" spans="1:11" x14ac:dyDescent="0.2">
      <c r="A2697" s="163">
        <v>2682</v>
      </c>
      <c r="B2697" s="164"/>
      <c r="C2697" s="165"/>
      <c r="D2697" s="166"/>
      <c r="E2697" s="165"/>
      <c r="F2697" s="165"/>
      <c r="G2697" s="220"/>
      <c r="H2697" s="165"/>
      <c r="I2697" s="167"/>
      <c r="J2697" s="168"/>
      <c r="K2697" s="503"/>
    </row>
    <row r="2698" spans="1:11" x14ac:dyDescent="0.2">
      <c r="A2698" s="163">
        <v>2683</v>
      </c>
      <c r="B2698" s="164"/>
      <c r="C2698" s="165"/>
      <c r="D2698" s="166"/>
      <c r="E2698" s="165"/>
      <c r="F2698" s="165"/>
      <c r="G2698" s="220"/>
      <c r="H2698" s="165"/>
      <c r="I2698" s="167"/>
      <c r="J2698" s="168"/>
      <c r="K2698" s="503"/>
    </row>
    <row r="2699" spans="1:11" x14ac:dyDescent="0.2">
      <c r="A2699" s="163">
        <v>2684</v>
      </c>
      <c r="B2699" s="164"/>
      <c r="C2699" s="165"/>
      <c r="D2699" s="166"/>
      <c r="E2699" s="165"/>
      <c r="F2699" s="165"/>
      <c r="G2699" s="220"/>
      <c r="H2699" s="165"/>
      <c r="I2699" s="167"/>
      <c r="J2699" s="168"/>
      <c r="K2699" s="503"/>
    </row>
    <row r="2700" spans="1:11" x14ac:dyDescent="0.2">
      <c r="A2700" s="163">
        <v>2685</v>
      </c>
      <c r="B2700" s="164"/>
      <c r="C2700" s="165"/>
      <c r="D2700" s="166"/>
      <c r="E2700" s="165"/>
      <c r="F2700" s="165"/>
      <c r="G2700" s="220"/>
      <c r="H2700" s="165"/>
      <c r="I2700" s="167"/>
      <c r="J2700" s="168"/>
      <c r="K2700" s="503"/>
    </row>
    <row r="2701" spans="1:11" x14ac:dyDescent="0.2">
      <c r="A2701" s="163">
        <v>2686</v>
      </c>
      <c r="B2701" s="164"/>
      <c r="C2701" s="165"/>
      <c r="D2701" s="166"/>
      <c r="E2701" s="165"/>
      <c r="F2701" s="165"/>
      <c r="G2701" s="220"/>
      <c r="H2701" s="165"/>
      <c r="I2701" s="167"/>
      <c r="J2701" s="168"/>
      <c r="K2701" s="503"/>
    </row>
    <row r="2702" spans="1:11" x14ac:dyDescent="0.2">
      <c r="A2702" s="163">
        <v>2687</v>
      </c>
      <c r="B2702" s="164"/>
      <c r="C2702" s="165"/>
      <c r="D2702" s="166"/>
      <c r="E2702" s="165"/>
      <c r="F2702" s="165"/>
      <c r="G2702" s="220"/>
      <c r="H2702" s="165"/>
      <c r="I2702" s="167"/>
      <c r="J2702" s="168"/>
      <c r="K2702" s="503"/>
    </row>
    <row r="2703" spans="1:11" x14ac:dyDescent="0.2">
      <c r="A2703" s="163">
        <v>2688</v>
      </c>
      <c r="B2703" s="164"/>
      <c r="C2703" s="165"/>
      <c r="D2703" s="166"/>
      <c r="E2703" s="165"/>
      <c r="F2703" s="165"/>
      <c r="G2703" s="220"/>
      <c r="H2703" s="165"/>
      <c r="I2703" s="167"/>
      <c r="J2703" s="168"/>
      <c r="K2703" s="503"/>
    </row>
    <row r="2704" spans="1:11" x14ac:dyDescent="0.2">
      <c r="A2704" s="163">
        <v>2689</v>
      </c>
      <c r="B2704" s="164"/>
      <c r="C2704" s="165"/>
      <c r="D2704" s="166"/>
      <c r="E2704" s="165"/>
      <c r="F2704" s="165"/>
      <c r="G2704" s="220"/>
      <c r="H2704" s="165"/>
      <c r="I2704" s="167"/>
      <c r="J2704" s="168"/>
      <c r="K2704" s="503"/>
    </row>
    <row r="2705" spans="1:11" x14ac:dyDescent="0.2">
      <c r="A2705" s="163">
        <v>2690</v>
      </c>
      <c r="B2705" s="164"/>
      <c r="C2705" s="165"/>
      <c r="D2705" s="166"/>
      <c r="E2705" s="165"/>
      <c r="F2705" s="165"/>
      <c r="G2705" s="220"/>
      <c r="H2705" s="165"/>
      <c r="I2705" s="167"/>
      <c r="J2705" s="168"/>
      <c r="K2705" s="503"/>
    </row>
    <row r="2706" spans="1:11" x14ac:dyDescent="0.2">
      <c r="A2706" s="163">
        <v>2691</v>
      </c>
      <c r="B2706" s="164"/>
      <c r="C2706" s="165"/>
      <c r="D2706" s="166"/>
      <c r="E2706" s="165"/>
      <c r="F2706" s="165"/>
      <c r="G2706" s="220"/>
      <c r="H2706" s="165"/>
      <c r="I2706" s="167"/>
      <c r="J2706" s="168"/>
      <c r="K2706" s="503"/>
    </row>
    <row r="2707" spans="1:11" x14ac:dyDescent="0.2">
      <c r="A2707" s="163">
        <v>2692</v>
      </c>
      <c r="B2707" s="164"/>
      <c r="C2707" s="165"/>
      <c r="D2707" s="166"/>
      <c r="E2707" s="165"/>
      <c r="F2707" s="165"/>
      <c r="G2707" s="220"/>
      <c r="H2707" s="165"/>
      <c r="I2707" s="167"/>
      <c r="J2707" s="168"/>
      <c r="K2707" s="503"/>
    </row>
    <row r="2708" spans="1:11" x14ac:dyDescent="0.2">
      <c r="A2708" s="163">
        <v>2693</v>
      </c>
      <c r="B2708" s="164"/>
      <c r="C2708" s="165"/>
      <c r="D2708" s="166"/>
      <c r="E2708" s="165"/>
      <c r="F2708" s="165"/>
      <c r="G2708" s="220"/>
      <c r="H2708" s="165"/>
      <c r="I2708" s="167"/>
      <c r="J2708" s="168"/>
      <c r="K2708" s="503"/>
    </row>
    <row r="2709" spans="1:11" x14ac:dyDescent="0.2">
      <c r="A2709" s="163">
        <v>2694</v>
      </c>
      <c r="B2709" s="164"/>
      <c r="C2709" s="165"/>
      <c r="D2709" s="166"/>
      <c r="E2709" s="165"/>
      <c r="F2709" s="165"/>
      <c r="G2709" s="220"/>
      <c r="H2709" s="165"/>
      <c r="I2709" s="167"/>
      <c r="J2709" s="168"/>
      <c r="K2709" s="503"/>
    </row>
    <row r="2710" spans="1:11" x14ac:dyDescent="0.2">
      <c r="A2710" s="163">
        <v>2695</v>
      </c>
      <c r="B2710" s="164"/>
      <c r="C2710" s="165"/>
      <c r="D2710" s="166"/>
      <c r="E2710" s="165"/>
      <c r="F2710" s="165"/>
      <c r="G2710" s="220"/>
      <c r="H2710" s="165"/>
      <c r="I2710" s="167"/>
      <c r="J2710" s="168"/>
      <c r="K2710" s="503"/>
    </row>
    <row r="2711" spans="1:11" x14ac:dyDescent="0.2">
      <c r="A2711" s="163">
        <v>2696</v>
      </c>
      <c r="B2711" s="164"/>
      <c r="C2711" s="165"/>
      <c r="D2711" s="166"/>
      <c r="E2711" s="165"/>
      <c r="F2711" s="165"/>
      <c r="G2711" s="220"/>
      <c r="H2711" s="165"/>
      <c r="I2711" s="167"/>
      <c r="J2711" s="168"/>
      <c r="K2711" s="503"/>
    </row>
    <row r="2712" spans="1:11" x14ac:dyDescent="0.2">
      <c r="A2712" s="163">
        <v>2697</v>
      </c>
      <c r="B2712" s="164"/>
      <c r="C2712" s="165"/>
      <c r="D2712" s="166"/>
      <c r="E2712" s="165"/>
      <c r="F2712" s="165"/>
      <c r="G2712" s="220"/>
      <c r="H2712" s="165"/>
      <c r="I2712" s="167"/>
      <c r="J2712" s="168"/>
      <c r="K2712" s="503"/>
    </row>
    <row r="2713" spans="1:11" x14ac:dyDescent="0.2">
      <c r="A2713" s="163">
        <v>2698</v>
      </c>
      <c r="B2713" s="164"/>
      <c r="C2713" s="165"/>
      <c r="D2713" s="166"/>
      <c r="E2713" s="165"/>
      <c r="F2713" s="165"/>
      <c r="G2713" s="220"/>
      <c r="H2713" s="165"/>
      <c r="I2713" s="167"/>
      <c r="J2713" s="168"/>
      <c r="K2713" s="503"/>
    </row>
    <row r="2714" spans="1:11" x14ac:dyDescent="0.2">
      <c r="A2714" s="163">
        <v>2699</v>
      </c>
      <c r="B2714" s="164"/>
      <c r="C2714" s="165"/>
      <c r="D2714" s="166"/>
      <c r="E2714" s="165"/>
      <c r="F2714" s="165"/>
      <c r="G2714" s="220"/>
      <c r="H2714" s="165"/>
      <c r="I2714" s="167"/>
      <c r="J2714" s="168"/>
      <c r="K2714" s="503"/>
    </row>
    <row r="2715" spans="1:11" x14ac:dyDescent="0.2">
      <c r="A2715" s="163">
        <v>2700</v>
      </c>
      <c r="B2715" s="164"/>
      <c r="C2715" s="165"/>
      <c r="D2715" s="166"/>
      <c r="E2715" s="165"/>
      <c r="F2715" s="165"/>
      <c r="G2715" s="220"/>
      <c r="H2715" s="165"/>
      <c r="I2715" s="167"/>
      <c r="J2715" s="168"/>
      <c r="K2715" s="503"/>
    </row>
    <row r="2716" spans="1:11" x14ac:dyDescent="0.2">
      <c r="A2716" s="163">
        <v>2701</v>
      </c>
      <c r="B2716" s="164"/>
      <c r="C2716" s="165"/>
      <c r="D2716" s="166"/>
      <c r="E2716" s="165"/>
      <c r="F2716" s="165"/>
      <c r="G2716" s="220"/>
      <c r="H2716" s="165"/>
      <c r="I2716" s="167"/>
      <c r="J2716" s="168"/>
      <c r="K2716" s="503"/>
    </row>
    <row r="2717" spans="1:11" x14ac:dyDescent="0.2">
      <c r="A2717" s="163">
        <v>2702</v>
      </c>
      <c r="B2717" s="164"/>
      <c r="C2717" s="165"/>
      <c r="D2717" s="166"/>
      <c r="E2717" s="165"/>
      <c r="F2717" s="165"/>
      <c r="G2717" s="220"/>
      <c r="H2717" s="165"/>
      <c r="I2717" s="167"/>
      <c r="J2717" s="168"/>
      <c r="K2717" s="503"/>
    </row>
    <row r="2718" spans="1:11" x14ac:dyDescent="0.2">
      <c r="A2718" s="163">
        <v>2703</v>
      </c>
      <c r="B2718" s="164"/>
      <c r="C2718" s="165"/>
      <c r="D2718" s="166"/>
      <c r="E2718" s="165"/>
      <c r="F2718" s="165"/>
      <c r="G2718" s="220"/>
      <c r="H2718" s="165"/>
      <c r="I2718" s="167"/>
      <c r="J2718" s="168"/>
      <c r="K2718" s="503"/>
    </row>
    <row r="2719" spans="1:11" x14ac:dyDescent="0.2">
      <c r="A2719" s="163">
        <v>2704</v>
      </c>
      <c r="B2719" s="164"/>
      <c r="C2719" s="165"/>
      <c r="D2719" s="166"/>
      <c r="E2719" s="165"/>
      <c r="F2719" s="165"/>
      <c r="G2719" s="220"/>
      <c r="H2719" s="165"/>
      <c r="I2719" s="167"/>
      <c r="J2719" s="168"/>
      <c r="K2719" s="503"/>
    </row>
    <row r="2720" spans="1:11" x14ac:dyDescent="0.2">
      <c r="A2720" s="163">
        <v>2705</v>
      </c>
      <c r="B2720" s="164"/>
      <c r="C2720" s="165"/>
      <c r="D2720" s="166"/>
      <c r="E2720" s="165"/>
      <c r="F2720" s="165"/>
      <c r="G2720" s="220"/>
      <c r="H2720" s="165"/>
      <c r="I2720" s="167"/>
      <c r="J2720" s="168"/>
      <c r="K2720" s="503"/>
    </row>
    <row r="2721" spans="1:11" x14ac:dyDescent="0.2">
      <c r="A2721" s="163">
        <v>2706</v>
      </c>
      <c r="B2721" s="164"/>
      <c r="C2721" s="165"/>
      <c r="D2721" s="166"/>
      <c r="E2721" s="165"/>
      <c r="F2721" s="165"/>
      <c r="G2721" s="220"/>
      <c r="H2721" s="165"/>
      <c r="I2721" s="167"/>
      <c r="J2721" s="168"/>
      <c r="K2721" s="503"/>
    </row>
    <row r="2722" spans="1:11" x14ac:dyDescent="0.2">
      <c r="A2722" s="163">
        <v>2707</v>
      </c>
      <c r="B2722" s="164"/>
      <c r="C2722" s="165"/>
      <c r="D2722" s="166"/>
      <c r="E2722" s="165"/>
      <c r="F2722" s="165"/>
      <c r="G2722" s="220"/>
      <c r="H2722" s="165"/>
      <c r="I2722" s="167"/>
      <c r="J2722" s="168"/>
      <c r="K2722" s="503"/>
    </row>
    <row r="2723" spans="1:11" x14ac:dyDescent="0.2">
      <c r="A2723" s="163">
        <v>2708</v>
      </c>
      <c r="B2723" s="164"/>
      <c r="C2723" s="165"/>
      <c r="D2723" s="166"/>
      <c r="E2723" s="165"/>
      <c r="F2723" s="165"/>
      <c r="G2723" s="220"/>
      <c r="H2723" s="165"/>
      <c r="I2723" s="167"/>
      <c r="J2723" s="168"/>
      <c r="K2723" s="503"/>
    </row>
    <row r="2724" spans="1:11" x14ac:dyDescent="0.2">
      <c r="A2724" s="163">
        <v>2709</v>
      </c>
      <c r="B2724" s="164"/>
      <c r="C2724" s="165"/>
      <c r="D2724" s="166"/>
      <c r="E2724" s="165"/>
      <c r="F2724" s="165"/>
      <c r="G2724" s="220"/>
      <c r="H2724" s="165"/>
      <c r="I2724" s="167"/>
      <c r="J2724" s="168"/>
      <c r="K2724" s="503"/>
    </row>
    <row r="2725" spans="1:11" x14ac:dyDescent="0.2">
      <c r="A2725" s="163">
        <v>2710</v>
      </c>
      <c r="B2725" s="164"/>
      <c r="C2725" s="165"/>
      <c r="D2725" s="166"/>
      <c r="E2725" s="165"/>
      <c r="F2725" s="165"/>
      <c r="G2725" s="220"/>
      <c r="H2725" s="165"/>
      <c r="I2725" s="167"/>
      <c r="J2725" s="168"/>
      <c r="K2725" s="503"/>
    </row>
    <row r="2726" spans="1:11" x14ac:dyDescent="0.2">
      <c r="A2726" s="163">
        <v>2711</v>
      </c>
      <c r="B2726" s="164"/>
      <c r="C2726" s="165"/>
      <c r="D2726" s="166"/>
      <c r="E2726" s="165"/>
      <c r="F2726" s="165"/>
      <c r="G2726" s="220"/>
      <c r="H2726" s="165"/>
      <c r="I2726" s="167"/>
      <c r="J2726" s="168"/>
      <c r="K2726" s="503"/>
    </row>
    <row r="2727" spans="1:11" x14ac:dyDescent="0.2">
      <c r="A2727" s="163">
        <v>2712</v>
      </c>
      <c r="B2727" s="164"/>
      <c r="C2727" s="165"/>
      <c r="D2727" s="166"/>
      <c r="E2727" s="165"/>
      <c r="F2727" s="165"/>
      <c r="G2727" s="220"/>
      <c r="H2727" s="165"/>
      <c r="I2727" s="167"/>
      <c r="J2727" s="168"/>
      <c r="K2727" s="503"/>
    </row>
    <row r="2728" spans="1:11" x14ac:dyDescent="0.2">
      <c r="A2728" s="163">
        <v>2713</v>
      </c>
      <c r="B2728" s="164"/>
      <c r="C2728" s="165"/>
      <c r="D2728" s="166"/>
      <c r="E2728" s="165"/>
      <c r="F2728" s="165"/>
      <c r="G2728" s="220"/>
      <c r="H2728" s="165"/>
      <c r="I2728" s="167"/>
      <c r="J2728" s="168"/>
      <c r="K2728" s="503"/>
    </row>
    <row r="2729" spans="1:11" x14ac:dyDescent="0.2">
      <c r="A2729" s="163">
        <v>2714</v>
      </c>
      <c r="B2729" s="164"/>
      <c r="C2729" s="165"/>
      <c r="D2729" s="166"/>
      <c r="E2729" s="165"/>
      <c r="F2729" s="165"/>
      <c r="G2729" s="220"/>
      <c r="H2729" s="165"/>
      <c r="I2729" s="167"/>
      <c r="J2729" s="168"/>
      <c r="K2729" s="503"/>
    </row>
    <row r="2730" spans="1:11" x14ac:dyDescent="0.2">
      <c r="A2730" s="163">
        <v>2715</v>
      </c>
      <c r="B2730" s="164"/>
      <c r="C2730" s="165"/>
      <c r="D2730" s="166"/>
      <c r="E2730" s="165"/>
      <c r="F2730" s="165"/>
      <c r="G2730" s="220"/>
      <c r="H2730" s="165"/>
      <c r="I2730" s="167"/>
      <c r="J2730" s="168"/>
      <c r="K2730" s="503"/>
    </row>
    <row r="2731" spans="1:11" x14ac:dyDescent="0.2">
      <c r="A2731" s="163">
        <v>2716</v>
      </c>
      <c r="B2731" s="164"/>
      <c r="C2731" s="165"/>
      <c r="D2731" s="166"/>
      <c r="E2731" s="165"/>
      <c r="F2731" s="165"/>
      <c r="G2731" s="220"/>
      <c r="H2731" s="165"/>
      <c r="I2731" s="167"/>
      <c r="J2731" s="168"/>
      <c r="K2731" s="503"/>
    </row>
    <row r="2732" spans="1:11" x14ac:dyDescent="0.2">
      <c r="A2732" s="163">
        <v>2717</v>
      </c>
      <c r="B2732" s="164"/>
      <c r="C2732" s="165"/>
      <c r="D2732" s="166"/>
      <c r="E2732" s="165"/>
      <c r="F2732" s="165"/>
      <c r="G2732" s="220"/>
      <c r="H2732" s="165"/>
      <c r="I2732" s="167"/>
      <c r="J2732" s="168"/>
      <c r="K2732" s="503"/>
    </row>
    <row r="2733" spans="1:11" x14ac:dyDescent="0.2">
      <c r="A2733" s="163">
        <v>2718</v>
      </c>
      <c r="B2733" s="164"/>
      <c r="C2733" s="165"/>
      <c r="D2733" s="166"/>
      <c r="E2733" s="165"/>
      <c r="F2733" s="165"/>
      <c r="G2733" s="220"/>
      <c r="H2733" s="165"/>
      <c r="I2733" s="167"/>
      <c r="J2733" s="168"/>
      <c r="K2733" s="503"/>
    </row>
    <row r="2734" spans="1:11" x14ac:dyDescent="0.2">
      <c r="A2734" s="163">
        <v>2719</v>
      </c>
      <c r="B2734" s="164"/>
      <c r="C2734" s="165"/>
      <c r="D2734" s="166"/>
      <c r="E2734" s="165"/>
      <c r="F2734" s="165"/>
      <c r="G2734" s="220"/>
      <c r="H2734" s="165"/>
      <c r="I2734" s="167"/>
      <c r="J2734" s="168"/>
      <c r="K2734" s="503"/>
    </row>
    <row r="2735" spans="1:11" x14ac:dyDescent="0.2">
      <c r="A2735" s="163">
        <v>2720</v>
      </c>
      <c r="B2735" s="164"/>
      <c r="C2735" s="165"/>
      <c r="D2735" s="166"/>
      <c r="E2735" s="165"/>
      <c r="F2735" s="165"/>
      <c r="G2735" s="220"/>
      <c r="H2735" s="165"/>
      <c r="I2735" s="167"/>
      <c r="J2735" s="168"/>
      <c r="K2735" s="503"/>
    </row>
    <row r="2736" spans="1:11" x14ac:dyDescent="0.2">
      <c r="A2736" s="163">
        <v>2721</v>
      </c>
      <c r="B2736" s="164"/>
      <c r="C2736" s="165"/>
      <c r="D2736" s="166"/>
      <c r="E2736" s="165"/>
      <c r="F2736" s="165"/>
      <c r="G2736" s="220"/>
      <c r="H2736" s="165"/>
      <c r="I2736" s="167"/>
      <c r="J2736" s="168"/>
      <c r="K2736" s="503"/>
    </row>
    <row r="2737" spans="1:11" x14ac:dyDescent="0.2">
      <c r="A2737" s="163">
        <v>2722</v>
      </c>
      <c r="B2737" s="164"/>
      <c r="C2737" s="165"/>
      <c r="D2737" s="166"/>
      <c r="E2737" s="165"/>
      <c r="F2737" s="165"/>
      <c r="G2737" s="220"/>
      <c r="H2737" s="165"/>
      <c r="I2737" s="167"/>
      <c r="J2737" s="168"/>
      <c r="K2737" s="503"/>
    </row>
    <row r="2738" spans="1:11" x14ac:dyDescent="0.2">
      <c r="A2738" s="163">
        <v>2723</v>
      </c>
      <c r="B2738" s="164"/>
      <c r="C2738" s="165"/>
      <c r="D2738" s="166"/>
      <c r="E2738" s="165"/>
      <c r="F2738" s="165"/>
      <c r="G2738" s="220"/>
      <c r="H2738" s="165"/>
      <c r="I2738" s="167"/>
      <c r="J2738" s="168"/>
      <c r="K2738" s="503"/>
    </row>
    <row r="2739" spans="1:11" x14ac:dyDescent="0.2">
      <c r="A2739" s="163">
        <v>2724</v>
      </c>
      <c r="B2739" s="164"/>
      <c r="C2739" s="165"/>
      <c r="D2739" s="166"/>
      <c r="E2739" s="165"/>
      <c r="F2739" s="165"/>
      <c r="G2739" s="220"/>
      <c r="H2739" s="165"/>
      <c r="I2739" s="167"/>
      <c r="J2739" s="168"/>
      <c r="K2739" s="503"/>
    </row>
    <row r="2740" spans="1:11" x14ac:dyDescent="0.2">
      <c r="A2740" s="163">
        <v>2725</v>
      </c>
      <c r="B2740" s="164"/>
      <c r="C2740" s="165"/>
      <c r="D2740" s="166"/>
      <c r="E2740" s="165"/>
      <c r="F2740" s="165"/>
      <c r="G2740" s="220"/>
      <c r="H2740" s="165"/>
      <c r="I2740" s="167"/>
      <c r="J2740" s="168"/>
      <c r="K2740" s="503"/>
    </row>
    <row r="2741" spans="1:11" x14ac:dyDescent="0.2">
      <c r="A2741" s="163">
        <v>2726</v>
      </c>
      <c r="B2741" s="164"/>
      <c r="C2741" s="165"/>
      <c r="D2741" s="166"/>
      <c r="E2741" s="165"/>
      <c r="F2741" s="165"/>
      <c r="G2741" s="220"/>
      <c r="H2741" s="165"/>
      <c r="I2741" s="167"/>
      <c r="J2741" s="168"/>
      <c r="K2741" s="503"/>
    </row>
    <row r="2742" spans="1:11" x14ac:dyDescent="0.2">
      <c r="A2742" s="163">
        <v>2727</v>
      </c>
      <c r="B2742" s="164"/>
      <c r="C2742" s="165"/>
      <c r="D2742" s="166"/>
      <c r="E2742" s="165"/>
      <c r="F2742" s="165"/>
      <c r="G2742" s="220"/>
      <c r="H2742" s="165"/>
      <c r="I2742" s="167"/>
      <c r="J2742" s="168"/>
      <c r="K2742" s="503"/>
    </row>
    <row r="2743" spans="1:11" x14ac:dyDescent="0.2">
      <c r="A2743" s="163">
        <v>2728</v>
      </c>
      <c r="B2743" s="164"/>
      <c r="C2743" s="165"/>
      <c r="D2743" s="166"/>
      <c r="E2743" s="165"/>
      <c r="F2743" s="165"/>
      <c r="G2743" s="220"/>
      <c r="H2743" s="165"/>
      <c r="I2743" s="167"/>
      <c r="J2743" s="168"/>
      <c r="K2743" s="503"/>
    </row>
    <row r="2744" spans="1:11" x14ac:dyDescent="0.2">
      <c r="A2744" s="163">
        <v>2729</v>
      </c>
      <c r="B2744" s="164"/>
      <c r="C2744" s="165"/>
      <c r="D2744" s="166"/>
      <c r="E2744" s="165"/>
      <c r="F2744" s="165"/>
      <c r="G2744" s="220"/>
      <c r="H2744" s="165"/>
      <c r="I2744" s="167"/>
      <c r="J2744" s="168"/>
      <c r="K2744" s="503"/>
    </row>
    <row r="2745" spans="1:11" x14ac:dyDescent="0.2">
      <c r="A2745" s="163">
        <v>2730</v>
      </c>
      <c r="B2745" s="164"/>
      <c r="C2745" s="165"/>
      <c r="D2745" s="166"/>
      <c r="E2745" s="165"/>
      <c r="F2745" s="165"/>
      <c r="G2745" s="220"/>
      <c r="H2745" s="165"/>
      <c r="I2745" s="167"/>
      <c r="J2745" s="168"/>
      <c r="K2745" s="503"/>
    </row>
    <row r="2746" spans="1:11" x14ac:dyDescent="0.2">
      <c r="A2746" s="163">
        <v>2731</v>
      </c>
      <c r="B2746" s="164"/>
      <c r="C2746" s="165"/>
      <c r="D2746" s="166"/>
      <c r="E2746" s="165"/>
      <c r="F2746" s="165"/>
      <c r="G2746" s="220"/>
      <c r="H2746" s="165"/>
      <c r="I2746" s="167"/>
      <c r="J2746" s="168"/>
      <c r="K2746" s="503"/>
    </row>
    <row r="2747" spans="1:11" x14ac:dyDescent="0.2">
      <c r="A2747" s="163">
        <v>2732</v>
      </c>
      <c r="B2747" s="164"/>
      <c r="C2747" s="165"/>
      <c r="D2747" s="166"/>
      <c r="E2747" s="165"/>
      <c r="F2747" s="165"/>
      <c r="G2747" s="220"/>
      <c r="H2747" s="165"/>
      <c r="I2747" s="167"/>
      <c r="J2747" s="168"/>
      <c r="K2747" s="503"/>
    </row>
    <row r="2748" spans="1:11" x14ac:dyDescent="0.2">
      <c r="A2748" s="163">
        <v>2733</v>
      </c>
      <c r="B2748" s="164"/>
      <c r="C2748" s="165"/>
      <c r="D2748" s="166"/>
      <c r="E2748" s="165"/>
      <c r="F2748" s="165"/>
      <c r="G2748" s="220"/>
      <c r="H2748" s="165"/>
      <c r="I2748" s="167"/>
      <c r="J2748" s="168"/>
      <c r="K2748" s="503"/>
    </row>
    <row r="2749" spans="1:11" x14ac:dyDescent="0.2">
      <c r="A2749" s="163">
        <v>2734</v>
      </c>
      <c r="B2749" s="164"/>
      <c r="C2749" s="165"/>
      <c r="D2749" s="166"/>
      <c r="E2749" s="165"/>
      <c r="F2749" s="165"/>
      <c r="G2749" s="220"/>
      <c r="H2749" s="165"/>
      <c r="I2749" s="167"/>
      <c r="J2749" s="168"/>
      <c r="K2749" s="503"/>
    </row>
    <row r="2750" spans="1:11" x14ac:dyDescent="0.2">
      <c r="A2750" s="163">
        <v>2735</v>
      </c>
      <c r="B2750" s="164"/>
      <c r="C2750" s="165"/>
      <c r="D2750" s="166"/>
      <c r="E2750" s="165"/>
      <c r="F2750" s="165"/>
      <c r="G2750" s="220"/>
      <c r="H2750" s="165"/>
      <c r="I2750" s="167"/>
      <c r="J2750" s="168"/>
      <c r="K2750" s="503"/>
    </row>
    <row r="2751" spans="1:11" x14ac:dyDescent="0.2">
      <c r="A2751" s="163">
        <v>2736</v>
      </c>
      <c r="B2751" s="164"/>
      <c r="C2751" s="165"/>
      <c r="D2751" s="166"/>
      <c r="E2751" s="165"/>
      <c r="F2751" s="165"/>
      <c r="G2751" s="220"/>
      <c r="H2751" s="165"/>
      <c r="I2751" s="167"/>
      <c r="J2751" s="168"/>
      <c r="K2751" s="503"/>
    </row>
    <row r="2752" spans="1:11" x14ac:dyDescent="0.2">
      <c r="A2752" s="163">
        <v>2737</v>
      </c>
      <c r="B2752" s="164"/>
      <c r="C2752" s="165"/>
      <c r="D2752" s="166"/>
      <c r="E2752" s="165"/>
      <c r="F2752" s="165"/>
      <c r="G2752" s="220"/>
      <c r="H2752" s="165"/>
      <c r="I2752" s="167"/>
      <c r="J2752" s="168"/>
      <c r="K2752" s="503"/>
    </row>
    <row r="2753" spans="1:11" x14ac:dyDescent="0.2">
      <c r="A2753" s="163">
        <v>2738</v>
      </c>
      <c r="B2753" s="164"/>
      <c r="C2753" s="165"/>
      <c r="D2753" s="166"/>
      <c r="E2753" s="165"/>
      <c r="F2753" s="165"/>
      <c r="G2753" s="220"/>
      <c r="H2753" s="165"/>
      <c r="I2753" s="167"/>
      <c r="J2753" s="168"/>
      <c r="K2753" s="503"/>
    </row>
    <row r="2754" spans="1:11" x14ac:dyDescent="0.2">
      <c r="A2754" s="163">
        <v>2739</v>
      </c>
      <c r="B2754" s="164"/>
      <c r="C2754" s="165"/>
      <c r="D2754" s="166"/>
      <c r="E2754" s="165"/>
      <c r="F2754" s="165"/>
      <c r="G2754" s="220"/>
      <c r="H2754" s="165"/>
      <c r="I2754" s="167"/>
      <c r="J2754" s="168"/>
      <c r="K2754" s="503"/>
    </row>
    <row r="2755" spans="1:11" x14ac:dyDescent="0.2">
      <c r="A2755" s="163">
        <v>2740</v>
      </c>
      <c r="B2755" s="164"/>
      <c r="C2755" s="165"/>
      <c r="D2755" s="166"/>
      <c r="E2755" s="165"/>
      <c r="F2755" s="165"/>
      <c r="G2755" s="220"/>
      <c r="H2755" s="165"/>
      <c r="I2755" s="167"/>
      <c r="J2755" s="168"/>
      <c r="K2755" s="503"/>
    </row>
    <row r="2756" spans="1:11" x14ac:dyDescent="0.2">
      <c r="A2756" s="163">
        <v>2741</v>
      </c>
      <c r="B2756" s="164"/>
      <c r="C2756" s="165"/>
      <c r="D2756" s="166"/>
      <c r="E2756" s="165"/>
      <c r="F2756" s="165"/>
      <c r="G2756" s="220"/>
      <c r="H2756" s="165"/>
      <c r="I2756" s="167"/>
      <c r="J2756" s="168"/>
      <c r="K2756" s="503"/>
    </row>
    <row r="2757" spans="1:11" x14ac:dyDescent="0.2">
      <c r="A2757" s="163">
        <v>2742</v>
      </c>
      <c r="B2757" s="164"/>
      <c r="C2757" s="165"/>
      <c r="D2757" s="166"/>
      <c r="E2757" s="165"/>
      <c r="F2757" s="165"/>
      <c r="G2757" s="220"/>
      <c r="H2757" s="165"/>
      <c r="I2757" s="167"/>
      <c r="J2757" s="168"/>
      <c r="K2757" s="503"/>
    </row>
    <row r="2758" spans="1:11" x14ac:dyDescent="0.2">
      <c r="A2758" s="163">
        <v>2743</v>
      </c>
      <c r="B2758" s="164"/>
      <c r="C2758" s="165"/>
      <c r="D2758" s="166"/>
      <c r="E2758" s="165"/>
      <c r="F2758" s="165"/>
      <c r="G2758" s="220"/>
      <c r="H2758" s="165"/>
      <c r="I2758" s="167"/>
      <c r="J2758" s="168"/>
      <c r="K2758" s="503"/>
    </row>
    <row r="2759" spans="1:11" x14ac:dyDescent="0.2">
      <c r="A2759" s="163">
        <v>2744</v>
      </c>
      <c r="B2759" s="164"/>
      <c r="C2759" s="165"/>
      <c r="D2759" s="166"/>
      <c r="E2759" s="165"/>
      <c r="F2759" s="165"/>
      <c r="G2759" s="220"/>
      <c r="H2759" s="165"/>
      <c r="I2759" s="167"/>
      <c r="J2759" s="168"/>
      <c r="K2759" s="503"/>
    </row>
    <row r="2760" spans="1:11" x14ac:dyDescent="0.2">
      <c r="A2760" s="163">
        <v>2745</v>
      </c>
      <c r="B2760" s="164"/>
      <c r="C2760" s="165"/>
      <c r="D2760" s="166"/>
      <c r="E2760" s="165"/>
      <c r="F2760" s="165"/>
      <c r="G2760" s="220"/>
      <c r="H2760" s="165"/>
      <c r="I2760" s="167"/>
      <c r="J2760" s="168"/>
      <c r="K2760" s="503"/>
    </row>
    <row r="2761" spans="1:11" x14ac:dyDescent="0.2">
      <c r="A2761" s="163">
        <v>2746</v>
      </c>
      <c r="B2761" s="164"/>
      <c r="C2761" s="165"/>
      <c r="D2761" s="166"/>
      <c r="E2761" s="165"/>
      <c r="F2761" s="165"/>
      <c r="G2761" s="220"/>
      <c r="H2761" s="165"/>
      <c r="I2761" s="167"/>
      <c r="J2761" s="168"/>
      <c r="K2761" s="503"/>
    </row>
    <row r="2762" spans="1:11" x14ac:dyDescent="0.2">
      <c r="A2762" s="163">
        <v>2747</v>
      </c>
      <c r="B2762" s="164"/>
      <c r="C2762" s="165"/>
      <c r="D2762" s="166"/>
      <c r="E2762" s="165"/>
      <c r="F2762" s="165"/>
      <c r="G2762" s="220"/>
      <c r="H2762" s="165"/>
      <c r="I2762" s="167"/>
      <c r="J2762" s="168"/>
      <c r="K2762" s="503"/>
    </row>
    <row r="2763" spans="1:11" x14ac:dyDescent="0.2">
      <c r="A2763" s="163">
        <v>2748</v>
      </c>
      <c r="B2763" s="164"/>
      <c r="C2763" s="165"/>
      <c r="D2763" s="166"/>
      <c r="E2763" s="165"/>
      <c r="F2763" s="165"/>
      <c r="G2763" s="220"/>
      <c r="H2763" s="165"/>
      <c r="I2763" s="167"/>
      <c r="J2763" s="168"/>
      <c r="K2763" s="503"/>
    </row>
    <row r="2764" spans="1:11" x14ac:dyDescent="0.2">
      <c r="A2764" s="163">
        <v>2749</v>
      </c>
      <c r="B2764" s="164"/>
      <c r="C2764" s="165"/>
      <c r="D2764" s="166"/>
      <c r="E2764" s="165"/>
      <c r="F2764" s="165"/>
      <c r="G2764" s="220"/>
      <c r="H2764" s="165"/>
      <c r="I2764" s="167"/>
      <c r="J2764" s="168"/>
      <c r="K2764" s="503"/>
    </row>
    <row r="2765" spans="1:11" x14ac:dyDescent="0.2">
      <c r="A2765" s="163">
        <v>2750</v>
      </c>
      <c r="B2765" s="164"/>
      <c r="C2765" s="165"/>
      <c r="D2765" s="166"/>
      <c r="E2765" s="165"/>
      <c r="F2765" s="165"/>
      <c r="G2765" s="220"/>
      <c r="H2765" s="165"/>
      <c r="I2765" s="167"/>
      <c r="J2765" s="168"/>
      <c r="K2765" s="503"/>
    </row>
    <row r="2766" spans="1:11" x14ac:dyDescent="0.2">
      <c r="A2766" s="163">
        <v>2751</v>
      </c>
      <c r="B2766" s="164"/>
      <c r="C2766" s="165"/>
      <c r="D2766" s="166"/>
      <c r="E2766" s="165"/>
      <c r="F2766" s="165"/>
      <c r="G2766" s="220"/>
      <c r="H2766" s="165"/>
      <c r="I2766" s="167"/>
      <c r="J2766" s="168"/>
      <c r="K2766" s="503"/>
    </row>
    <row r="2767" spans="1:11" x14ac:dyDescent="0.2">
      <c r="A2767" s="163">
        <v>2752</v>
      </c>
      <c r="B2767" s="164"/>
      <c r="C2767" s="165"/>
      <c r="D2767" s="166"/>
      <c r="E2767" s="165"/>
      <c r="F2767" s="165"/>
      <c r="G2767" s="220"/>
      <c r="H2767" s="165"/>
      <c r="I2767" s="167"/>
      <c r="J2767" s="168"/>
      <c r="K2767" s="503"/>
    </row>
    <row r="2768" spans="1:11" x14ac:dyDescent="0.2">
      <c r="A2768" s="163">
        <v>2753</v>
      </c>
      <c r="B2768" s="164"/>
      <c r="C2768" s="165"/>
      <c r="D2768" s="166"/>
      <c r="E2768" s="165"/>
      <c r="F2768" s="165"/>
      <c r="G2768" s="220"/>
      <c r="H2768" s="165"/>
      <c r="I2768" s="167"/>
      <c r="J2768" s="168"/>
      <c r="K2768" s="503"/>
    </row>
    <row r="2769" spans="1:11" x14ac:dyDescent="0.2">
      <c r="A2769" s="163">
        <v>2754</v>
      </c>
      <c r="B2769" s="164"/>
      <c r="C2769" s="165"/>
      <c r="D2769" s="166"/>
      <c r="E2769" s="165"/>
      <c r="F2769" s="165"/>
      <c r="G2769" s="220"/>
      <c r="H2769" s="165"/>
      <c r="I2769" s="167"/>
      <c r="J2769" s="168"/>
      <c r="K2769" s="503"/>
    </row>
    <row r="2770" spans="1:11" x14ac:dyDescent="0.2">
      <c r="A2770" s="163">
        <v>2755</v>
      </c>
      <c r="B2770" s="164"/>
      <c r="C2770" s="165"/>
      <c r="D2770" s="166"/>
      <c r="E2770" s="165"/>
      <c r="F2770" s="165"/>
      <c r="G2770" s="220"/>
      <c r="H2770" s="165"/>
      <c r="I2770" s="167"/>
      <c r="J2770" s="168"/>
      <c r="K2770" s="503"/>
    </row>
    <row r="2771" spans="1:11" x14ac:dyDescent="0.2">
      <c r="A2771" s="163">
        <v>2756</v>
      </c>
      <c r="B2771" s="164"/>
      <c r="C2771" s="165"/>
      <c r="D2771" s="166"/>
      <c r="E2771" s="165"/>
      <c r="F2771" s="165"/>
      <c r="G2771" s="220"/>
      <c r="H2771" s="165"/>
      <c r="I2771" s="167"/>
      <c r="J2771" s="168"/>
      <c r="K2771" s="503"/>
    </row>
    <row r="2772" spans="1:11" x14ac:dyDescent="0.2">
      <c r="A2772" s="163">
        <v>2757</v>
      </c>
      <c r="B2772" s="164"/>
      <c r="C2772" s="165"/>
      <c r="D2772" s="166"/>
      <c r="E2772" s="165"/>
      <c r="F2772" s="165"/>
      <c r="G2772" s="220"/>
      <c r="H2772" s="165"/>
      <c r="I2772" s="167"/>
      <c r="J2772" s="168"/>
      <c r="K2772" s="503"/>
    </row>
    <row r="2773" spans="1:11" x14ac:dyDescent="0.2">
      <c r="A2773" s="163">
        <v>2758</v>
      </c>
      <c r="B2773" s="164"/>
      <c r="C2773" s="165"/>
      <c r="D2773" s="166"/>
      <c r="E2773" s="165"/>
      <c r="F2773" s="165"/>
      <c r="G2773" s="220"/>
      <c r="H2773" s="165"/>
      <c r="I2773" s="167"/>
      <c r="J2773" s="168"/>
      <c r="K2773" s="503"/>
    </row>
    <row r="2774" spans="1:11" x14ac:dyDescent="0.2">
      <c r="A2774" s="163">
        <v>2759</v>
      </c>
      <c r="B2774" s="164"/>
      <c r="C2774" s="165"/>
      <c r="D2774" s="166"/>
      <c r="E2774" s="165"/>
      <c r="F2774" s="165"/>
      <c r="G2774" s="220"/>
      <c r="H2774" s="165"/>
      <c r="I2774" s="167"/>
      <c r="J2774" s="168"/>
      <c r="K2774" s="503"/>
    </row>
    <row r="2775" spans="1:11" x14ac:dyDescent="0.2">
      <c r="A2775" s="163">
        <v>2760</v>
      </c>
      <c r="B2775" s="164"/>
      <c r="C2775" s="165"/>
      <c r="D2775" s="166"/>
      <c r="E2775" s="165"/>
      <c r="F2775" s="165"/>
      <c r="G2775" s="220"/>
      <c r="H2775" s="165"/>
      <c r="I2775" s="167"/>
      <c r="J2775" s="168"/>
      <c r="K2775" s="503"/>
    </row>
    <row r="2776" spans="1:11" x14ac:dyDescent="0.2">
      <c r="A2776" s="163">
        <v>2761</v>
      </c>
      <c r="B2776" s="164"/>
      <c r="C2776" s="165"/>
      <c r="D2776" s="166"/>
      <c r="E2776" s="165"/>
      <c r="F2776" s="165"/>
      <c r="G2776" s="220"/>
      <c r="H2776" s="165"/>
      <c r="I2776" s="167"/>
      <c r="J2776" s="168"/>
      <c r="K2776" s="503"/>
    </row>
    <row r="2777" spans="1:11" x14ac:dyDescent="0.2">
      <c r="A2777" s="163">
        <v>2762</v>
      </c>
      <c r="B2777" s="164"/>
      <c r="C2777" s="165"/>
      <c r="D2777" s="166"/>
      <c r="E2777" s="165"/>
      <c r="F2777" s="165"/>
      <c r="G2777" s="220"/>
      <c r="H2777" s="165"/>
      <c r="I2777" s="167"/>
      <c r="J2777" s="168"/>
      <c r="K2777" s="503"/>
    </row>
    <row r="2778" spans="1:11" x14ac:dyDescent="0.2">
      <c r="A2778" s="163">
        <v>2763</v>
      </c>
      <c r="B2778" s="164"/>
      <c r="C2778" s="165"/>
      <c r="D2778" s="166"/>
      <c r="E2778" s="165"/>
      <c r="F2778" s="165"/>
      <c r="G2778" s="220"/>
      <c r="H2778" s="165"/>
      <c r="I2778" s="167"/>
      <c r="J2778" s="168"/>
      <c r="K2778" s="503"/>
    </row>
    <row r="2779" spans="1:11" x14ac:dyDescent="0.2">
      <c r="A2779" s="163">
        <v>2764</v>
      </c>
      <c r="B2779" s="164"/>
      <c r="C2779" s="165"/>
      <c r="D2779" s="166"/>
      <c r="E2779" s="165"/>
      <c r="F2779" s="165"/>
      <c r="G2779" s="220"/>
      <c r="H2779" s="165"/>
      <c r="I2779" s="167"/>
      <c r="J2779" s="168"/>
      <c r="K2779" s="503"/>
    </row>
    <row r="2780" spans="1:11" x14ac:dyDescent="0.2">
      <c r="A2780" s="163">
        <v>2765</v>
      </c>
      <c r="B2780" s="164"/>
      <c r="C2780" s="165"/>
      <c r="D2780" s="166"/>
      <c r="E2780" s="165"/>
      <c r="F2780" s="165"/>
      <c r="G2780" s="220"/>
      <c r="H2780" s="165"/>
      <c r="I2780" s="167"/>
      <c r="J2780" s="168"/>
      <c r="K2780" s="503"/>
    </row>
    <row r="2781" spans="1:11" x14ac:dyDescent="0.2">
      <c r="A2781" s="163">
        <v>2766</v>
      </c>
      <c r="B2781" s="164"/>
      <c r="C2781" s="165"/>
      <c r="D2781" s="166"/>
      <c r="E2781" s="165"/>
      <c r="F2781" s="165"/>
      <c r="G2781" s="220"/>
      <c r="H2781" s="165"/>
      <c r="I2781" s="167"/>
      <c r="J2781" s="168"/>
      <c r="K2781" s="503"/>
    </row>
    <row r="2782" spans="1:11" x14ac:dyDescent="0.2">
      <c r="A2782" s="163">
        <v>2767</v>
      </c>
      <c r="B2782" s="164"/>
      <c r="C2782" s="165"/>
      <c r="D2782" s="166"/>
      <c r="E2782" s="165"/>
      <c r="F2782" s="165"/>
      <c r="G2782" s="220"/>
      <c r="H2782" s="165"/>
      <c r="I2782" s="167"/>
      <c r="J2782" s="168"/>
      <c r="K2782" s="503"/>
    </row>
    <row r="2783" spans="1:11" x14ac:dyDescent="0.2">
      <c r="A2783" s="163">
        <v>2768</v>
      </c>
      <c r="B2783" s="164"/>
      <c r="C2783" s="165"/>
      <c r="D2783" s="166"/>
      <c r="E2783" s="165"/>
      <c r="F2783" s="165"/>
      <c r="G2783" s="220"/>
      <c r="H2783" s="165"/>
      <c r="I2783" s="167"/>
      <c r="J2783" s="168"/>
      <c r="K2783" s="503"/>
    </row>
    <row r="2784" spans="1:11" x14ac:dyDescent="0.2">
      <c r="A2784" s="163">
        <v>2769</v>
      </c>
      <c r="B2784" s="164"/>
      <c r="C2784" s="165"/>
      <c r="D2784" s="166"/>
      <c r="E2784" s="165"/>
      <c r="F2784" s="165"/>
      <c r="G2784" s="220"/>
      <c r="H2784" s="165"/>
      <c r="I2784" s="167"/>
      <c r="J2784" s="168"/>
      <c r="K2784" s="503"/>
    </row>
    <row r="2785" spans="1:11" x14ac:dyDescent="0.2">
      <c r="A2785" s="163">
        <v>2770</v>
      </c>
      <c r="B2785" s="164"/>
      <c r="C2785" s="165"/>
      <c r="D2785" s="166"/>
      <c r="E2785" s="165"/>
      <c r="F2785" s="165"/>
      <c r="G2785" s="220"/>
      <c r="H2785" s="165"/>
      <c r="I2785" s="167"/>
      <c r="J2785" s="168"/>
      <c r="K2785" s="503"/>
    </row>
    <row r="2786" spans="1:11" x14ac:dyDescent="0.2">
      <c r="A2786" s="163">
        <v>2771</v>
      </c>
      <c r="B2786" s="164"/>
      <c r="C2786" s="165"/>
      <c r="D2786" s="166"/>
      <c r="E2786" s="165"/>
      <c r="F2786" s="165"/>
      <c r="G2786" s="220"/>
      <c r="H2786" s="165"/>
      <c r="I2786" s="167"/>
      <c r="J2786" s="168"/>
      <c r="K2786" s="503"/>
    </row>
    <row r="2787" spans="1:11" x14ac:dyDescent="0.2">
      <c r="A2787" s="163">
        <v>2772</v>
      </c>
      <c r="B2787" s="164"/>
      <c r="C2787" s="165"/>
      <c r="D2787" s="166"/>
      <c r="E2787" s="165"/>
      <c r="F2787" s="165"/>
      <c r="G2787" s="220"/>
      <c r="H2787" s="165"/>
      <c r="I2787" s="167"/>
      <c r="J2787" s="168"/>
      <c r="K2787" s="503"/>
    </row>
    <row r="2788" spans="1:11" x14ac:dyDescent="0.2">
      <c r="A2788" s="163">
        <v>2773</v>
      </c>
      <c r="B2788" s="164"/>
      <c r="C2788" s="165"/>
      <c r="D2788" s="166"/>
      <c r="E2788" s="165"/>
      <c r="F2788" s="165"/>
      <c r="G2788" s="220"/>
      <c r="H2788" s="165"/>
      <c r="I2788" s="167"/>
      <c r="J2788" s="168"/>
      <c r="K2788" s="503"/>
    </row>
    <row r="2789" spans="1:11" x14ac:dyDescent="0.2">
      <c r="A2789" s="163">
        <v>2774</v>
      </c>
      <c r="B2789" s="164"/>
      <c r="C2789" s="165"/>
      <c r="D2789" s="166"/>
      <c r="E2789" s="165"/>
      <c r="F2789" s="165"/>
      <c r="G2789" s="220"/>
      <c r="H2789" s="165"/>
      <c r="I2789" s="167"/>
      <c r="J2789" s="168"/>
      <c r="K2789" s="503"/>
    </row>
    <row r="2790" spans="1:11" x14ac:dyDescent="0.2">
      <c r="A2790" s="163">
        <v>2775</v>
      </c>
      <c r="B2790" s="164"/>
      <c r="C2790" s="165"/>
      <c r="D2790" s="166"/>
      <c r="E2790" s="165"/>
      <c r="F2790" s="165"/>
      <c r="G2790" s="220"/>
      <c r="H2790" s="165"/>
      <c r="I2790" s="167"/>
      <c r="J2790" s="168"/>
      <c r="K2790" s="503"/>
    </row>
    <row r="2791" spans="1:11" x14ac:dyDescent="0.2">
      <c r="A2791" s="163">
        <v>2776</v>
      </c>
      <c r="B2791" s="164"/>
      <c r="C2791" s="165"/>
      <c r="D2791" s="166"/>
      <c r="E2791" s="165"/>
      <c r="F2791" s="165"/>
      <c r="G2791" s="220"/>
      <c r="H2791" s="165"/>
      <c r="I2791" s="167"/>
      <c r="J2791" s="168"/>
      <c r="K2791" s="503"/>
    </row>
    <row r="2792" spans="1:11" x14ac:dyDescent="0.2">
      <c r="A2792" s="163">
        <v>2777</v>
      </c>
      <c r="B2792" s="164"/>
      <c r="C2792" s="165"/>
      <c r="D2792" s="166"/>
      <c r="E2792" s="165"/>
      <c r="F2792" s="165"/>
      <c r="G2792" s="220"/>
      <c r="H2792" s="165"/>
      <c r="I2792" s="167"/>
      <c r="J2792" s="168"/>
      <c r="K2792" s="503"/>
    </row>
    <row r="2793" spans="1:11" x14ac:dyDescent="0.2">
      <c r="A2793" s="163">
        <v>2778</v>
      </c>
      <c r="B2793" s="164"/>
      <c r="C2793" s="165"/>
      <c r="D2793" s="166"/>
      <c r="E2793" s="165"/>
      <c r="F2793" s="165"/>
      <c r="G2793" s="220"/>
      <c r="H2793" s="165"/>
      <c r="I2793" s="167"/>
      <c r="J2793" s="168"/>
      <c r="K2793" s="503"/>
    </row>
    <row r="2794" spans="1:11" x14ac:dyDescent="0.2">
      <c r="A2794" s="163">
        <v>2779</v>
      </c>
      <c r="B2794" s="164"/>
      <c r="C2794" s="165"/>
      <c r="D2794" s="166"/>
      <c r="E2794" s="165"/>
      <c r="F2794" s="165"/>
      <c r="G2794" s="220"/>
      <c r="H2794" s="165"/>
      <c r="I2794" s="167"/>
      <c r="J2794" s="168"/>
      <c r="K2794" s="503"/>
    </row>
    <row r="2795" spans="1:11" x14ac:dyDescent="0.2">
      <c r="A2795" s="163">
        <v>2780</v>
      </c>
      <c r="B2795" s="164"/>
      <c r="C2795" s="165"/>
      <c r="D2795" s="166"/>
      <c r="E2795" s="165"/>
      <c r="F2795" s="165"/>
      <c r="G2795" s="220"/>
      <c r="H2795" s="165"/>
      <c r="I2795" s="167"/>
      <c r="J2795" s="168"/>
      <c r="K2795" s="503"/>
    </row>
    <row r="2796" spans="1:11" x14ac:dyDescent="0.2">
      <c r="A2796" s="163">
        <v>2781</v>
      </c>
      <c r="B2796" s="164"/>
      <c r="C2796" s="165"/>
      <c r="D2796" s="166"/>
      <c r="E2796" s="165"/>
      <c r="F2796" s="165"/>
      <c r="G2796" s="220"/>
      <c r="H2796" s="165"/>
      <c r="I2796" s="167"/>
      <c r="J2796" s="168"/>
      <c r="K2796" s="503"/>
    </row>
    <row r="2797" spans="1:11" x14ac:dyDescent="0.2">
      <c r="A2797" s="163">
        <v>2782</v>
      </c>
      <c r="B2797" s="164"/>
      <c r="C2797" s="165"/>
      <c r="D2797" s="166"/>
      <c r="E2797" s="165"/>
      <c r="F2797" s="165"/>
      <c r="G2797" s="220"/>
      <c r="H2797" s="165"/>
      <c r="I2797" s="167"/>
      <c r="J2797" s="168"/>
      <c r="K2797" s="503"/>
    </row>
    <row r="2798" spans="1:11" x14ac:dyDescent="0.2">
      <c r="A2798" s="163">
        <v>2783</v>
      </c>
      <c r="B2798" s="164"/>
      <c r="C2798" s="165"/>
      <c r="D2798" s="166"/>
      <c r="E2798" s="165"/>
      <c r="F2798" s="165"/>
      <c r="G2798" s="220"/>
      <c r="H2798" s="165"/>
      <c r="I2798" s="167"/>
      <c r="J2798" s="168"/>
      <c r="K2798" s="503"/>
    </row>
    <row r="2799" spans="1:11" x14ac:dyDescent="0.2">
      <c r="A2799" s="163">
        <v>2784</v>
      </c>
      <c r="B2799" s="164"/>
      <c r="C2799" s="165"/>
      <c r="D2799" s="166"/>
      <c r="E2799" s="165"/>
      <c r="F2799" s="165"/>
      <c r="G2799" s="220"/>
      <c r="H2799" s="165"/>
      <c r="I2799" s="167"/>
      <c r="J2799" s="168"/>
      <c r="K2799" s="503"/>
    </row>
    <row r="2800" spans="1:11" x14ac:dyDescent="0.2">
      <c r="A2800" s="163">
        <v>2785</v>
      </c>
      <c r="B2800" s="164"/>
      <c r="C2800" s="165"/>
      <c r="D2800" s="166"/>
      <c r="E2800" s="165"/>
      <c r="F2800" s="165"/>
      <c r="G2800" s="220"/>
      <c r="H2800" s="165"/>
      <c r="I2800" s="167"/>
      <c r="J2800" s="168"/>
      <c r="K2800" s="503"/>
    </row>
    <row r="2801" spans="1:11" x14ac:dyDescent="0.2">
      <c r="A2801" s="163">
        <v>2786</v>
      </c>
      <c r="B2801" s="164"/>
      <c r="C2801" s="165"/>
      <c r="D2801" s="166"/>
      <c r="E2801" s="165"/>
      <c r="F2801" s="165"/>
      <c r="G2801" s="220"/>
      <c r="H2801" s="165"/>
      <c r="I2801" s="167"/>
      <c r="J2801" s="168"/>
      <c r="K2801" s="503"/>
    </row>
    <row r="2802" spans="1:11" x14ac:dyDescent="0.2">
      <c r="A2802" s="163">
        <v>2787</v>
      </c>
      <c r="B2802" s="164"/>
      <c r="C2802" s="165"/>
      <c r="D2802" s="166"/>
      <c r="E2802" s="165"/>
      <c r="F2802" s="165"/>
      <c r="G2802" s="220"/>
      <c r="H2802" s="165"/>
      <c r="I2802" s="167"/>
      <c r="J2802" s="168"/>
      <c r="K2802" s="503"/>
    </row>
    <row r="2803" spans="1:11" x14ac:dyDescent="0.2">
      <c r="A2803" s="163">
        <v>2788</v>
      </c>
      <c r="B2803" s="164"/>
      <c r="C2803" s="165"/>
      <c r="D2803" s="166"/>
      <c r="E2803" s="165"/>
      <c r="F2803" s="165"/>
      <c r="G2803" s="220"/>
      <c r="H2803" s="165"/>
      <c r="I2803" s="167"/>
      <c r="J2803" s="168"/>
      <c r="K2803" s="503"/>
    </row>
    <row r="2804" spans="1:11" x14ac:dyDescent="0.2">
      <c r="A2804" s="163">
        <v>2789</v>
      </c>
      <c r="B2804" s="164"/>
      <c r="C2804" s="165"/>
      <c r="D2804" s="166"/>
      <c r="E2804" s="165"/>
      <c r="F2804" s="165"/>
      <c r="G2804" s="220"/>
      <c r="H2804" s="165"/>
      <c r="I2804" s="167"/>
      <c r="J2804" s="168"/>
      <c r="K2804" s="503"/>
    </row>
    <row r="2805" spans="1:11" x14ac:dyDescent="0.2">
      <c r="A2805" s="163">
        <v>2790</v>
      </c>
      <c r="B2805" s="164"/>
      <c r="C2805" s="165"/>
      <c r="D2805" s="166"/>
      <c r="E2805" s="165"/>
      <c r="F2805" s="165"/>
      <c r="G2805" s="220"/>
      <c r="H2805" s="165"/>
      <c r="I2805" s="167"/>
      <c r="J2805" s="168"/>
      <c r="K2805" s="503"/>
    </row>
    <row r="2806" spans="1:11" x14ac:dyDescent="0.2">
      <c r="A2806" s="163">
        <v>2791</v>
      </c>
      <c r="B2806" s="164"/>
      <c r="C2806" s="165"/>
      <c r="D2806" s="166"/>
      <c r="E2806" s="165"/>
      <c r="F2806" s="165"/>
      <c r="G2806" s="220"/>
      <c r="H2806" s="165"/>
      <c r="I2806" s="167"/>
      <c r="J2806" s="168"/>
      <c r="K2806" s="503"/>
    </row>
    <row r="2807" spans="1:11" x14ac:dyDescent="0.2">
      <c r="A2807" s="163">
        <v>2792</v>
      </c>
      <c r="B2807" s="164"/>
      <c r="C2807" s="165"/>
      <c r="D2807" s="166"/>
      <c r="E2807" s="165"/>
      <c r="F2807" s="165"/>
      <c r="G2807" s="220"/>
      <c r="H2807" s="165"/>
      <c r="I2807" s="167"/>
      <c r="J2807" s="168"/>
      <c r="K2807" s="503"/>
    </row>
    <row r="2808" spans="1:11" x14ac:dyDescent="0.2">
      <c r="A2808" s="163">
        <v>2793</v>
      </c>
      <c r="B2808" s="164"/>
      <c r="C2808" s="165"/>
      <c r="D2808" s="166"/>
      <c r="E2808" s="165"/>
      <c r="F2808" s="165"/>
      <c r="G2808" s="220"/>
      <c r="H2808" s="165"/>
      <c r="I2808" s="167"/>
      <c r="J2808" s="168"/>
      <c r="K2808" s="503"/>
    </row>
    <row r="2809" spans="1:11" x14ac:dyDescent="0.2">
      <c r="A2809" s="163">
        <v>2794</v>
      </c>
      <c r="B2809" s="164"/>
      <c r="C2809" s="165"/>
      <c r="D2809" s="166"/>
      <c r="E2809" s="165"/>
      <c r="F2809" s="165"/>
      <c r="G2809" s="220"/>
      <c r="H2809" s="165"/>
      <c r="I2809" s="167"/>
      <c r="J2809" s="168"/>
      <c r="K2809" s="503"/>
    </row>
    <row r="2810" spans="1:11" x14ac:dyDescent="0.2">
      <c r="A2810" s="163">
        <v>2795</v>
      </c>
      <c r="B2810" s="164"/>
      <c r="C2810" s="165"/>
      <c r="D2810" s="166"/>
      <c r="E2810" s="165"/>
      <c r="F2810" s="165"/>
      <c r="G2810" s="220"/>
      <c r="H2810" s="165"/>
      <c r="I2810" s="167"/>
      <c r="J2810" s="168"/>
      <c r="K2810" s="503"/>
    </row>
    <row r="2811" spans="1:11" x14ac:dyDescent="0.2">
      <c r="A2811" s="163">
        <v>2796</v>
      </c>
      <c r="B2811" s="164"/>
      <c r="C2811" s="165"/>
      <c r="D2811" s="166"/>
      <c r="E2811" s="165"/>
      <c r="F2811" s="165"/>
      <c r="G2811" s="220"/>
      <c r="H2811" s="165"/>
      <c r="I2811" s="167"/>
      <c r="J2811" s="168"/>
      <c r="K2811" s="503"/>
    </row>
    <row r="2812" spans="1:11" x14ac:dyDescent="0.2">
      <c r="A2812" s="163">
        <v>2797</v>
      </c>
      <c r="B2812" s="164"/>
      <c r="C2812" s="165"/>
      <c r="D2812" s="166"/>
      <c r="E2812" s="165"/>
      <c r="F2812" s="165"/>
      <c r="G2812" s="220"/>
      <c r="H2812" s="165"/>
      <c r="I2812" s="167"/>
      <c r="J2812" s="168"/>
      <c r="K2812" s="503"/>
    </row>
    <row r="2813" spans="1:11" x14ac:dyDescent="0.2">
      <c r="A2813" s="163">
        <v>2798</v>
      </c>
      <c r="B2813" s="164"/>
      <c r="C2813" s="165"/>
      <c r="D2813" s="166"/>
      <c r="E2813" s="165"/>
      <c r="F2813" s="165"/>
      <c r="G2813" s="220"/>
      <c r="H2813" s="165"/>
      <c r="I2813" s="167"/>
      <c r="J2813" s="168"/>
      <c r="K2813" s="503"/>
    </row>
    <row r="2814" spans="1:11" x14ac:dyDescent="0.2">
      <c r="A2814" s="163">
        <v>2799</v>
      </c>
      <c r="B2814" s="164"/>
      <c r="C2814" s="165"/>
      <c r="D2814" s="166"/>
      <c r="E2814" s="165"/>
      <c r="F2814" s="165"/>
      <c r="G2814" s="220"/>
      <c r="H2814" s="165"/>
      <c r="I2814" s="167"/>
      <c r="J2814" s="168"/>
      <c r="K2814" s="503"/>
    </row>
    <row r="2815" spans="1:11" x14ac:dyDescent="0.2">
      <c r="A2815" s="163">
        <v>2800</v>
      </c>
      <c r="B2815" s="164"/>
      <c r="C2815" s="165"/>
      <c r="D2815" s="166"/>
      <c r="E2815" s="165"/>
      <c r="F2815" s="165"/>
      <c r="G2815" s="220"/>
      <c r="H2815" s="165"/>
      <c r="I2815" s="167"/>
      <c r="J2815" s="168"/>
      <c r="K2815" s="503"/>
    </row>
    <row r="2816" spans="1:11" x14ac:dyDescent="0.2">
      <c r="A2816" s="163">
        <v>2801</v>
      </c>
      <c r="B2816" s="164"/>
      <c r="C2816" s="165"/>
      <c r="D2816" s="166"/>
      <c r="E2816" s="165"/>
      <c r="F2816" s="165"/>
      <c r="G2816" s="220"/>
      <c r="H2816" s="165"/>
      <c r="I2816" s="167"/>
      <c r="J2816" s="168"/>
      <c r="K2816" s="503"/>
    </row>
    <row r="2817" spans="1:11" x14ac:dyDescent="0.2">
      <c r="A2817" s="163">
        <v>2802</v>
      </c>
      <c r="B2817" s="164"/>
      <c r="C2817" s="165"/>
      <c r="D2817" s="166"/>
      <c r="E2817" s="165"/>
      <c r="F2817" s="165"/>
      <c r="G2817" s="220"/>
      <c r="H2817" s="165"/>
      <c r="I2817" s="167"/>
      <c r="J2817" s="168"/>
      <c r="K2817" s="503"/>
    </row>
    <row r="2818" spans="1:11" x14ac:dyDescent="0.2">
      <c r="A2818" s="163">
        <v>2803</v>
      </c>
      <c r="B2818" s="164"/>
      <c r="C2818" s="165"/>
      <c r="D2818" s="166"/>
      <c r="E2818" s="165"/>
      <c r="F2818" s="165"/>
      <c r="G2818" s="220"/>
      <c r="H2818" s="165"/>
      <c r="I2818" s="167"/>
      <c r="J2818" s="168"/>
      <c r="K2818" s="503"/>
    </row>
    <row r="2819" spans="1:11" x14ac:dyDescent="0.2">
      <c r="A2819" s="163">
        <v>2804</v>
      </c>
      <c r="B2819" s="164"/>
      <c r="C2819" s="165"/>
      <c r="D2819" s="166"/>
      <c r="E2819" s="165"/>
      <c r="F2819" s="165"/>
      <c r="G2819" s="220"/>
      <c r="H2819" s="165"/>
      <c r="I2819" s="167"/>
      <c r="J2819" s="168"/>
      <c r="K2819" s="503"/>
    </row>
    <row r="2820" spans="1:11" x14ac:dyDescent="0.2">
      <c r="A2820" s="163">
        <v>2805</v>
      </c>
      <c r="B2820" s="164"/>
      <c r="C2820" s="165"/>
      <c r="D2820" s="166"/>
      <c r="E2820" s="165"/>
      <c r="F2820" s="165"/>
      <c r="G2820" s="220"/>
      <c r="H2820" s="165"/>
      <c r="I2820" s="167"/>
      <c r="J2820" s="168"/>
      <c r="K2820" s="503"/>
    </row>
    <row r="2821" spans="1:11" x14ac:dyDescent="0.2">
      <c r="A2821" s="163">
        <v>2806</v>
      </c>
      <c r="B2821" s="164"/>
      <c r="C2821" s="165"/>
      <c r="D2821" s="166"/>
      <c r="E2821" s="165"/>
      <c r="F2821" s="165"/>
      <c r="G2821" s="220"/>
      <c r="H2821" s="165"/>
      <c r="I2821" s="167"/>
      <c r="J2821" s="168"/>
      <c r="K2821" s="503"/>
    </row>
    <row r="2822" spans="1:11" x14ac:dyDescent="0.2">
      <c r="A2822" s="163">
        <v>2807</v>
      </c>
      <c r="B2822" s="164"/>
      <c r="C2822" s="165"/>
      <c r="D2822" s="166"/>
      <c r="E2822" s="165"/>
      <c r="F2822" s="165"/>
      <c r="G2822" s="220"/>
      <c r="H2822" s="165"/>
      <c r="I2822" s="167"/>
      <c r="J2822" s="168"/>
      <c r="K2822" s="503"/>
    </row>
    <row r="2823" spans="1:11" x14ac:dyDescent="0.2">
      <c r="A2823" s="163">
        <v>2808</v>
      </c>
      <c r="B2823" s="164"/>
      <c r="C2823" s="165"/>
      <c r="D2823" s="166"/>
      <c r="E2823" s="165"/>
      <c r="F2823" s="165"/>
      <c r="G2823" s="220"/>
      <c r="H2823" s="165"/>
      <c r="I2823" s="167"/>
      <c r="J2823" s="168"/>
      <c r="K2823" s="503"/>
    </row>
    <row r="2824" spans="1:11" x14ac:dyDescent="0.2">
      <c r="A2824" s="163">
        <v>2809</v>
      </c>
      <c r="B2824" s="164"/>
      <c r="C2824" s="165"/>
      <c r="D2824" s="166"/>
      <c r="E2824" s="165"/>
      <c r="F2824" s="165"/>
      <c r="G2824" s="220"/>
      <c r="H2824" s="165"/>
      <c r="I2824" s="167"/>
      <c r="J2824" s="168"/>
      <c r="K2824" s="503"/>
    </row>
    <row r="2825" spans="1:11" x14ac:dyDescent="0.2">
      <c r="A2825" s="163">
        <v>2810</v>
      </c>
      <c r="B2825" s="164"/>
      <c r="C2825" s="165"/>
      <c r="D2825" s="166"/>
      <c r="E2825" s="165"/>
      <c r="F2825" s="165"/>
      <c r="G2825" s="220"/>
      <c r="H2825" s="165"/>
      <c r="I2825" s="167"/>
      <c r="J2825" s="168"/>
      <c r="K2825" s="503"/>
    </row>
    <row r="2826" spans="1:11" x14ac:dyDescent="0.2">
      <c r="A2826" s="163">
        <v>2811</v>
      </c>
      <c r="B2826" s="164"/>
      <c r="C2826" s="165"/>
      <c r="D2826" s="166"/>
      <c r="E2826" s="165"/>
      <c r="F2826" s="165"/>
      <c r="G2826" s="220"/>
      <c r="H2826" s="165"/>
      <c r="I2826" s="167"/>
      <c r="J2826" s="168"/>
      <c r="K2826" s="503"/>
    </row>
    <row r="2827" spans="1:11" x14ac:dyDescent="0.2">
      <c r="A2827" s="163">
        <v>2812</v>
      </c>
      <c r="B2827" s="164"/>
      <c r="C2827" s="165"/>
      <c r="D2827" s="166"/>
      <c r="E2827" s="165"/>
      <c r="F2827" s="165"/>
      <c r="G2827" s="220"/>
      <c r="H2827" s="165"/>
      <c r="I2827" s="167"/>
      <c r="J2827" s="168"/>
      <c r="K2827" s="503"/>
    </row>
    <row r="2828" spans="1:11" x14ac:dyDescent="0.2">
      <c r="A2828" s="163">
        <v>2813</v>
      </c>
      <c r="B2828" s="164"/>
      <c r="C2828" s="165"/>
      <c r="D2828" s="166"/>
      <c r="E2828" s="165"/>
      <c r="F2828" s="165"/>
      <c r="G2828" s="220"/>
      <c r="H2828" s="165"/>
      <c r="I2828" s="167"/>
      <c r="J2828" s="168"/>
      <c r="K2828" s="503"/>
    </row>
    <row r="2829" spans="1:11" x14ac:dyDescent="0.2">
      <c r="A2829" s="163">
        <v>2814</v>
      </c>
      <c r="B2829" s="164"/>
      <c r="C2829" s="165"/>
      <c r="D2829" s="166"/>
      <c r="E2829" s="165"/>
      <c r="F2829" s="165"/>
      <c r="G2829" s="220"/>
      <c r="H2829" s="165"/>
      <c r="I2829" s="167"/>
      <c r="J2829" s="168"/>
      <c r="K2829" s="503"/>
    </row>
    <row r="2830" spans="1:11" x14ac:dyDescent="0.2">
      <c r="A2830" s="163">
        <v>2815</v>
      </c>
      <c r="B2830" s="164"/>
      <c r="C2830" s="165"/>
      <c r="D2830" s="166"/>
      <c r="E2830" s="165"/>
      <c r="F2830" s="165"/>
      <c r="G2830" s="220"/>
      <c r="H2830" s="165"/>
      <c r="I2830" s="167"/>
      <c r="J2830" s="168"/>
      <c r="K2830" s="503"/>
    </row>
    <row r="2831" spans="1:11" x14ac:dyDescent="0.2">
      <c r="A2831" s="163">
        <v>2816</v>
      </c>
      <c r="B2831" s="164"/>
      <c r="C2831" s="165"/>
      <c r="D2831" s="166"/>
      <c r="E2831" s="165"/>
      <c r="F2831" s="165"/>
      <c r="G2831" s="220"/>
      <c r="H2831" s="165"/>
      <c r="I2831" s="167"/>
      <c r="J2831" s="168"/>
      <c r="K2831" s="503"/>
    </row>
    <row r="2832" spans="1:11" x14ac:dyDescent="0.2">
      <c r="A2832" s="163">
        <v>2817</v>
      </c>
      <c r="B2832" s="164"/>
      <c r="C2832" s="165"/>
      <c r="D2832" s="166"/>
      <c r="E2832" s="165"/>
      <c r="F2832" s="165"/>
      <c r="G2832" s="220"/>
      <c r="H2832" s="165"/>
      <c r="I2832" s="167"/>
      <c r="J2832" s="168"/>
      <c r="K2832" s="503"/>
    </row>
    <row r="2833" spans="1:11" x14ac:dyDescent="0.2">
      <c r="A2833" s="163">
        <v>2818</v>
      </c>
      <c r="B2833" s="164"/>
      <c r="C2833" s="165"/>
      <c r="D2833" s="166"/>
      <c r="E2833" s="165"/>
      <c r="F2833" s="165"/>
      <c r="G2833" s="220"/>
      <c r="H2833" s="165"/>
      <c r="I2833" s="167"/>
      <c r="J2833" s="168"/>
      <c r="K2833" s="503"/>
    </row>
    <row r="2834" spans="1:11" x14ac:dyDescent="0.2">
      <c r="A2834" s="163">
        <v>2819</v>
      </c>
      <c r="B2834" s="164"/>
      <c r="C2834" s="165"/>
      <c r="D2834" s="166"/>
      <c r="E2834" s="165"/>
      <c r="F2834" s="165"/>
      <c r="G2834" s="220"/>
      <c r="H2834" s="165"/>
      <c r="I2834" s="167"/>
      <c r="J2834" s="168"/>
      <c r="K2834" s="503"/>
    </row>
    <row r="2835" spans="1:11" x14ac:dyDescent="0.2">
      <c r="A2835" s="163">
        <v>2820</v>
      </c>
      <c r="B2835" s="164"/>
      <c r="C2835" s="165"/>
      <c r="D2835" s="166"/>
      <c r="E2835" s="165"/>
      <c r="F2835" s="165"/>
      <c r="G2835" s="220"/>
      <c r="H2835" s="165"/>
      <c r="I2835" s="167"/>
      <c r="J2835" s="168"/>
      <c r="K2835" s="503"/>
    </row>
    <row r="2836" spans="1:11" x14ac:dyDescent="0.2">
      <c r="A2836" s="163">
        <v>2821</v>
      </c>
      <c r="B2836" s="164"/>
      <c r="C2836" s="165"/>
      <c r="D2836" s="166"/>
      <c r="E2836" s="165"/>
      <c r="F2836" s="165"/>
      <c r="G2836" s="220"/>
      <c r="H2836" s="165"/>
      <c r="I2836" s="167"/>
      <c r="J2836" s="168"/>
      <c r="K2836" s="503"/>
    </row>
    <row r="2837" spans="1:11" x14ac:dyDescent="0.2">
      <c r="A2837" s="163">
        <v>2822</v>
      </c>
      <c r="B2837" s="164"/>
      <c r="C2837" s="165"/>
      <c r="D2837" s="166"/>
      <c r="E2837" s="165"/>
      <c r="F2837" s="165"/>
      <c r="G2837" s="220"/>
      <c r="H2837" s="165"/>
      <c r="I2837" s="167"/>
      <c r="J2837" s="168"/>
      <c r="K2837" s="503"/>
    </row>
    <row r="2838" spans="1:11" x14ac:dyDescent="0.2">
      <c r="A2838" s="163">
        <v>2823</v>
      </c>
      <c r="B2838" s="164"/>
      <c r="C2838" s="165"/>
      <c r="D2838" s="166"/>
      <c r="E2838" s="165"/>
      <c r="F2838" s="165"/>
      <c r="G2838" s="220"/>
      <c r="H2838" s="165"/>
      <c r="I2838" s="167"/>
      <c r="J2838" s="168"/>
      <c r="K2838" s="503"/>
    </row>
    <row r="2839" spans="1:11" x14ac:dyDescent="0.2">
      <c r="A2839" s="163">
        <v>2824</v>
      </c>
      <c r="B2839" s="164"/>
      <c r="C2839" s="165"/>
      <c r="D2839" s="166"/>
      <c r="E2839" s="165"/>
      <c r="F2839" s="165"/>
      <c r="G2839" s="220"/>
      <c r="H2839" s="165"/>
      <c r="I2839" s="167"/>
      <c r="J2839" s="168"/>
      <c r="K2839" s="503"/>
    </row>
    <row r="2840" spans="1:11" x14ac:dyDescent="0.2">
      <c r="A2840" s="163">
        <v>2825</v>
      </c>
      <c r="B2840" s="164"/>
      <c r="C2840" s="165"/>
      <c r="D2840" s="166"/>
      <c r="E2840" s="165"/>
      <c r="F2840" s="165"/>
      <c r="G2840" s="220"/>
      <c r="H2840" s="165"/>
      <c r="I2840" s="167"/>
      <c r="J2840" s="168"/>
      <c r="K2840" s="503"/>
    </row>
    <row r="2841" spans="1:11" x14ac:dyDescent="0.2">
      <c r="A2841" s="163">
        <v>2826</v>
      </c>
      <c r="B2841" s="164"/>
      <c r="C2841" s="165"/>
      <c r="D2841" s="166"/>
      <c r="E2841" s="165"/>
      <c r="F2841" s="165"/>
      <c r="G2841" s="220"/>
      <c r="H2841" s="165"/>
      <c r="I2841" s="167"/>
      <c r="J2841" s="168"/>
      <c r="K2841" s="503"/>
    </row>
    <row r="2842" spans="1:11" x14ac:dyDescent="0.2">
      <c r="A2842" s="163">
        <v>2827</v>
      </c>
      <c r="B2842" s="164"/>
      <c r="C2842" s="165"/>
      <c r="D2842" s="166"/>
      <c r="E2842" s="165"/>
      <c r="F2842" s="165"/>
      <c r="G2842" s="220"/>
      <c r="H2842" s="165"/>
      <c r="I2842" s="167"/>
      <c r="J2842" s="168"/>
      <c r="K2842" s="503"/>
    </row>
    <row r="2843" spans="1:11" x14ac:dyDescent="0.2">
      <c r="A2843" s="163">
        <v>2828</v>
      </c>
      <c r="B2843" s="164"/>
      <c r="C2843" s="165"/>
      <c r="D2843" s="166"/>
      <c r="E2843" s="165"/>
      <c r="F2843" s="165"/>
      <c r="G2843" s="220"/>
      <c r="H2843" s="165"/>
      <c r="I2843" s="167"/>
      <c r="J2843" s="168"/>
      <c r="K2843" s="503"/>
    </row>
    <row r="2844" spans="1:11" x14ac:dyDescent="0.2">
      <c r="A2844" s="163">
        <v>2829</v>
      </c>
      <c r="B2844" s="164"/>
      <c r="C2844" s="165"/>
      <c r="D2844" s="166"/>
      <c r="E2844" s="165"/>
      <c r="F2844" s="165"/>
      <c r="G2844" s="220"/>
      <c r="H2844" s="165"/>
      <c r="I2844" s="167"/>
      <c r="J2844" s="168"/>
      <c r="K2844" s="503"/>
    </row>
    <row r="2845" spans="1:11" x14ac:dyDescent="0.2">
      <c r="A2845" s="163">
        <v>2830</v>
      </c>
      <c r="B2845" s="164"/>
      <c r="C2845" s="165"/>
      <c r="D2845" s="166"/>
      <c r="E2845" s="165"/>
      <c r="F2845" s="165"/>
      <c r="G2845" s="220"/>
      <c r="H2845" s="165"/>
      <c r="I2845" s="167"/>
      <c r="J2845" s="168"/>
      <c r="K2845" s="503"/>
    </row>
    <row r="2846" spans="1:11" x14ac:dyDescent="0.2">
      <c r="A2846" s="163">
        <v>2831</v>
      </c>
      <c r="B2846" s="164"/>
      <c r="C2846" s="165"/>
      <c r="D2846" s="166"/>
      <c r="E2846" s="165"/>
      <c r="F2846" s="165"/>
      <c r="G2846" s="220"/>
      <c r="H2846" s="165"/>
      <c r="I2846" s="167"/>
      <c r="J2846" s="168"/>
      <c r="K2846" s="503"/>
    </row>
    <row r="2847" spans="1:11" x14ac:dyDescent="0.2">
      <c r="A2847" s="163">
        <v>2832</v>
      </c>
      <c r="B2847" s="164"/>
      <c r="C2847" s="165"/>
      <c r="D2847" s="166"/>
      <c r="E2847" s="165"/>
      <c r="F2847" s="165"/>
      <c r="G2847" s="220"/>
      <c r="H2847" s="165"/>
      <c r="I2847" s="167"/>
      <c r="J2847" s="168"/>
      <c r="K2847" s="503"/>
    </row>
    <row r="2848" spans="1:11" x14ac:dyDescent="0.2">
      <c r="A2848" s="163">
        <v>2833</v>
      </c>
      <c r="B2848" s="164"/>
      <c r="C2848" s="165"/>
      <c r="D2848" s="166"/>
      <c r="E2848" s="165"/>
      <c r="F2848" s="165"/>
      <c r="G2848" s="220"/>
      <c r="H2848" s="165"/>
      <c r="I2848" s="167"/>
      <c r="J2848" s="168"/>
      <c r="K2848" s="503"/>
    </row>
    <row r="2849" spans="1:11" x14ac:dyDescent="0.2">
      <c r="A2849" s="163">
        <v>2834</v>
      </c>
      <c r="B2849" s="164"/>
      <c r="C2849" s="165"/>
      <c r="D2849" s="166"/>
      <c r="E2849" s="165"/>
      <c r="F2849" s="165"/>
      <c r="G2849" s="220"/>
      <c r="H2849" s="165"/>
      <c r="I2849" s="167"/>
      <c r="J2849" s="168"/>
      <c r="K2849" s="503"/>
    </row>
    <row r="2850" spans="1:11" x14ac:dyDescent="0.2">
      <c r="A2850" s="163">
        <v>2835</v>
      </c>
      <c r="B2850" s="164"/>
      <c r="C2850" s="165"/>
      <c r="D2850" s="166"/>
      <c r="E2850" s="165"/>
      <c r="F2850" s="165"/>
      <c r="G2850" s="220"/>
      <c r="H2850" s="165"/>
      <c r="I2850" s="167"/>
      <c r="J2850" s="168"/>
      <c r="K2850" s="503"/>
    </row>
    <row r="2851" spans="1:11" x14ac:dyDescent="0.2">
      <c r="A2851" s="163">
        <v>2836</v>
      </c>
      <c r="B2851" s="164"/>
      <c r="C2851" s="165"/>
      <c r="D2851" s="166"/>
      <c r="E2851" s="165"/>
      <c r="F2851" s="165"/>
      <c r="G2851" s="220"/>
      <c r="H2851" s="165"/>
      <c r="I2851" s="167"/>
      <c r="J2851" s="168"/>
      <c r="K2851" s="503"/>
    </row>
    <row r="2852" spans="1:11" x14ac:dyDescent="0.2">
      <c r="A2852" s="163">
        <v>2837</v>
      </c>
      <c r="B2852" s="164"/>
      <c r="C2852" s="165"/>
      <c r="D2852" s="166"/>
      <c r="E2852" s="165"/>
      <c r="F2852" s="165"/>
      <c r="G2852" s="220"/>
      <c r="H2852" s="165"/>
      <c r="I2852" s="167"/>
      <c r="J2852" s="168"/>
      <c r="K2852" s="503"/>
    </row>
    <row r="2853" spans="1:11" x14ac:dyDescent="0.2">
      <c r="A2853" s="163">
        <v>2838</v>
      </c>
      <c r="B2853" s="164"/>
      <c r="C2853" s="165"/>
      <c r="D2853" s="166"/>
      <c r="E2853" s="165"/>
      <c r="F2853" s="165"/>
      <c r="G2853" s="220"/>
      <c r="H2853" s="165"/>
      <c r="I2853" s="167"/>
      <c r="J2853" s="168"/>
      <c r="K2853" s="503"/>
    </row>
    <row r="2854" spans="1:11" x14ac:dyDescent="0.2">
      <c r="A2854" s="163">
        <v>2839</v>
      </c>
      <c r="B2854" s="164"/>
      <c r="C2854" s="165"/>
      <c r="D2854" s="166"/>
      <c r="E2854" s="165"/>
      <c r="F2854" s="165"/>
      <c r="G2854" s="220"/>
      <c r="H2854" s="165"/>
      <c r="I2854" s="167"/>
      <c r="J2854" s="168"/>
      <c r="K2854" s="503"/>
    </row>
    <row r="2855" spans="1:11" x14ac:dyDescent="0.2">
      <c r="A2855" s="163">
        <v>2840</v>
      </c>
      <c r="B2855" s="164"/>
      <c r="C2855" s="165"/>
      <c r="D2855" s="166"/>
      <c r="E2855" s="165"/>
      <c r="F2855" s="165"/>
      <c r="G2855" s="220"/>
      <c r="H2855" s="165"/>
      <c r="I2855" s="167"/>
      <c r="J2855" s="168"/>
      <c r="K2855" s="503"/>
    </row>
    <row r="2856" spans="1:11" x14ac:dyDescent="0.2">
      <c r="A2856" s="163">
        <v>2841</v>
      </c>
      <c r="B2856" s="164"/>
      <c r="C2856" s="165"/>
      <c r="D2856" s="166"/>
      <c r="E2856" s="165"/>
      <c r="F2856" s="165"/>
      <c r="G2856" s="220"/>
      <c r="H2856" s="165"/>
      <c r="I2856" s="167"/>
      <c r="J2856" s="168"/>
      <c r="K2856" s="503"/>
    </row>
    <row r="2857" spans="1:11" x14ac:dyDescent="0.2">
      <c r="A2857" s="163">
        <v>2842</v>
      </c>
      <c r="B2857" s="164"/>
      <c r="C2857" s="165"/>
      <c r="D2857" s="166"/>
      <c r="E2857" s="165"/>
      <c r="F2857" s="165"/>
      <c r="G2857" s="220"/>
      <c r="H2857" s="165"/>
      <c r="I2857" s="167"/>
      <c r="J2857" s="168"/>
      <c r="K2857" s="503"/>
    </row>
    <row r="2858" spans="1:11" x14ac:dyDescent="0.2">
      <c r="A2858" s="163">
        <v>2843</v>
      </c>
      <c r="B2858" s="164"/>
      <c r="C2858" s="165"/>
      <c r="D2858" s="166"/>
      <c r="E2858" s="165"/>
      <c r="F2858" s="165"/>
      <c r="G2858" s="220"/>
      <c r="H2858" s="165"/>
      <c r="I2858" s="167"/>
      <c r="J2858" s="168"/>
      <c r="K2858" s="503"/>
    </row>
    <row r="2859" spans="1:11" x14ac:dyDescent="0.2">
      <c r="A2859" s="163">
        <v>2844</v>
      </c>
      <c r="B2859" s="164"/>
      <c r="C2859" s="165"/>
      <c r="D2859" s="166"/>
      <c r="E2859" s="165"/>
      <c r="F2859" s="165"/>
      <c r="G2859" s="220"/>
      <c r="H2859" s="165"/>
      <c r="I2859" s="167"/>
      <c r="J2859" s="168"/>
      <c r="K2859" s="503"/>
    </row>
    <row r="2860" spans="1:11" x14ac:dyDescent="0.2">
      <c r="A2860" s="163">
        <v>2845</v>
      </c>
      <c r="B2860" s="164"/>
      <c r="C2860" s="165"/>
      <c r="D2860" s="166"/>
      <c r="E2860" s="165"/>
      <c r="F2860" s="165"/>
      <c r="G2860" s="220"/>
      <c r="H2860" s="165"/>
      <c r="I2860" s="167"/>
      <c r="J2860" s="168"/>
      <c r="K2860" s="503"/>
    </row>
    <row r="2861" spans="1:11" x14ac:dyDescent="0.2">
      <c r="A2861" s="163">
        <v>2846</v>
      </c>
      <c r="B2861" s="164"/>
      <c r="C2861" s="165"/>
      <c r="D2861" s="166"/>
      <c r="E2861" s="165"/>
      <c r="F2861" s="165"/>
      <c r="G2861" s="220"/>
      <c r="H2861" s="165"/>
      <c r="I2861" s="167"/>
      <c r="J2861" s="168"/>
      <c r="K2861" s="503"/>
    </row>
    <row r="2862" spans="1:11" x14ac:dyDescent="0.2">
      <c r="A2862" s="163">
        <v>2847</v>
      </c>
      <c r="B2862" s="164"/>
      <c r="C2862" s="165"/>
      <c r="D2862" s="166"/>
      <c r="E2862" s="165"/>
      <c r="F2862" s="165"/>
      <c r="G2862" s="220"/>
      <c r="H2862" s="165"/>
      <c r="I2862" s="167"/>
      <c r="J2862" s="168"/>
      <c r="K2862" s="503"/>
    </row>
    <row r="2863" spans="1:11" x14ac:dyDescent="0.2">
      <c r="A2863" s="163">
        <v>2848</v>
      </c>
      <c r="B2863" s="164"/>
      <c r="C2863" s="165"/>
      <c r="D2863" s="166"/>
      <c r="E2863" s="165"/>
      <c r="F2863" s="165"/>
      <c r="G2863" s="220"/>
      <c r="H2863" s="165"/>
      <c r="I2863" s="167"/>
      <c r="J2863" s="168"/>
      <c r="K2863" s="503"/>
    </row>
    <row r="2864" spans="1:11" x14ac:dyDescent="0.2">
      <c r="A2864" s="163">
        <v>2849</v>
      </c>
      <c r="B2864" s="164"/>
      <c r="C2864" s="165"/>
      <c r="D2864" s="166"/>
      <c r="E2864" s="165"/>
      <c r="F2864" s="165"/>
      <c r="G2864" s="220"/>
      <c r="H2864" s="165"/>
      <c r="I2864" s="167"/>
      <c r="J2864" s="168"/>
      <c r="K2864" s="503"/>
    </row>
    <row r="2865" spans="1:11" x14ac:dyDescent="0.2">
      <c r="A2865" s="163">
        <v>2850</v>
      </c>
      <c r="B2865" s="164"/>
      <c r="C2865" s="165"/>
      <c r="D2865" s="166"/>
      <c r="E2865" s="165"/>
      <c r="F2865" s="165"/>
      <c r="G2865" s="220"/>
      <c r="H2865" s="165"/>
      <c r="I2865" s="167"/>
      <c r="J2865" s="168"/>
      <c r="K2865" s="503"/>
    </row>
    <row r="2866" spans="1:11" x14ac:dyDescent="0.2">
      <c r="A2866" s="163">
        <v>2851</v>
      </c>
      <c r="B2866" s="164"/>
      <c r="C2866" s="165"/>
      <c r="D2866" s="166"/>
      <c r="E2866" s="165"/>
      <c r="F2866" s="165"/>
      <c r="G2866" s="220"/>
      <c r="H2866" s="165"/>
      <c r="I2866" s="167"/>
      <c r="J2866" s="168"/>
      <c r="K2866" s="503"/>
    </row>
    <row r="2867" spans="1:11" x14ac:dyDescent="0.2">
      <c r="A2867" s="163">
        <v>2852</v>
      </c>
      <c r="B2867" s="164"/>
      <c r="C2867" s="165"/>
      <c r="D2867" s="166"/>
      <c r="E2867" s="165"/>
      <c r="F2867" s="165"/>
      <c r="G2867" s="220"/>
      <c r="H2867" s="165"/>
      <c r="I2867" s="167"/>
      <c r="J2867" s="168"/>
      <c r="K2867" s="503"/>
    </row>
    <row r="2868" spans="1:11" x14ac:dyDescent="0.2">
      <c r="A2868" s="163">
        <v>2853</v>
      </c>
      <c r="B2868" s="164"/>
      <c r="C2868" s="165"/>
      <c r="D2868" s="166"/>
      <c r="E2868" s="165"/>
      <c r="F2868" s="165"/>
      <c r="G2868" s="220"/>
      <c r="H2868" s="165"/>
      <c r="I2868" s="167"/>
      <c r="J2868" s="168"/>
      <c r="K2868" s="503"/>
    </row>
    <row r="2869" spans="1:11" x14ac:dyDescent="0.2">
      <c r="A2869" s="163">
        <v>2854</v>
      </c>
      <c r="B2869" s="164"/>
      <c r="C2869" s="165"/>
      <c r="D2869" s="166"/>
      <c r="E2869" s="165"/>
      <c r="F2869" s="165"/>
      <c r="G2869" s="220"/>
      <c r="H2869" s="165"/>
      <c r="I2869" s="167"/>
      <c r="J2869" s="168"/>
      <c r="K2869" s="503"/>
    </row>
    <row r="2870" spans="1:11" x14ac:dyDescent="0.2">
      <c r="A2870" s="163">
        <v>2855</v>
      </c>
      <c r="B2870" s="164"/>
      <c r="C2870" s="165"/>
      <c r="D2870" s="166"/>
      <c r="E2870" s="165"/>
      <c r="F2870" s="165"/>
      <c r="G2870" s="220"/>
      <c r="H2870" s="165"/>
      <c r="I2870" s="167"/>
      <c r="J2870" s="168"/>
      <c r="K2870" s="503"/>
    </row>
    <row r="2871" spans="1:11" x14ac:dyDescent="0.2">
      <c r="A2871" s="163">
        <v>2856</v>
      </c>
      <c r="B2871" s="164"/>
      <c r="C2871" s="165"/>
      <c r="D2871" s="166"/>
      <c r="E2871" s="165"/>
      <c r="F2871" s="165"/>
      <c r="G2871" s="220"/>
      <c r="H2871" s="165"/>
      <c r="I2871" s="167"/>
      <c r="J2871" s="168"/>
      <c r="K2871" s="503"/>
    </row>
    <row r="2872" spans="1:11" x14ac:dyDescent="0.2">
      <c r="A2872" s="163">
        <v>2857</v>
      </c>
      <c r="B2872" s="164"/>
      <c r="C2872" s="165"/>
      <c r="D2872" s="166"/>
      <c r="E2872" s="165"/>
      <c r="F2872" s="165"/>
      <c r="G2872" s="220"/>
      <c r="H2872" s="165"/>
      <c r="I2872" s="167"/>
      <c r="J2872" s="168"/>
      <c r="K2872" s="503"/>
    </row>
    <row r="2873" spans="1:11" x14ac:dyDescent="0.2">
      <c r="A2873" s="163">
        <v>2858</v>
      </c>
      <c r="B2873" s="164"/>
      <c r="C2873" s="165"/>
      <c r="D2873" s="166"/>
      <c r="E2873" s="165"/>
      <c r="F2873" s="165"/>
      <c r="G2873" s="220"/>
      <c r="H2873" s="165"/>
      <c r="I2873" s="167"/>
      <c r="J2873" s="168"/>
      <c r="K2873" s="503"/>
    </row>
    <row r="2874" spans="1:11" x14ac:dyDescent="0.2">
      <c r="A2874" s="163">
        <v>2859</v>
      </c>
      <c r="B2874" s="164"/>
      <c r="C2874" s="165"/>
      <c r="D2874" s="166"/>
      <c r="E2874" s="165"/>
      <c r="F2874" s="165"/>
      <c r="G2874" s="220"/>
      <c r="H2874" s="165"/>
      <c r="I2874" s="167"/>
      <c r="J2874" s="168"/>
      <c r="K2874" s="503"/>
    </row>
    <row r="2875" spans="1:11" x14ac:dyDescent="0.2">
      <c r="A2875" s="163">
        <v>2860</v>
      </c>
      <c r="B2875" s="164"/>
      <c r="C2875" s="165"/>
      <c r="D2875" s="166"/>
      <c r="E2875" s="165"/>
      <c r="F2875" s="165"/>
      <c r="G2875" s="220"/>
      <c r="H2875" s="165"/>
      <c r="I2875" s="167"/>
      <c r="J2875" s="168"/>
      <c r="K2875" s="503"/>
    </row>
    <row r="2876" spans="1:11" x14ac:dyDescent="0.2">
      <c r="A2876" s="163">
        <v>2861</v>
      </c>
      <c r="B2876" s="164"/>
      <c r="C2876" s="165"/>
      <c r="D2876" s="166"/>
      <c r="E2876" s="165"/>
      <c r="F2876" s="165"/>
      <c r="G2876" s="220"/>
      <c r="H2876" s="165"/>
      <c r="I2876" s="167"/>
      <c r="J2876" s="168"/>
      <c r="K2876" s="503"/>
    </row>
    <row r="2877" spans="1:11" x14ac:dyDescent="0.2">
      <c r="A2877" s="163">
        <v>2862</v>
      </c>
      <c r="B2877" s="164"/>
      <c r="C2877" s="165"/>
      <c r="D2877" s="166"/>
      <c r="E2877" s="165"/>
      <c r="F2877" s="165"/>
      <c r="G2877" s="220"/>
      <c r="H2877" s="165"/>
      <c r="I2877" s="167"/>
      <c r="J2877" s="168"/>
      <c r="K2877" s="503"/>
    </row>
    <row r="2878" spans="1:11" x14ac:dyDescent="0.2">
      <c r="A2878" s="163">
        <v>2863</v>
      </c>
      <c r="B2878" s="164"/>
      <c r="C2878" s="165"/>
      <c r="D2878" s="166"/>
      <c r="E2878" s="165"/>
      <c r="F2878" s="165"/>
      <c r="G2878" s="220"/>
      <c r="H2878" s="165"/>
      <c r="I2878" s="167"/>
      <c r="J2878" s="168"/>
      <c r="K2878" s="503"/>
    </row>
    <row r="2879" spans="1:11" x14ac:dyDescent="0.2">
      <c r="A2879" s="163">
        <v>2864</v>
      </c>
      <c r="B2879" s="164"/>
      <c r="C2879" s="165"/>
      <c r="D2879" s="166"/>
      <c r="E2879" s="165"/>
      <c r="F2879" s="165"/>
      <c r="G2879" s="220"/>
      <c r="H2879" s="165"/>
      <c r="I2879" s="167"/>
      <c r="J2879" s="168"/>
      <c r="K2879" s="503"/>
    </row>
    <row r="2880" spans="1:11" x14ac:dyDescent="0.2">
      <c r="A2880" s="163">
        <v>2865</v>
      </c>
      <c r="B2880" s="164"/>
      <c r="C2880" s="165"/>
      <c r="D2880" s="166"/>
      <c r="E2880" s="165"/>
      <c r="F2880" s="165"/>
      <c r="G2880" s="220"/>
      <c r="H2880" s="165"/>
      <c r="I2880" s="167"/>
      <c r="J2880" s="168"/>
      <c r="K2880" s="503"/>
    </row>
    <row r="2881" spans="1:11" x14ac:dyDescent="0.2">
      <c r="A2881" s="163">
        <v>2866</v>
      </c>
      <c r="B2881" s="164"/>
      <c r="C2881" s="165"/>
      <c r="D2881" s="166"/>
      <c r="E2881" s="165"/>
      <c r="F2881" s="165"/>
      <c r="G2881" s="220"/>
      <c r="H2881" s="165"/>
      <c r="I2881" s="167"/>
      <c r="J2881" s="168"/>
      <c r="K2881" s="503"/>
    </row>
    <row r="2882" spans="1:11" x14ac:dyDescent="0.2">
      <c r="A2882" s="163">
        <v>2867</v>
      </c>
      <c r="B2882" s="164"/>
      <c r="C2882" s="165"/>
      <c r="D2882" s="166"/>
      <c r="E2882" s="165"/>
      <c r="F2882" s="165"/>
      <c r="G2882" s="220"/>
      <c r="H2882" s="165"/>
      <c r="I2882" s="167"/>
      <c r="J2882" s="168"/>
      <c r="K2882" s="503"/>
    </row>
    <row r="2883" spans="1:11" x14ac:dyDescent="0.2">
      <c r="A2883" s="163">
        <v>2868</v>
      </c>
      <c r="B2883" s="164"/>
      <c r="C2883" s="165"/>
      <c r="D2883" s="166"/>
      <c r="E2883" s="165"/>
      <c r="F2883" s="165"/>
      <c r="G2883" s="220"/>
      <c r="H2883" s="165"/>
      <c r="I2883" s="167"/>
      <c r="J2883" s="168"/>
      <c r="K2883" s="503"/>
    </row>
    <row r="2884" spans="1:11" x14ac:dyDescent="0.2">
      <c r="A2884" s="163">
        <v>2869</v>
      </c>
      <c r="B2884" s="164"/>
      <c r="C2884" s="165"/>
      <c r="D2884" s="166"/>
      <c r="E2884" s="165"/>
      <c r="F2884" s="165"/>
      <c r="G2884" s="220"/>
      <c r="H2884" s="165"/>
      <c r="I2884" s="167"/>
      <c r="J2884" s="168"/>
      <c r="K2884" s="503"/>
    </row>
    <row r="2885" spans="1:11" x14ac:dyDescent="0.2">
      <c r="A2885" s="163">
        <v>2870</v>
      </c>
      <c r="B2885" s="164"/>
      <c r="C2885" s="165"/>
      <c r="D2885" s="166"/>
      <c r="E2885" s="165"/>
      <c r="F2885" s="165"/>
      <c r="G2885" s="220"/>
      <c r="H2885" s="165"/>
      <c r="I2885" s="167"/>
      <c r="J2885" s="168"/>
      <c r="K2885" s="503"/>
    </row>
    <row r="2886" spans="1:11" x14ac:dyDescent="0.2">
      <c r="A2886" s="163">
        <v>2871</v>
      </c>
      <c r="B2886" s="164"/>
      <c r="C2886" s="165"/>
      <c r="D2886" s="166"/>
      <c r="E2886" s="165"/>
      <c r="F2886" s="165"/>
      <c r="G2886" s="220"/>
      <c r="H2886" s="165"/>
      <c r="I2886" s="167"/>
      <c r="J2886" s="168"/>
      <c r="K2886" s="503"/>
    </row>
    <row r="2887" spans="1:11" x14ac:dyDescent="0.2">
      <c r="A2887" s="163">
        <v>2872</v>
      </c>
      <c r="B2887" s="164"/>
      <c r="C2887" s="165"/>
      <c r="D2887" s="166"/>
      <c r="E2887" s="165"/>
      <c r="F2887" s="165"/>
      <c r="G2887" s="220"/>
      <c r="H2887" s="165"/>
      <c r="I2887" s="167"/>
      <c r="J2887" s="168"/>
      <c r="K2887" s="503"/>
    </row>
    <row r="2888" spans="1:11" x14ac:dyDescent="0.2">
      <c r="A2888" s="163">
        <v>2873</v>
      </c>
      <c r="B2888" s="164"/>
      <c r="C2888" s="165"/>
      <c r="D2888" s="166"/>
      <c r="E2888" s="165"/>
      <c r="F2888" s="165"/>
      <c r="G2888" s="220"/>
      <c r="H2888" s="165"/>
      <c r="I2888" s="167"/>
      <c r="J2888" s="168"/>
      <c r="K2888" s="503"/>
    </row>
    <row r="2889" spans="1:11" x14ac:dyDescent="0.2">
      <c r="A2889" s="163">
        <v>2874</v>
      </c>
      <c r="B2889" s="164"/>
      <c r="C2889" s="165"/>
      <c r="D2889" s="166"/>
      <c r="E2889" s="165"/>
      <c r="F2889" s="165"/>
      <c r="G2889" s="220"/>
      <c r="H2889" s="165"/>
      <c r="I2889" s="167"/>
      <c r="J2889" s="168"/>
      <c r="K2889" s="503"/>
    </row>
    <row r="2890" spans="1:11" x14ac:dyDescent="0.2">
      <c r="A2890" s="163">
        <v>2875</v>
      </c>
      <c r="B2890" s="164"/>
      <c r="C2890" s="165"/>
      <c r="D2890" s="166"/>
      <c r="E2890" s="165"/>
      <c r="F2890" s="165"/>
      <c r="G2890" s="220"/>
      <c r="H2890" s="165"/>
      <c r="I2890" s="167"/>
      <c r="J2890" s="168"/>
      <c r="K2890" s="503"/>
    </row>
    <row r="2891" spans="1:11" x14ac:dyDescent="0.2">
      <c r="A2891" s="163">
        <v>2876</v>
      </c>
      <c r="B2891" s="164"/>
      <c r="C2891" s="165"/>
      <c r="D2891" s="166"/>
      <c r="E2891" s="165"/>
      <c r="F2891" s="165"/>
      <c r="G2891" s="220"/>
      <c r="H2891" s="165"/>
      <c r="I2891" s="167"/>
      <c r="J2891" s="168"/>
      <c r="K2891" s="503"/>
    </row>
    <row r="2892" spans="1:11" x14ac:dyDescent="0.2">
      <c r="A2892" s="163">
        <v>2877</v>
      </c>
      <c r="B2892" s="164"/>
      <c r="C2892" s="165"/>
      <c r="D2892" s="166"/>
      <c r="E2892" s="165"/>
      <c r="F2892" s="165"/>
      <c r="G2892" s="220"/>
      <c r="H2892" s="165"/>
      <c r="I2892" s="167"/>
      <c r="J2892" s="168"/>
      <c r="K2892" s="503"/>
    </row>
    <row r="2893" spans="1:11" x14ac:dyDescent="0.2">
      <c r="A2893" s="163">
        <v>2878</v>
      </c>
      <c r="B2893" s="164"/>
      <c r="C2893" s="165"/>
      <c r="D2893" s="166"/>
      <c r="E2893" s="165"/>
      <c r="F2893" s="165"/>
      <c r="G2893" s="220"/>
      <c r="H2893" s="165"/>
      <c r="I2893" s="167"/>
      <c r="J2893" s="168"/>
      <c r="K2893" s="503"/>
    </row>
    <row r="2894" spans="1:11" x14ac:dyDescent="0.2">
      <c r="A2894" s="163">
        <v>2879</v>
      </c>
      <c r="B2894" s="164"/>
      <c r="C2894" s="165"/>
      <c r="D2894" s="166"/>
      <c r="E2894" s="165"/>
      <c r="F2894" s="165"/>
      <c r="G2894" s="220"/>
      <c r="H2894" s="165"/>
      <c r="I2894" s="167"/>
      <c r="J2894" s="168"/>
      <c r="K2894" s="503"/>
    </row>
    <row r="2895" spans="1:11" x14ac:dyDescent="0.2">
      <c r="A2895" s="163">
        <v>2880</v>
      </c>
      <c r="B2895" s="164"/>
      <c r="C2895" s="165"/>
      <c r="D2895" s="166"/>
      <c r="E2895" s="165"/>
      <c r="F2895" s="165"/>
      <c r="G2895" s="220"/>
      <c r="H2895" s="165"/>
      <c r="I2895" s="167"/>
      <c r="J2895" s="168"/>
      <c r="K2895" s="503"/>
    </row>
    <row r="2896" spans="1:11" x14ac:dyDescent="0.2">
      <c r="A2896" s="163">
        <v>2881</v>
      </c>
      <c r="B2896" s="164"/>
      <c r="C2896" s="165"/>
      <c r="D2896" s="166"/>
      <c r="E2896" s="165"/>
      <c r="F2896" s="165"/>
      <c r="G2896" s="220"/>
      <c r="H2896" s="165"/>
      <c r="I2896" s="167"/>
      <c r="J2896" s="168"/>
      <c r="K2896" s="503"/>
    </row>
    <row r="2897" spans="1:11" x14ac:dyDescent="0.2">
      <c r="A2897" s="163">
        <v>2882</v>
      </c>
      <c r="B2897" s="164"/>
      <c r="C2897" s="165"/>
      <c r="D2897" s="166"/>
      <c r="E2897" s="165"/>
      <c r="F2897" s="165"/>
      <c r="G2897" s="220"/>
      <c r="H2897" s="165"/>
      <c r="I2897" s="167"/>
      <c r="J2897" s="168"/>
      <c r="K2897" s="503"/>
    </row>
    <row r="2898" spans="1:11" x14ac:dyDescent="0.2">
      <c r="A2898" s="163">
        <v>2883</v>
      </c>
      <c r="B2898" s="164"/>
      <c r="C2898" s="165"/>
      <c r="D2898" s="166"/>
      <c r="E2898" s="165"/>
      <c r="F2898" s="165"/>
      <c r="G2898" s="220"/>
      <c r="H2898" s="165"/>
      <c r="I2898" s="167"/>
      <c r="J2898" s="168"/>
      <c r="K2898" s="503"/>
    </row>
    <row r="2899" spans="1:11" x14ac:dyDescent="0.2">
      <c r="A2899" s="163">
        <v>2884</v>
      </c>
      <c r="B2899" s="164"/>
      <c r="C2899" s="165"/>
      <c r="D2899" s="166"/>
      <c r="E2899" s="165"/>
      <c r="F2899" s="165"/>
      <c r="G2899" s="220"/>
      <c r="H2899" s="165"/>
      <c r="I2899" s="167"/>
      <c r="J2899" s="168"/>
      <c r="K2899" s="503"/>
    </row>
    <row r="2900" spans="1:11" x14ac:dyDescent="0.2">
      <c r="A2900" s="163">
        <v>2885</v>
      </c>
      <c r="B2900" s="164"/>
      <c r="C2900" s="165"/>
      <c r="D2900" s="166"/>
      <c r="E2900" s="165"/>
      <c r="F2900" s="165"/>
      <c r="G2900" s="220"/>
      <c r="H2900" s="165"/>
      <c r="I2900" s="167"/>
      <c r="J2900" s="168"/>
      <c r="K2900" s="503"/>
    </row>
    <row r="2901" spans="1:11" x14ac:dyDescent="0.2">
      <c r="A2901" s="163">
        <v>2886</v>
      </c>
      <c r="B2901" s="164"/>
      <c r="C2901" s="165"/>
      <c r="D2901" s="166"/>
      <c r="E2901" s="165"/>
      <c r="F2901" s="165"/>
      <c r="G2901" s="220"/>
      <c r="H2901" s="165"/>
      <c r="I2901" s="167"/>
      <c r="J2901" s="168"/>
      <c r="K2901" s="503"/>
    </row>
    <row r="2902" spans="1:11" x14ac:dyDescent="0.2">
      <c r="A2902" s="163">
        <v>2887</v>
      </c>
      <c r="B2902" s="164"/>
      <c r="C2902" s="165"/>
      <c r="D2902" s="166"/>
      <c r="E2902" s="165"/>
      <c r="F2902" s="165"/>
      <c r="G2902" s="220"/>
      <c r="H2902" s="165"/>
      <c r="I2902" s="167"/>
      <c r="J2902" s="168"/>
      <c r="K2902" s="503"/>
    </row>
    <row r="2903" spans="1:11" x14ac:dyDescent="0.2">
      <c r="A2903" s="163">
        <v>2888</v>
      </c>
      <c r="B2903" s="164"/>
      <c r="C2903" s="165"/>
      <c r="D2903" s="166"/>
      <c r="E2903" s="165"/>
      <c r="F2903" s="165"/>
      <c r="G2903" s="220"/>
      <c r="H2903" s="165"/>
      <c r="I2903" s="167"/>
      <c r="J2903" s="168"/>
      <c r="K2903" s="503"/>
    </row>
    <row r="2904" spans="1:11" x14ac:dyDescent="0.2">
      <c r="A2904" s="163">
        <v>2889</v>
      </c>
      <c r="B2904" s="164"/>
      <c r="C2904" s="165"/>
      <c r="D2904" s="166"/>
      <c r="E2904" s="165"/>
      <c r="F2904" s="165"/>
      <c r="G2904" s="220"/>
      <c r="H2904" s="165"/>
      <c r="I2904" s="167"/>
      <c r="J2904" s="168"/>
      <c r="K2904" s="503"/>
    </row>
    <row r="2905" spans="1:11" x14ac:dyDescent="0.2">
      <c r="A2905" s="163">
        <v>2890</v>
      </c>
      <c r="B2905" s="164"/>
      <c r="C2905" s="165"/>
      <c r="D2905" s="166"/>
      <c r="E2905" s="165"/>
      <c r="F2905" s="165"/>
      <c r="G2905" s="220"/>
      <c r="H2905" s="165"/>
      <c r="I2905" s="167"/>
      <c r="J2905" s="168"/>
      <c r="K2905" s="503"/>
    </row>
    <row r="2906" spans="1:11" x14ac:dyDescent="0.2">
      <c r="A2906" s="163">
        <v>2891</v>
      </c>
      <c r="B2906" s="164"/>
      <c r="C2906" s="165"/>
      <c r="D2906" s="166"/>
      <c r="E2906" s="165"/>
      <c r="F2906" s="165"/>
      <c r="G2906" s="220"/>
      <c r="H2906" s="165"/>
      <c r="I2906" s="167"/>
      <c r="J2906" s="168"/>
      <c r="K2906" s="503"/>
    </row>
    <row r="2907" spans="1:11" x14ac:dyDescent="0.2">
      <c r="A2907" s="163">
        <v>2892</v>
      </c>
      <c r="B2907" s="164"/>
      <c r="C2907" s="165"/>
      <c r="D2907" s="166"/>
      <c r="E2907" s="165"/>
      <c r="F2907" s="165"/>
      <c r="G2907" s="220"/>
      <c r="H2907" s="165"/>
      <c r="I2907" s="167"/>
      <c r="J2907" s="168"/>
      <c r="K2907" s="503"/>
    </row>
    <row r="2908" spans="1:11" x14ac:dyDescent="0.2">
      <c r="A2908" s="163">
        <v>2893</v>
      </c>
      <c r="B2908" s="164"/>
      <c r="C2908" s="165"/>
      <c r="D2908" s="166"/>
      <c r="E2908" s="165"/>
      <c r="F2908" s="165"/>
      <c r="G2908" s="220"/>
      <c r="H2908" s="165"/>
      <c r="I2908" s="167"/>
      <c r="J2908" s="168"/>
      <c r="K2908" s="503"/>
    </row>
    <row r="2909" spans="1:11" x14ac:dyDescent="0.2">
      <c r="A2909" s="163">
        <v>2894</v>
      </c>
      <c r="B2909" s="164"/>
      <c r="C2909" s="165"/>
      <c r="D2909" s="166"/>
      <c r="E2909" s="165"/>
      <c r="F2909" s="165"/>
      <c r="G2909" s="220"/>
      <c r="H2909" s="165"/>
      <c r="I2909" s="167"/>
      <c r="J2909" s="168"/>
      <c r="K2909" s="503"/>
    </row>
    <row r="2910" spans="1:11" x14ac:dyDescent="0.2">
      <c r="A2910" s="163">
        <v>2895</v>
      </c>
      <c r="B2910" s="164"/>
      <c r="C2910" s="165"/>
      <c r="D2910" s="166"/>
      <c r="E2910" s="165"/>
      <c r="F2910" s="165"/>
      <c r="G2910" s="220"/>
      <c r="H2910" s="165"/>
      <c r="I2910" s="167"/>
      <c r="J2910" s="168"/>
      <c r="K2910" s="503"/>
    </row>
    <row r="2911" spans="1:11" x14ac:dyDescent="0.2">
      <c r="A2911" s="163">
        <v>2896</v>
      </c>
      <c r="B2911" s="164"/>
      <c r="C2911" s="165"/>
      <c r="D2911" s="166"/>
      <c r="E2911" s="165"/>
      <c r="F2911" s="165"/>
      <c r="G2911" s="220"/>
      <c r="H2911" s="165"/>
      <c r="I2911" s="167"/>
      <c r="J2911" s="168"/>
      <c r="K2911" s="503"/>
    </row>
    <row r="2912" spans="1:11" x14ac:dyDescent="0.2">
      <c r="A2912" s="163">
        <v>2897</v>
      </c>
      <c r="B2912" s="164"/>
      <c r="C2912" s="165"/>
      <c r="D2912" s="166"/>
      <c r="E2912" s="165"/>
      <c r="F2912" s="165"/>
      <c r="G2912" s="220"/>
      <c r="H2912" s="165"/>
      <c r="I2912" s="167"/>
      <c r="J2912" s="168"/>
      <c r="K2912" s="503"/>
    </row>
    <row r="2913" spans="1:11" x14ac:dyDescent="0.2">
      <c r="A2913" s="163">
        <v>2898</v>
      </c>
      <c r="B2913" s="164"/>
      <c r="C2913" s="165"/>
      <c r="D2913" s="166"/>
      <c r="E2913" s="165"/>
      <c r="F2913" s="165"/>
      <c r="G2913" s="220"/>
      <c r="H2913" s="165"/>
      <c r="I2913" s="167"/>
      <c r="J2913" s="168"/>
      <c r="K2913" s="503"/>
    </row>
    <row r="2914" spans="1:11" x14ac:dyDescent="0.2">
      <c r="A2914" s="163">
        <v>2899</v>
      </c>
      <c r="B2914" s="164"/>
      <c r="C2914" s="165"/>
      <c r="D2914" s="166"/>
      <c r="E2914" s="165"/>
      <c r="F2914" s="165"/>
      <c r="G2914" s="220"/>
      <c r="H2914" s="165"/>
      <c r="I2914" s="167"/>
      <c r="J2914" s="168"/>
      <c r="K2914" s="503"/>
    </row>
    <row r="2915" spans="1:11" x14ac:dyDescent="0.2">
      <c r="A2915" s="163">
        <v>2900</v>
      </c>
      <c r="B2915" s="164"/>
      <c r="C2915" s="165"/>
      <c r="D2915" s="166"/>
      <c r="E2915" s="165"/>
      <c r="F2915" s="165"/>
      <c r="G2915" s="220"/>
      <c r="H2915" s="165"/>
      <c r="I2915" s="167"/>
      <c r="J2915" s="168"/>
      <c r="K2915" s="503"/>
    </row>
    <row r="2916" spans="1:11" x14ac:dyDescent="0.2">
      <c r="A2916" s="163">
        <v>2901</v>
      </c>
      <c r="B2916" s="164"/>
      <c r="C2916" s="165"/>
      <c r="D2916" s="166"/>
      <c r="E2916" s="165"/>
      <c r="F2916" s="165"/>
      <c r="G2916" s="220"/>
      <c r="H2916" s="165"/>
      <c r="I2916" s="167"/>
      <c r="J2916" s="168"/>
      <c r="K2916" s="503"/>
    </row>
    <row r="2917" spans="1:11" x14ac:dyDescent="0.2">
      <c r="A2917" s="163">
        <v>2902</v>
      </c>
      <c r="B2917" s="164"/>
      <c r="C2917" s="165"/>
      <c r="D2917" s="166"/>
      <c r="E2917" s="165"/>
      <c r="F2917" s="165"/>
      <c r="G2917" s="220"/>
      <c r="H2917" s="165"/>
      <c r="I2917" s="167"/>
      <c r="J2917" s="168"/>
      <c r="K2917" s="503"/>
    </row>
    <row r="2918" spans="1:11" x14ac:dyDescent="0.2">
      <c r="A2918" s="163">
        <v>2903</v>
      </c>
      <c r="B2918" s="164"/>
      <c r="C2918" s="165"/>
      <c r="D2918" s="166"/>
      <c r="E2918" s="165"/>
      <c r="F2918" s="165"/>
      <c r="G2918" s="220"/>
      <c r="H2918" s="165"/>
      <c r="I2918" s="167"/>
      <c r="J2918" s="168"/>
      <c r="K2918" s="503"/>
    </row>
    <row r="2919" spans="1:11" x14ac:dyDescent="0.2">
      <c r="A2919" s="163">
        <v>2904</v>
      </c>
      <c r="B2919" s="164"/>
      <c r="C2919" s="165"/>
      <c r="D2919" s="166"/>
      <c r="E2919" s="165"/>
      <c r="F2919" s="165"/>
      <c r="G2919" s="220"/>
      <c r="H2919" s="165"/>
      <c r="I2919" s="167"/>
      <c r="J2919" s="168"/>
      <c r="K2919" s="503"/>
    </row>
    <row r="2920" spans="1:11" x14ac:dyDescent="0.2">
      <c r="A2920" s="163">
        <v>2905</v>
      </c>
      <c r="B2920" s="164"/>
      <c r="C2920" s="165"/>
      <c r="D2920" s="166"/>
      <c r="E2920" s="165"/>
      <c r="F2920" s="165"/>
      <c r="G2920" s="220"/>
      <c r="H2920" s="165"/>
      <c r="I2920" s="167"/>
      <c r="J2920" s="168"/>
      <c r="K2920" s="503"/>
    </row>
    <row r="2921" spans="1:11" x14ac:dyDescent="0.2">
      <c r="A2921" s="163">
        <v>2906</v>
      </c>
      <c r="B2921" s="164"/>
      <c r="C2921" s="165"/>
      <c r="D2921" s="166"/>
      <c r="E2921" s="165"/>
      <c r="F2921" s="165"/>
      <c r="G2921" s="220"/>
      <c r="H2921" s="165"/>
      <c r="I2921" s="167"/>
      <c r="J2921" s="168"/>
      <c r="K2921" s="503"/>
    </row>
    <row r="2922" spans="1:11" x14ac:dyDescent="0.2">
      <c r="A2922" s="163">
        <v>2907</v>
      </c>
      <c r="B2922" s="164"/>
      <c r="C2922" s="165"/>
      <c r="D2922" s="166"/>
      <c r="E2922" s="165"/>
      <c r="F2922" s="165"/>
      <c r="G2922" s="220"/>
      <c r="H2922" s="165"/>
      <c r="I2922" s="167"/>
      <c r="J2922" s="168"/>
      <c r="K2922" s="503"/>
    </row>
    <row r="2923" spans="1:11" x14ac:dyDescent="0.2">
      <c r="A2923" s="163">
        <v>2908</v>
      </c>
      <c r="B2923" s="164"/>
      <c r="C2923" s="165"/>
      <c r="D2923" s="166"/>
      <c r="E2923" s="165"/>
      <c r="F2923" s="165"/>
      <c r="G2923" s="220"/>
      <c r="H2923" s="165"/>
      <c r="I2923" s="167"/>
      <c r="J2923" s="168"/>
      <c r="K2923" s="503"/>
    </row>
    <row r="2924" spans="1:11" x14ac:dyDescent="0.2">
      <c r="A2924" s="163">
        <v>2909</v>
      </c>
      <c r="B2924" s="164"/>
      <c r="C2924" s="165"/>
      <c r="D2924" s="166"/>
      <c r="E2924" s="165"/>
      <c r="F2924" s="165"/>
      <c r="G2924" s="220"/>
      <c r="H2924" s="165"/>
      <c r="I2924" s="167"/>
      <c r="J2924" s="168"/>
      <c r="K2924" s="503"/>
    </row>
    <row r="2925" spans="1:11" x14ac:dyDescent="0.2">
      <c r="A2925" s="163">
        <v>2910</v>
      </c>
      <c r="B2925" s="164"/>
      <c r="C2925" s="165"/>
      <c r="D2925" s="166"/>
      <c r="E2925" s="165"/>
      <c r="F2925" s="165"/>
      <c r="G2925" s="220"/>
      <c r="H2925" s="165"/>
      <c r="I2925" s="167"/>
      <c r="J2925" s="168"/>
      <c r="K2925" s="503"/>
    </row>
    <row r="2926" spans="1:11" x14ac:dyDescent="0.2">
      <c r="A2926" s="163">
        <v>2911</v>
      </c>
      <c r="B2926" s="164"/>
      <c r="C2926" s="165"/>
      <c r="D2926" s="166"/>
      <c r="E2926" s="165"/>
      <c r="F2926" s="165"/>
      <c r="G2926" s="220"/>
      <c r="H2926" s="165"/>
      <c r="I2926" s="167"/>
      <c r="J2926" s="168"/>
      <c r="K2926" s="503"/>
    </row>
    <row r="2927" spans="1:11" x14ac:dyDescent="0.2">
      <c r="A2927" s="163">
        <v>2912</v>
      </c>
      <c r="B2927" s="164"/>
      <c r="C2927" s="165"/>
      <c r="D2927" s="166"/>
      <c r="E2927" s="165"/>
      <c r="F2927" s="165"/>
      <c r="G2927" s="220"/>
      <c r="H2927" s="165"/>
      <c r="I2927" s="167"/>
      <c r="J2927" s="168"/>
      <c r="K2927" s="503"/>
    </row>
    <row r="2928" spans="1:11" x14ac:dyDescent="0.2">
      <c r="A2928" s="163">
        <v>2913</v>
      </c>
      <c r="B2928" s="164"/>
      <c r="C2928" s="165"/>
      <c r="D2928" s="166"/>
      <c r="E2928" s="165"/>
      <c r="F2928" s="165"/>
      <c r="G2928" s="220"/>
      <c r="H2928" s="165"/>
      <c r="I2928" s="167"/>
      <c r="J2928" s="168"/>
      <c r="K2928" s="503"/>
    </row>
    <row r="2929" spans="1:11" x14ac:dyDescent="0.2">
      <c r="A2929" s="163">
        <v>2914</v>
      </c>
      <c r="B2929" s="164"/>
      <c r="C2929" s="165"/>
      <c r="D2929" s="166"/>
      <c r="E2929" s="165"/>
      <c r="F2929" s="165"/>
      <c r="G2929" s="220"/>
      <c r="H2929" s="165"/>
      <c r="I2929" s="167"/>
      <c r="J2929" s="168"/>
      <c r="K2929" s="503"/>
    </row>
    <row r="2930" spans="1:11" x14ac:dyDescent="0.2">
      <c r="A2930" s="163">
        <v>2915</v>
      </c>
      <c r="B2930" s="164"/>
      <c r="C2930" s="165"/>
      <c r="D2930" s="166"/>
      <c r="E2930" s="165"/>
      <c r="F2930" s="165"/>
      <c r="G2930" s="220"/>
      <c r="H2930" s="165"/>
      <c r="I2930" s="167"/>
      <c r="J2930" s="168"/>
      <c r="K2930" s="503"/>
    </row>
    <row r="2931" spans="1:11" x14ac:dyDescent="0.2">
      <c r="A2931" s="163">
        <v>2916</v>
      </c>
      <c r="B2931" s="164"/>
      <c r="C2931" s="165"/>
      <c r="D2931" s="166"/>
      <c r="E2931" s="165"/>
      <c r="F2931" s="165"/>
      <c r="G2931" s="220"/>
      <c r="H2931" s="165"/>
      <c r="I2931" s="167"/>
      <c r="J2931" s="168"/>
      <c r="K2931" s="503"/>
    </row>
    <row r="2932" spans="1:11" x14ac:dyDescent="0.2">
      <c r="A2932" s="163">
        <v>2917</v>
      </c>
      <c r="B2932" s="164"/>
      <c r="C2932" s="165"/>
      <c r="D2932" s="166"/>
      <c r="E2932" s="165"/>
      <c r="F2932" s="165"/>
      <c r="G2932" s="220"/>
      <c r="H2932" s="165"/>
      <c r="I2932" s="167"/>
      <c r="J2932" s="168"/>
      <c r="K2932" s="503"/>
    </row>
    <row r="2933" spans="1:11" x14ac:dyDescent="0.2">
      <c r="A2933" s="163">
        <v>2918</v>
      </c>
      <c r="B2933" s="164"/>
      <c r="C2933" s="165"/>
      <c r="D2933" s="166"/>
      <c r="E2933" s="165"/>
      <c r="F2933" s="165"/>
      <c r="G2933" s="220"/>
      <c r="H2933" s="165"/>
      <c r="I2933" s="167"/>
      <c r="J2933" s="168"/>
      <c r="K2933" s="503"/>
    </row>
    <row r="2934" spans="1:11" x14ac:dyDescent="0.2">
      <c r="A2934" s="163">
        <v>2919</v>
      </c>
      <c r="B2934" s="164"/>
      <c r="C2934" s="165"/>
      <c r="D2934" s="166"/>
      <c r="E2934" s="165"/>
      <c r="F2934" s="165"/>
      <c r="G2934" s="220"/>
      <c r="H2934" s="165"/>
      <c r="I2934" s="167"/>
      <c r="J2934" s="168"/>
      <c r="K2934" s="503"/>
    </row>
    <row r="2935" spans="1:11" x14ac:dyDescent="0.2">
      <c r="A2935" s="163">
        <v>2920</v>
      </c>
      <c r="B2935" s="164"/>
      <c r="C2935" s="165"/>
      <c r="D2935" s="166"/>
      <c r="E2935" s="165"/>
      <c r="F2935" s="165"/>
      <c r="G2935" s="220"/>
      <c r="H2935" s="165"/>
      <c r="I2935" s="167"/>
      <c r="J2935" s="168"/>
      <c r="K2935" s="503"/>
    </row>
    <row r="2936" spans="1:11" x14ac:dyDescent="0.2">
      <c r="A2936" s="163">
        <v>2921</v>
      </c>
      <c r="B2936" s="164"/>
      <c r="C2936" s="165"/>
      <c r="D2936" s="166"/>
      <c r="E2936" s="165"/>
      <c r="F2936" s="165"/>
      <c r="G2936" s="220"/>
      <c r="H2936" s="165"/>
      <c r="I2936" s="167"/>
      <c r="J2936" s="168"/>
      <c r="K2936" s="503"/>
    </row>
    <row r="2937" spans="1:11" x14ac:dyDescent="0.2">
      <c r="A2937" s="163">
        <v>2922</v>
      </c>
      <c r="B2937" s="164"/>
      <c r="C2937" s="165"/>
      <c r="D2937" s="166"/>
      <c r="E2937" s="165"/>
      <c r="F2937" s="165"/>
      <c r="G2937" s="220"/>
      <c r="H2937" s="165"/>
      <c r="I2937" s="167"/>
      <c r="J2937" s="168"/>
      <c r="K2937" s="503"/>
    </row>
    <row r="2938" spans="1:11" x14ac:dyDescent="0.2">
      <c r="A2938" s="163">
        <v>2923</v>
      </c>
      <c r="B2938" s="164"/>
      <c r="C2938" s="165"/>
      <c r="D2938" s="166"/>
      <c r="E2938" s="165"/>
      <c r="F2938" s="165"/>
      <c r="G2938" s="220"/>
      <c r="H2938" s="165"/>
      <c r="I2938" s="167"/>
      <c r="J2938" s="168"/>
      <c r="K2938" s="503"/>
    </row>
    <row r="2939" spans="1:11" x14ac:dyDescent="0.2">
      <c r="A2939" s="163">
        <v>2924</v>
      </c>
      <c r="B2939" s="164"/>
      <c r="C2939" s="165"/>
      <c r="D2939" s="166"/>
      <c r="E2939" s="165"/>
      <c r="F2939" s="165"/>
      <c r="G2939" s="220"/>
      <c r="H2939" s="165"/>
      <c r="I2939" s="167"/>
      <c r="J2939" s="168"/>
      <c r="K2939" s="503"/>
    </row>
    <row r="2940" spans="1:11" x14ac:dyDescent="0.2">
      <c r="A2940" s="163">
        <v>2925</v>
      </c>
      <c r="B2940" s="164"/>
      <c r="C2940" s="165"/>
      <c r="D2940" s="166"/>
      <c r="E2940" s="165"/>
      <c r="F2940" s="165"/>
      <c r="G2940" s="220"/>
      <c r="H2940" s="165"/>
      <c r="I2940" s="167"/>
      <c r="J2940" s="168"/>
      <c r="K2940" s="503"/>
    </row>
    <row r="2941" spans="1:11" x14ac:dyDescent="0.2">
      <c r="A2941" s="163">
        <v>2926</v>
      </c>
      <c r="B2941" s="164"/>
      <c r="C2941" s="165"/>
      <c r="D2941" s="166"/>
      <c r="E2941" s="165"/>
      <c r="F2941" s="165"/>
      <c r="G2941" s="220"/>
      <c r="H2941" s="165"/>
      <c r="I2941" s="167"/>
      <c r="J2941" s="168"/>
      <c r="K2941" s="503"/>
    </row>
    <row r="2942" spans="1:11" x14ac:dyDescent="0.2">
      <c r="A2942" s="163">
        <v>2927</v>
      </c>
      <c r="B2942" s="164"/>
      <c r="C2942" s="165"/>
      <c r="D2942" s="166"/>
      <c r="E2942" s="165"/>
      <c r="F2942" s="165"/>
      <c r="G2942" s="220"/>
      <c r="H2942" s="165"/>
      <c r="I2942" s="167"/>
      <c r="J2942" s="168"/>
      <c r="K2942" s="503"/>
    </row>
    <row r="2943" spans="1:11" x14ac:dyDescent="0.2">
      <c r="A2943" s="163">
        <v>2928</v>
      </c>
      <c r="B2943" s="164"/>
      <c r="C2943" s="165"/>
      <c r="D2943" s="166"/>
      <c r="E2943" s="165"/>
      <c r="F2943" s="165"/>
      <c r="G2943" s="220"/>
      <c r="H2943" s="165"/>
      <c r="I2943" s="167"/>
      <c r="J2943" s="168"/>
      <c r="K2943" s="503"/>
    </row>
    <row r="2944" spans="1:11" x14ac:dyDescent="0.2">
      <c r="A2944" s="163">
        <v>2929</v>
      </c>
      <c r="B2944" s="164"/>
      <c r="C2944" s="165"/>
      <c r="D2944" s="166"/>
      <c r="E2944" s="165"/>
      <c r="F2944" s="165"/>
      <c r="G2944" s="220"/>
      <c r="H2944" s="165"/>
      <c r="I2944" s="167"/>
      <c r="J2944" s="168"/>
      <c r="K2944" s="503"/>
    </row>
    <row r="2945" spans="1:11" x14ac:dyDescent="0.2">
      <c r="A2945" s="163">
        <v>2930</v>
      </c>
      <c r="B2945" s="164"/>
      <c r="C2945" s="165"/>
      <c r="D2945" s="166"/>
      <c r="E2945" s="165"/>
      <c r="F2945" s="165"/>
      <c r="G2945" s="220"/>
      <c r="H2945" s="165"/>
      <c r="I2945" s="167"/>
      <c r="J2945" s="168"/>
      <c r="K2945" s="503"/>
    </row>
    <row r="2946" spans="1:11" x14ac:dyDescent="0.2">
      <c r="A2946" s="163">
        <v>2931</v>
      </c>
      <c r="B2946" s="164"/>
      <c r="C2946" s="165"/>
      <c r="D2946" s="166"/>
      <c r="E2946" s="165"/>
      <c r="F2946" s="165"/>
      <c r="G2946" s="220"/>
      <c r="H2946" s="165"/>
      <c r="I2946" s="167"/>
      <c r="J2946" s="168"/>
      <c r="K2946" s="503"/>
    </row>
    <row r="2947" spans="1:11" x14ac:dyDescent="0.2">
      <c r="A2947" s="163">
        <v>2932</v>
      </c>
      <c r="B2947" s="164"/>
      <c r="C2947" s="165"/>
      <c r="D2947" s="166"/>
      <c r="E2947" s="165"/>
      <c r="F2947" s="165"/>
      <c r="G2947" s="220"/>
      <c r="H2947" s="165"/>
      <c r="I2947" s="167"/>
      <c r="J2947" s="168"/>
      <c r="K2947" s="503"/>
    </row>
    <row r="2948" spans="1:11" x14ac:dyDescent="0.2">
      <c r="A2948" s="163">
        <v>2933</v>
      </c>
      <c r="B2948" s="164"/>
      <c r="C2948" s="165"/>
      <c r="D2948" s="166"/>
      <c r="E2948" s="165"/>
      <c r="F2948" s="165"/>
      <c r="G2948" s="220"/>
      <c r="H2948" s="165"/>
      <c r="I2948" s="167"/>
      <c r="J2948" s="168"/>
      <c r="K2948" s="503"/>
    </row>
    <row r="2949" spans="1:11" x14ac:dyDescent="0.2">
      <c r="A2949" s="163">
        <v>2934</v>
      </c>
      <c r="B2949" s="164"/>
      <c r="C2949" s="165"/>
      <c r="D2949" s="166"/>
      <c r="E2949" s="165"/>
      <c r="F2949" s="165"/>
      <c r="G2949" s="220"/>
      <c r="H2949" s="165"/>
      <c r="I2949" s="167"/>
      <c r="J2949" s="168"/>
      <c r="K2949" s="503"/>
    </row>
    <row r="2950" spans="1:11" x14ac:dyDescent="0.2">
      <c r="A2950" s="163">
        <v>2935</v>
      </c>
      <c r="B2950" s="164"/>
      <c r="C2950" s="165"/>
      <c r="D2950" s="166"/>
      <c r="E2950" s="165"/>
      <c r="F2950" s="165"/>
      <c r="G2950" s="220"/>
      <c r="H2950" s="165"/>
      <c r="I2950" s="167"/>
      <c r="J2950" s="168"/>
      <c r="K2950" s="503"/>
    </row>
    <row r="2951" spans="1:11" x14ac:dyDescent="0.2">
      <c r="A2951" s="163">
        <v>2936</v>
      </c>
      <c r="B2951" s="164"/>
      <c r="C2951" s="165"/>
      <c r="D2951" s="166"/>
      <c r="E2951" s="165"/>
      <c r="F2951" s="165"/>
      <c r="G2951" s="220"/>
      <c r="H2951" s="165"/>
      <c r="I2951" s="167"/>
      <c r="J2951" s="168"/>
      <c r="K2951" s="503"/>
    </row>
    <row r="2952" spans="1:11" x14ac:dyDescent="0.2">
      <c r="A2952" s="163">
        <v>2937</v>
      </c>
      <c r="B2952" s="164"/>
      <c r="C2952" s="165"/>
      <c r="D2952" s="166"/>
      <c r="E2952" s="165"/>
      <c r="F2952" s="165"/>
      <c r="G2952" s="220"/>
      <c r="H2952" s="165"/>
      <c r="I2952" s="167"/>
      <c r="J2952" s="168"/>
      <c r="K2952" s="503"/>
    </row>
    <row r="2953" spans="1:11" x14ac:dyDescent="0.2">
      <c r="A2953" s="163">
        <v>2938</v>
      </c>
      <c r="B2953" s="164"/>
      <c r="C2953" s="165"/>
      <c r="D2953" s="166"/>
      <c r="E2953" s="165"/>
      <c r="F2953" s="165"/>
      <c r="G2953" s="220"/>
      <c r="H2953" s="165"/>
      <c r="I2953" s="167"/>
      <c r="J2953" s="168"/>
      <c r="K2953" s="503"/>
    </row>
    <row r="2954" spans="1:11" x14ac:dyDescent="0.2">
      <c r="A2954" s="163">
        <v>2939</v>
      </c>
      <c r="B2954" s="164"/>
      <c r="C2954" s="165"/>
      <c r="D2954" s="166"/>
      <c r="E2954" s="165"/>
      <c r="F2954" s="165"/>
      <c r="G2954" s="220"/>
      <c r="H2954" s="165"/>
      <c r="I2954" s="167"/>
      <c r="J2954" s="168"/>
      <c r="K2954" s="503"/>
    </row>
    <row r="2955" spans="1:11" x14ac:dyDescent="0.2">
      <c r="A2955" s="163">
        <v>2940</v>
      </c>
      <c r="B2955" s="164"/>
      <c r="C2955" s="165"/>
      <c r="D2955" s="166"/>
      <c r="E2955" s="165"/>
      <c r="F2955" s="165"/>
      <c r="G2955" s="220"/>
      <c r="H2955" s="165"/>
      <c r="I2955" s="167"/>
      <c r="J2955" s="168"/>
      <c r="K2955" s="503"/>
    </row>
    <row r="2956" spans="1:11" x14ac:dyDescent="0.2">
      <c r="A2956" s="163">
        <v>2941</v>
      </c>
      <c r="B2956" s="164"/>
      <c r="C2956" s="165"/>
      <c r="D2956" s="166"/>
      <c r="E2956" s="165"/>
      <c r="F2956" s="165"/>
      <c r="G2956" s="220"/>
      <c r="H2956" s="165"/>
      <c r="I2956" s="167"/>
      <c r="J2956" s="168"/>
      <c r="K2956" s="503"/>
    </row>
    <row r="2957" spans="1:11" x14ac:dyDescent="0.2">
      <c r="A2957" s="163">
        <v>2942</v>
      </c>
      <c r="B2957" s="164"/>
      <c r="C2957" s="165"/>
      <c r="D2957" s="166"/>
      <c r="E2957" s="165"/>
      <c r="F2957" s="165"/>
      <c r="G2957" s="220"/>
      <c r="H2957" s="165"/>
      <c r="I2957" s="167"/>
      <c r="J2957" s="168"/>
      <c r="K2957" s="503"/>
    </row>
    <row r="2958" spans="1:11" x14ac:dyDescent="0.2">
      <c r="A2958" s="163">
        <v>2943</v>
      </c>
      <c r="B2958" s="164"/>
      <c r="C2958" s="165"/>
      <c r="D2958" s="166"/>
      <c r="E2958" s="165"/>
      <c r="F2958" s="165"/>
      <c r="G2958" s="220"/>
      <c r="H2958" s="165"/>
      <c r="I2958" s="167"/>
      <c r="J2958" s="168"/>
      <c r="K2958" s="503"/>
    </row>
    <row r="2959" spans="1:11" x14ac:dyDescent="0.2">
      <c r="A2959" s="163">
        <v>2944</v>
      </c>
      <c r="B2959" s="164"/>
      <c r="C2959" s="165"/>
      <c r="D2959" s="166"/>
      <c r="E2959" s="165"/>
      <c r="F2959" s="165"/>
      <c r="G2959" s="220"/>
      <c r="H2959" s="165"/>
      <c r="I2959" s="167"/>
      <c r="J2959" s="168"/>
      <c r="K2959" s="503"/>
    </row>
    <row r="2960" spans="1:11" x14ac:dyDescent="0.2">
      <c r="A2960" s="163">
        <v>2945</v>
      </c>
      <c r="B2960" s="164"/>
      <c r="C2960" s="165"/>
      <c r="D2960" s="166"/>
      <c r="E2960" s="165"/>
      <c r="F2960" s="165"/>
      <c r="G2960" s="220"/>
      <c r="H2960" s="165"/>
      <c r="I2960" s="167"/>
      <c r="J2960" s="168"/>
      <c r="K2960" s="503"/>
    </row>
    <row r="2961" spans="1:11" x14ac:dyDescent="0.2">
      <c r="A2961" s="163">
        <v>2946</v>
      </c>
      <c r="B2961" s="164"/>
      <c r="C2961" s="165"/>
      <c r="D2961" s="166"/>
      <c r="E2961" s="165"/>
      <c r="F2961" s="165"/>
      <c r="G2961" s="220"/>
      <c r="H2961" s="165"/>
      <c r="I2961" s="167"/>
      <c r="J2961" s="168"/>
      <c r="K2961" s="503"/>
    </row>
    <row r="2962" spans="1:11" x14ac:dyDescent="0.2">
      <c r="A2962" s="163">
        <v>2947</v>
      </c>
      <c r="B2962" s="164"/>
      <c r="C2962" s="165"/>
      <c r="D2962" s="166"/>
      <c r="E2962" s="165"/>
      <c r="F2962" s="165"/>
      <c r="G2962" s="220"/>
      <c r="H2962" s="165"/>
      <c r="I2962" s="167"/>
      <c r="J2962" s="168"/>
      <c r="K2962" s="503"/>
    </row>
    <row r="2963" spans="1:11" x14ac:dyDescent="0.2">
      <c r="A2963" s="163">
        <v>2948</v>
      </c>
      <c r="B2963" s="164"/>
      <c r="C2963" s="165"/>
      <c r="D2963" s="166"/>
      <c r="E2963" s="165"/>
      <c r="F2963" s="165"/>
      <c r="G2963" s="220"/>
      <c r="H2963" s="165"/>
      <c r="I2963" s="167"/>
      <c r="J2963" s="168"/>
      <c r="K2963" s="503"/>
    </row>
    <row r="2964" spans="1:11" x14ac:dyDescent="0.2">
      <c r="A2964" s="163">
        <v>2949</v>
      </c>
      <c r="B2964" s="164"/>
      <c r="C2964" s="165"/>
      <c r="D2964" s="166"/>
      <c r="E2964" s="165"/>
      <c r="F2964" s="165"/>
      <c r="G2964" s="220"/>
      <c r="H2964" s="165"/>
      <c r="I2964" s="167"/>
      <c r="J2964" s="168"/>
      <c r="K2964" s="503"/>
    </row>
    <row r="2965" spans="1:11" x14ac:dyDescent="0.2">
      <c r="A2965" s="163">
        <v>2950</v>
      </c>
      <c r="B2965" s="164"/>
      <c r="C2965" s="165"/>
      <c r="D2965" s="166"/>
      <c r="E2965" s="165"/>
      <c r="F2965" s="165"/>
      <c r="G2965" s="220"/>
      <c r="H2965" s="165"/>
      <c r="I2965" s="167"/>
      <c r="J2965" s="168"/>
      <c r="K2965" s="503"/>
    </row>
    <row r="2966" spans="1:11" x14ac:dyDescent="0.2">
      <c r="A2966" s="163">
        <v>2951</v>
      </c>
      <c r="B2966" s="164"/>
      <c r="C2966" s="165"/>
      <c r="D2966" s="166"/>
      <c r="E2966" s="165"/>
      <c r="F2966" s="165"/>
      <c r="G2966" s="220"/>
      <c r="H2966" s="165"/>
      <c r="I2966" s="167"/>
      <c r="J2966" s="168"/>
      <c r="K2966" s="503"/>
    </row>
    <row r="2967" spans="1:11" x14ac:dyDescent="0.2">
      <c r="A2967" s="163">
        <v>2952</v>
      </c>
      <c r="B2967" s="164"/>
      <c r="C2967" s="165"/>
      <c r="D2967" s="166"/>
      <c r="E2967" s="165"/>
      <c r="F2967" s="165"/>
      <c r="G2967" s="220"/>
      <c r="H2967" s="165"/>
      <c r="I2967" s="167"/>
      <c r="J2967" s="168"/>
      <c r="K2967" s="503"/>
    </row>
    <row r="2968" spans="1:11" x14ac:dyDescent="0.2">
      <c r="A2968" s="163">
        <v>2953</v>
      </c>
      <c r="B2968" s="164"/>
      <c r="C2968" s="165"/>
      <c r="D2968" s="166"/>
      <c r="E2968" s="165"/>
      <c r="F2968" s="165"/>
      <c r="G2968" s="220"/>
      <c r="H2968" s="165"/>
      <c r="I2968" s="167"/>
      <c r="J2968" s="168"/>
      <c r="K2968" s="503"/>
    </row>
    <row r="2969" spans="1:11" x14ac:dyDescent="0.2">
      <c r="A2969" s="163">
        <v>2954</v>
      </c>
      <c r="B2969" s="164"/>
      <c r="C2969" s="165"/>
      <c r="D2969" s="166"/>
      <c r="E2969" s="165"/>
      <c r="F2969" s="165"/>
      <c r="G2969" s="220"/>
      <c r="H2969" s="165"/>
      <c r="I2969" s="167"/>
      <c r="J2969" s="168"/>
      <c r="K2969" s="503"/>
    </row>
    <row r="2970" spans="1:11" x14ac:dyDescent="0.2">
      <c r="A2970" s="163">
        <v>2955</v>
      </c>
      <c r="B2970" s="164"/>
      <c r="C2970" s="165"/>
      <c r="D2970" s="166"/>
      <c r="E2970" s="165"/>
      <c r="F2970" s="165"/>
      <c r="G2970" s="220"/>
      <c r="H2970" s="165"/>
      <c r="I2970" s="167"/>
      <c r="J2970" s="168"/>
      <c r="K2970" s="503"/>
    </row>
    <row r="2971" spans="1:11" x14ac:dyDescent="0.2">
      <c r="A2971" s="163">
        <v>2956</v>
      </c>
      <c r="B2971" s="164"/>
      <c r="C2971" s="165"/>
      <c r="D2971" s="166"/>
      <c r="E2971" s="165"/>
      <c r="F2971" s="165"/>
      <c r="G2971" s="220"/>
      <c r="H2971" s="165"/>
      <c r="I2971" s="167"/>
      <c r="J2971" s="168"/>
      <c r="K2971" s="503"/>
    </row>
    <row r="2972" spans="1:11" x14ac:dyDescent="0.2">
      <c r="A2972" s="163">
        <v>2957</v>
      </c>
      <c r="B2972" s="164"/>
      <c r="C2972" s="165"/>
      <c r="D2972" s="166"/>
      <c r="E2972" s="165"/>
      <c r="F2972" s="165"/>
      <c r="G2972" s="220"/>
      <c r="H2972" s="165"/>
      <c r="I2972" s="167"/>
      <c r="J2972" s="168"/>
      <c r="K2972" s="503"/>
    </row>
    <row r="2973" spans="1:11" x14ac:dyDescent="0.2">
      <c r="A2973" s="163">
        <v>2958</v>
      </c>
      <c r="B2973" s="164"/>
      <c r="C2973" s="165"/>
      <c r="D2973" s="166"/>
      <c r="E2973" s="165"/>
      <c r="F2973" s="165"/>
      <c r="G2973" s="220"/>
      <c r="H2973" s="165"/>
      <c r="I2973" s="167"/>
      <c r="J2973" s="168"/>
      <c r="K2973" s="503"/>
    </row>
    <row r="2974" spans="1:11" x14ac:dyDescent="0.2">
      <c r="A2974" s="163">
        <v>2959</v>
      </c>
      <c r="B2974" s="164"/>
      <c r="C2974" s="165"/>
      <c r="D2974" s="166"/>
      <c r="E2974" s="165"/>
      <c r="F2974" s="165"/>
      <c r="G2974" s="220"/>
      <c r="H2974" s="165"/>
      <c r="I2974" s="167"/>
      <c r="J2974" s="168"/>
      <c r="K2974" s="503"/>
    </row>
    <row r="2975" spans="1:11" x14ac:dyDescent="0.2">
      <c r="A2975" s="163">
        <v>2960</v>
      </c>
      <c r="B2975" s="164"/>
      <c r="C2975" s="165"/>
      <c r="D2975" s="166"/>
      <c r="E2975" s="165"/>
      <c r="F2975" s="165"/>
      <c r="G2975" s="220"/>
      <c r="H2975" s="165"/>
      <c r="I2975" s="167"/>
      <c r="J2975" s="168"/>
      <c r="K2975" s="503"/>
    </row>
    <row r="2976" spans="1:11" x14ac:dyDescent="0.2">
      <c r="A2976" s="163">
        <v>2961</v>
      </c>
      <c r="B2976" s="164"/>
      <c r="C2976" s="165"/>
      <c r="D2976" s="166"/>
      <c r="E2976" s="165"/>
      <c r="F2976" s="165"/>
      <c r="G2976" s="220"/>
      <c r="H2976" s="165"/>
      <c r="I2976" s="167"/>
      <c r="J2976" s="168"/>
      <c r="K2976" s="503"/>
    </row>
    <row r="2977" spans="1:11" x14ac:dyDescent="0.2">
      <c r="A2977" s="163">
        <v>2962</v>
      </c>
      <c r="B2977" s="164"/>
      <c r="C2977" s="165"/>
      <c r="D2977" s="166"/>
      <c r="E2977" s="165"/>
      <c r="F2977" s="165"/>
      <c r="G2977" s="220"/>
      <c r="H2977" s="165"/>
      <c r="I2977" s="167"/>
      <c r="J2977" s="168"/>
      <c r="K2977" s="503"/>
    </row>
    <row r="2978" spans="1:11" x14ac:dyDescent="0.2">
      <c r="A2978" s="163">
        <v>2963</v>
      </c>
      <c r="B2978" s="164"/>
      <c r="C2978" s="165"/>
      <c r="D2978" s="166"/>
      <c r="E2978" s="165"/>
      <c r="F2978" s="165"/>
      <c r="G2978" s="220"/>
      <c r="H2978" s="165"/>
      <c r="I2978" s="167"/>
      <c r="J2978" s="168"/>
      <c r="K2978" s="503"/>
    </row>
    <row r="2979" spans="1:11" x14ac:dyDescent="0.2">
      <c r="A2979" s="163">
        <v>2964</v>
      </c>
      <c r="B2979" s="164"/>
      <c r="C2979" s="165"/>
      <c r="D2979" s="166"/>
      <c r="E2979" s="165"/>
      <c r="F2979" s="165"/>
      <c r="G2979" s="220"/>
      <c r="H2979" s="165"/>
      <c r="I2979" s="167"/>
      <c r="J2979" s="168"/>
      <c r="K2979" s="503"/>
    </row>
    <row r="2980" spans="1:11" x14ac:dyDescent="0.2">
      <c r="A2980" s="163">
        <v>2965</v>
      </c>
      <c r="B2980" s="164"/>
      <c r="C2980" s="165"/>
      <c r="D2980" s="166"/>
      <c r="E2980" s="165"/>
      <c r="F2980" s="165"/>
      <c r="G2980" s="220"/>
      <c r="H2980" s="165"/>
      <c r="I2980" s="167"/>
      <c r="J2980" s="168"/>
      <c r="K2980" s="503"/>
    </row>
    <row r="2981" spans="1:11" x14ac:dyDescent="0.2">
      <c r="A2981" s="163">
        <v>2966</v>
      </c>
      <c r="B2981" s="164"/>
      <c r="C2981" s="165"/>
      <c r="D2981" s="166"/>
      <c r="E2981" s="165"/>
      <c r="F2981" s="165"/>
      <c r="G2981" s="220"/>
      <c r="H2981" s="165"/>
      <c r="I2981" s="167"/>
      <c r="J2981" s="168"/>
      <c r="K2981" s="503"/>
    </row>
    <row r="2982" spans="1:11" x14ac:dyDescent="0.2">
      <c r="A2982" s="163">
        <v>2967</v>
      </c>
      <c r="B2982" s="164"/>
      <c r="C2982" s="165"/>
      <c r="D2982" s="166"/>
      <c r="E2982" s="165"/>
      <c r="F2982" s="165"/>
      <c r="G2982" s="220"/>
      <c r="H2982" s="165"/>
      <c r="I2982" s="167"/>
      <c r="J2982" s="168"/>
      <c r="K2982" s="503"/>
    </row>
    <row r="2983" spans="1:11" x14ac:dyDescent="0.2">
      <c r="A2983" s="163">
        <v>2968</v>
      </c>
      <c r="B2983" s="164"/>
      <c r="C2983" s="165"/>
      <c r="D2983" s="166"/>
      <c r="E2983" s="165"/>
      <c r="F2983" s="165"/>
      <c r="G2983" s="220"/>
      <c r="H2983" s="165"/>
      <c r="I2983" s="167"/>
      <c r="J2983" s="168"/>
      <c r="K2983" s="503"/>
    </row>
    <row r="2984" spans="1:11" x14ac:dyDescent="0.2">
      <c r="A2984" s="163">
        <v>2969</v>
      </c>
      <c r="B2984" s="164"/>
      <c r="C2984" s="165"/>
      <c r="D2984" s="166"/>
      <c r="E2984" s="165"/>
      <c r="F2984" s="165"/>
      <c r="G2984" s="220"/>
      <c r="H2984" s="165"/>
      <c r="I2984" s="167"/>
      <c r="J2984" s="168"/>
      <c r="K2984" s="503"/>
    </row>
    <row r="2985" spans="1:11" x14ac:dyDescent="0.2">
      <c r="A2985" s="163">
        <v>2970</v>
      </c>
      <c r="B2985" s="164"/>
      <c r="C2985" s="165"/>
      <c r="D2985" s="166"/>
      <c r="E2985" s="165"/>
      <c r="F2985" s="165"/>
      <c r="G2985" s="220"/>
      <c r="H2985" s="165"/>
      <c r="I2985" s="167"/>
      <c r="J2985" s="168"/>
      <c r="K2985" s="503"/>
    </row>
    <row r="2986" spans="1:11" x14ac:dyDescent="0.2">
      <c r="A2986" s="163">
        <v>2971</v>
      </c>
      <c r="B2986" s="164"/>
      <c r="C2986" s="165"/>
      <c r="D2986" s="166"/>
      <c r="E2986" s="165"/>
      <c r="F2986" s="165"/>
      <c r="G2986" s="220"/>
      <c r="H2986" s="165"/>
      <c r="I2986" s="167"/>
      <c r="J2986" s="168"/>
      <c r="K2986" s="503"/>
    </row>
    <row r="2987" spans="1:11" x14ac:dyDescent="0.2">
      <c r="A2987" s="163">
        <v>2972</v>
      </c>
      <c r="B2987" s="164"/>
      <c r="C2987" s="165"/>
      <c r="D2987" s="166"/>
      <c r="E2987" s="165"/>
      <c r="F2987" s="165"/>
      <c r="G2987" s="220"/>
      <c r="H2987" s="165"/>
      <c r="I2987" s="167"/>
      <c r="J2987" s="168"/>
      <c r="K2987" s="503"/>
    </row>
    <row r="2988" spans="1:11" x14ac:dyDescent="0.2">
      <c r="A2988" s="163">
        <v>2973</v>
      </c>
      <c r="B2988" s="164"/>
      <c r="C2988" s="165"/>
      <c r="D2988" s="166"/>
      <c r="E2988" s="165"/>
      <c r="F2988" s="165"/>
      <c r="G2988" s="220"/>
      <c r="H2988" s="165"/>
      <c r="I2988" s="167"/>
      <c r="J2988" s="168"/>
      <c r="K2988" s="503"/>
    </row>
    <row r="2989" spans="1:11" x14ac:dyDescent="0.2">
      <c r="A2989" s="163">
        <v>2974</v>
      </c>
      <c r="B2989" s="164"/>
      <c r="C2989" s="165"/>
      <c r="D2989" s="166"/>
      <c r="E2989" s="165"/>
      <c r="F2989" s="165"/>
      <c r="G2989" s="220"/>
      <c r="H2989" s="165"/>
      <c r="I2989" s="167"/>
      <c r="J2989" s="168"/>
      <c r="K2989" s="503"/>
    </row>
    <row r="2990" spans="1:11" x14ac:dyDescent="0.2">
      <c r="A2990" s="163">
        <v>2975</v>
      </c>
      <c r="B2990" s="164"/>
      <c r="C2990" s="165"/>
      <c r="D2990" s="166"/>
      <c r="E2990" s="165"/>
      <c r="F2990" s="165"/>
      <c r="G2990" s="220"/>
      <c r="H2990" s="165"/>
      <c r="I2990" s="167"/>
      <c r="J2990" s="168"/>
      <c r="K2990" s="503"/>
    </row>
    <row r="2991" spans="1:11" x14ac:dyDescent="0.2">
      <c r="A2991" s="163">
        <v>2976</v>
      </c>
      <c r="B2991" s="164"/>
      <c r="C2991" s="165"/>
      <c r="D2991" s="166"/>
      <c r="E2991" s="165"/>
      <c r="F2991" s="165"/>
      <c r="G2991" s="220"/>
      <c r="H2991" s="165"/>
      <c r="I2991" s="167"/>
      <c r="J2991" s="168"/>
      <c r="K2991" s="503"/>
    </row>
    <row r="2992" spans="1:11" x14ac:dyDescent="0.2">
      <c r="A2992" s="163">
        <v>2977</v>
      </c>
      <c r="B2992" s="164"/>
      <c r="C2992" s="165"/>
      <c r="D2992" s="166"/>
      <c r="E2992" s="165"/>
      <c r="F2992" s="165"/>
      <c r="G2992" s="220"/>
      <c r="H2992" s="165"/>
      <c r="I2992" s="167"/>
      <c r="J2992" s="168"/>
      <c r="K2992" s="503"/>
    </row>
    <row r="2993" spans="1:11" x14ac:dyDescent="0.2">
      <c r="A2993" s="163">
        <v>2978</v>
      </c>
      <c r="B2993" s="164"/>
      <c r="C2993" s="165"/>
      <c r="D2993" s="166"/>
      <c r="E2993" s="165"/>
      <c r="F2993" s="165"/>
      <c r="G2993" s="220"/>
      <c r="H2993" s="165"/>
      <c r="I2993" s="167"/>
      <c r="J2993" s="168"/>
      <c r="K2993" s="503"/>
    </row>
    <row r="2994" spans="1:11" x14ac:dyDescent="0.2">
      <c r="A2994" s="163">
        <v>2979</v>
      </c>
      <c r="B2994" s="164"/>
      <c r="C2994" s="165"/>
      <c r="D2994" s="166"/>
      <c r="E2994" s="165"/>
      <c r="F2994" s="165"/>
      <c r="G2994" s="220"/>
      <c r="H2994" s="165"/>
      <c r="I2994" s="167"/>
      <c r="J2994" s="168"/>
      <c r="K2994" s="503"/>
    </row>
    <row r="2995" spans="1:11" x14ac:dyDescent="0.2">
      <c r="A2995" s="163">
        <v>2980</v>
      </c>
      <c r="B2995" s="164"/>
      <c r="C2995" s="165"/>
      <c r="D2995" s="166"/>
      <c r="E2995" s="165"/>
      <c r="F2995" s="165"/>
      <c r="G2995" s="220"/>
      <c r="H2995" s="165"/>
      <c r="I2995" s="167"/>
      <c r="J2995" s="168"/>
      <c r="K2995" s="503"/>
    </row>
    <row r="2996" spans="1:11" x14ac:dyDescent="0.2">
      <c r="A2996" s="163">
        <v>2981</v>
      </c>
      <c r="B2996" s="164"/>
      <c r="C2996" s="165"/>
      <c r="D2996" s="166"/>
      <c r="E2996" s="165"/>
      <c r="F2996" s="165"/>
      <c r="G2996" s="220"/>
      <c r="H2996" s="165"/>
      <c r="I2996" s="167"/>
      <c r="J2996" s="168"/>
      <c r="K2996" s="503"/>
    </row>
    <row r="2997" spans="1:11" x14ac:dyDescent="0.2">
      <c r="A2997" s="163">
        <v>2982</v>
      </c>
      <c r="B2997" s="164"/>
      <c r="C2997" s="165"/>
      <c r="D2997" s="166"/>
      <c r="E2997" s="165"/>
      <c r="F2997" s="165"/>
      <c r="G2997" s="220"/>
      <c r="H2997" s="165"/>
      <c r="I2997" s="167"/>
      <c r="J2997" s="168"/>
      <c r="K2997" s="503"/>
    </row>
    <row r="2998" spans="1:11" x14ac:dyDescent="0.2">
      <c r="A2998" s="163">
        <v>2983</v>
      </c>
      <c r="B2998" s="164"/>
      <c r="C2998" s="165"/>
      <c r="D2998" s="166"/>
      <c r="E2998" s="165"/>
      <c r="F2998" s="165"/>
      <c r="G2998" s="220"/>
      <c r="H2998" s="165"/>
      <c r="I2998" s="167"/>
      <c r="J2998" s="168"/>
      <c r="K2998" s="503"/>
    </row>
    <row r="2999" spans="1:11" x14ac:dyDescent="0.2">
      <c r="A2999" s="163">
        <v>2984</v>
      </c>
      <c r="B2999" s="164"/>
      <c r="C2999" s="165"/>
      <c r="D2999" s="166"/>
      <c r="E2999" s="165"/>
      <c r="F2999" s="165"/>
      <c r="G2999" s="220"/>
      <c r="H2999" s="165"/>
      <c r="I2999" s="167"/>
      <c r="J2999" s="168"/>
      <c r="K2999" s="503"/>
    </row>
    <row r="3000" spans="1:11" x14ac:dyDescent="0.2">
      <c r="A3000" s="163">
        <v>2985</v>
      </c>
      <c r="B3000" s="164"/>
      <c r="C3000" s="165"/>
      <c r="D3000" s="166"/>
      <c r="E3000" s="165"/>
      <c r="F3000" s="165"/>
      <c r="G3000" s="220"/>
      <c r="H3000" s="165"/>
      <c r="I3000" s="167"/>
      <c r="J3000" s="168"/>
      <c r="K3000" s="503"/>
    </row>
    <row r="3001" spans="1:11" x14ac:dyDescent="0.2">
      <c r="A3001" s="163">
        <v>2986</v>
      </c>
      <c r="B3001" s="164"/>
      <c r="C3001" s="165"/>
      <c r="D3001" s="166"/>
      <c r="E3001" s="165"/>
      <c r="F3001" s="165"/>
      <c r="G3001" s="220"/>
      <c r="H3001" s="165"/>
      <c r="I3001" s="167"/>
      <c r="J3001" s="168"/>
      <c r="K3001" s="503"/>
    </row>
    <row r="3002" spans="1:11" x14ac:dyDescent="0.2">
      <c r="A3002" s="163">
        <v>2987</v>
      </c>
      <c r="B3002" s="164"/>
      <c r="C3002" s="165"/>
      <c r="D3002" s="166"/>
      <c r="E3002" s="165"/>
      <c r="F3002" s="165"/>
      <c r="G3002" s="220"/>
      <c r="H3002" s="165"/>
      <c r="I3002" s="167"/>
      <c r="J3002" s="168"/>
      <c r="K3002" s="503"/>
    </row>
    <row r="3003" spans="1:11" x14ac:dyDescent="0.2">
      <c r="A3003" s="163">
        <v>2988</v>
      </c>
      <c r="B3003" s="164"/>
      <c r="C3003" s="165"/>
      <c r="D3003" s="166"/>
      <c r="E3003" s="165"/>
      <c r="F3003" s="165"/>
      <c r="G3003" s="220"/>
      <c r="H3003" s="165"/>
      <c r="I3003" s="167"/>
      <c r="J3003" s="168"/>
      <c r="K3003" s="503"/>
    </row>
    <row r="3004" spans="1:11" x14ac:dyDescent="0.2">
      <c r="A3004" s="163">
        <v>2989</v>
      </c>
      <c r="B3004" s="164"/>
      <c r="C3004" s="165"/>
      <c r="D3004" s="166"/>
      <c r="E3004" s="165"/>
      <c r="F3004" s="165"/>
      <c r="G3004" s="220"/>
      <c r="H3004" s="165"/>
      <c r="I3004" s="167"/>
      <c r="J3004" s="168"/>
      <c r="K3004" s="503"/>
    </row>
    <row r="3005" spans="1:11" x14ac:dyDescent="0.2">
      <c r="A3005" s="163">
        <v>2990</v>
      </c>
      <c r="B3005" s="164"/>
      <c r="C3005" s="165"/>
      <c r="D3005" s="166"/>
      <c r="E3005" s="165"/>
      <c r="F3005" s="165"/>
      <c r="G3005" s="220"/>
      <c r="H3005" s="165"/>
      <c r="I3005" s="167"/>
      <c r="J3005" s="168"/>
      <c r="K3005" s="503"/>
    </row>
    <row r="3006" spans="1:11" x14ac:dyDescent="0.2">
      <c r="A3006" s="163">
        <v>2991</v>
      </c>
      <c r="B3006" s="164"/>
      <c r="C3006" s="165"/>
      <c r="D3006" s="166"/>
      <c r="E3006" s="165"/>
      <c r="F3006" s="165"/>
      <c r="G3006" s="220"/>
      <c r="H3006" s="165"/>
      <c r="I3006" s="167"/>
      <c r="J3006" s="168"/>
      <c r="K3006" s="503"/>
    </row>
    <row r="3007" spans="1:11" x14ac:dyDescent="0.2">
      <c r="A3007" s="163">
        <v>2992</v>
      </c>
      <c r="B3007" s="164"/>
      <c r="C3007" s="165"/>
      <c r="D3007" s="166"/>
      <c r="E3007" s="165"/>
      <c r="F3007" s="165"/>
      <c r="G3007" s="220"/>
      <c r="H3007" s="165"/>
      <c r="I3007" s="167"/>
      <c r="J3007" s="168"/>
      <c r="K3007" s="503"/>
    </row>
    <row r="3008" spans="1:11" x14ac:dyDescent="0.2">
      <c r="A3008" s="163">
        <v>2993</v>
      </c>
      <c r="B3008" s="164"/>
      <c r="C3008" s="165"/>
      <c r="D3008" s="166"/>
      <c r="E3008" s="165"/>
      <c r="F3008" s="165"/>
      <c r="G3008" s="220"/>
      <c r="H3008" s="165"/>
      <c r="I3008" s="167"/>
      <c r="J3008" s="168"/>
      <c r="K3008" s="503"/>
    </row>
    <row r="3009" spans="1:11" x14ac:dyDescent="0.2">
      <c r="A3009" s="163">
        <v>2994</v>
      </c>
      <c r="B3009" s="164"/>
      <c r="C3009" s="165"/>
      <c r="D3009" s="166"/>
      <c r="E3009" s="165"/>
      <c r="F3009" s="165"/>
      <c r="G3009" s="220"/>
      <c r="H3009" s="165"/>
      <c r="I3009" s="167"/>
      <c r="J3009" s="168"/>
      <c r="K3009" s="503"/>
    </row>
    <row r="3010" spans="1:11" x14ac:dyDescent="0.2">
      <c r="A3010" s="163">
        <v>2995</v>
      </c>
      <c r="B3010" s="164"/>
      <c r="C3010" s="165"/>
      <c r="D3010" s="166"/>
      <c r="E3010" s="165"/>
      <c r="F3010" s="165"/>
      <c r="G3010" s="220"/>
      <c r="H3010" s="165"/>
      <c r="I3010" s="167"/>
      <c r="J3010" s="168"/>
      <c r="K3010" s="503"/>
    </row>
    <row r="3011" spans="1:11" x14ac:dyDescent="0.2">
      <c r="A3011" s="163">
        <v>2996</v>
      </c>
      <c r="B3011" s="164"/>
      <c r="C3011" s="165"/>
      <c r="D3011" s="166"/>
      <c r="E3011" s="165"/>
      <c r="F3011" s="165"/>
      <c r="G3011" s="220"/>
      <c r="H3011" s="165"/>
      <c r="I3011" s="167"/>
      <c r="J3011" s="168"/>
      <c r="K3011" s="503"/>
    </row>
    <row r="3012" spans="1:11" x14ac:dyDescent="0.2">
      <c r="A3012" s="163">
        <v>2997</v>
      </c>
      <c r="B3012" s="164"/>
      <c r="C3012" s="165"/>
      <c r="D3012" s="166"/>
      <c r="E3012" s="165"/>
      <c r="F3012" s="165"/>
      <c r="G3012" s="220"/>
      <c r="H3012" s="165"/>
      <c r="I3012" s="167"/>
      <c r="J3012" s="168"/>
      <c r="K3012" s="503"/>
    </row>
    <row r="3013" spans="1:11" x14ac:dyDescent="0.2">
      <c r="A3013" s="163">
        <v>2998</v>
      </c>
      <c r="B3013" s="164"/>
      <c r="C3013" s="165"/>
      <c r="D3013" s="166"/>
      <c r="E3013" s="165"/>
      <c r="F3013" s="165"/>
      <c r="G3013" s="220"/>
      <c r="H3013" s="165"/>
      <c r="I3013" s="167"/>
      <c r="J3013" s="168"/>
      <c r="K3013" s="503"/>
    </row>
    <row r="3014" spans="1:11" x14ac:dyDescent="0.2">
      <c r="A3014" s="163">
        <v>2999</v>
      </c>
      <c r="B3014" s="164"/>
      <c r="C3014" s="165"/>
      <c r="D3014" s="166"/>
      <c r="E3014" s="165"/>
      <c r="F3014" s="165"/>
      <c r="G3014" s="220"/>
      <c r="H3014" s="165"/>
      <c r="I3014" s="167"/>
      <c r="J3014" s="168"/>
      <c r="K3014" s="503"/>
    </row>
    <row r="3015" spans="1:11" x14ac:dyDescent="0.2">
      <c r="A3015" s="163">
        <v>3000</v>
      </c>
      <c r="B3015" s="164"/>
      <c r="C3015" s="165"/>
      <c r="D3015" s="166"/>
      <c r="E3015" s="165"/>
      <c r="F3015" s="165"/>
      <c r="G3015" s="220"/>
      <c r="H3015" s="165"/>
      <c r="I3015" s="167"/>
      <c r="J3015" s="168"/>
      <c r="K3015" s="503"/>
    </row>
    <row r="3016" spans="1:11" x14ac:dyDescent="0.2">
      <c r="A3016" s="163">
        <v>3001</v>
      </c>
      <c r="B3016" s="164"/>
      <c r="C3016" s="165"/>
      <c r="D3016" s="166"/>
      <c r="E3016" s="165"/>
      <c r="F3016" s="165"/>
      <c r="G3016" s="220"/>
      <c r="H3016" s="165"/>
      <c r="I3016" s="167"/>
      <c r="J3016" s="168"/>
      <c r="K3016" s="503"/>
    </row>
    <row r="3017" spans="1:11" x14ac:dyDescent="0.2">
      <c r="A3017" s="163">
        <v>3002</v>
      </c>
      <c r="B3017" s="164"/>
      <c r="C3017" s="165"/>
      <c r="D3017" s="166"/>
      <c r="E3017" s="165"/>
      <c r="F3017" s="165"/>
      <c r="G3017" s="220"/>
      <c r="H3017" s="165"/>
      <c r="I3017" s="167"/>
      <c r="J3017" s="168"/>
      <c r="K3017" s="503"/>
    </row>
    <row r="3018" spans="1:11" x14ac:dyDescent="0.2">
      <c r="A3018" s="163">
        <v>3003</v>
      </c>
      <c r="B3018" s="164"/>
      <c r="C3018" s="165"/>
      <c r="D3018" s="166"/>
      <c r="E3018" s="165"/>
      <c r="F3018" s="165"/>
      <c r="G3018" s="220"/>
      <c r="H3018" s="165"/>
      <c r="I3018" s="167"/>
      <c r="J3018" s="168"/>
      <c r="K3018" s="503"/>
    </row>
    <row r="3019" spans="1:11" x14ac:dyDescent="0.2">
      <c r="A3019" s="163">
        <v>3004</v>
      </c>
      <c r="B3019" s="164"/>
      <c r="C3019" s="165"/>
      <c r="D3019" s="166"/>
      <c r="E3019" s="165"/>
      <c r="F3019" s="165"/>
      <c r="G3019" s="220"/>
      <c r="H3019" s="165"/>
      <c r="I3019" s="167"/>
      <c r="J3019" s="168"/>
      <c r="K3019" s="503"/>
    </row>
    <row r="3020" spans="1:11" x14ac:dyDescent="0.2">
      <c r="A3020" s="163">
        <v>3005</v>
      </c>
      <c r="B3020" s="164"/>
      <c r="C3020" s="165"/>
      <c r="D3020" s="166"/>
      <c r="E3020" s="165"/>
      <c r="F3020" s="165"/>
      <c r="G3020" s="220"/>
      <c r="H3020" s="165"/>
      <c r="I3020" s="167"/>
      <c r="J3020" s="168"/>
      <c r="K3020" s="503"/>
    </row>
    <row r="3021" spans="1:11" x14ac:dyDescent="0.2">
      <c r="A3021" s="163">
        <v>3006</v>
      </c>
      <c r="B3021" s="164"/>
      <c r="C3021" s="165"/>
      <c r="D3021" s="166"/>
      <c r="E3021" s="165"/>
      <c r="F3021" s="165"/>
      <c r="G3021" s="220"/>
      <c r="H3021" s="165"/>
      <c r="I3021" s="167"/>
      <c r="J3021" s="168"/>
      <c r="K3021" s="503"/>
    </row>
    <row r="3022" spans="1:11" x14ac:dyDescent="0.2">
      <c r="A3022" s="163">
        <v>3007</v>
      </c>
      <c r="B3022" s="164"/>
      <c r="C3022" s="165"/>
      <c r="D3022" s="166"/>
      <c r="E3022" s="165"/>
      <c r="F3022" s="165"/>
      <c r="G3022" s="220"/>
      <c r="H3022" s="165"/>
      <c r="I3022" s="167"/>
      <c r="J3022" s="168"/>
      <c r="K3022" s="503"/>
    </row>
    <row r="3023" spans="1:11" x14ac:dyDescent="0.2">
      <c r="A3023" s="163">
        <v>3008</v>
      </c>
      <c r="B3023" s="164"/>
      <c r="C3023" s="165"/>
      <c r="D3023" s="166"/>
      <c r="E3023" s="165"/>
      <c r="F3023" s="165"/>
      <c r="G3023" s="220"/>
      <c r="H3023" s="165"/>
      <c r="I3023" s="167"/>
      <c r="J3023" s="168"/>
      <c r="K3023" s="503"/>
    </row>
    <row r="3024" spans="1:11" x14ac:dyDescent="0.2">
      <c r="A3024" s="163">
        <v>3009</v>
      </c>
      <c r="B3024" s="164"/>
      <c r="C3024" s="165"/>
      <c r="D3024" s="166"/>
      <c r="E3024" s="165"/>
      <c r="F3024" s="165"/>
      <c r="G3024" s="220"/>
      <c r="H3024" s="165"/>
      <c r="I3024" s="167"/>
      <c r="J3024" s="168"/>
      <c r="K3024" s="503"/>
    </row>
    <row r="3025" spans="1:11" x14ac:dyDescent="0.2">
      <c r="A3025" s="163">
        <v>3010</v>
      </c>
      <c r="B3025" s="164"/>
      <c r="C3025" s="165"/>
      <c r="D3025" s="166"/>
      <c r="E3025" s="165"/>
      <c r="F3025" s="165"/>
      <c r="G3025" s="220"/>
      <c r="H3025" s="165"/>
      <c r="I3025" s="167"/>
      <c r="J3025" s="168"/>
      <c r="K3025" s="503"/>
    </row>
    <row r="3026" spans="1:11" x14ac:dyDescent="0.2">
      <c r="A3026" s="163">
        <v>3011</v>
      </c>
      <c r="B3026" s="164"/>
      <c r="C3026" s="165"/>
      <c r="D3026" s="166"/>
      <c r="E3026" s="165"/>
      <c r="F3026" s="165"/>
      <c r="G3026" s="220"/>
      <c r="H3026" s="165"/>
      <c r="I3026" s="167"/>
      <c r="J3026" s="168"/>
      <c r="K3026" s="503"/>
    </row>
    <row r="3027" spans="1:11" x14ac:dyDescent="0.2">
      <c r="A3027" s="163">
        <v>3012</v>
      </c>
      <c r="B3027" s="164"/>
      <c r="C3027" s="165"/>
      <c r="D3027" s="166"/>
      <c r="E3027" s="165"/>
      <c r="F3027" s="165"/>
      <c r="G3027" s="220"/>
      <c r="H3027" s="165"/>
      <c r="I3027" s="167"/>
      <c r="J3027" s="168"/>
      <c r="K3027" s="503"/>
    </row>
    <row r="3028" spans="1:11" x14ac:dyDescent="0.2">
      <c r="A3028" s="163">
        <v>3013</v>
      </c>
      <c r="B3028" s="164"/>
      <c r="C3028" s="165"/>
      <c r="D3028" s="166"/>
      <c r="E3028" s="165"/>
      <c r="F3028" s="165"/>
      <c r="G3028" s="220"/>
      <c r="H3028" s="165"/>
      <c r="I3028" s="167"/>
      <c r="J3028" s="168"/>
      <c r="K3028" s="503"/>
    </row>
    <row r="3029" spans="1:11" x14ac:dyDescent="0.2">
      <c r="A3029" s="163">
        <v>3014</v>
      </c>
      <c r="B3029" s="164"/>
      <c r="C3029" s="165"/>
      <c r="D3029" s="166"/>
      <c r="E3029" s="165"/>
      <c r="F3029" s="165"/>
      <c r="G3029" s="220"/>
      <c r="H3029" s="165"/>
      <c r="I3029" s="167"/>
      <c r="J3029" s="168"/>
      <c r="K3029" s="503"/>
    </row>
    <row r="3030" spans="1:11" x14ac:dyDescent="0.2">
      <c r="A3030" s="163">
        <v>3015</v>
      </c>
      <c r="B3030" s="164"/>
      <c r="C3030" s="165"/>
      <c r="D3030" s="166"/>
      <c r="E3030" s="165"/>
      <c r="F3030" s="165"/>
      <c r="G3030" s="220"/>
      <c r="H3030" s="165"/>
      <c r="I3030" s="167"/>
      <c r="J3030" s="168"/>
      <c r="K3030" s="503"/>
    </row>
    <row r="3031" spans="1:11" x14ac:dyDescent="0.2">
      <c r="A3031" s="163">
        <v>3016</v>
      </c>
      <c r="B3031" s="164"/>
      <c r="C3031" s="165"/>
      <c r="D3031" s="166"/>
      <c r="E3031" s="165"/>
      <c r="F3031" s="165"/>
      <c r="G3031" s="220"/>
      <c r="H3031" s="165"/>
      <c r="I3031" s="167"/>
      <c r="J3031" s="168"/>
      <c r="K3031" s="503"/>
    </row>
    <row r="3032" spans="1:11" x14ac:dyDescent="0.2">
      <c r="A3032" s="163">
        <v>3017</v>
      </c>
      <c r="B3032" s="164"/>
      <c r="C3032" s="165"/>
      <c r="D3032" s="166"/>
      <c r="E3032" s="165"/>
      <c r="F3032" s="165"/>
      <c r="G3032" s="220"/>
      <c r="H3032" s="165"/>
      <c r="I3032" s="167"/>
      <c r="J3032" s="168"/>
      <c r="K3032" s="503"/>
    </row>
    <row r="3033" spans="1:11" x14ac:dyDescent="0.2">
      <c r="A3033" s="163">
        <v>3018</v>
      </c>
      <c r="B3033" s="164"/>
      <c r="C3033" s="165"/>
      <c r="D3033" s="166"/>
      <c r="E3033" s="165"/>
      <c r="F3033" s="165"/>
      <c r="G3033" s="220"/>
      <c r="H3033" s="165"/>
      <c r="I3033" s="167"/>
      <c r="J3033" s="168"/>
      <c r="K3033" s="503"/>
    </row>
    <row r="3034" spans="1:11" x14ac:dyDescent="0.2">
      <c r="A3034" s="163">
        <v>3019</v>
      </c>
      <c r="B3034" s="164"/>
      <c r="C3034" s="165"/>
      <c r="D3034" s="166"/>
      <c r="E3034" s="165"/>
      <c r="F3034" s="165"/>
      <c r="G3034" s="220"/>
      <c r="H3034" s="165"/>
      <c r="I3034" s="167"/>
      <c r="J3034" s="168"/>
      <c r="K3034" s="503"/>
    </row>
    <row r="3035" spans="1:11" x14ac:dyDescent="0.2">
      <c r="A3035" s="163">
        <v>3020</v>
      </c>
      <c r="B3035" s="164"/>
      <c r="C3035" s="165"/>
      <c r="D3035" s="166"/>
      <c r="E3035" s="165"/>
      <c r="F3035" s="165"/>
      <c r="G3035" s="220"/>
      <c r="H3035" s="165"/>
      <c r="I3035" s="167"/>
      <c r="J3035" s="168"/>
      <c r="K3035" s="503"/>
    </row>
    <row r="3036" spans="1:11" x14ac:dyDescent="0.2">
      <c r="A3036" s="163">
        <v>3021</v>
      </c>
      <c r="B3036" s="164"/>
      <c r="C3036" s="165"/>
      <c r="D3036" s="166"/>
      <c r="E3036" s="165"/>
      <c r="F3036" s="165"/>
      <c r="G3036" s="220"/>
      <c r="H3036" s="165"/>
      <c r="I3036" s="167"/>
      <c r="J3036" s="168"/>
      <c r="K3036" s="503"/>
    </row>
    <row r="3037" spans="1:11" x14ac:dyDescent="0.2">
      <c r="A3037" s="163">
        <v>3022</v>
      </c>
      <c r="B3037" s="164"/>
      <c r="C3037" s="165"/>
      <c r="D3037" s="166"/>
      <c r="E3037" s="165"/>
      <c r="F3037" s="165"/>
      <c r="G3037" s="220"/>
      <c r="H3037" s="165"/>
      <c r="I3037" s="167"/>
      <c r="J3037" s="168"/>
      <c r="K3037" s="503"/>
    </row>
    <row r="3038" spans="1:11" x14ac:dyDescent="0.2">
      <c r="A3038" s="163">
        <v>3023</v>
      </c>
      <c r="B3038" s="164"/>
      <c r="C3038" s="165"/>
      <c r="D3038" s="166"/>
      <c r="E3038" s="165"/>
      <c r="F3038" s="165"/>
      <c r="G3038" s="220"/>
      <c r="H3038" s="165"/>
      <c r="I3038" s="167"/>
      <c r="J3038" s="168"/>
      <c r="K3038" s="503"/>
    </row>
    <row r="3039" spans="1:11" x14ac:dyDescent="0.2">
      <c r="A3039" s="163">
        <v>3024</v>
      </c>
      <c r="B3039" s="164"/>
      <c r="C3039" s="165"/>
      <c r="D3039" s="166"/>
      <c r="E3039" s="165"/>
      <c r="F3039" s="165"/>
      <c r="G3039" s="220"/>
      <c r="H3039" s="165"/>
      <c r="I3039" s="167"/>
      <c r="J3039" s="168"/>
      <c r="K3039" s="503"/>
    </row>
    <row r="3040" spans="1:11" x14ac:dyDescent="0.2">
      <c r="A3040" s="163">
        <v>3025</v>
      </c>
      <c r="B3040" s="164"/>
      <c r="C3040" s="165"/>
      <c r="D3040" s="166"/>
      <c r="E3040" s="165"/>
      <c r="F3040" s="165"/>
      <c r="G3040" s="220"/>
      <c r="H3040" s="165"/>
      <c r="I3040" s="167"/>
      <c r="J3040" s="168"/>
      <c r="K3040" s="503"/>
    </row>
    <row r="3041" spans="1:11" x14ac:dyDescent="0.2">
      <c r="A3041" s="163">
        <v>3026</v>
      </c>
      <c r="B3041" s="164"/>
      <c r="C3041" s="165"/>
      <c r="D3041" s="166"/>
      <c r="E3041" s="165"/>
      <c r="F3041" s="165"/>
      <c r="G3041" s="220"/>
      <c r="H3041" s="165"/>
      <c r="I3041" s="167"/>
      <c r="J3041" s="168"/>
      <c r="K3041" s="503"/>
    </row>
    <row r="3042" spans="1:11" x14ac:dyDescent="0.2">
      <c r="A3042" s="163">
        <v>3027</v>
      </c>
      <c r="B3042" s="164"/>
      <c r="C3042" s="165"/>
      <c r="D3042" s="166"/>
      <c r="E3042" s="165"/>
      <c r="F3042" s="165"/>
      <c r="G3042" s="220"/>
      <c r="H3042" s="165"/>
      <c r="I3042" s="167"/>
      <c r="J3042" s="168"/>
      <c r="K3042" s="503"/>
    </row>
    <row r="3043" spans="1:11" x14ac:dyDescent="0.2">
      <c r="A3043" s="163">
        <v>3028</v>
      </c>
      <c r="B3043" s="164"/>
      <c r="C3043" s="165"/>
      <c r="D3043" s="166"/>
      <c r="E3043" s="165"/>
      <c r="F3043" s="165"/>
      <c r="G3043" s="220"/>
      <c r="H3043" s="165"/>
      <c r="I3043" s="167"/>
      <c r="J3043" s="168"/>
      <c r="K3043" s="503"/>
    </row>
    <row r="3044" spans="1:11" x14ac:dyDescent="0.2">
      <c r="A3044" s="163">
        <v>3029</v>
      </c>
      <c r="B3044" s="164"/>
      <c r="C3044" s="165"/>
      <c r="D3044" s="166"/>
      <c r="E3044" s="165"/>
      <c r="F3044" s="165"/>
      <c r="G3044" s="220"/>
      <c r="H3044" s="165"/>
      <c r="I3044" s="167"/>
      <c r="J3044" s="168"/>
      <c r="K3044" s="503"/>
    </row>
    <row r="3045" spans="1:11" x14ac:dyDescent="0.2">
      <c r="A3045" s="163">
        <v>3030</v>
      </c>
      <c r="B3045" s="164"/>
      <c r="C3045" s="165"/>
      <c r="D3045" s="166"/>
      <c r="E3045" s="165"/>
      <c r="F3045" s="165"/>
      <c r="G3045" s="220"/>
      <c r="H3045" s="165"/>
      <c r="I3045" s="167"/>
      <c r="J3045" s="168"/>
      <c r="K3045" s="503"/>
    </row>
    <row r="3046" spans="1:11" x14ac:dyDescent="0.2">
      <c r="A3046" s="163">
        <v>3031</v>
      </c>
      <c r="B3046" s="164"/>
      <c r="C3046" s="165"/>
      <c r="D3046" s="166"/>
      <c r="E3046" s="165"/>
      <c r="F3046" s="165"/>
      <c r="G3046" s="220"/>
      <c r="H3046" s="165"/>
      <c r="I3046" s="167"/>
      <c r="J3046" s="168"/>
      <c r="K3046" s="503"/>
    </row>
    <row r="3047" spans="1:11" x14ac:dyDescent="0.2">
      <c r="A3047" s="163">
        <v>3032</v>
      </c>
      <c r="B3047" s="164"/>
      <c r="C3047" s="165"/>
      <c r="D3047" s="166"/>
      <c r="E3047" s="165"/>
      <c r="F3047" s="165"/>
      <c r="G3047" s="220"/>
      <c r="H3047" s="165"/>
      <c r="I3047" s="167"/>
      <c r="J3047" s="168"/>
      <c r="K3047" s="503"/>
    </row>
    <row r="3048" spans="1:11" x14ac:dyDescent="0.2">
      <c r="A3048" s="163">
        <v>3033</v>
      </c>
      <c r="B3048" s="164"/>
      <c r="C3048" s="165"/>
      <c r="D3048" s="166"/>
      <c r="E3048" s="165"/>
      <c r="F3048" s="165"/>
      <c r="G3048" s="220"/>
      <c r="H3048" s="165"/>
      <c r="I3048" s="167"/>
      <c r="J3048" s="168"/>
      <c r="K3048" s="503"/>
    </row>
    <row r="3049" spans="1:11" x14ac:dyDescent="0.2">
      <c r="A3049" s="163">
        <v>3034</v>
      </c>
      <c r="B3049" s="164"/>
      <c r="C3049" s="165"/>
      <c r="D3049" s="166"/>
      <c r="E3049" s="165"/>
      <c r="F3049" s="165"/>
      <c r="G3049" s="220"/>
      <c r="H3049" s="165"/>
      <c r="I3049" s="167"/>
      <c r="J3049" s="168"/>
      <c r="K3049" s="503"/>
    </row>
    <row r="3050" spans="1:11" x14ac:dyDescent="0.2">
      <c r="A3050" s="163">
        <v>3035</v>
      </c>
      <c r="B3050" s="164"/>
      <c r="C3050" s="165"/>
      <c r="D3050" s="166"/>
      <c r="E3050" s="165"/>
      <c r="F3050" s="165"/>
      <c r="G3050" s="220"/>
      <c r="H3050" s="165"/>
      <c r="I3050" s="167"/>
      <c r="J3050" s="168"/>
      <c r="K3050" s="503"/>
    </row>
    <row r="3051" spans="1:11" x14ac:dyDescent="0.2">
      <c r="A3051" s="163">
        <v>3036</v>
      </c>
      <c r="B3051" s="164"/>
      <c r="C3051" s="165"/>
      <c r="D3051" s="166"/>
      <c r="E3051" s="165"/>
      <c r="F3051" s="165"/>
      <c r="G3051" s="220"/>
      <c r="H3051" s="165"/>
      <c r="I3051" s="167"/>
      <c r="J3051" s="168"/>
      <c r="K3051" s="503"/>
    </row>
    <row r="3052" spans="1:11" x14ac:dyDescent="0.2">
      <c r="A3052" s="163">
        <v>3037</v>
      </c>
      <c r="B3052" s="164"/>
      <c r="C3052" s="165"/>
      <c r="D3052" s="166"/>
      <c r="E3052" s="165"/>
      <c r="F3052" s="165"/>
      <c r="G3052" s="220"/>
      <c r="H3052" s="165"/>
      <c r="I3052" s="167"/>
      <c r="J3052" s="168"/>
      <c r="K3052" s="503"/>
    </row>
    <row r="3053" spans="1:11" x14ac:dyDescent="0.2">
      <c r="A3053" s="163">
        <v>3038</v>
      </c>
      <c r="B3053" s="164"/>
      <c r="C3053" s="165"/>
      <c r="D3053" s="166"/>
      <c r="E3053" s="165"/>
      <c r="F3053" s="165"/>
      <c r="G3053" s="220"/>
      <c r="H3053" s="165"/>
      <c r="I3053" s="167"/>
      <c r="J3053" s="168"/>
      <c r="K3053" s="503"/>
    </row>
    <row r="3054" spans="1:11" x14ac:dyDescent="0.2">
      <c r="A3054" s="163">
        <v>3039</v>
      </c>
      <c r="B3054" s="164"/>
      <c r="C3054" s="165"/>
      <c r="D3054" s="166"/>
      <c r="E3054" s="165"/>
      <c r="F3054" s="165"/>
      <c r="G3054" s="220"/>
      <c r="H3054" s="165"/>
      <c r="I3054" s="167"/>
      <c r="J3054" s="168"/>
      <c r="K3054" s="503"/>
    </row>
    <row r="3055" spans="1:11" x14ac:dyDescent="0.2">
      <c r="A3055" s="163">
        <v>3040</v>
      </c>
      <c r="B3055" s="164"/>
      <c r="C3055" s="165"/>
      <c r="D3055" s="166"/>
      <c r="E3055" s="165"/>
      <c r="F3055" s="165"/>
      <c r="G3055" s="220"/>
      <c r="H3055" s="165"/>
      <c r="I3055" s="167"/>
      <c r="J3055" s="168"/>
      <c r="K3055" s="503"/>
    </row>
    <row r="3056" spans="1:11" x14ac:dyDescent="0.2">
      <c r="A3056" s="163">
        <v>3041</v>
      </c>
      <c r="B3056" s="164"/>
      <c r="C3056" s="165"/>
      <c r="D3056" s="166"/>
      <c r="E3056" s="165"/>
      <c r="F3056" s="165"/>
      <c r="G3056" s="220"/>
      <c r="H3056" s="165"/>
      <c r="I3056" s="167"/>
      <c r="J3056" s="168"/>
      <c r="K3056" s="503"/>
    </row>
    <row r="3057" spans="1:11" x14ac:dyDescent="0.2">
      <c r="A3057" s="163">
        <v>3042</v>
      </c>
      <c r="B3057" s="164"/>
      <c r="C3057" s="165"/>
      <c r="D3057" s="166"/>
      <c r="E3057" s="165"/>
      <c r="F3057" s="165"/>
      <c r="G3057" s="220"/>
      <c r="H3057" s="165"/>
      <c r="I3057" s="167"/>
      <c r="J3057" s="168"/>
      <c r="K3057" s="503"/>
    </row>
    <row r="3058" spans="1:11" x14ac:dyDescent="0.2">
      <c r="A3058" s="163">
        <v>3043</v>
      </c>
      <c r="B3058" s="164"/>
      <c r="C3058" s="165"/>
      <c r="D3058" s="166"/>
      <c r="E3058" s="165"/>
      <c r="F3058" s="165"/>
      <c r="G3058" s="220"/>
      <c r="H3058" s="165"/>
      <c r="I3058" s="167"/>
      <c r="J3058" s="168"/>
      <c r="K3058" s="503"/>
    </row>
    <row r="3059" spans="1:11" x14ac:dyDescent="0.2">
      <c r="A3059" s="163">
        <v>3044</v>
      </c>
      <c r="B3059" s="164"/>
      <c r="C3059" s="165"/>
      <c r="D3059" s="166"/>
      <c r="E3059" s="165"/>
      <c r="F3059" s="165"/>
      <c r="G3059" s="220"/>
      <c r="H3059" s="165"/>
      <c r="I3059" s="167"/>
      <c r="J3059" s="168"/>
      <c r="K3059" s="503"/>
    </row>
    <row r="3060" spans="1:11" x14ac:dyDescent="0.2">
      <c r="A3060" s="163">
        <v>3045</v>
      </c>
      <c r="B3060" s="164"/>
      <c r="C3060" s="165"/>
      <c r="D3060" s="166"/>
      <c r="E3060" s="165"/>
      <c r="F3060" s="165"/>
      <c r="G3060" s="220"/>
      <c r="H3060" s="165"/>
      <c r="I3060" s="167"/>
      <c r="J3060" s="168"/>
      <c r="K3060" s="503"/>
    </row>
    <row r="3061" spans="1:11" x14ac:dyDescent="0.2">
      <c r="A3061" s="163">
        <v>3046</v>
      </c>
      <c r="B3061" s="164"/>
      <c r="C3061" s="165"/>
      <c r="D3061" s="166"/>
      <c r="E3061" s="165"/>
      <c r="F3061" s="165"/>
      <c r="G3061" s="220"/>
      <c r="H3061" s="165"/>
      <c r="I3061" s="167"/>
      <c r="J3061" s="168"/>
      <c r="K3061" s="503"/>
    </row>
    <row r="3062" spans="1:11" x14ac:dyDescent="0.2">
      <c r="A3062" s="163">
        <v>3047</v>
      </c>
      <c r="B3062" s="164"/>
      <c r="C3062" s="165"/>
      <c r="D3062" s="166"/>
      <c r="E3062" s="165"/>
      <c r="F3062" s="165"/>
      <c r="G3062" s="220"/>
      <c r="H3062" s="165"/>
      <c r="I3062" s="167"/>
      <c r="J3062" s="168"/>
      <c r="K3062" s="503"/>
    </row>
    <row r="3063" spans="1:11" x14ac:dyDescent="0.2">
      <c r="A3063" s="163">
        <v>3048</v>
      </c>
      <c r="B3063" s="164"/>
      <c r="C3063" s="165"/>
      <c r="D3063" s="166"/>
      <c r="E3063" s="165"/>
      <c r="F3063" s="165"/>
      <c r="G3063" s="220"/>
      <c r="H3063" s="165"/>
      <c r="I3063" s="167"/>
      <c r="J3063" s="168"/>
      <c r="K3063" s="503"/>
    </row>
    <row r="3064" spans="1:11" x14ac:dyDescent="0.2">
      <c r="A3064" s="163">
        <v>3049</v>
      </c>
      <c r="B3064" s="164"/>
      <c r="C3064" s="165"/>
      <c r="D3064" s="166"/>
      <c r="E3064" s="165"/>
      <c r="F3064" s="165"/>
      <c r="G3064" s="220"/>
      <c r="H3064" s="165"/>
      <c r="I3064" s="167"/>
      <c r="J3064" s="168"/>
      <c r="K3064" s="503"/>
    </row>
    <row r="3065" spans="1:11" x14ac:dyDescent="0.2">
      <c r="A3065" s="163">
        <v>3050</v>
      </c>
      <c r="B3065" s="164"/>
      <c r="C3065" s="165"/>
      <c r="D3065" s="166"/>
      <c r="E3065" s="165"/>
      <c r="F3065" s="165"/>
      <c r="G3065" s="220"/>
      <c r="H3065" s="165"/>
      <c r="I3065" s="167"/>
      <c r="J3065" s="168"/>
      <c r="K3065" s="503"/>
    </row>
    <row r="3066" spans="1:11" x14ac:dyDescent="0.2">
      <c r="A3066" s="163">
        <v>3051</v>
      </c>
      <c r="B3066" s="164"/>
      <c r="C3066" s="165"/>
      <c r="D3066" s="166"/>
      <c r="E3066" s="165"/>
      <c r="F3066" s="165"/>
      <c r="G3066" s="220"/>
      <c r="H3066" s="165"/>
      <c r="I3066" s="167"/>
      <c r="J3066" s="168"/>
      <c r="K3066" s="503"/>
    </row>
    <row r="3067" spans="1:11" x14ac:dyDescent="0.2">
      <c r="A3067" s="163">
        <v>3052</v>
      </c>
      <c r="B3067" s="164"/>
      <c r="C3067" s="165"/>
      <c r="D3067" s="166"/>
      <c r="E3067" s="165"/>
      <c r="F3067" s="165"/>
      <c r="G3067" s="220"/>
      <c r="H3067" s="165"/>
      <c r="I3067" s="167"/>
      <c r="J3067" s="168"/>
      <c r="K3067" s="503"/>
    </row>
    <row r="3068" spans="1:11" x14ac:dyDescent="0.2">
      <c r="A3068" s="163">
        <v>3053</v>
      </c>
      <c r="B3068" s="164"/>
      <c r="C3068" s="165"/>
      <c r="D3068" s="166"/>
      <c r="E3068" s="165"/>
      <c r="F3068" s="165"/>
      <c r="G3068" s="220"/>
      <c r="H3068" s="165"/>
      <c r="I3068" s="167"/>
      <c r="J3068" s="168"/>
      <c r="K3068" s="503"/>
    </row>
    <row r="3069" spans="1:11" x14ac:dyDescent="0.2">
      <c r="A3069" s="163">
        <v>3054</v>
      </c>
      <c r="B3069" s="164"/>
      <c r="C3069" s="165"/>
      <c r="D3069" s="166"/>
      <c r="E3069" s="165"/>
      <c r="F3069" s="165"/>
      <c r="G3069" s="220"/>
      <c r="H3069" s="165"/>
      <c r="I3069" s="167"/>
      <c r="J3069" s="168"/>
      <c r="K3069" s="503"/>
    </row>
    <row r="3070" spans="1:11" x14ac:dyDescent="0.2">
      <c r="A3070" s="163">
        <v>3055</v>
      </c>
      <c r="B3070" s="164"/>
      <c r="C3070" s="165"/>
      <c r="D3070" s="166"/>
      <c r="E3070" s="165"/>
      <c r="F3070" s="165"/>
      <c r="G3070" s="220"/>
      <c r="H3070" s="165"/>
      <c r="I3070" s="167"/>
      <c r="J3070" s="168"/>
      <c r="K3070" s="503"/>
    </row>
    <row r="3071" spans="1:11" x14ac:dyDescent="0.2">
      <c r="A3071" s="163">
        <v>3056</v>
      </c>
      <c r="B3071" s="164"/>
      <c r="C3071" s="165"/>
      <c r="D3071" s="166"/>
      <c r="E3071" s="165"/>
      <c r="F3071" s="165"/>
      <c r="G3071" s="220"/>
      <c r="H3071" s="165"/>
      <c r="I3071" s="167"/>
      <c r="J3071" s="168"/>
      <c r="K3071" s="503"/>
    </row>
    <row r="3072" spans="1:11" x14ac:dyDescent="0.2">
      <c r="A3072" s="163">
        <v>3057</v>
      </c>
      <c r="B3072" s="164"/>
      <c r="C3072" s="165"/>
      <c r="D3072" s="166"/>
      <c r="E3072" s="165"/>
      <c r="F3072" s="165"/>
      <c r="G3072" s="220"/>
      <c r="H3072" s="165"/>
      <c r="I3072" s="167"/>
      <c r="J3072" s="168"/>
      <c r="K3072" s="503"/>
    </row>
    <row r="3073" spans="1:11" x14ac:dyDescent="0.2">
      <c r="A3073" s="163">
        <v>3058</v>
      </c>
      <c r="B3073" s="164"/>
      <c r="C3073" s="165"/>
      <c r="D3073" s="166"/>
      <c r="E3073" s="165"/>
      <c r="F3073" s="165"/>
      <c r="G3073" s="220"/>
      <c r="H3073" s="165"/>
      <c r="I3073" s="167"/>
      <c r="J3073" s="168"/>
      <c r="K3073" s="503"/>
    </row>
    <row r="3074" spans="1:11" x14ac:dyDescent="0.2">
      <c r="A3074" s="163">
        <v>3059</v>
      </c>
      <c r="B3074" s="164"/>
      <c r="C3074" s="165"/>
      <c r="D3074" s="166"/>
      <c r="E3074" s="165"/>
      <c r="F3074" s="165"/>
      <c r="G3074" s="220"/>
      <c r="H3074" s="165"/>
      <c r="I3074" s="167"/>
      <c r="J3074" s="168"/>
      <c r="K3074" s="503"/>
    </row>
    <row r="3075" spans="1:11" x14ac:dyDescent="0.2">
      <c r="A3075" s="163">
        <v>3060</v>
      </c>
      <c r="B3075" s="164"/>
      <c r="C3075" s="165"/>
      <c r="D3075" s="166"/>
      <c r="E3075" s="165"/>
      <c r="F3075" s="165"/>
      <c r="G3075" s="220"/>
      <c r="H3075" s="165"/>
      <c r="I3075" s="167"/>
      <c r="J3075" s="168"/>
      <c r="K3075" s="503"/>
    </row>
    <row r="3076" spans="1:11" x14ac:dyDescent="0.2">
      <c r="A3076" s="163">
        <v>3061</v>
      </c>
      <c r="B3076" s="164"/>
      <c r="C3076" s="165"/>
      <c r="D3076" s="166"/>
      <c r="E3076" s="165"/>
      <c r="F3076" s="165"/>
      <c r="G3076" s="220"/>
      <c r="H3076" s="165"/>
      <c r="I3076" s="167"/>
      <c r="J3076" s="168"/>
      <c r="K3076" s="503"/>
    </row>
    <row r="3077" spans="1:11" x14ac:dyDescent="0.2">
      <c r="A3077" s="163">
        <v>3062</v>
      </c>
      <c r="B3077" s="164"/>
      <c r="C3077" s="165"/>
      <c r="D3077" s="166"/>
      <c r="E3077" s="165"/>
      <c r="F3077" s="165"/>
      <c r="G3077" s="220"/>
      <c r="H3077" s="165"/>
      <c r="I3077" s="167"/>
      <c r="J3077" s="168"/>
      <c r="K3077" s="503"/>
    </row>
    <row r="3078" spans="1:11" x14ac:dyDescent="0.2">
      <c r="A3078" s="163">
        <v>3063</v>
      </c>
      <c r="B3078" s="164"/>
      <c r="C3078" s="165"/>
      <c r="D3078" s="166"/>
      <c r="E3078" s="165"/>
      <c r="F3078" s="165"/>
      <c r="G3078" s="220"/>
      <c r="H3078" s="165"/>
      <c r="I3078" s="167"/>
      <c r="J3078" s="168"/>
      <c r="K3078" s="503"/>
    </row>
    <row r="3079" spans="1:11" x14ac:dyDescent="0.2">
      <c r="A3079" s="163">
        <v>3064</v>
      </c>
      <c r="B3079" s="164"/>
      <c r="C3079" s="165"/>
      <c r="D3079" s="166"/>
      <c r="E3079" s="165"/>
      <c r="F3079" s="165"/>
      <c r="G3079" s="220"/>
      <c r="H3079" s="165"/>
      <c r="I3079" s="167"/>
      <c r="J3079" s="168"/>
      <c r="K3079" s="503"/>
    </row>
    <row r="3080" spans="1:11" x14ac:dyDescent="0.2">
      <c r="A3080" s="163">
        <v>3065</v>
      </c>
      <c r="B3080" s="164"/>
      <c r="C3080" s="165"/>
      <c r="D3080" s="166"/>
      <c r="E3080" s="165"/>
      <c r="F3080" s="165"/>
      <c r="G3080" s="220"/>
      <c r="H3080" s="165"/>
      <c r="I3080" s="167"/>
      <c r="J3080" s="168"/>
      <c r="K3080" s="503"/>
    </row>
    <row r="3081" spans="1:11" x14ac:dyDescent="0.2">
      <c r="A3081" s="163">
        <v>3066</v>
      </c>
      <c r="B3081" s="164"/>
      <c r="C3081" s="165"/>
      <c r="D3081" s="166"/>
      <c r="E3081" s="165"/>
      <c r="F3081" s="165"/>
      <c r="G3081" s="220"/>
      <c r="H3081" s="165"/>
      <c r="I3081" s="167"/>
      <c r="J3081" s="168"/>
      <c r="K3081" s="503"/>
    </row>
    <row r="3082" spans="1:11" x14ac:dyDescent="0.2">
      <c r="A3082" s="163">
        <v>3067</v>
      </c>
      <c r="B3082" s="164"/>
      <c r="C3082" s="165"/>
      <c r="D3082" s="166"/>
      <c r="E3082" s="165"/>
      <c r="F3082" s="165"/>
      <c r="G3082" s="220"/>
      <c r="H3082" s="165"/>
      <c r="I3082" s="167"/>
      <c r="J3082" s="168"/>
      <c r="K3082" s="503"/>
    </row>
    <row r="3083" spans="1:11" x14ac:dyDescent="0.2">
      <c r="A3083" s="163">
        <v>3068</v>
      </c>
      <c r="B3083" s="164"/>
      <c r="C3083" s="165"/>
      <c r="D3083" s="166"/>
      <c r="E3083" s="165"/>
      <c r="F3083" s="165"/>
      <c r="G3083" s="220"/>
      <c r="H3083" s="165"/>
      <c r="I3083" s="167"/>
      <c r="J3083" s="168"/>
      <c r="K3083" s="503"/>
    </row>
    <row r="3084" spans="1:11" x14ac:dyDescent="0.2">
      <c r="A3084" s="163">
        <v>3069</v>
      </c>
      <c r="B3084" s="164"/>
      <c r="C3084" s="165"/>
      <c r="D3084" s="166"/>
      <c r="E3084" s="165"/>
      <c r="F3084" s="165"/>
      <c r="G3084" s="220"/>
      <c r="H3084" s="165"/>
      <c r="I3084" s="167"/>
      <c r="J3084" s="168"/>
      <c r="K3084" s="503"/>
    </row>
    <row r="3085" spans="1:11" x14ac:dyDescent="0.2">
      <c r="A3085" s="163">
        <v>3070</v>
      </c>
      <c r="B3085" s="164"/>
      <c r="C3085" s="165"/>
      <c r="D3085" s="166"/>
      <c r="E3085" s="165"/>
      <c r="F3085" s="165"/>
      <c r="G3085" s="220"/>
      <c r="H3085" s="165"/>
      <c r="I3085" s="167"/>
      <c r="J3085" s="168"/>
      <c r="K3085" s="503"/>
    </row>
    <row r="3086" spans="1:11" x14ac:dyDescent="0.2">
      <c r="A3086" s="163">
        <v>3071</v>
      </c>
      <c r="B3086" s="164"/>
      <c r="C3086" s="165"/>
      <c r="D3086" s="166"/>
      <c r="E3086" s="165"/>
      <c r="F3086" s="165"/>
      <c r="G3086" s="220"/>
      <c r="H3086" s="165"/>
      <c r="I3086" s="167"/>
      <c r="J3086" s="168"/>
      <c r="K3086" s="503"/>
    </row>
    <row r="3087" spans="1:11" x14ac:dyDescent="0.2">
      <c r="A3087" s="163">
        <v>3072</v>
      </c>
      <c r="B3087" s="164"/>
      <c r="C3087" s="165"/>
      <c r="D3087" s="166"/>
      <c r="E3087" s="165"/>
      <c r="F3087" s="165"/>
      <c r="G3087" s="220"/>
      <c r="H3087" s="165"/>
      <c r="I3087" s="167"/>
      <c r="J3087" s="168"/>
      <c r="K3087" s="503"/>
    </row>
    <row r="3088" spans="1:11" x14ac:dyDescent="0.2">
      <c r="A3088" s="163">
        <v>3073</v>
      </c>
      <c r="B3088" s="164"/>
      <c r="C3088" s="165"/>
      <c r="D3088" s="166"/>
      <c r="E3088" s="165"/>
      <c r="F3088" s="165"/>
      <c r="G3088" s="220"/>
      <c r="H3088" s="165"/>
      <c r="I3088" s="167"/>
      <c r="J3088" s="168"/>
      <c r="K3088" s="503"/>
    </row>
    <row r="3089" spans="1:11" x14ac:dyDescent="0.2">
      <c r="A3089" s="163">
        <v>3074</v>
      </c>
      <c r="B3089" s="164"/>
      <c r="C3089" s="165"/>
      <c r="D3089" s="166"/>
      <c r="E3089" s="165"/>
      <c r="F3089" s="165"/>
      <c r="G3089" s="220"/>
      <c r="H3089" s="165"/>
      <c r="I3089" s="167"/>
      <c r="J3089" s="168"/>
      <c r="K3089" s="503"/>
    </row>
    <row r="3090" spans="1:11" x14ac:dyDescent="0.2">
      <c r="A3090" s="163">
        <v>3075</v>
      </c>
      <c r="B3090" s="164"/>
      <c r="C3090" s="165"/>
      <c r="D3090" s="166"/>
      <c r="E3090" s="165"/>
      <c r="F3090" s="165"/>
      <c r="G3090" s="220"/>
      <c r="H3090" s="165"/>
      <c r="I3090" s="167"/>
      <c r="J3090" s="168"/>
      <c r="K3090" s="503"/>
    </row>
    <row r="3091" spans="1:11" x14ac:dyDescent="0.2">
      <c r="A3091" s="163">
        <v>3076</v>
      </c>
      <c r="B3091" s="164"/>
      <c r="C3091" s="165"/>
      <c r="D3091" s="166"/>
      <c r="E3091" s="165"/>
      <c r="F3091" s="165"/>
      <c r="G3091" s="220"/>
      <c r="H3091" s="165"/>
      <c r="I3091" s="167"/>
      <c r="J3091" s="168"/>
      <c r="K3091" s="503"/>
    </row>
    <row r="3092" spans="1:11" x14ac:dyDescent="0.2">
      <c r="A3092" s="163">
        <v>3077</v>
      </c>
      <c r="B3092" s="164"/>
      <c r="C3092" s="165"/>
      <c r="D3092" s="166"/>
      <c r="E3092" s="165"/>
      <c r="F3092" s="165"/>
      <c r="G3092" s="220"/>
      <c r="H3092" s="165"/>
      <c r="I3092" s="167"/>
      <c r="J3092" s="168"/>
      <c r="K3092" s="503"/>
    </row>
    <row r="3093" spans="1:11" x14ac:dyDescent="0.2">
      <c r="A3093" s="163">
        <v>3078</v>
      </c>
      <c r="B3093" s="164"/>
      <c r="C3093" s="165"/>
      <c r="D3093" s="166"/>
      <c r="E3093" s="165"/>
      <c r="F3093" s="165"/>
      <c r="G3093" s="220"/>
      <c r="H3093" s="165"/>
      <c r="I3093" s="167"/>
      <c r="J3093" s="168"/>
      <c r="K3093" s="503"/>
    </row>
    <row r="3094" spans="1:11" x14ac:dyDescent="0.2">
      <c r="A3094" s="163">
        <v>3079</v>
      </c>
      <c r="B3094" s="164"/>
      <c r="C3094" s="165"/>
      <c r="D3094" s="166"/>
      <c r="E3094" s="165"/>
      <c r="F3094" s="165"/>
      <c r="G3094" s="220"/>
      <c r="H3094" s="165"/>
      <c r="I3094" s="167"/>
      <c r="J3094" s="168"/>
      <c r="K3094" s="503"/>
    </row>
    <row r="3095" spans="1:11" x14ac:dyDescent="0.2">
      <c r="A3095" s="163">
        <v>3080</v>
      </c>
      <c r="B3095" s="164"/>
      <c r="C3095" s="165"/>
      <c r="D3095" s="166"/>
      <c r="E3095" s="165"/>
      <c r="F3095" s="165"/>
      <c r="G3095" s="220"/>
      <c r="H3095" s="165"/>
      <c r="I3095" s="167"/>
      <c r="J3095" s="168"/>
      <c r="K3095" s="503"/>
    </row>
    <row r="3096" spans="1:11" x14ac:dyDescent="0.2">
      <c r="A3096" s="163">
        <v>3081</v>
      </c>
      <c r="B3096" s="164"/>
      <c r="C3096" s="165"/>
      <c r="D3096" s="166"/>
      <c r="E3096" s="165"/>
      <c r="F3096" s="165"/>
      <c r="G3096" s="220"/>
      <c r="H3096" s="165"/>
      <c r="I3096" s="167"/>
      <c r="J3096" s="168"/>
      <c r="K3096" s="503"/>
    </row>
    <row r="3097" spans="1:11" x14ac:dyDescent="0.2">
      <c r="A3097" s="163">
        <v>3082</v>
      </c>
      <c r="B3097" s="164"/>
      <c r="C3097" s="165"/>
      <c r="D3097" s="166"/>
      <c r="E3097" s="165"/>
      <c r="F3097" s="165"/>
      <c r="G3097" s="220"/>
      <c r="H3097" s="165"/>
      <c r="I3097" s="167"/>
      <c r="J3097" s="168"/>
      <c r="K3097" s="503"/>
    </row>
    <row r="3098" spans="1:11" x14ac:dyDescent="0.2">
      <c r="A3098" s="163">
        <v>3083</v>
      </c>
      <c r="B3098" s="164"/>
      <c r="C3098" s="165"/>
      <c r="D3098" s="166"/>
      <c r="E3098" s="165"/>
      <c r="F3098" s="165"/>
      <c r="G3098" s="220"/>
      <c r="H3098" s="165"/>
      <c r="I3098" s="167"/>
      <c r="J3098" s="168"/>
      <c r="K3098" s="503"/>
    </row>
    <row r="3099" spans="1:11" x14ac:dyDescent="0.2">
      <c r="A3099" s="163">
        <v>3084</v>
      </c>
      <c r="B3099" s="164"/>
      <c r="C3099" s="165"/>
      <c r="D3099" s="166"/>
      <c r="E3099" s="165"/>
      <c r="F3099" s="165"/>
      <c r="G3099" s="220"/>
      <c r="H3099" s="165"/>
      <c r="I3099" s="167"/>
      <c r="J3099" s="168"/>
      <c r="K3099" s="503"/>
    </row>
    <row r="3100" spans="1:11" x14ac:dyDescent="0.2">
      <c r="A3100" s="163">
        <v>3085</v>
      </c>
      <c r="B3100" s="164"/>
      <c r="C3100" s="165"/>
      <c r="D3100" s="166"/>
      <c r="E3100" s="165"/>
      <c r="F3100" s="165"/>
      <c r="G3100" s="220"/>
      <c r="H3100" s="165"/>
      <c r="I3100" s="167"/>
      <c r="J3100" s="168"/>
      <c r="K3100" s="503"/>
    </row>
    <row r="3101" spans="1:11" x14ac:dyDescent="0.2">
      <c r="A3101" s="163">
        <v>3086</v>
      </c>
      <c r="B3101" s="164"/>
      <c r="C3101" s="165"/>
      <c r="D3101" s="166"/>
      <c r="E3101" s="165"/>
      <c r="F3101" s="165"/>
      <c r="G3101" s="220"/>
      <c r="H3101" s="165"/>
      <c r="I3101" s="167"/>
      <c r="J3101" s="168"/>
      <c r="K3101" s="503"/>
    </row>
    <row r="3102" spans="1:11" x14ac:dyDescent="0.2">
      <c r="A3102" s="163">
        <v>3087</v>
      </c>
      <c r="B3102" s="164"/>
      <c r="C3102" s="165"/>
      <c r="D3102" s="166"/>
      <c r="E3102" s="165"/>
      <c r="F3102" s="165"/>
      <c r="G3102" s="220"/>
      <c r="H3102" s="165"/>
      <c r="I3102" s="167"/>
      <c r="J3102" s="168"/>
      <c r="K3102" s="503"/>
    </row>
    <row r="3103" spans="1:11" x14ac:dyDescent="0.2">
      <c r="A3103" s="163">
        <v>3088</v>
      </c>
      <c r="B3103" s="164"/>
      <c r="C3103" s="165"/>
      <c r="D3103" s="166"/>
      <c r="E3103" s="165"/>
      <c r="F3103" s="165"/>
      <c r="G3103" s="220"/>
      <c r="H3103" s="165"/>
      <c r="I3103" s="167"/>
      <c r="J3103" s="168"/>
      <c r="K3103" s="503"/>
    </row>
    <row r="3104" spans="1:11" x14ac:dyDescent="0.2">
      <c r="A3104" s="163">
        <v>3089</v>
      </c>
      <c r="B3104" s="164"/>
      <c r="C3104" s="165"/>
      <c r="D3104" s="166"/>
      <c r="E3104" s="165"/>
      <c r="F3104" s="165"/>
      <c r="G3104" s="220"/>
      <c r="H3104" s="165"/>
      <c r="I3104" s="167"/>
      <c r="J3104" s="168"/>
      <c r="K3104" s="503"/>
    </row>
    <row r="3105" spans="1:11" x14ac:dyDescent="0.2">
      <c r="A3105" s="163">
        <v>3090</v>
      </c>
      <c r="B3105" s="164"/>
      <c r="C3105" s="165"/>
      <c r="D3105" s="166"/>
      <c r="E3105" s="165"/>
      <c r="F3105" s="165"/>
      <c r="G3105" s="220"/>
      <c r="H3105" s="165"/>
      <c r="I3105" s="167"/>
      <c r="J3105" s="168"/>
      <c r="K3105" s="503"/>
    </row>
    <row r="3106" spans="1:11" x14ac:dyDescent="0.2">
      <c r="A3106" s="163">
        <v>3091</v>
      </c>
      <c r="B3106" s="164"/>
      <c r="C3106" s="165"/>
      <c r="D3106" s="166"/>
      <c r="E3106" s="165"/>
      <c r="F3106" s="165"/>
      <c r="G3106" s="220"/>
      <c r="H3106" s="165"/>
      <c r="I3106" s="167"/>
      <c r="J3106" s="168"/>
      <c r="K3106" s="503"/>
    </row>
    <row r="3107" spans="1:11" x14ac:dyDescent="0.2">
      <c r="A3107" s="163">
        <v>3092</v>
      </c>
      <c r="B3107" s="164"/>
      <c r="C3107" s="165"/>
      <c r="D3107" s="166"/>
      <c r="E3107" s="165"/>
      <c r="F3107" s="165"/>
      <c r="G3107" s="220"/>
      <c r="H3107" s="165"/>
      <c r="I3107" s="167"/>
      <c r="J3107" s="168"/>
      <c r="K3107" s="503"/>
    </row>
    <row r="3108" spans="1:11" x14ac:dyDescent="0.2">
      <c r="A3108" s="163">
        <v>3093</v>
      </c>
      <c r="B3108" s="164"/>
      <c r="C3108" s="165"/>
      <c r="D3108" s="166"/>
      <c r="E3108" s="165"/>
      <c r="F3108" s="165"/>
      <c r="G3108" s="220"/>
      <c r="H3108" s="165"/>
      <c r="I3108" s="167"/>
      <c r="J3108" s="168"/>
      <c r="K3108" s="503"/>
    </row>
    <row r="3109" spans="1:11" x14ac:dyDescent="0.2">
      <c r="A3109" s="163">
        <v>3094</v>
      </c>
      <c r="B3109" s="164"/>
      <c r="C3109" s="165"/>
      <c r="D3109" s="166"/>
      <c r="E3109" s="165"/>
      <c r="F3109" s="165"/>
      <c r="G3109" s="220"/>
      <c r="H3109" s="165"/>
      <c r="I3109" s="167"/>
      <c r="J3109" s="168"/>
      <c r="K3109" s="503"/>
    </row>
    <row r="3110" spans="1:11" x14ac:dyDescent="0.2">
      <c r="A3110" s="163">
        <v>3095</v>
      </c>
      <c r="B3110" s="164"/>
      <c r="C3110" s="165"/>
      <c r="D3110" s="166"/>
      <c r="E3110" s="165"/>
      <c r="F3110" s="165"/>
      <c r="G3110" s="220"/>
      <c r="H3110" s="165"/>
      <c r="I3110" s="167"/>
      <c r="J3110" s="168"/>
      <c r="K3110" s="503"/>
    </row>
    <row r="3111" spans="1:11" x14ac:dyDescent="0.2">
      <c r="A3111" s="163">
        <v>3096</v>
      </c>
      <c r="B3111" s="164"/>
      <c r="C3111" s="165"/>
      <c r="D3111" s="166"/>
      <c r="E3111" s="165"/>
      <c r="F3111" s="165"/>
      <c r="G3111" s="220"/>
      <c r="H3111" s="165"/>
      <c r="I3111" s="167"/>
      <c r="J3111" s="168"/>
      <c r="K3111" s="503"/>
    </row>
    <row r="3112" spans="1:11" x14ac:dyDescent="0.2">
      <c r="A3112" s="163">
        <v>3097</v>
      </c>
      <c r="B3112" s="164"/>
      <c r="C3112" s="165"/>
      <c r="D3112" s="166"/>
      <c r="E3112" s="165"/>
      <c r="F3112" s="165"/>
      <c r="G3112" s="220"/>
      <c r="H3112" s="165"/>
      <c r="I3112" s="167"/>
      <c r="J3112" s="168"/>
      <c r="K3112" s="503"/>
    </row>
    <row r="3113" spans="1:11" x14ac:dyDescent="0.2">
      <c r="A3113" s="163">
        <v>3098</v>
      </c>
      <c r="B3113" s="164"/>
      <c r="C3113" s="165"/>
      <c r="D3113" s="166"/>
      <c r="E3113" s="165"/>
      <c r="F3113" s="165"/>
      <c r="G3113" s="220"/>
      <c r="H3113" s="165"/>
      <c r="I3113" s="167"/>
      <c r="J3113" s="168"/>
      <c r="K3113" s="503"/>
    </row>
    <row r="3114" spans="1:11" x14ac:dyDescent="0.2">
      <c r="A3114" s="163">
        <v>3099</v>
      </c>
      <c r="B3114" s="164"/>
      <c r="C3114" s="165"/>
      <c r="D3114" s="166"/>
      <c r="E3114" s="165"/>
      <c r="F3114" s="165"/>
      <c r="G3114" s="220"/>
      <c r="H3114" s="165"/>
      <c r="I3114" s="167"/>
      <c r="J3114" s="168"/>
      <c r="K3114" s="503"/>
    </row>
    <row r="3115" spans="1:11" x14ac:dyDescent="0.2">
      <c r="A3115" s="163">
        <v>3100</v>
      </c>
      <c r="B3115" s="164"/>
      <c r="C3115" s="165"/>
      <c r="D3115" s="166"/>
      <c r="E3115" s="165"/>
      <c r="F3115" s="165"/>
      <c r="G3115" s="220"/>
      <c r="H3115" s="165"/>
      <c r="I3115" s="167"/>
      <c r="J3115" s="168"/>
      <c r="K3115" s="503"/>
    </row>
    <row r="3116" spans="1:11" x14ac:dyDescent="0.2">
      <c r="A3116" s="163">
        <v>3101</v>
      </c>
      <c r="B3116" s="164"/>
      <c r="C3116" s="165"/>
      <c r="D3116" s="166"/>
      <c r="E3116" s="165"/>
      <c r="F3116" s="165"/>
      <c r="G3116" s="220"/>
      <c r="H3116" s="165"/>
      <c r="I3116" s="167"/>
      <c r="J3116" s="168"/>
      <c r="K3116" s="503"/>
    </row>
    <row r="3117" spans="1:11" x14ac:dyDescent="0.2">
      <c r="A3117" s="163">
        <v>3102</v>
      </c>
      <c r="B3117" s="164"/>
      <c r="C3117" s="165"/>
      <c r="D3117" s="166"/>
      <c r="E3117" s="165"/>
      <c r="F3117" s="165"/>
      <c r="G3117" s="220"/>
      <c r="H3117" s="165"/>
      <c r="I3117" s="167"/>
      <c r="J3117" s="168"/>
      <c r="K3117" s="503"/>
    </row>
    <row r="3118" spans="1:11" x14ac:dyDescent="0.2">
      <c r="A3118" s="163">
        <v>3103</v>
      </c>
      <c r="B3118" s="164"/>
      <c r="C3118" s="165"/>
      <c r="D3118" s="166"/>
      <c r="E3118" s="165"/>
      <c r="F3118" s="165"/>
      <c r="G3118" s="220"/>
      <c r="H3118" s="165"/>
      <c r="I3118" s="167"/>
      <c r="J3118" s="168"/>
      <c r="K3118" s="503"/>
    </row>
    <row r="3119" spans="1:11" x14ac:dyDescent="0.2">
      <c r="A3119" s="163">
        <v>3104</v>
      </c>
      <c r="B3119" s="164"/>
      <c r="C3119" s="165"/>
      <c r="D3119" s="166"/>
      <c r="E3119" s="165"/>
      <c r="F3119" s="165"/>
      <c r="G3119" s="220"/>
      <c r="H3119" s="165"/>
      <c r="I3119" s="167"/>
      <c r="J3119" s="168"/>
      <c r="K3119" s="503"/>
    </row>
    <row r="3120" spans="1:11" x14ac:dyDescent="0.2">
      <c r="A3120" s="163">
        <v>3105</v>
      </c>
      <c r="B3120" s="164"/>
      <c r="C3120" s="165"/>
      <c r="D3120" s="166"/>
      <c r="E3120" s="165"/>
      <c r="F3120" s="165"/>
      <c r="G3120" s="220"/>
      <c r="H3120" s="165"/>
      <c r="I3120" s="167"/>
      <c r="J3120" s="168"/>
      <c r="K3120" s="503"/>
    </row>
    <row r="3121" spans="1:11" x14ac:dyDescent="0.2">
      <c r="A3121" s="163">
        <v>3106</v>
      </c>
      <c r="B3121" s="164"/>
      <c r="C3121" s="165"/>
      <c r="D3121" s="166"/>
      <c r="E3121" s="165"/>
      <c r="F3121" s="165"/>
      <c r="G3121" s="220"/>
      <c r="H3121" s="165"/>
      <c r="I3121" s="167"/>
      <c r="J3121" s="168"/>
      <c r="K3121" s="503"/>
    </row>
    <row r="3122" spans="1:11" x14ac:dyDescent="0.2">
      <c r="A3122" s="163">
        <v>3107</v>
      </c>
      <c r="B3122" s="164"/>
      <c r="C3122" s="165"/>
      <c r="D3122" s="166"/>
      <c r="E3122" s="165"/>
      <c r="F3122" s="165"/>
      <c r="G3122" s="220"/>
      <c r="H3122" s="165"/>
      <c r="I3122" s="167"/>
      <c r="J3122" s="168"/>
      <c r="K3122" s="503"/>
    </row>
    <row r="3123" spans="1:11" x14ac:dyDescent="0.2">
      <c r="A3123" s="163">
        <v>3108</v>
      </c>
      <c r="B3123" s="164"/>
      <c r="C3123" s="165"/>
      <c r="D3123" s="166"/>
      <c r="E3123" s="165"/>
      <c r="F3123" s="165"/>
      <c r="G3123" s="220"/>
      <c r="H3123" s="165"/>
      <c r="I3123" s="167"/>
      <c r="J3123" s="168"/>
      <c r="K3123" s="503"/>
    </row>
    <row r="3124" spans="1:11" x14ac:dyDescent="0.2">
      <c r="A3124" s="163">
        <v>3109</v>
      </c>
      <c r="B3124" s="164"/>
      <c r="C3124" s="165"/>
      <c r="D3124" s="166"/>
      <c r="E3124" s="165"/>
      <c r="F3124" s="165"/>
      <c r="G3124" s="220"/>
      <c r="H3124" s="165"/>
      <c r="I3124" s="167"/>
      <c r="J3124" s="168"/>
      <c r="K3124" s="503"/>
    </row>
    <row r="3125" spans="1:11" x14ac:dyDescent="0.2">
      <c r="A3125" s="163">
        <v>3110</v>
      </c>
      <c r="B3125" s="164"/>
      <c r="C3125" s="165"/>
      <c r="D3125" s="166"/>
      <c r="E3125" s="165"/>
      <c r="F3125" s="165"/>
      <c r="G3125" s="220"/>
      <c r="H3125" s="165"/>
      <c r="I3125" s="167"/>
      <c r="J3125" s="168"/>
      <c r="K3125" s="503"/>
    </row>
    <row r="3126" spans="1:11" x14ac:dyDescent="0.2">
      <c r="A3126" s="163">
        <v>3111</v>
      </c>
      <c r="B3126" s="164"/>
      <c r="C3126" s="165"/>
      <c r="D3126" s="166"/>
      <c r="E3126" s="165"/>
      <c r="F3126" s="165"/>
      <c r="G3126" s="220"/>
      <c r="H3126" s="165"/>
      <c r="I3126" s="167"/>
      <c r="J3126" s="168"/>
      <c r="K3126" s="503"/>
    </row>
    <row r="3127" spans="1:11" x14ac:dyDescent="0.2">
      <c r="A3127" s="163">
        <v>3112</v>
      </c>
      <c r="B3127" s="164"/>
      <c r="C3127" s="165"/>
      <c r="D3127" s="166"/>
      <c r="E3127" s="165"/>
      <c r="F3127" s="165"/>
      <c r="G3127" s="220"/>
      <c r="H3127" s="165"/>
      <c r="I3127" s="167"/>
      <c r="J3127" s="168"/>
      <c r="K3127" s="503"/>
    </row>
    <row r="3128" spans="1:11" x14ac:dyDescent="0.2">
      <c r="A3128" s="163">
        <v>3113</v>
      </c>
      <c r="B3128" s="164"/>
      <c r="C3128" s="165"/>
      <c r="D3128" s="166"/>
      <c r="E3128" s="165"/>
      <c r="F3128" s="165"/>
      <c r="G3128" s="220"/>
      <c r="H3128" s="165"/>
      <c r="I3128" s="167"/>
      <c r="J3128" s="168"/>
      <c r="K3128" s="503"/>
    </row>
    <row r="3129" spans="1:11" x14ac:dyDescent="0.2">
      <c r="A3129" s="163">
        <v>3114</v>
      </c>
      <c r="B3129" s="164"/>
      <c r="C3129" s="165"/>
      <c r="D3129" s="166"/>
      <c r="E3129" s="165"/>
      <c r="F3129" s="165"/>
      <c r="G3129" s="220"/>
      <c r="H3129" s="165"/>
      <c r="I3129" s="167"/>
      <c r="J3129" s="168"/>
      <c r="K3129" s="503"/>
    </row>
    <row r="3130" spans="1:11" x14ac:dyDescent="0.2">
      <c r="A3130" s="163">
        <v>3115</v>
      </c>
      <c r="B3130" s="164"/>
      <c r="C3130" s="165"/>
      <c r="D3130" s="166"/>
      <c r="E3130" s="165"/>
      <c r="F3130" s="165"/>
      <c r="G3130" s="220"/>
      <c r="H3130" s="165"/>
      <c r="I3130" s="167"/>
      <c r="J3130" s="168"/>
      <c r="K3130" s="503"/>
    </row>
    <row r="3131" spans="1:11" x14ac:dyDescent="0.2">
      <c r="A3131" s="163">
        <v>3116</v>
      </c>
      <c r="B3131" s="164"/>
      <c r="C3131" s="165"/>
      <c r="D3131" s="166"/>
      <c r="E3131" s="165"/>
      <c r="F3131" s="165"/>
      <c r="G3131" s="220"/>
      <c r="H3131" s="165"/>
      <c r="I3131" s="167"/>
      <c r="J3131" s="168"/>
      <c r="K3131" s="503"/>
    </row>
    <row r="3132" spans="1:11" x14ac:dyDescent="0.2">
      <c r="A3132" s="163">
        <v>3117</v>
      </c>
      <c r="B3132" s="164"/>
      <c r="C3132" s="165"/>
      <c r="D3132" s="166"/>
      <c r="E3132" s="165"/>
      <c r="F3132" s="165"/>
      <c r="G3132" s="220"/>
      <c r="H3132" s="165"/>
      <c r="I3132" s="167"/>
      <c r="J3132" s="168"/>
      <c r="K3132" s="503"/>
    </row>
    <row r="3133" spans="1:11" x14ac:dyDescent="0.2">
      <c r="A3133" s="163">
        <v>3118</v>
      </c>
      <c r="B3133" s="164"/>
      <c r="C3133" s="165"/>
      <c r="D3133" s="166"/>
      <c r="E3133" s="165"/>
      <c r="F3133" s="165"/>
      <c r="G3133" s="220"/>
      <c r="H3133" s="165"/>
      <c r="I3133" s="167"/>
      <c r="J3133" s="168"/>
      <c r="K3133" s="503"/>
    </row>
    <row r="3134" spans="1:11" x14ac:dyDescent="0.2">
      <c r="A3134" s="163">
        <v>3119</v>
      </c>
      <c r="B3134" s="164"/>
      <c r="C3134" s="165"/>
      <c r="D3134" s="166"/>
      <c r="E3134" s="165"/>
      <c r="F3134" s="165"/>
      <c r="G3134" s="220"/>
      <c r="H3134" s="165"/>
      <c r="I3134" s="167"/>
      <c r="J3134" s="168"/>
      <c r="K3134" s="503"/>
    </row>
    <row r="3135" spans="1:11" x14ac:dyDescent="0.2">
      <c r="A3135" s="163">
        <v>3120</v>
      </c>
      <c r="B3135" s="164"/>
      <c r="C3135" s="165"/>
      <c r="D3135" s="166"/>
      <c r="E3135" s="165"/>
      <c r="F3135" s="165"/>
      <c r="G3135" s="220"/>
      <c r="H3135" s="165"/>
      <c r="I3135" s="167"/>
      <c r="J3135" s="168"/>
      <c r="K3135" s="503"/>
    </row>
    <row r="3136" spans="1:11" x14ac:dyDescent="0.2">
      <c r="A3136" s="163">
        <v>3121</v>
      </c>
      <c r="B3136" s="164"/>
      <c r="C3136" s="165"/>
      <c r="D3136" s="166"/>
      <c r="E3136" s="165"/>
      <c r="F3136" s="165"/>
      <c r="G3136" s="220"/>
      <c r="H3136" s="165"/>
      <c r="I3136" s="167"/>
      <c r="J3136" s="168"/>
      <c r="K3136" s="503"/>
    </row>
    <row r="3137" spans="1:11" x14ac:dyDescent="0.2">
      <c r="A3137" s="163">
        <v>3122</v>
      </c>
      <c r="B3137" s="164"/>
      <c r="C3137" s="165"/>
      <c r="D3137" s="166"/>
      <c r="E3137" s="165"/>
      <c r="F3137" s="165"/>
      <c r="G3137" s="220"/>
      <c r="H3137" s="165"/>
      <c r="I3137" s="167"/>
      <c r="J3137" s="168"/>
      <c r="K3137" s="503"/>
    </row>
    <row r="3138" spans="1:11" x14ac:dyDescent="0.2">
      <c r="A3138" s="163">
        <v>3123</v>
      </c>
      <c r="B3138" s="164"/>
      <c r="C3138" s="165"/>
      <c r="D3138" s="166"/>
      <c r="E3138" s="165"/>
      <c r="F3138" s="165"/>
      <c r="G3138" s="220"/>
      <c r="H3138" s="165"/>
      <c r="I3138" s="167"/>
      <c r="J3138" s="168"/>
      <c r="K3138" s="503"/>
    </row>
    <row r="3139" spans="1:11" x14ac:dyDescent="0.2">
      <c r="A3139" s="163">
        <v>3124</v>
      </c>
      <c r="B3139" s="164"/>
      <c r="C3139" s="165"/>
      <c r="D3139" s="166"/>
      <c r="E3139" s="165"/>
      <c r="F3139" s="165"/>
      <c r="G3139" s="220"/>
      <c r="H3139" s="165"/>
      <c r="I3139" s="167"/>
      <c r="J3139" s="168"/>
      <c r="K3139" s="503"/>
    </row>
    <row r="3140" spans="1:11" x14ac:dyDescent="0.2">
      <c r="A3140" s="163">
        <v>3125</v>
      </c>
      <c r="B3140" s="164"/>
      <c r="C3140" s="165"/>
      <c r="D3140" s="166"/>
      <c r="E3140" s="165"/>
      <c r="F3140" s="165"/>
      <c r="G3140" s="220"/>
      <c r="H3140" s="165"/>
      <c r="I3140" s="167"/>
      <c r="J3140" s="168"/>
      <c r="K3140" s="503"/>
    </row>
    <row r="3141" spans="1:11" x14ac:dyDescent="0.2">
      <c r="A3141" s="163">
        <v>3126</v>
      </c>
      <c r="B3141" s="164"/>
      <c r="C3141" s="165"/>
      <c r="D3141" s="166"/>
      <c r="E3141" s="165"/>
      <c r="F3141" s="165"/>
      <c r="G3141" s="220"/>
      <c r="H3141" s="165"/>
      <c r="I3141" s="167"/>
      <c r="J3141" s="168"/>
      <c r="K3141" s="503"/>
    </row>
    <row r="3142" spans="1:11" x14ac:dyDescent="0.2">
      <c r="A3142" s="163">
        <v>3127</v>
      </c>
      <c r="B3142" s="164"/>
      <c r="C3142" s="165"/>
      <c r="D3142" s="166"/>
      <c r="E3142" s="165"/>
      <c r="F3142" s="165"/>
      <c r="G3142" s="220"/>
      <c r="H3142" s="165"/>
      <c r="I3142" s="167"/>
      <c r="J3142" s="168"/>
      <c r="K3142" s="503"/>
    </row>
    <row r="3143" spans="1:11" x14ac:dyDescent="0.2">
      <c r="A3143" s="163">
        <v>3128</v>
      </c>
      <c r="B3143" s="164"/>
      <c r="C3143" s="165"/>
      <c r="D3143" s="166"/>
      <c r="E3143" s="165"/>
      <c r="F3143" s="165"/>
      <c r="G3143" s="220"/>
      <c r="H3143" s="165"/>
      <c r="I3143" s="167"/>
      <c r="J3143" s="168"/>
      <c r="K3143" s="503"/>
    </row>
    <row r="3144" spans="1:11" x14ac:dyDescent="0.2">
      <c r="A3144" s="163">
        <v>3129</v>
      </c>
      <c r="B3144" s="164"/>
      <c r="C3144" s="165"/>
      <c r="D3144" s="166"/>
      <c r="E3144" s="165"/>
      <c r="F3144" s="165"/>
      <c r="G3144" s="220"/>
      <c r="H3144" s="165"/>
      <c r="I3144" s="167"/>
      <c r="J3144" s="168"/>
      <c r="K3144" s="503"/>
    </row>
    <row r="3145" spans="1:11" x14ac:dyDescent="0.2">
      <c r="A3145" s="163">
        <v>3130</v>
      </c>
      <c r="B3145" s="164"/>
      <c r="C3145" s="165"/>
      <c r="D3145" s="166"/>
      <c r="E3145" s="165"/>
      <c r="F3145" s="165"/>
      <c r="G3145" s="220"/>
      <c r="H3145" s="165"/>
      <c r="I3145" s="167"/>
      <c r="J3145" s="168"/>
      <c r="K3145" s="503"/>
    </row>
    <row r="3146" spans="1:11" x14ac:dyDescent="0.2">
      <c r="A3146" s="163">
        <v>3131</v>
      </c>
      <c r="B3146" s="164"/>
      <c r="C3146" s="165"/>
      <c r="D3146" s="166"/>
      <c r="E3146" s="165"/>
      <c r="F3146" s="165"/>
      <c r="G3146" s="220"/>
      <c r="H3146" s="165"/>
      <c r="I3146" s="167"/>
      <c r="J3146" s="168"/>
      <c r="K3146" s="503"/>
    </row>
    <row r="3147" spans="1:11" x14ac:dyDescent="0.2">
      <c r="A3147" s="163">
        <v>3132</v>
      </c>
      <c r="B3147" s="164"/>
      <c r="C3147" s="165"/>
      <c r="D3147" s="166"/>
      <c r="E3147" s="165"/>
      <c r="F3147" s="165"/>
      <c r="G3147" s="220"/>
      <c r="H3147" s="165"/>
      <c r="I3147" s="167"/>
      <c r="J3147" s="168"/>
      <c r="K3147" s="503"/>
    </row>
    <row r="3148" spans="1:11" x14ac:dyDescent="0.2">
      <c r="A3148" s="163">
        <v>3133</v>
      </c>
      <c r="B3148" s="164"/>
      <c r="C3148" s="165"/>
      <c r="D3148" s="166"/>
      <c r="E3148" s="165"/>
      <c r="F3148" s="165"/>
      <c r="G3148" s="220"/>
      <c r="H3148" s="165"/>
      <c r="I3148" s="167"/>
      <c r="J3148" s="168"/>
      <c r="K3148" s="503"/>
    </row>
    <row r="3149" spans="1:11" x14ac:dyDescent="0.2">
      <c r="A3149" s="163">
        <v>3134</v>
      </c>
      <c r="B3149" s="164"/>
      <c r="C3149" s="165"/>
      <c r="D3149" s="166"/>
      <c r="E3149" s="165"/>
      <c r="F3149" s="165"/>
      <c r="G3149" s="220"/>
      <c r="H3149" s="165"/>
      <c r="I3149" s="167"/>
      <c r="J3149" s="168"/>
      <c r="K3149" s="503"/>
    </row>
    <row r="3150" spans="1:11" x14ac:dyDescent="0.2">
      <c r="A3150" s="163">
        <v>3135</v>
      </c>
      <c r="B3150" s="164"/>
      <c r="C3150" s="165"/>
      <c r="D3150" s="166"/>
      <c r="E3150" s="165"/>
      <c r="F3150" s="165"/>
      <c r="G3150" s="220"/>
      <c r="H3150" s="165"/>
      <c r="I3150" s="167"/>
      <c r="J3150" s="168"/>
      <c r="K3150" s="503"/>
    </row>
    <row r="3151" spans="1:11" x14ac:dyDescent="0.2">
      <c r="A3151" s="163">
        <v>3136</v>
      </c>
      <c r="B3151" s="164"/>
      <c r="C3151" s="165"/>
      <c r="D3151" s="166"/>
      <c r="E3151" s="165"/>
      <c r="F3151" s="165"/>
      <c r="G3151" s="220"/>
      <c r="H3151" s="165"/>
      <c r="I3151" s="167"/>
      <c r="J3151" s="168"/>
      <c r="K3151" s="503"/>
    </row>
    <row r="3152" spans="1:11" x14ac:dyDescent="0.2">
      <c r="A3152" s="163">
        <v>3137</v>
      </c>
      <c r="B3152" s="164"/>
      <c r="C3152" s="165"/>
      <c r="D3152" s="166"/>
      <c r="E3152" s="165"/>
      <c r="F3152" s="165"/>
      <c r="G3152" s="220"/>
      <c r="H3152" s="165"/>
      <c r="I3152" s="167"/>
      <c r="J3152" s="168"/>
      <c r="K3152" s="503"/>
    </row>
    <row r="3153" spans="1:11" x14ac:dyDescent="0.2">
      <c r="A3153" s="163">
        <v>3138</v>
      </c>
      <c r="B3153" s="164"/>
      <c r="C3153" s="165"/>
      <c r="D3153" s="166"/>
      <c r="E3153" s="165"/>
      <c r="F3153" s="165"/>
      <c r="G3153" s="220"/>
      <c r="H3153" s="165"/>
      <c r="I3153" s="167"/>
      <c r="J3153" s="168"/>
      <c r="K3153" s="503"/>
    </row>
    <row r="3154" spans="1:11" x14ac:dyDescent="0.2">
      <c r="A3154" s="163">
        <v>3139</v>
      </c>
      <c r="B3154" s="164"/>
      <c r="C3154" s="165"/>
      <c r="D3154" s="166"/>
      <c r="E3154" s="165"/>
      <c r="F3154" s="165"/>
      <c r="G3154" s="220"/>
      <c r="H3154" s="165"/>
      <c r="I3154" s="167"/>
      <c r="J3154" s="168"/>
      <c r="K3154" s="503"/>
    </row>
    <row r="3155" spans="1:11" x14ac:dyDescent="0.2">
      <c r="A3155" s="163">
        <v>3140</v>
      </c>
      <c r="B3155" s="164"/>
      <c r="C3155" s="165"/>
      <c r="D3155" s="166"/>
      <c r="E3155" s="165"/>
      <c r="F3155" s="165"/>
      <c r="G3155" s="220"/>
      <c r="H3155" s="165"/>
      <c r="I3155" s="167"/>
      <c r="J3155" s="168"/>
      <c r="K3155" s="503"/>
    </row>
    <row r="3156" spans="1:11" x14ac:dyDescent="0.2">
      <c r="A3156" s="163">
        <v>3141</v>
      </c>
      <c r="B3156" s="164"/>
      <c r="C3156" s="165"/>
      <c r="D3156" s="166"/>
      <c r="E3156" s="165"/>
      <c r="F3156" s="165"/>
      <c r="G3156" s="220"/>
      <c r="H3156" s="165"/>
      <c r="I3156" s="167"/>
      <c r="J3156" s="168"/>
      <c r="K3156" s="503"/>
    </row>
    <row r="3157" spans="1:11" x14ac:dyDescent="0.2">
      <c r="A3157" s="163">
        <v>3142</v>
      </c>
      <c r="B3157" s="164"/>
      <c r="C3157" s="165"/>
      <c r="D3157" s="166"/>
      <c r="E3157" s="165"/>
      <c r="F3157" s="165"/>
      <c r="G3157" s="220"/>
      <c r="H3157" s="165"/>
      <c r="I3157" s="167"/>
      <c r="J3157" s="168"/>
      <c r="K3157" s="503"/>
    </row>
    <row r="3158" spans="1:11" x14ac:dyDescent="0.2">
      <c r="A3158" s="163">
        <v>3143</v>
      </c>
      <c r="B3158" s="164"/>
      <c r="C3158" s="165"/>
      <c r="D3158" s="166"/>
      <c r="E3158" s="165"/>
      <c r="F3158" s="165"/>
      <c r="G3158" s="220"/>
      <c r="H3158" s="165"/>
      <c r="I3158" s="167"/>
      <c r="J3158" s="168"/>
      <c r="K3158" s="503"/>
    </row>
    <row r="3159" spans="1:11" x14ac:dyDescent="0.2">
      <c r="A3159" s="163">
        <v>3144</v>
      </c>
      <c r="B3159" s="164"/>
      <c r="C3159" s="165"/>
      <c r="D3159" s="166"/>
      <c r="E3159" s="165"/>
      <c r="F3159" s="165"/>
      <c r="G3159" s="220"/>
      <c r="H3159" s="165"/>
      <c r="I3159" s="167"/>
      <c r="J3159" s="168"/>
      <c r="K3159" s="503"/>
    </row>
    <row r="3160" spans="1:11" x14ac:dyDescent="0.2">
      <c r="A3160" s="163">
        <v>3145</v>
      </c>
      <c r="B3160" s="164"/>
      <c r="C3160" s="165"/>
      <c r="D3160" s="166"/>
      <c r="E3160" s="165"/>
      <c r="F3160" s="165"/>
      <c r="G3160" s="220"/>
      <c r="H3160" s="165"/>
      <c r="I3160" s="167"/>
      <c r="J3160" s="168"/>
      <c r="K3160" s="503"/>
    </row>
    <row r="3161" spans="1:11" x14ac:dyDescent="0.2">
      <c r="A3161" s="163">
        <v>3146</v>
      </c>
      <c r="B3161" s="164"/>
      <c r="C3161" s="165"/>
      <c r="D3161" s="166"/>
      <c r="E3161" s="165"/>
      <c r="F3161" s="165"/>
      <c r="G3161" s="220"/>
      <c r="H3161" s="165"/>
      <c r="I3161" s="167"/>
      <c r="J3161" s="168"/>
      <c r="K3161" s="503"/>
    </row>
    <row r="3162" spans="1:11" x14ac:dyDescent="0.2">
      <c r="A3162" s="163">
        <v>3147</v>
      </c>
      <c r="B3162" s="164"/>
      <c r="C3162" s="165"/>
      <c r="D3162" s="166"/>
      <c r="E3162" s="165"/>
      <c r="F3162" s="165"/>
      <c r="G3162" s="220"/>
      <c r="H3162" s="165"/>
      <c r="I3162" s="167"/>
      <c r="J3162" s="168"/>
      <c r="K3162" s="503"/>
    </row>
    <row r="3163" spans="1:11" x14ac:dyDescent="0.2">
      <c r="A3163" s="163">
        <v>3148</v>
      </c>
      <c r="B3163" s="164"/>
      <c r="C3163" s="165"/>
      <c r="D3163" s="166"/>
      <c r="E3163" s="165"/>
      <c r="F3163" s="165"/>
      <c r="G3163" s="220"/>
      <c r="H3163" s="165"/>
      <c r="I3163" s="167"/>
      <c r="J3163" s="168"/>
      <c r="K3163" s="503"/>
    </row>
    <row r="3164" spans="1:11" x14ac:dyDescent="0.2">
      <c r="A3164" s="163">
        <v>3149</v>
      </c>
      <c r="B3164" s="164"/>
      <c r="C3164" s="165"/>
      <c r="D3164" s="166"/>
      <c r="E3164" s="165"/>
      <c r="F3164" s="165"/>
      <c r="G3164" s="220"/>
      <c r="H3164" s="165"/>
      <c r="I3164" s="167"/>
      <c r="J3164" s="168"/>
      <c r="K3164" s="503"/>
    </row>
    <row r="3165" spans="1:11" x14ac:dyDescent="0.2">
      <c r="A3165" s="163">
        <v>3150</v>
      </c>
      <c r="B3165" s="164"/>
      <c r="C3165" s="165"/>
      <c r="D3165" s="166"/>
      <c r="E3165" s="165"/>
      <c r="F3165" s="165"/>
      <c r="G3165" s="220"/>
      <c r="H3165" s="165"/>
      <c r="I3165" s="167"/>
      <c r="J3165" s="168"/>
      <c r="K3165" s="503"/>
    </row>
    <row r="3166" spans="1:11" x14ac:dyDescent="0.2">
      <c r="A3166" s="163">
        <v>3151</v>
      </c>
      <c r="B3166" s="164"/>
      <c r="C3166" s="165"/>
      <c r="D3166" s="166"/>
      <c r="E3166" s="165"/>
      <c r="F3166" s="165"/>
      <c r="G3166" s="220"/>
      <c r="H3166" s="165"/>
      <c r="I3166" s="167"/>
      <c r="J3166" s="168"/>
      <c r="K3166" s="503"/>
    </row>
    <row r="3167" spans="1:11" x14ac:dyDescent="0.2">
      <c r="A3167" s="163">
        <v>3152</v>
      </c>
      <c r="B3167" s="164"/>
      <c r="C3167" s="165"/>
      <c r="D3167" s="166"/>
      <c r="E3167" s="165"/>
      <c r="F3167" s="165"/>
      <c r="G3167" s="220"/>
      <c r="H3167" s="165"/>
      <c r="I3167" s="167"/>
      <c r="J3167" s="168"/>
      <c r="K3167" s="503"/>
    </row>
    <row r="3168" spans="1:11" x14ac:dyDescent="0.2">
      <c r="A3168" s="163">
        <v>3153</v>
      </c>
      <c r="B3168" s="164"/>
      <c r="C3168" s="165"/>
      <c r="D3168" s="166"/>
      <c r="E3168" s="165"/>
      <c r="F3168" s="165"/>
      <c r="G3168" s="220"/>
      <c r="H3168" s="165"/>
      <c r="I3168" s="167"/>
      <c r="J3168" s="168"/>
      <c r="K3168" s="503"/>
    </row>
    <row r="3169" spans="1:11" x14ac:dyDescent="0.2">
      <c r="A3169" s="163">
        <v>3154</v>
      </c>
      <c r="B3169" s="164"/>
      <c r="C3169" s="165"/>
      <c r="D3169" s="166"/>
      <c r="E3169" s="165"/>
      <c r="F3169" s="165"/>
      <c r="G3169" s="220"/>
      <c r="H3169" s="165"/>
      <c r="I3169" s="167"/>
      <c r="J3169" s="168"/>
      <c r="K3169" s="503"/>
    </row>
    <row r="3170" spans="1:11" x14ac:dyDescent="0.2">
      <c r="A3170" s="163">
        <v>3155</v>
      </c>
      <c r="B3170" s="164"/>
      <c r="C3170" s="165"/>
      <c r="D3170" s="166"/>
      <c r="E3170" s="165"/>
      <c r="F3170" s="165"/>
      <c r="G3170" s="220"/>
      <c r="H3170" s="165"/>
      <c r="I3170" s="167"/>
      <c r="J3170" s="168"/>
      <c r="K3170" s="503"/>
    </row>
    <row r="3171" spans="1:11" x14ac:dyDescent="0.2">
      <c r="A3171" s="163">
        <v>3156</v>
      </c>
      <c r="B3171" s="164"/>
      <c r="C3171" s="165"/>
      <c r="D3171" s="166"/>
      <c r="E3171" s="165"/>
      <c r="F3171" s="165"/>
      <c r="G3171" s="220"/>
      <c r="H3171" s="165"/>
      <c r="I3171" s="167"/>
      <c r="J3171" s="168"/>
      <c r="K3171" s="503"/>
    </row>
    <row r="3172" spans="1:11" x14ac:dyDescent="0.2">
      <c r="A3172" s="163">
        <v>3157</v>
      </c>
      <c r="B3172" s="164"/>
      <c r="C3172" s="165"/>
      <c r="D3172" s="166"/>
      <c r="E3172" s="165"/>
      <c r="F3172" s="165"/>
      <c r="G3172" s="220"/>
      <c r="H3172" s="165"/>
      <c r="I3172" s="167"/>
      <c r="J3172" s="168"/>
      <c r="K3172" s="503"/>
    </row>
    <row r="3173" spans="1:11" x14ac:dyDescent="0.2">
      <c r="A3173" s="163">
        <v>3158</v>
      </c>
      <c r="B3173" s="164"/>
      <c r="C3173" s="165"/>
      <c r="D3173" s="166"/>
      <c r="E3173" s="165"/>
      <c r="F3173" s="165"/>
      <c r="G3173" s="220"/>
      <c r="H3173" s="165"/>
      <c r="I3173" s="167"/>
      <c r="J3173" s="168"/>
      <c r="K3173" s="503"/>
    </row>
    <row r="3174" spans="1:11" x14ac:dyDescent="0.2">
      <c r="A3174" s="163">
        <v>3159</v>
      </c>
      <c r="B3174" s="164"/>
      <c r="C3174" s="165"/>
      <c r="D3174" s="166"/>
      <c r="E3174" s="165"/>
      <c r="F3174" s="165"/>
      <c r="G3174" s="220"/>
      <c r="H3174" s="165"/>
      <c r="I3174" s="167"/>
      <c r="J3174" s="168"/>
      <c r="K3174" s="503"/>
    </row>
    <row r="3175" spans="1:11" x14ac:dyDescent="0.2">
      <c r="A3175" s="163">
        <v>3160</v>
      </c>
      <c r="B3175" s="164"/>
      <c r="C3175" s="165"/>
      <c r="D3175" s="166"/>
      <c r="E3175" s="165"/>
      <c r="F3175" s="165"/>
      <c r="G3175" s="220"/>
      <c r="H3175" s="165"/>
      <c r="I3175" s="167"/>
      <c r="J3175" s="168"/>
      <c r="K3175" s="503"/>
    </row>
    <row r="3176" spans="1:11" x14ac:dyDescent="0.2">
      <c r="A3176" s="163">
        <v>3161</v>
      </c>
      <c r="B3176" s="164"/>
      <c r="C3176" s="165"/>
      <c r="D3176" s="166"/>
      <c r="E3176" s="165"/>
      <c r="F3176" s="165"/>
      <c r="G3176" s="220"/>
      <c r="H3176" s="165"/>
      <c r="I3176" s="167"/>
      <c r="J3176" s="168"/>
      <c r="K3176" s="503"/>
    </row>
    <row r="3177" spans="1:11" x14ac:dyDescent="0.2">
      <c r="A3177" s="163">
        <v>3162</v>
      </c>
      <c r="B3177" s="164"/>
      <c r="C3177" s="165"/>
      <c r="D3177" s="166"/>
      <c r="E3177" s="165"/>
      <c r="F3177" s="165"/>
      <c r="G3177" s="220"/>
      <c r="H3177" s="165"/>
      <c r="I3177" s="167"/>
      <c r="J3177" s="168"/>
      <c r="K3177" s="503"/>
    </row>
    <row r="3178" spans="1:11" x14ac:dyDescent="0.2">
      <c r="A3178" s="163">
        <v>3163</v>
      </c>
      <c r="B3178" s="164"/>
      <c r="C3178" s="165"/>
      <c r="D3178" s="166"/>
      <c r="E3178" s="165"/>
      <c r="F3178" s="165"/>
      <c r="G3178" s="220"/>
      <c r="H3178" s="165"/>
      <c r="I3178" s="167"/>
      <c r="J3178" s="168"/>
      <c r="K3178" s="503"/>
    </row>
    <row r="3179" spans="1:11" x14ac:dyDescent="0.2">
      <c r="A3179" s="163">
        <v>3164</v>
      </c>
      <c r="B3179" s="164"/>
      <c r="C3179" s="165"/>
      <c r="D3179" s="166"/>
      <c r="E3179" s="165"/>
      <c r="F3179" s="165"/>
      <c r="G3179" s="220"/>
      <c r="H3179" s="165"/>
      <c r="I3179" s="167"/>
      <c r="J3179" s="168"/>
      <c r="K3179" s="503"/>
    </row>
    <row r="3180" spans="1:11" x14ac:dyDescent="0.2">
      <c r="A3180" s="163">
        <v>3165</v>
      </c>
      <c r="B3180" s="164"/>
      <c r="C3180" s="165"/>
      <c r="D3180" s="166"/>
      <c r="E3180" s="165"/>
      <c r="F3180" s="165"/>
      <c r="G3180" s="220"/>
      <c r="H3180" s="165"/>
      <c r="I3180" s="167"/>
      <c r="J3180" s="168"/>
      <c r="K3180" s="503"/>
    </row>
    <row r="3181" spans="1:11" x14ac:dyDescent="0.2">
      <c r="A3181" s="163">
        <v>3166</v>
      </c>
      <c r="B3181" s="164"/>
      <c r="C3181" s="165"/>
      <c r="D3181" s="166"/>
      <c r="E3181" s="165"/>
      <c r="F3181" s="165"/>
      <c r="G3181" s="220"/>
      <c r="H3181" s="165"/>
      <c r="I3181" s="167"/>
      <c r="J3181" s="168"/>
      <c r="K3181" s="503"/>
    </row>
    <row r="3182" spans="1:11" x14ac:dyDescent="0.2">
      <c r="A3182" s="163">
        <v>3167</v>
      </c>
      <c r="B3182" s="164"/>
      <c r="C3182" s="165"/>
      <c r="D3182" s="166"/>
      <c r="E3182" s="165"/>
      <c r="F3182" s="165"/>
      <c r="G3182" s="220"/>
      <c r="H3182" s="165"/>
      <c r="I3182" s="167"/>
      <c r="J3182" s="168"/>
      <c r="K3182" s="503"/>
    </row>
    <row r="3183" spans="1:11" x14ac:dyDescent="0.2">
      <c r="A3183" s="163">
        <v>3168</v>
      </c>
      <c r="B3183" s="164"/>
      <c r="C3183" s="165"/>
      <c r="D3183" s="166"/>
      <c r="E3183" s="165"/>
      <c r="F3183" s="165"/>
      <c r="G3183" s="220"/>
      <c r="H3183" s="165"/>
      <c r="I3183" s="167"/>
      <c r="J3183" s="168"/>
      <c r="K3183" s="503"/>
    </row>
    <row r="3184" spans="1:11" x14ac:dyDescent="0.2">
      <c r="A3184" s="163">
        <v>3169</v>
      </c>
      <c r="B3184" s="164"/>
      <c r="C3184" s="165"/>
      <c r="D3184" s="166"/>
      <c r="E3184" s="165"/>
      <c r="F3184" s="165"/>
      <c r="G3184" s="220"/>
      <c r="H3184" s="165"/>
      <c r="I3184" s="167"/>
      <c r="J3184" s="168"/>
      <c r="K3184" s="503"/>
    </row>
    <row r="3185" spans="1:11" x14ac:dyDescent="0.2">
      <c r="A3185" s="163">
        <v>3170</v>
      </c>
      <c r="B3185" s="164"/>
      <c r="C3185" s="165"/>
      <c r="D3185" s="166"/>
      <c r="E3185" s="165"/>
      <c r="F3185" s="165"/>
      <c r="G3185" s="220"/>
      <c r="H3185" s="165"/>
      <c r="I3185" s="167"/>
      <c r="J3185" s="168"/>
      <c r="K3185" s="503"/>
    </row>
    <row r="3186" spans="1:11" x14ac:dyDescent="0.2">
      <c r="A3186" s="163">
        <v>3171</v>
      </c>
      <c r="B3186" s="164"/>
      <c r="C3186" s="165"/>
      <c r="D3186" s="166"/>
      <c r="E3186" s="165"/>
      <c r="F3186" s="165"/>
      <c r="G3186" s="220"/>
      <c r="H3186" s="165"/>
      <c r="I3186" s="167"/>
      <c r="J3186" s="168"/>
      <c r="K3186" s="503"/>
    </row>
    <row r="3187" spans="1:11" x14ac:dyDescent="0.2">
      <c r="A3187" s="163">
        <v>3172</v>
      </c>
      <c r="B3187" s="164"/>
      <c r="C3187" s="165"/>
      <c r="D3187" s="166"/>
      <c r="E3187" s="165"/>
      <c r="F3187" s="165"/>
      <c r="G3187" s="220"/>
      <c r="H3187" s="165"/>
      <c r="I3187" s="167"/>
      <c r="J3187" s="168"/>
      <c r="K3187" s="503"/>
    </row>
    <row r="3188" spans="1:11" x14ac:dyDescent="0.2">
      <c r="A3188" s="163">
        <v>3173</v>
      </c>
      <c r="B3188" s="164"/>
      <c r="C3188" s="165"/>
      <c r="D3188" s="166"/>
      <c r="E3188" s="165"/>
      <c r="F3188" s="165"/>
      <c r="G3188" s="220"/>
      <c r="H3188" s="165"/>
      <c r="I3188" s="167"/>
      <c r="J3188" s="168"/>
      <c r="K3188" s="503"/>
    </row>
    <row r="3189" spans="1:11" x14ac:dyDescent="0.2">
      <c r="A3189" s="163">
        <v>3174</v>
      </c>
      <c r="B3189" s="164"/>
      <c r="C3189" s="165"/>
      <c r="D3189" s="166"/>
      <c r="E3189" s="165"/>
      <c r="F3189" s="165"/>
      <c r="G3189" s="220"/>
      <c r="H3189" s="165"/>
      <c r="I3189" s="167"/>
      <c r="J3189" s="168"/>
      <c r="K3189" s="503"/>
    </row>
    <row r="3190" spans="1:11" x14ac:dyDescent="0.2">
      <c r="A3190" s="163">
        <v>3175</v>
      </c>
      <c r="B3190" s="164"/>
      <c r="C3190" s="165"/>
      <c r="D3190" s="166"/>
      <c r="E3190" s="165"/>
      <c r="F3190" s="165"/>
      <c r="G3190" s="220"/>
      <c r="H3190" s="165"/>
      <c r="I3190" s="167"/>
      <c r="J3190" s="168"/>
      <c r="K3190" s="503"/>
    </row>
    <row r="3191" spans="1:11" x14ac:dyDescent="0.2">
      <c r="A3191" s="163">
        <v>3176</v>
      </c>
      <c r="B3191" s="164"/>
      <c r="C3191" s="165"/>
      <c r="D3191" s="166"/>
      <c r="E3191" s="165"/>
      <c r="F3191" s="165"/>
      <c r="G3191" s="220"/>
      <c r="H3191" s="165"/>
      <c r="I3191" s="167"/>
      <c r="J3191" s="168"/>
      <c r="K3191" s="503"/>
    </row>
    <row r="3192" spans="1:11" x14ac:dyDescent="0.2">
      <c r="A3192" s="163">
        <v>3177</v>
      </c>
      <c r="B3192" s="164"/>
      <c r="C3192" s="165"/>
      <c r="D3192" s="166"/>
      <c r="E3192" s="165"/>
      <c r="F3192" s="165"/>
      <c r="G3192" s="220"/>
      <c r="H3192" s="165"/>
      <c r="I3192" s="167"/>
      <c r="J3192" s="168"/>
      <c r="K3192" s="503"/>
    </row>
    <row r="3193" spans="1:11" x14ac:dyDescent="0.2">
      <c r="A3193" s="163">
        <v>3178</v>
      </c>
      <c r="B3193" s="164"/>
      <c r="C3193" s="165"/>
      <c r="D3193" s="166"/>
      <c r="E3193" s="165"/>
      <c r="F3193" s="165"/>
      <c r="G3193" s="220"/>
      <c r="H3193" s="165"/>
      <c r="I3193" s="167"/>
      <c r="J3193" s="168"/>
      <c r="K3193" s="503"/>
    </row>
    <row r="3194" spans="1:11" x14ac:dyDescent="0.2">
      <c r="A3194" s="163">
        <v>3179</v>
      </c>
      <c r="B3194" s="164"/>
      <c r="C3194" s="165"/>
      <c r="D3194" s="166"/>
      <c r="E3194" s="165"/>
      <c r="F3194" s="165"/>
      <c r="G3194" s="220"/>
      <c r="H3194" s="165"/>
      <c r="I3194" s="167"/>
      <c r="J3194" s="168"/>
      <c r="K3194" s="503"/>
    </row>
    <row r="3195" spans="1:11" x14ac:dyDescent="0.2">
      <c r="A3195" s="163">
        <v>3180</v>
      </c>
      <c r="B3195" s="164"/>
      <c r="C3195" s="165"/>
      <c r="D3195" s="166"/>
      <c r="E3195" s="165"/>
      <c r="F3195" s="165"/>
      <c r="G3195" s="220"/>
      <c r="H3195" s="165"/>
      <c r="I3195" s="167"/>
      <c r="J3195" s="168"/>
      <c r="K3195" s="503"/>
    </row>
    <row r="3196" spans="1:11" x14ac:dyDescent="0.2">
      <c r="A3196" s="163">
        <v>3181</v>
      </c>
      <c r="B3196" s="164"/>
      <c r="C3196" s="165"/>
      <c r="D3196" s="166"/>
      <c r="E3196" s="165"/>
      <c r="F3196" s="165"/>
      <c r="G3196" s="220"/>
      <c r="H3196" s="165"/>
      <c r="I3196" s="167"/>
      <c r="J3196" s="168"/>
      <c r="K3196" s="503"/>
    </row>
    <row r="3197" spans="1:11" x14ac:dyDescent="0.2">
      <c r="A3197" s="163">
        <v>3182</v>
      </c>
      <c r="B3197" s="164"/>
      <c r="C3197" s="165"/>
      <c r="D3197" s="166"/>
      <c r="E3197" s="165"/>
      <c r="F3197" s="165"/>
      <c r="G3197" s="220"/>
      <c r="H3197" s="165"/>
      <c r="I3197" s="167"/>
      <c r="J3197" s="168"/>
      <c r="K3197" s="503"/>
    </row>
    <row r="3198" spans="1:11" x14ac:dyDescent="0.2">
      <c r="A3198" s="163">
        <v>3183</v>
      </c>
      <c r="B3198" s="164"/>
      <c r="C3198" s="165"/>
      <c r="D3198" s="166"/>
      <c r="E3198" s="165"/>
      <c r="F3198" s="165"/>
      <c r="G3198" s="220"/>
      <c r="H3198" s="165"/>
      <c r="I3198" s="167"/>
      <c r="J3198" s="168"/>
      <c r="K3198" s="503"/>
    </row>
    <row r="3199" spans="1:11" x14ac:dyDescent="0.2">
      <c r="A3199" s="163">
        <v>3184</v>
      </c>
      <c r="B3199" s="164"/>
      <c r="C3199" s="165"/>
      <c r="D3199" s="166"/>
      <c r="E3199" s="165"/>
      <c r="F3199" s="165"/>
      <c r="G3199" s="220"/>
      <c r="H3199" s="165"/>
      <c r="I3199" s="167"/>
      <c r="J3199" s="168"/>
      <c r="K3199" s="503"/>
    </row>
    <row r="3200" spans="1:11" x14ac:dyDescent="0.2">
      <c r="A3200" s="163">
        <v>3185</v>
      </c>
      <c r="B3200" s="164"/>
      <c r="C3200" s="165"/>
      <c r="D3200" s="166"/>
      <c r="E3200" s="165"/>
      <c r="F3200" s="165"/>
      <c r="G3200" s="220"/>
      <c r="H3200" s="165"/>
      <c r="I3200" s="167"/>
      <c r="J3200" s="168"/>
      <c r="K3200" s="503"/>
    </row>
    <row r="3201" spans="1:11" x14ac:dyDescent="0.2">
      <c r="A3201" s="163">
        <v>3186</v>
      </c>
      <c r="B3201" s="164"/>
      <c r="C3201" s="165"/>
      <c r="D3201" s="166"/>
      <c r="E3201" s="165"/>
      <c r="F3201" s="165"/>
      <c r="G3201" s="220"/>
      <c r="H3201" s="165"/>
      <c r="I3201" s="167"/>
      <c r="J3201" s="168"/>
      <c r="K3201" s="503"/>
    </row>
    <row r="3202" spans="1:11" x14ac:dyDescent="0.2">
      <c r="A3202" s="163">
        <v>3187</v>
      </c>
      <c r="B3202" s="164"/>
      <c r="C3202" s="165"/>
      <c r="D3202" s="166"/>
      <c r="E3202" s="165"/>
      <c r="F3202" s="165"/>
      <c r="G3202" s="220"/>
      <c r="H3202" s="165"/>
      <c r="I3202" s="167"/>
      <c r="J3202" s="168"/>
      <c r="K3202" s="503"/>
    </row>
    <row r="3203" spans="1:11" x14ac:dyDescent="0.2">
      <c r="A3203" s="163">
        <v>3188</v>
      </c>
      <c r="B3203" s="164"/>
      <c r="C3203" s="165"/>
      <c r="D3203" s="166"/>
      <c r="E3203" s="165"/>
      <c r="F3203" s="165"/>
      <c r="G3203" s="220"/>
      <c r="H3203" s="165"/>
      <c r="I3203" s="167"/>
      <c r="J3203" s="168"/>
      <c r="K3203" s="503"/>
    </row>
    <row r="3204" spans="1:11" x14ac:dyDescent="0.2">
      <c r="A3204" s="163">
        <v>3189</v>
      </c>
      <c r="B3204" s="164"/>
      <c r="C3204" s="165"/>
      <c r="D3204" s="166"/>
      <c r="E3204" s="165"/>
      <c r="F3204" s="165"/>
      <c r="G3204" s="220"/>
      <c r="H3204" s="165"/>
      <c r="I3204" s="167"/>
      <c r="J3204" s="168"/>
      <c r="K3204" s="503"/>
    </row>
    <row r="3205" spans="1:11" x14ac:dyDescent="0.2">
      <c r="A3205" s="163">
        <v>3190</v>
      </c>
      <c r="B3205" s="164"/>
      <c r="C3205" s="165"/>
      <c r="D3205" s="166"/>
      <c r="E3205" s="165"/>
      <c r="F3205" s="165"/>
      <c r="G3205" s="220"/>
      <c r="H3205" s="165"/>
      <c r="I3205" s="167"/>
      <c r="J3205" s="168"/>
      <c r="K3205" s="503"/>
    </row>
    <row r="3206" spans="1:11" x14ac:dyDescent="0.2">
      <c r="A3206" s="163">
        <v>3191</v>
      </c>
      <c r="B3206" s="164"/>
      <c r="C3206" s="165"/>
      <c r="D3206" s="166"/>
      <c r="E3206" s="165"/>
      <c r="F3206" s="165"/>
      <c r="G3206" s="220"/>
      <c r="H3206" s="165"/>
      <c r="I3206" s="167"/>
      <c r="J3206" s="168"/>
      <c r="K3206" s="503"/>
    </row>
    <row r="3207" spans="1:11" x14ac:dyDescent="0.2">
      <c r="A3207" s="163">
        <v>3192</v>
      </c>
      <c r="B3207" s="164"/>
      <c r="C3207" s="165"/>
      <c r="D3207" s="166"/>
      <c r="E3207" s="165"/>
      <c r="F3207" s="165"/>
      <c r="G3207" s="220"/>
      <c r="H3207" s="165"/>
      <c r="I3207" s="167"/>
      <c r="J3207" s="168"/>
      <c r="K3207" s="503"/>
    </row>
    <row r="3208" spans="1:11" x14ac:dyDescent="0.2">
      <c r="A3208" s="163">
        <v>3193</v>
      </c>
      <c r="B3208" s="164"/>
      <c r="C3208" s="165"/>
      <c r="D3208" s="166"/>
      <c r="E3208" s="165"/>
      <c r="F3208" s="165"/>
      <c r="G3208" s="220"/>
      <c r="H3208" s="165"/>
      <c r="I3208" s="167"/>
      <c r="J3208" s="168"/>
      <c r="K3208" s="503"/>
    </row>
    <row r="3209" spans="1:11" x14ac:dyDescent="0.2">
      <c r="A3209" s="163">
        <v>3194</v>
      </c>
      <c r="B3209" s="164"/>
      <c r="C3209" s="165"/>
      <c r="D3209" s="166"/>
      <c r="E3209" s="165"/>
      <c r="F3209" s="165"/>
      <c r="G3209" s="220"/>
      <c r="H3209" s="165"/>
      <c r="I3209" s="167"/>
      <c r="J3209" s="168"/>
      <c r="K3209" s="503"/>
    </row>
    <row r="3210" spans="1:11" x14ac:dyDescent="0.2">
      <c r="A3210" s="163">
        <v>3195</v>
      </c>
      <c r="B3210" s="164"/>
      <c r="C3210" s="165"/>
      <c r="D3210" s="166"/>
      <c r="E3210" s="165"/>
      <c r="F3210" s="165"/>
      <c r="G3210" s="220"/>
      <c r="H3210" s="165"/>
      <c r="I3210" s="167"/>
      <c r="J3210" s="168"/>
      <c r="K3210" s="503"/>
    </row>
    <row r="3211" spans="1:11" x14ac:dyDescent="0.2">
      <c r="A3211" s="163">
        <v>3196</v>
      </c>
      <c r="B3211" s="164"/>
      <c r="C3211" s="165"/>
      <c r="D3211" s="166"/>
      <c r="E3211" s="165"/>
      <c r="F3211" s="165"/>
      <c r="G3211" s="220"/>
      <c r="H3211" s="165"/>
      <c r="I3211" s="167"/>
      <c r="J3211" s="168"/>
      <c r="K3211" s="503"/>
    </row>
    <row r="3212" spans="1:11" x14ac:dyDescent="0.2">
      <c r="A3212" s="163">
        <v>3197</v>
      </c>
      <c r="B3212" s="164"/>
      <c r="C3212" s="165"/>
      <c r="D3212" s="166"/>
      <c r="E3212" s="165"/>
      <c r="F3212" s="165"/>
      <c r="G3212" s="220"/>
      <c r="H3212" s="165"/>
      <c r="I3212" s="167"/>
      <c r="J3212" s="168"/>
      <c r="K3212" s="503"/>
    </row>
    <row r="3213" spans="1:11" x14ac:dyDescent="0.2">
      <c r="A3213" s="163">
        <v>3198</v>
      </c>
      <c r="B3213" s="164"/>
      <c r="C3213" s="165"/>
      <c r="D3213" s="166"/>
      <c r="E3213" s="165"/>
      <c r="F3213" s="165"/>
      <c r="G3213" s="220"/>
      <c r="H3213" s="165"/>
      <c r="I3213" s="167"/>
      <c r="J3213" s="168"/>
      <c r="K3213" s="503"/>
    </row>
    <row r="3214" spans="1:11" x14ac:dyDescent="0.2">
      <c r="A3214" s="163">
        <v>3199</v>
      </c>
      <c r="B3214" s="164"/>
      <c r="C3214" s="165"/>
      <c r="D3214" s="166"/>
      <c r="E3214" s="165"/>
      <c r="F3214" s="165"/>
      <c r="G3214" s="220"/>
      <c r="H3214" s="165"/>
      <c r="I3214" s="167"/>
      <c r="J3214" s="168"/>
      <c r="K3214" s="503"/>
    </row>
    <row r="3215" spans="1:11" x14ac:dyDescent="0.2">
      <c r="A3215" s="163">
        <v>3200</v>
      </c>
      <c r="B3215" s="164"/>
      <c r="C3215" s="165"/>
      <c r="D3215" s="166"/>
      <c r="E3215" s="165"/>
      <c r="F3215" s="165"/>
      <c r="G3215" s="220"/>
      <c r="H3215" s="165"/>
      <c r="I3215" s="167"/>
      <c r="J3215" s="168"/>
      <c r="K3215" s="503"/>
    </row>
    <row r="3216" spans="1:11" x14ac:dyDescent="0.2">
      <c r="A3216" s="163">
        <v>3201</v>
      </c>
      <c r="B3216" s="164"/>
      <c r="C3216" s="165"/>
      <c r="D3216" s="166"/>
      <c r="E3216" s="165"/>
      <c r="F3216" s="165"/>
      <c r="G3216" s="220"/>
      <c r="H3216" s="165"/>
      <c r="I3216" s="167"/>
      <c r="J3216" s="168"/>
      <c r="K3216" s="503"/>
    </row>
    <row r="3217" spans="1:11" x14ac:dyDescent="0.2">
      <c r="A3217" s="163">
        <v>3202</v>
      </c>
      <c r="B3217" s="164"/>
      <c r="C3217" s="165"/>
      <c r="D3217" s="166"/>
      <c r="E3217" s="165"/>
      <c r="F3217" s="165"/>
      <c r="G3217" s="220"/>
      <c r="H3217" s="165"/>
      <c r="I3217" s="167"/>
      <c r="J3217" s="168"/>
      <c r="K3217" s="503"/>
    </row>
    <row r="3218" spans="1:11" x14ac:dyDescent="0.2">
      <c r="A3218" s="163">
        <v>3203</v>
      </c>
      <c r="B3218" s="164"/>
      <c r="C3218" s="165"/>
      <c r="D3218" s="166"/>
      <c r="E3218" s="165"/>
      <c r="F3218" s="165"/>
      <c r="G3218" s="220"/>
      <c r="H3218" s="165"/>
      <c r="I3218" s="167"/>
      <c r="J3218" s="168"/>
      <c r="K3218" s="503"/>
    </row>
    <row r="3219" spans="1:11" x14ac:dyDescent="0.2">
      <c r="A3219" s="163">
        <v>3204</v>
      </c>
      <c r="B3219" s="164"/>
      <c r="C3219" s="165"/>
      <c r="D3219" s="166"/>
      <c r="E3219" s="165"/>
      <c r="F3219" s="165"/>
      <c r="G3219" s="220"/>
      <c r="H3219" s="165"/>
      <c r="I3219" s="167"/>
      <c r="J3219" s="168"/>
      <c r="K3219" s="503"/>
    </row>
    <row r="3220" spans="1:11" x14ac:dyDescent="0.2">
      <c r="A3220" s="163">
        <v>3205</v>
      </c>
      <c r="B3220" s="164"/>
      <c r="C3220" s="165"/>
      <c r="D3220" s="166"/>
      <c r="E3220" s="165"/>
      <c r="F3220" s="165"/>
      <c r="G3220" s="220"/>
      <c r="H3220" s="165"/>
      <c r="I3220" s="167"/>
      <c r="J3220" s="168"/>
      <c r="K3220" s="503"/>
    </row>
    <row r="3221" spans="1:11" x14ac:dyDescent="0.2">
      <c r="A3221" s="163">
        <v>3206</v>
      </c>
      <c r="B3221" s="164"/>
      <c r="C3221" s="165"/>
      <c r="D3221" s="166"/>
      <c r="E3221" s="165"/>
      <c r="F3221" s="165"/>
      <c r="G3221" s="220"/>
      <c r="H3221" s="165"/>
      <c r="I3221" s="167"/>
      <c r="J3221" s="168"/>
      <c r="K3221" s="503"/>
    </row>
    <row r="3222" spans="1:11" x14ac:dyDescent="0.2">
      <c r="A3222" s="163">
        <v>3207</v>
      </c>
      <c r="B3222" s="164"/>
      <c r="C3222" s="165"/>
      <c r="D3222" s="166"/>
      <c r="E3222" s="165"/>
      <c r="F3222" s="165"/>
      <c r="G3222" s="220"/>
      <c r="H3222" s="165"/>
      <c r="I3222" s="167"/>
      <c r="J3222" s="168"/>
      <c r="K3222" s="503"/>
    </row>
    <row r="3223" spans="1:11" x14ac:dyDescent="0.2">
      <c r="A3223" s="163">
        <v>3208</v>
      </c>
      <c r="B3223" s="164"/>
      <c r="C3223" s="165"/>
      <c r="D3223" s="166"/>
      <c r="E3223" s="165"/>
      <c r="F3223" s="165"/>
      <c r="G3223" s="220"/>
      <c r="H3223" s="165"/>
      <c r="I3223" s="167"/>
      <c r="J3223" s="168"/>
      <c r="K3223" s="503"/>
    </row>
    <row r="3224" spans="1:11" x14ac:dyDescent="0.2">
      <c r="A3224" s="163">
        <v>3209</v>
      </c>
      <c r="B3224" s="164"/>
      <c r="C3224" s="165"/>
      <c r="D3224" s="166"/>
      <c r="E3224" s="165"/>
      <c r="F3224" s="165"/>
      <c r="G3224" s="220"/>
      <c r="H3224" s="165"/>
      <c r="I3224" s="167"/>
      <c r="J3224" s="168"/>
      <c r="K3224" s="503"/>
    </row>
    <row r="3225" spans="1:11" x14ac:dyDescent="0.2">
      <c r="A3225" s="163">
        <v>3210</v>
      </c>
      <c r="B3225" s="164"/>
      <c r="C3225" s="165"/>
      <c r="D3225" s="166"/>
      <c r="E3225" s="165"/>
      <c r="F3225" s="165"/>
      <c r="G3225" s="220"/>
      <c r="H3225" s="165"/>
      <c r="I3225" s="167"/>
      <c r="J3225" s="168"/>
      <c r="K3225" s="503"/>
    </row>
    <row r="3226" spans="1:11" x14ac:dyDescent="0.2">
      <c r="A3226" s="163">
        <v>3211</v>
      </c>
      <c r="B3226" s="164"/>
      <c r="C3226" s="165"/>
      <c r="D3226" s="166"/>
      <c r="E3226" s="165"/>
      <c r="F3226" s="165"/>
      <c r="G3226" s="220"/>
      <c r="H3226" s="165"/>
      <c r="I3226" s="167"/>
      <c r="J3226" s="168"/>
      <c r="K3226" s="503"/>
    </row>
    <row r="3227" spans="1:11" x14ac:dyDescent="0.2">
      <c r="A3227" s="163">
        <v>3212</v>
      </c>
      <c r="B3227" s="164"/>
      <c r="C3227" s="165"/>
      <c r="D3227" s="166"/>
      <c r="E3227" s="165"/>
      <c r="F3227" s="165"/>
      <c r="G3227" s="220"/>
      <c r="H3227" s="165"/>
      <c r="I3227" s="167"/>
      <c r="J3227" s="168"/>
      <c r="K3227" s="503"/>
    </row>
    <row r="3228" spans="1:11" x14ac:dyDescent="0.2">
      <c r="A3228" s="163">
        <v>3213</v>
      </c>
      <c r="B3228" s="164"/>
      <c r="C3228" s="165"/>
      <c r="D3228" s="166"/>
      <c r="E3228" s="165"/>
      <c r="F3228" s="165"/>
      <c r="G3228" s="220"/>
      <c r="H3228" s="165"/>
      <c r="I3228" s="167"/>
      <c r="J3228" s="168"/>
      <c r="K3228" s="503"/>
    </row>
    <row r="3229" spans="1:11" x14ac:dyDescent="0.2">
      <c r="A3229" s="163">
        <v>3214</v>
      </c>
      <c r="B3229" s="164"/>
      <c r="C3229" s="165"/>
      <c r="D3229" s="166"/>
      <c r="E3229" s="165"/>
      <c r="F3229" s="165"/>
      <c r="G3229" s="220"/>
      <c r="H3229" s="165"/>
      <c r="I3229" s="167"/>
      <c r="J3229" s="168"/>
      <c r="K3229" s="503"/>
    </row>
    <row r="3230" spans="1:11" x14ac:dyDescent="0.2">
      <c r="A3230" s="163">
        <v>3215</v>
      </c>
      <c r="B3230" s="164"/>
      <c r="C3230" s="165"/>
      <c r="D3230" s="166"/>
      <c r="E3230" s="165"/>
      <c r="F3230" s="165"/>
      <c r="G3230" s="220"/>
      <c r="H3230" s="165"/>
      <c r="I3230" s="167"/>
      <c r="J3230" s="168"/>
      <c r="K3230" s="503"/>
    </row>
    <row r="3231" spans="1:11" x14ac:dyDescent="0.2">
      <c r="A3231" s="163">
        <v>3216</v>
      </c>
      <c r="B3231" s="164"/>
      <c r="C3231" s="165"/>
      <c r="D3231" s="166"/>
      <c r="E3231" s="165"/>
      <c r="F3231" s="165"/>
      <c r="G3231" s="220"/>
      <c r="H3231" s="165"/>
      <c r="I3231" s="167"/>
      <c r="J3231" s="168"/>
      <c r="K3231" s="503"/>
    </row>
    <row r="3232" spans="1:11" x14ac:dyDescent="0.2">
      <c r="A3232" s="163">
        <v>3217</v>
      </c>
      <c r="B3232" s="164"/>
      <c r="C3232" s="165"/>
      <c r="D3232" s="166"/>
      <c r="E3232" s="165"/>
      <c r="F3232" s="165"/>
      <c r="G3232" s="220"/>
      <c r="H3232" s="165"/>
      <c r="I3232" s="167"/>
      <c r="J3232" s="168"/>
      <c r="K3232" s="503"/>
    </row>
    <row r="3233" spans="1:11" x14ac:dyDescent="0.2">
      <c r="A3233" s="163">
        <v>3218</v>
      </c>
      <c r="B3233" s="164"/>
      <c r="C3233" s="165"/>
      <c r="D3233" s="166"/>
      <c r="E3233" s="165"/>
      <c r="F3233" s="165"/>
      <c r="G3233" s="220"/>
      <c r="H3233" s="165"/>
      <c r="I3233" s="167"/>
      <c r="J3233" s="168"/>
      <c r="K3233" s="503"/>
    </row>
    <row r="3234" spans="1:11" x14ac:dyDescent="0.2">
      <c r="A3234" s="163">
        <v>3219</v>
      </c>
      <c r="B3234" s="164"/>
      <c r="C3234" s="165"/>
      <c r="D3234" s="166"/>
      <c r="E3234" s="165"/>
      <c r="F3234" s="165"/>
      <c r="G3234" s="220"/>
      <c r="H3234" s="165"/>
      <c r="I3234" s="167"/>
      <c r="J3234" s="168"/>
      <c r="K3234" s="503"/>
    </row>
    <row r="3235" spans="1:11" x14ac:dyDescent="0.2">
      <c r="A3235" s="163">
        <v>3220</v>
      </c>
      <c r="B3235" s="164"/>
      <c r="C3235" s="165"/>
      <c r="D3235" s="166"/>
      <c r="E3235" s="165"/>
      <c r="F3235" s="165"/>
      <c r="G3235" s="220"/>
      <c r="H3235" s="165"/>
      <c r="I3235" s="167"/>
      <c r="J3235" s="168"/>
      <c r="K3235" s="503"/>
    </row>
    <row r="3236" spans="1:11" x14ac:dyDescent="0.2">
      <c r="A3236" s="163">
        <v>3221</v>
      </c>
      <c r="B3236" s="164"/>
      <c r="C3236" s="165"/>
      <c r="D3236" s="166"/>
      <c r="E3236" s="165"/>
      <c r="F3236" s="165"/>
      <c r="G3236" s="220"/>
      <c r="H3236" s="165"/>
      <c r="I3236" s="167"/>
      <c r="J3236" s="168"/>
      <c r="K3236" s="503"/>
    </row>
    <row r="3237" spans="1:11" x14ac:dyDescent="0.2">
      <c r="A3237" s="163">
        <v>3222</v>
      </c>
      <c r="B3237" s="164"/>
      <c r="C3237" s="165"/>
      <c r="D3237" s="166"/>
      <c r="E3237" s="165"/>
      <c r="F3237" s="165"/>
      <c r="G3237" s="220"/>
      <c r="H3237" s="165"/>
      <c r="I3237" s="167"/>
      <c r="J3237" s="168"/>
      <c r="K3237" s="503"/>
    </row>
    <row r="3238" spans="1:11" x14ac:dyDescent="0.2">
      <c r="A3238" s="163">
        <v>3223</v>
      </c>
      <c r="B3238" s="164"/>
      <c r="C3238" s="165"/>
      <c r="D3238" s="166"/>
      <c r="E3238" s="165"/>
      <c r="F3238" s="165"/>
      <c r="G3238" s="220"/>
      <c r="H3238" s="165"/>
      <c r="I3238" s="167"/>
      <c r="J3238" s="168"/>
      <c r="K3238" s="503"/>
    </row>
    <row r="3239" spans="1:11" x14ac:dyDescent="0.2">
      <c r="A3239" s="163">
        <v>3224</v>
      </c>
      <c r="B3239" s="164"/>
      <c r="C3239" s="165"/>
      <c r="D3239" s="166"/>
      <c r="E3239" s="165"/>
      <c r="F3239" s="165"/>
      <c r="G3239" s="220"/>
      <c r="H3239" s="165"/>
      <c r="I3239" s="167"/>
      <c r="J3239" s="168"/>
      <c r="K3239" s="503"/>
    </row>
    <row r="3240" spans="1:11" x14ac:dyDescent="0.2">
      <c r="A3240" s="163">
        <v>3225</v>
      </c>
      <c r="B3240" s="164"/>
      <c r="C3240" s="165"/>
      <c r="D3240" s="166"/>
      <c r="E3240" s="165"/>
      <c r="F3240" s="165"/>
      <c r="G3240" s="220"/>
      <c r="H3240" s="165"/>
      <c r="I3240" s="167"/>
      <c r="J3240" s="168"/>
      <c r="K3240" s="503"/>
    </row>
    <row r="3241" spans="1:11" x14ac:dyDescent="0.2">
      <c r="A3241" s="163">
        <v>3226</v>
      </c>
      <c r="B3241" s="164"/>
      <c r="C3241" s="165"/>
      <c r="D3241" s="166"/>
      <c r="E3241" s="165"/>
      <c r="F3241" s="165"/>
      <c r="G3241" s="220"/>
      <c r="H3241" s="165"/>
      <c r="I3241" s="167"/>
      <c r="J3241" s="168"/>
      <c r="K3241" s="503"/>
    </row>
    <row r="3242" spans="1:11" x14ac:dyDescent="0.2">
      <c r="A3242" s="163">
        <v>3227</v>
      </c>
      <c r="B3242" s="164"/>
      <c r="C3242" s="165"/>
      <c r="D3242" s="166"/>
      <c r="E3242" s="165"/>
      <c r="F3242" s="165"/>
      <c r="G3242" s="220"/>
      <c r="H3242" s="165"/>
      <c r="I3242" s="167"/>
      <c r="J3242" s="168"/>
      <c r="K3242" s="503"/>
    </row>
    <row r="3243" spans="1:11" x14ac:dyDescent="0.2">
      <c r="A3243" s="163">
        <v>3228</v>
      </c>
      <c r="B3243" s="164"/>
      <c r="C3243" s="165"/>
      <c r="D3243" s="166"/>
      <c r="E3243" s="165"/>
      <c r="F3243" s="165"/>
      <c r="G3243" s="220"/>
      <c r="H3243" s="165"/>
      <c r="I3243" s="167"/>
      <c r="J3243" s="168"/>
      <c r="K3243" s="503"/>
    </row>
    <row r="3244" spans="1:11" x14ac:dyDescent="0.2">
      <c r="A3244" s="163">
        <v>3229</v>
      </c>
      <c r="B3244" s="164"/>
      <c r="C3244" s="165"/>
      <c r="D3244" s="166"/>
      <c r="E3244" s="165"/>
      <c r="F3244" s="165"/>
      <c r="G3244" s="220"/>
      <c r="H3244" s="165"/>
      <c r="I3244" s="167"/>
      <c r="J3244" s="168"/>
      <c r="K3244" s="503"/>
    </row>
    <row r="3245" spans="1:11" x14ac:dyDescent="0.2">
      <c r="A3245" s="163">
        <v>3230</v>
      </c>
      <c r="B3245" s="164"/>
      <c r="C3245" s="165"/>
      <c r="D3245" s="166"/>
      <c r="E3245" s="165"/>
      <c r="F3245" s="165"/>
      <c r="G3245" s="220"/>
      <c r="H3245" s="165"/>
      <c r="I3245" s="167"/>
      <c r="J3245" s="168"/>
      <c r="K3245" s="503"/>
    </row>
    <row r="3246" spans="1:11" x14ac:dyDescent="0.2">
      <c r="A3246" s="163">
        <v>3231</v>
      </c>
      <c r="B3246" s="164"/>
      <c r="C3246" s="165"/>
      <c r="D3246" s="166"/>
      <c r="E3246" s="165"/>
      <c r="F3246" s="165"/>
      <c r="G3246" s="220"/>
      <c r="H3246" s="165"/>
      <c r="I3246" s="167"/>
      <c r="J3246" s="168"/>
      <c r="K3246" s="503"/>
    </row>
    <row r="3247" spans="1:11" x14ac:dyDescent="0.2">
      <c r="A3247" s="163">
        <v>3232</v>
      </c>
      <c r="B3247" s="164"/>
      <c r="C3247" s="165"/>
      <c r="D3247" s="166"/>
      <c r="E3247" s="165"/>
      <c r="F3247" s="165"/>
      <c r="G3247" s="220"/>
      <c r="H3247" s="165"/>
      <c r="I3247" s="167"/>
      <c r="J3247" s="168"/>
      <c r="K3247" s="503"/>
    </row>
    <row r="3248" spans="1:11" x14ac:dyDescent="0.2">
      <c r="A3248" s="163">
        <v>3233</v>
      </c>
      <c r="B3248" s="164"/>
      <c r="C3248" s="165"/>
      <c r="D3248" s="166"/>
      <c r="E3248" s="165"/>
      <c r="F3248" s="165"/>
      <c r="G3248" s="220"/>
      <c r="H3248" s="165"/>
      <c r="I3248" s="167"/>
      <c r="J3248" s="168"/>
      <c r="K3248" s="503"/>
    </row>
    <row r="3249" spans="1:11" x14ac:dyDescent="0.2">
      <c r="A3249" s="163">
        <v>3234</v>
      </c>
      <c r="B3249" s="164"/>
      <c r="C3249" s="165"/>
      <c r="D3249" s="166"/>
      <c r="E3249" s="165"/>
      <c r="F3249" s="165"/>
      <c r="G3249" s="220"/>
      <c r="H3249" s="165"/>
      <c r="I3249" s="167"/>
      <c r="J3249" s="168"/>
      <c r="K3249" s="503"/>
    </row>
    <row r="3250" spans="1:11" x14ac:dyDescent="0.2">
      <c r="A3250" s="163">
        <v>3235</v>
      </c>
      <c r="B3250" s="164"/>
      <c r="C3250" s="165"/>
      <c r="D3250" s="166"/>
      <c r="E3250" s="165"/>
      <c r="F3250" s="165"/>
      <c r="G3250" s="220"/>
      <c r="H3250" s="165"/>
      <c r="I3250" s="167"/>
      <c r="J3250" s="168"/>
      <c r="K3250" s="503"/>
    </row>
    <row r="3251" spans="1:11" x14ac:dyDescent="0.2">
      <c r="A3251" s="163">
        <v>3236</v>
      </c>
      <c r="B3251" s="164"/>
      <c r="C3251" s="165"/>
      <c r="D3251" s="166"/>
      <c r="E3251" s="165"/>
      <c r="F3251" s="165"/>
      <c r="G3251" s="220"/>
      <c r="H3251" s="165"/>
      <c r="I3251" s="167"/>
      <c r="J3251" s="168"/>
      <c r="K3251" s="503"/>
    </row>
    <row r="3252" spans="1:11" x14ac:dyDescent="0.2">
      <c r="A3252" s="163">
        <v>3237</v>
      </c>
      <c r="B3252" s="164"/>
      <c r="C3252" s="165"/>
      <c r="D3252" s="166"/>
      <c r="E3252" s="165"/>
      <c r="F3252" s="165"/>
      <c r="G3252" s="220"/>
      <c r="H3252" s="165"/>
      <c r="I3252" s="167"/>
      <c r="J3252" s="168"/>
      <c r="K3252" s="503"/>
    </row>
    <row r="3253" spans="1:11" x14ac:dyDescent="0.2">
      <c r="A3253" s="163">
        <v>3238</v>
      </c>
      <c r="B3253" s="164"/>
      <c r="C3253" s="165"/>
      <c r="D3253" s="166"/>
      <c r="E3253" s="165"/>
      <c r="F3253" s="165"/>
      <c r="G3253" s="220"/>
      <c r="H3253" s="165"/>
      <c r="I3253" s="167"/>
      <c r="J3253" s="168"/>
      <c r="K3253" s="503"/>
    </row>
    <row r="3254" spans="1:11" x14ac:dyDescent="0.2">
      <c r="A3254" s="163">
        <v>3239</v>
      </c>
      <c r="B3254" s="164"/>
      <c r="C3254" s="165"/>
      <c r="D3254" s="166"/>
      <c r="E3254" s="165"/>
      <c r="F3254" s="165"/>
      <c r="G3254" s="220"/>
      <c r="H3254" s="165"/>
      <c r="I3254" s="167"/>
      <c r="J3254" s="168"/>
      <c r="K3254" s="503"/>
    </row>
    <row r="3255" spans="1:11" x14ac:dyDescent="0.2">
      <c r="A3255" s="163">
        <v>3240</v>
      </c>
      <c r="B3255" s="164"/>
      <c r="C3255" s="165"/>
      <c r="D3255" s="166"/>
      <c r="E3255" s="165"/>
      <c r="F3255" s="165"/>
      <c r="G3255" s="220"/>
      <c r="H3255" s="165"/>
      <c r="I3255" s="167"/>
      <c r="J3255" s="168"/>
      <c r="K3255" s="503"/>
    </row>
    <row r="3256" spans="1:11" x14ac:dyDescent="0.2">
      <c r="A3256" s="163">
        <v>3241</v>
      </c>
      <c r="B3256" s="164"/>
      <c r="C3256" s="165"/>
      <c r="D3256" s="166"/>
      <c r="E3256" s="165"/>
      <c r="F3256" s="165"/>
      <c r="G3256" s="220"/>
      <c r="H3256" s="165"/>
      <c r="I3256" s="167"/>
      <c r="J3256" s="168"/>
      <c r="K3256" s="503"/>
    </row>
    <row r="3257" spans="1:11" x14ac:dyDescent="0.2">
      <c r="A3257" s="163">
        <v>3242</v>
      </c>
      <c r="B3257" s="164"/>
      <c r="C3257" s="165"/>
      <c r="D3257" s="166"/>
      <c r="E3257" s="165"/>
      <c r="F3257" s="165"/>
      <c r="G3257" s="220"/>
      <c r="H3257" s="165"/>
      <c r="I3257" s="167"/>
      <c r="J3257" s="168"/>
      <c r="K3257" s="503"/>
    </row>
    <row r="3258" spans="1:11" x14ac:dyDescent="0.2">
      <c r="A3258" s="163">
        <v>3243</v>
      </c>
      <c r="B3258" s="164"/>
      <c r="C3258" s="165"/>
      <c r="D3258" s="166"/>
      <c r="E3258" s="165"/>
      <c r="F3258" s="165"/>
      <c r="G3258" s="220"/>
      <c r="H3258" s="165"/>
      <c r="I3258" s="167"/>
      <c r="J3258" s="168"/>
      <c r="K3258" s="503"/>
    </row>
    <row r="3259" spans="1:11" x14ac:dyDescent="0.2">
      <c r="A3259" s="163">
        <v>3244</v>
      </c>
      <c r="B3259" s="164"/>
      <c r="C3259" s="165"/>
      <c r="D3259" s="166"/>
      <c r="E3259" s="165"/>
      <c r="F3259" s="165"/>
      <c r="G3259" s="220"/>
      <c r="H3259" s="165"/>
      <c r="I3259" s="167"/>
      <c r="J3259" s="168"/>
      <c r="K3259" s="503"/>
    </row>
    <row r="3260" spans="1:11" x14ac:dyDescent="0.2">
      <c r="A3260" s="163">
        <v>3245</v>
      </c>
      <c r="B3260" s="164"/>
      <c r="C3260" s="165"/>
      <c r="D3260" s="166"/>
      <c r="E3260" s="165"/>
      <c r="F3260" s="165"/>
      <c r="G3260" s="220"/>
      <c r="H3260" s="165"/>
      <c r="I3260" s="167"/>
      <c r="J3260" s="168"/>
      <c r="K3260" s="503"/>
    </row>
    <row r="3261" spans="1:11" x14ac:dyDescent="0.2">
      <c r="A3261" s="163">
        <v>3246</v>
      </c>
      <c r="B3261" s="164"/>
      <c r="C3261" s="165"/>
      <c r="D3261" s="166"/>
      <c r="E3261" s="165"/>
      <c r="F3261" s="165"/>
      <c r="G3261" s="220"/>
      <c r="H3261" s="165"/>
      <c r="I3261" s="167"/>
      <c r="J3261" s="168"/>
      <c r="K3261" s="503"/>
    </row>
    <row r="3262" spans="1:11" x14ac:dyDescent="0.2">
      <c r="A3262" s="163">
        <v>3247</v>
      </c>
      <c r="B3262" s="164"/>
      <c r="C3262" s="165"/>
      <c r="D3262" s="166"/>
      <c r="E3262" s="165"/>
      <c r="F3262" s="165"/>
      <c r="G3262" s="220"/>
      <c r="H3262" s="165"/>
      <c r="I3262" s="167"/>
      <c r="J3262" s="168"/>
      <c r="K3262" s="503"/>
    </row>
    <row r="3263" spans="1:11" x14ac:dyDescent="0.2">
      <c r="A3263" s="163">
        <v>3248</v>
      </c>
      <c r="B3263" s="164"/>
      <c r="C3263" s="165"/>
      <c r="D3263" s="166"/>
      <c r="E3263" s="165"/>
      <c r="F3263" s="165"/>
      <c r="G3263" s="220"/>
      <c r="H3263" s="165"/>
      <c r="I3263" s="167"/>
      <c r="J3263" s="168"/>
      <c r="K3263" s="503"/>
    </row>
    <row r="3264" spans="1:11" x14ac:dyDescent="0.2">
      <c r="A3264" s="163">
        <v>3249</v>
      </c>
      <c r="B3264" s="164"/>
      <c r="C3264" s="165"/>
      <c r="D3264" s="166"/>
      <c r="E3264" s="165"/>
      <c r="F3264" s="165"/>
      <c r="G3264" s="220"/>
      <c r="H3264" s="165"/>
      <c r="I3264" s="167"/>
      <c r="J3264" s="168"/>
      <c r="K3264" s="503"/>
    </row>
    <row r="3265" spans="1:11" x14ac:dyDescent="0.2">
      <c r="A3265" s="163">
        <v>3250</v>
      </c>
      <c r="B3265" s="164"/>
      <c r="C3265" s="165"/>
      <c r="D3265" s="166"/>
      <c r="E3265" s="165"/>
      <c r="F3265" s="165"/>
      <c r="G3265" s="220"/>
      <c r="H3265" s="165"/>
      <c r="I3265" s="167"/>
      <c r="J3265" s="168"/>
      <c r="K3265" s="503"/>
    </row>
    <row r="3266" spans="1:11" x14ac:dyDescent="0.2">
      <c r="A3266" s="163">
        <v>3251</v>
      </c>
      <c r="B3266" s="164"/>
      <c r="C3266" s="165"/>
      <c r="D3266" s="166"/>
      <c r="E3266" s="165"/>
      <c r="F3266" s="165"/>
      <c r="G3266" s="220"/>
      <c r="H3266" s="165"/>
      <c r="I3266" s="167"/>
      <c r="J3266" s="168"/>
      <c r="K3266" s="503"/>
    </row>
    <row r="3267" spans="1:11" x14ac:dyDescent="0.2">
      <c r="A3267" s="163">
        <v>3252</v>
      </c>
      <c r="B3267" s="164"/>
      <c r="C3267" s="165"/>
      <c r="D3267" s="166"/>
      <c r="E3267" s="165"/>
      <c r="F3267" s="165"/>
      <c r="G3267" s="220"/>
      <c r="H3267" s="165"/>
      <c r="I3267" s="167"/>
      <c r="J3267" s="168"/>
      <c r="K3267" s="503"/>
    </row>
    <row r="3268" spans="1:11" x14ac:dyDescent="0.2">
      <c r="A3268" s="163">
        <v>3253</v>
      </c>
      <c r="B3268" s="164"/>
      <c r="C3268" s="165"/>
      <c r="D3268" s="166"/>
      <c r="E3268" s="165"/>
      <c r="F3268" s="165"/>
      <c r="G3268" s="220"/>
      <c r="H3268" s="165"/>
      <c r="I3268" s="167"/>
      <c r="J3268" s="168"/>
      <c r="K3268" s="503"/>
    </row>
    <row r="3269" spans="1:11" x14ac:dyDescent="0.2">
      <c r="A3269" s="163">
        <v>3254</v>
      </c>
      <c r="B3269" s="164"/>
      <c r="C3269" s="165"/>
      <c r="D3269" s="166"/>
      <c r="E3269" s="165"/>
      <c r="F3269" s="165"/>
      <c r="G3269" s="220"/>
      <c r="H3269" s="165"/>
      <c r="I3269" s="167"/>
      <c r="J3269" s="168"/>
      <c r="K3269" s="503"/>
    </row>
    <row r="3270" spans="1:11" x14ac:dyDescent="0.2">
      <c r="A3270" s="163">
        <v>3255</v>
      </c>
      <c r="B3270" s="164"/>
      <c r="C3270" s="165"/>
      <c r="D3270" s="166"/>
      <c r="E3270" s="165"/>
      <c r="F3270" s="165"/>
      <c r="G3270" s="220"/>
      <c r="H3270" s="165"/>
      <c r="I3270" s="167"/>
      <c r="J3270" s="168"/>
      <c r="K3270" s="503"/>
    </row>
    <row r="3271" spans="1:11" x14ac:dyDescent="0.2">
      <c r="A3271" s="163">
        <v>3256</v>
      </c>
      <c r="B3271" s="164"/>
      <c r="C3271" s="165"/>
      <c r="D3271" s="166"/>
      <c r="E3271" s="165"/>
      <c r="F3271" s="165"/>
      <c r="G3271" s="220"/>
      <c r="H3271" s="165"/>
      <c r="I3271" s="167"/>
      <c r="J3271" s="168"/>
      <c r="K3271" s="503"/>
    </row>
    <row r="3272" spans="1:11" x14ac:dyDescent="0.2">
      <c r="A3272" s="163">
        <v>3257</v>
      </c>
      <c r="B3272" s="164"/>
      <c r="C3272" s="165"/>
      <c r="D3272" s="166"/>
      <c r="E3272" s="165"/>
      <c r="F3272" s="165"/>
      <c r="G3272" s="220"/>
      <c r="H3272" s="165"/>
      <c r="I3272" s="167"/>
      <c r="J3272" s="168"/>
      <c r="K3272" s="503"/>
    </row>
    <row r="3273" spans="1:11" x14ac:dyDescent="0.2">
      <c r="A3273" s="163">
        <v>3258</v>
      </c>
      <c r="B3273" s="164"/>
      <c r="C3273" s="165"/>
      <c r="D3273" s="166"/>
      <c r="E3273" s="165"/>
      <c r="F3273" s="165"/>
      <c r="G3273" s="220"/>
      <c r="H3273" s="165"/>
      <c r="I3273" s="167"/>
      <c r="J3273" s="168"/>
      <c r="K3273" s="503"/>
    </row>
    <row r="3274" spans="1:11" x14ac:dyDescent="0.2">
      <c r="A3274" s="163">
        <v>3259</v>
      </c>
      <c r="B3274" s="164"/>
      <c r="C3274" s="165"/>
      <c r="D3274" s="166"/>
      <c r="E3274" s="165"/>
      <c r="F3274" s="165"/>
      <c r="G3274" s="220"/>
      <c r="H3274" s="165"/>
      <c r="I3274" s="167"/>
      <c r="J3274" s="168"/>
      <c r="K3274" s="503"/>
    </row>
    <row r="3275" spans="1:11" x14ac:dyDescent="0.2">
      <c r="A3275" s="163">
        <v>3260</v>
      </c>
      <c r="B3275" s="164"/>
      <c r="C3275" s="165"/>
      <c r="D3275" s="166"/>
      <c r="E3275" s="165"/>
      <c r="F3275" s="165"/>
      <c r="G3275" s="220"/>
      <c r="H3275" s="165"/>
      <c r="I3275" s="167"/>
      <c r="J3275" s="168"/>
      <c r="K3275" s="503"/>
    </row>
    <row r="3276" spans="1:11" x14ac:dyDescent="0.2">
      <c r="A3276" s="163">
        <v>3261</v>
      </c>
      <c r="B3276" s="164"/>
      <c r="C3276" s="165"/>
      <c r="D3276" s="166"/>
      <c r="E3276" s="165"/>
      <c r="F3276" s="165"/>
      <c r="G3276" s="220"/>
      <c r="H3276" s="165"/>
      <c r="I3276" s="167"/>
      <c r="J3276" s="168"/>
      <c r="K3276" s="503"/>
    </row>
    <row r="3277" spans="1:11" x14ac:dyDescent="0.2">
      <c r="A3277" s="163">
        <v>3262</v>
      </c>
      <c r="B3277" s="164"/>
      <c r="C3277" s="165"/>
      <c r="D3277" s="166"/>
      <c r="E3277" s="165"/>
      <c r="F3277" s="165"/>
      <c r="G3277" s="220"/>
      <c r="H3277" s="165"/>
      <c r="I3277" s="167"/>
      <c r="J3277" s="168"/>
      <c r="K3277" s="503"/>
    </row>
    <row r="3278" spans="1:11" x14ac:dyDescent="0.2">
      <c r="A3278" s="163">
        <v>3263</v>
      </c>
      <c r="B3278" s="164"/>
      <c r="C3278" s="165"/>
      <c r="D3278" s="166"/>
      <c r="E3278" s="165"/>
      <c r="F3278" s="165"/>
      <c r="G3278" s="220"/>
      <c r="H3278" s="165"/>
      <c r="I3278" s="167"/>
      <c r="J3278" s="168"/>
      <c r="K3278" s="503"/>
    </row>
    <row r="3279" spans="1:11" x14ac:dyDescent="0.2">
      <c r="A3279" s="163">
        <v>3264</v>
      </c>
      <c r="B3279" s="164"/>
      <c r="C3279" s="165"/>
      <c r="D3279" s="166"/>
      <c r="E3279" s="165"/>
      <c r="F3279" s="165"/>
      <c r="G3279" s="220"/>
      <c r="H3279" s="165"/>
      <c r="I3279" s="167"/>
      <c r="J3279" s="168"/>
      <c r="K3279" s="503"/>
    </row>
    <row r="3280" spans="1:11" x14ac:dyDescent="0.2">
      <c r="A3280" s="163">
        <v>3265</v>
      </c>
      <c r="B3280" s="164"/>
      <c r="C3280" s="165"/>
      <c r="D3280" s="166"/>
      <c r="E3280" s="165"/>
      <c r="F3280" s="165"/>
      <c r="G3280" s="220"/>
      <c r="H3280" s="165"/>
      <c r="I3280" s="167"/>
      <c r="J3280" s="168"/>
      <c r="K3280" s="503"/>
    </row>
    <row r="3281" spans="1:11" x14ac:dyDescent="0.2">
      <c r="A3281" s="163">
        <v>3266</v>
      </c>
      <c r="B3281" s="164"/>
      <c r="C3281" s="165"/>
      <c r="D3281" s="166"/>
      <c r="E3281" s="165"/>
      <c r="F3281" s="165"/>
      <c r="G3281" s="220"/>
      <c r="H3281" s="165"/>
      <c r="I3281" s="167"/>
      <c r="J3281" s="168"/>
      <c r="K3281" s="503"/>
    </row>
    <row r="3282" spans="1:11" x14ac:dyDescent="0.2">
      <c r="A3282" s="163">
        <v>3267</v>
      </c>
      <c r="B3282" s="164"/>
      <c r="C3282" s="165"/>
      <c r="D3282" s="166"/>
      <c r="E3282" s="165"/>
      <c r="F3282" s="165"/>
      <c r="G3282" s="220"/>
      <c r="H3282" s="165"/>
      <c r="I3282" s="167"/>
      <c r="J3282" s="168"/>
      <c r="K3282" s="503"/>
    </row>
    <row r="3283" spans="1:11" x14ac:dyDescent="0.2">
      <c r="A3283" s="163">
        <v>3268</v>
      </c>
      <c r="B3283" s="164"/>
      <c r="C3283" s="165"/>
      <c r="D3283" s="166"/>
      <c r="E3283" s="165"/>
      <c r="F3283" s="165"/>
      <c r="G3283" s="220"/>
      <c r="H3283" s="165"/>
      <c r="I3283" s="167"/>
      <c r="J3283" s="168"/>
      <c r="K3283" s="503"/>
    </row>
    <row r="3284" spans="1:11" x14ac:dyDescent="0.2">
      <c r="A3284" s="163">
        <v>3269</v>
      </c>
      <c r="B3284" s="164"/>
      <c r="C3284" s="165"/>
      <c r="D3284" s="166"/>
      <c r="E3284" s="165"/>
      <c r="F3284" s="165"/>
      <c r="G3284" s="220"/>
      <c r="H3284" s="165"/>
      <c r="I3284" s="167"/>
      <c r="J3284" s="168"/>
      <c r="K3284" s="503"/>
    </row>
    <row r="3285" spans="1:11" x14ac:dyDescent="0.2">
      <c r="A3285" s="163">
        <v>3270</v>
      </c>
      <c r="B3285" s="164"/>
      <c r="C3285" s="165"/>
      <c r="D3285" s="166"/>
      <c r="E3285" s="165"/>
      <c r="F3285" s="165"/>
      <c r="G3285" s="220"/>
      <c r="H3285" s="165"/>
      <c r="I3285" s="167"/>
      <c r="J3285" s="168"/>
      <c r="K3285" s="503"/>
    </row>
    <row r="3286" spans="1:11" x14ac:dyDescent="0.2">
      <c r="A3286" s="163">
        <v>3271</v>
      </c>
      <c r="B3286" s="164"/>
      <c r="C3286" s="165"/>
      <c r="D3286" s="166"/>
      <c r="E3286" s="165"/>
      <c r="F3286" s="165"/>
      <c r="G3286" s="220"/>
      <c r="H3286" s="165"/>
      <c r="I3286" s="167"/>
      <c r="J3286" s="168"/>
      <c r="K3286" s="503"/>
    </row>
    <row r="3287" spans="1:11" x14ac:dyDescent="0.2">
      <c r="A3287" s="163">
        <v>3272</v>
      </c>
      <c r="B3287" s="164"/>
      <c r="C3287" s="165"/>
      <c r="D3287" s="166"/>
      <c r="E3287" s="165"/>
      <c r="F3287" s="165"/>
      <c r="G3287" s="220"/>
      <c r="H3287" s="165"/>
      <c r="I3287" s="167"/>
      <c r="J3287" s="168"/>
      <c r="K3287" s="503"/>
    </row>
    <row r="3288" spans="1:11" x14ac:dyDescent="0.2">
      <c r="A3288" s="163">
        <v>3273</v>
      </c>
      <c r="B3288" s="164"/>
      <c r="C3288" s="165"/>
      <c r="D3288" s="166"/>
      <c r="E3288" s="165"/>
      <c r="F3288" s="165"/>
      <c r="G3288" s="220"/>
      <c r="H3288" s="165"/>
      <c r="I3288" s="167"/>
      <c r="J3288" s="168"/>
      <c r="K3288" s="503"/>
    </row>
    <row r="3289" spans="1:11" x14ac:dyDescent="0.2">
      <c r="A3289" s="163">
        <v>3274</v>
      </c>
      <c r="B3289" s="164"/>
      <c r="C3289" s="165"/>
      <c r="D3289" s="166"/>
      <c r="E3289" s="165"/>
      <c r="F3289" s="165"/>
      <c r="G3289" s="220"/>
      <c r="H3289" s="165"/>
      <c r="I3289" s="167"/>
      <c r="J3289" s="168"/>
      <c r="K3289" s="503"/>
    </row>
    <row r="3290" spans="1:11" x14ac:dyDescent="0.2">
      <c r="A3290" s="163">
        <v>3275</v>
      </c>
      <c r="B3290" s="164"/>
      <c r="C3290" s="165"/>
      <c r="D3290" s="166"/>
      <c r="E3290" s="165"/>
      <c r="F3290" s="165"/>
      <c r="G3290" s="220"/>
      <c r="H3290" s="165"/>
      <c r="I3290" s="167"/>
      <c r="J3290" s="168"/>
      <c r="K3290" s="503"/>
    </row>
    <row r="3291" spans="1:11" x14ac:dyDescent="0.2">
      <c r="A3291" s="163">
        <v>3276</v>
      </c>
      <c r="B3291" s="164"/>
      <c r="C3291" s="165"/>
      <c r="D3291" s="166"/>
      <c r="E3291" s="165"/>
      <c r="F3291" s="165"/>
      <c r="G3291" s="220"/>
      <c r="H3291" s="165"/>
      <c r="I3291" s="167"/>
      <c r="J3291" s="168"/>
      <c r="K3291" s="503"/>
    </row>
    <row r="3292" spans="1:11" x14ac:dyDescent="0.2">
      <c r="A3292" s="163">
        <v>3277</v>
      </c>
      <c r="B3292" s="164"/>
      <c r="C3292" s="165"/>
      <c r="D3292" s="166"/>
      <c r="E3292" s="165"/>
      <c r="F3292" s="165"/>
      <c r="G3292" s="220"/>
      <c r="H3292" s="165"/>
      <c r="I3292" s="167"/>
      <c r="J3292" s="168"/>
      <c r="K3292" s="503"/>
    </row>
    <row r="3293" spans="1:11" x14ac:dyDescent="0.2">
      <c r="A3293" s="163">
        <v>3278</v>
      </c>
      <c r="B3293" s="164"/>
      <c r="C3293" s="165"/>
      <c r="D3293" s="166"/>
      <c r="E3293" s="165"/>
      <c r="F3293" s="165"/>
      <c r="G3293" s="220"/>
      <c r="H3293" s="165"/>
      <c r="I3293" s="167"/>
      <c r="J3293" s="168"/>
      <c r="K3293" s="503"/>
    </row>
    <row r="3294" spans="1:11" x14ac:dyDescent="0.2">
      <c r="A3294" s="163">
        <v>3279</v>
      </c>
      <c r="B3294" s="164"/>
      <c r="C3294" s="165"/>
      <c r="D3294" s="166"/>
      <c r="E3294" s="165"/>
      <c r="F3294" s="165"/>
      <c r="G3294" s="220"/>
      <c r="H3294" s="165"/>
      <c r="I3294" s="167"/>
      <c r="J3294" s="168"/>
      <c r="K3294" s="503"/>
    </row>
    <row r="3295" spans="1:11" x14ac:dyDescent="0.2">
      <c r="A3295" s="163">
        <v>3280</v>
      </c>
      <c r="B3295" s="164"/>
      <c r="C3295" s="165"/>
      <c r="D3295" s="166"/>
      <c r="E3295" s="165"/>
      <c r="F3295" s="165"/>
      <c r="G3295" s="220"/>
      <c r="H3295" s="165"/>
      <c r="I3295" s="167"/>
      <c r="J3295" s="168"/>
      <c r="K3295" s="503"/>
    </row>
    <row r="3296" spans="1:11" x14ac:dyDescent="0.2">
      <c r="A3296" s="163">
        <v>3281</v>
      </c>
      <c r="B3296" s="164"/>
      <c r="C3296" s="165"/>
      <c r="D3296" s="166"/>
      <c r="E3296" s="165"/>
      <c r="F3296" s="165"/>
      <c r="G3296" s="220"/>
      <c r="H3296" s="165"/>
      <c r="I3296" s="167"/>
      <c r="J3296" s="168"/>
      <c r="K3296" s="503"/>
    </row>
    <row r="3297" spans="1:11" x14ac:dyDescent="0.2">
      <c r="A3297" s="163">
        <v>3282</v>
      </c>
      <c r="B3297" s="164"/>
      <c r="C3297" s="165"/>
      <c r="D3297" s="166"/>
      <c r="E3297" s="165"/>
      <c r="F3297" s="165"/>
      <c r="G3297" s="220"/>
      <c r="H3297" s="165"/>
      <c r="I3297" s="167"/>
      <c r="J3297" s="168"/>
      <c r="K3297" s="503"/>
    </row>
    <row r="3298" spans="1:11" x14ac:dyDescent="0.2">
      <c r="A3298" s="163">
        <v>3283</v>
      </c>
      <c r="B3298" s="164"/>
      <c r="C3298" s="165"/>
      <c r="D3298" s="166"/>
      <c r="E3298" s="165"/>
      <c r="F3298" s="165"/>
      <c r="G3298" s="220"/>
      <c r="H3298" s="165"/>
      <c r="I3298" s="167"/>
      <c r="J3298" s="168"/>
      <c r="K3298" s="503"/>
    </row>
    <row r="3299" spans="1:11" x14ac:dyDescent="0.2">
      <c r="A3299" s="163">
        <v>3284</v>
      </c>
      <c r="B3299" s="164"/>
      <c r="C3299" s="165"/>
      <c r="D3299" s="166"/>
      <c r="E3299" s="165"/>
      <c r="F3299" s="165"/>
      <c r="G3299" s="220"/>
      <c r="H3299" s="165"/>
      <c r="I3299" s="167"/>
      <c r="J3299" s="168"/>
      <c r="K3299" s="503"/>
    </row>
    <row r="3300" spans="1:11" x14ac:dyDescent="0.2">
      <c r="A3300" s="163">
        <v>3285</v>
      </c>
      <c r="B3300" s="164"/>
      <c r="C3300" s="165"/>
      <c r="D3300" s="166"/>
      <c r="E3300" s="165"/>
      <c r="F3300" s="165"/>
      <c r="G3300" s="220"/>
      <c r="H3300" s="165"/>
      <c r="I3300" s="167"/>
      <c r="J3300" s="168"/>
      <c r="K3300" s="503"/>
    </row>
    <row r="3301" spans="1:11" x14ac:dyDescent="0.2">
      <c r="A3301" s="163">
        <v>3286</v>
      </c>
      <c r="B3301" s="164"/>
      <c r="C3301" s="165"/>
      <c r="D3301" s="166"/>
      <c r="E3301" s="165"/>
      <c r="F3301" s="165"/>
      <c r="G3301" s="220"/>
      <c r="H3301" s="165"/>
      <c r="I3301" s="167"/>
      <c r="J3301" s="168"/>
      <c r="K3301" s="503"/>
    </row>
    <row r="3302" spans="1:11" x14ac:dyDescent="0.2">
      <c r="A3302" s="163">
        <v>3287</v>
      </c>
      <c r="B3302" s="164"/>
      <c r="C3302" s="165"/>
      <c r="D3302" s="166"/>
      <c r="E3302" s="165"/>
      <c r="F3302" s="165"/>
      <c r="G3302" s="220"/>
      <c r="H3302" s="165"/>
      <c r="I3302" s="167"/>
      <c r="J3302" s="168"/>
      <c r="K3302" s="503"/>
    </row>
    <row r="3303" spans="1:11" x14ac:dyDescent="0.2">
      <c r="A3303" s="163">
        <v>3288</v>
      </c>
      <c r="B3303" s="164"/>
      <c r="C3303" s="165"/>
      <c r="D3303" s="166"/>
      <c r="E3303" s="165"/>
      <c r="F3303" s="165"/>
      <c r="G3303" s="220"/>
      <c r="H3303" s="165"/>
      <c r="I3303" s="167"/>
      <c r="J3303" s="168"/>
      <c r="K3303" s="503"/>
    </row>
    <row r="3304" spans="1:11" x14ac:dyDescent="0.2">
      <c r="A3304" s="163">
        <v>3289</v>
      </c>
      <c r="B3304" s="164"/>
      <c r="C3304" s="165"/>
      <c r="D3304" s="166"/>
      <c r="E3304" s="165"/>
      <c r="F3304" s="165"/>
      <c r="G3304" s="220"/>
      <c r="H3304" s="165"/>
      <c r="I3304" s="167"/>
      <c r="J3304" s="168"/>
      <c r="K3304" s="503"/>
    </row>
    <row r="3305" spans="1:11" x14ac:dyDescent="0.2">
      <c r="A3305" s="163">
        <v>3290</v>
      </c>
      <c r="B3305" s="164"/>
      <c r="C3305" s="165"/>
      <c r="D3305" s="166"/>
      <c r="E3305" s="165"/>
      <c r="F3305" s="165"/>
      <c r="G3305" s="220"/>
      <c r="H3305" s="165"/>
      <c r="I3305" s="167"/>
      <c r="J3305" s="168"/>
      <c r="K3305" s="503"/>
    </row>
    <row r="3306" spans="1:11" x14ac:dyDescent="0.2">
      <c r="A3306" s="163">
        <v>3291</v>
      </c>
      <c r="B3306" s="164"/>
      <c r="C3306" s="165"/>
      <c r="D3306" s="166"/>
      <c r="E3306" s="165"/>
      <c r="F3306" s="165"/>
      <c r="G3306" s="220"/>
      <c r="H3306" s="165"/>
      <c r="I3306" s="167"/>
      <c r="J3306" s="168"/>
      <c r="K3306" s="503"/>
    </row>
    <row r="3307" spans="1:11" x14ac:dyDescent="0.2">
      <c r="A3307" s="163">
        <v>3292</v>
      </c>
      <c r="B3307" s="164"/>
      <c r="C3307" s="165"/>
      <c r="D3307" s="166"/>
      <c r="E3307" s="165"/>
      <c r="F3307" s="165"/>
      <c r="G3307" s="220"/>
      <c r="H3307" s="165"/>
      <c r="I3307" s="167"/>
      <c r="J3307" s="168"/>
      <c r="K3307" s="503"/>
    </row>
    <row r="3308" spans="1:11" x14ac:dyDescent="0.2">
      <c r="A3308" s="163">
        <v>3293</v>
      </c>
      <c r="B3308" s="164"/>
      <c r="C3308" s="165"/>
      <c r="D3308" s="166"/>
      <c r="E3308" s="165"/>
      <c r="F3308" s="165"/>
      <c r="G3308" s="220"/>
      <c r="H3308" s="165"/>
      <c r="I3308" s="167"/>
      <c r="J3308" s="168"/>
      <c r="K3308" s="503"/>
    </row>
    <row r="3309" spans="1:11" x14ac:dyDescent="0.2">
      <c r="A3309" s="163">
        <v>3294</v>
      </c>
      <c r="B3309" s="164"/>
      <c r="C3309" s="165"/>
      <c r="D3309" s="166"/>
      <c r="E3309" s="165"/>
      <c r="F3309" s="165"/>
      <c r="G3309" s="220"/>
      <c r="H3309" s="165"/>
      <c r="I3309" s="167"/>
      <c r="J3309" s="168"/>
      <c r="K3309" s="503"/>
    </row>
    <row r="3310" spans="1:11" x14ac:dyDescent="0.2">
      <c r="A3310" s="163">
        <v>3295</v>
      </c>
      <c r="B3310" s="164"/>
      <c r="C3310" s="165"/>
      <c r="D3310" s="166"/>
      <c r="E3310" s="165"/>
      <c r="F3310" s="165"/>
      <c r="G3310" s="220"/>
      <c r="H3310" s="165"/>
      <c r="I3310" s="167"/>
      <c r="J3310" s="168"/>
      <c r="K3310" s="503"/>
    </row>
    <row r="3311" spans="1:11" x14ac:dyDescent="0.2">
      <c r="A3311" s="163">
        <v>3296</v>
      </c>
      <c r="B3311" s="164"/>
      <c r="C3311" s="165"/>
      <c r="D3311" s="166"/>
      <c r="E3311" s="165"/>
      <c r="F3311" s="165"/>
      <c r="G3311" s="220"/>
      <c r="H3311" s="165"/>
      <c r="I3311" s="167"/>
      <c r="J3311" s="168"/>
      <c r="K3311" s="503"/>
    </row>
    <row r="3312" spans="1:11" x14ac:dyDescent="0.2">
      <c r="A3312" s="163">
        <v>3297</v>
      </c>
      <c r="B3312" s="164"/>
      <c r="C3312" s="165"/>
      <c r="D3312" s="166"/>
      <c r="E3312" s="165"/>
      <c r="F3312" s="165"/>
      <c r="G3312" s="220"/>
      <c r="H3312" s="165"/>
      <c r="I3312" s="167"/>
      <c r="J3312" s="168"/>
      <c r="K3312" s="503"/>
    </row>
    <row r="3313" spans="1:11" x14ac:dyDescent="0.2">
      <c r="A3313" s="163">
        <v>3298</v>
      </c>
      <c r="B3313" s="164"/>
      <c r="C3313" s="165"/>
      <c r="D3313" s="166"/>
      <c r="E3313" s="165"/>
      <c r="F3313" s="165"/>
      <c r="G3313" s="220"/>
      <c r="H3313" s="165"/>
      <c r="I3313" s="167"/>
      <c r="J3313" s="168"/>
      <c r="K3313" s="503"/>
    </row>
    <row r="3314" spans="1:11" x14ac:dyDescent="0.2">
      <c r="A3314" s="163">
        <v>3299</v>
      </c>
      <c r="B3314" s="164"/>
      <c r="C3314" s="165"/>
      <c r="D3314" s="166"/>
      <c r="E3314" s="165"/>
      <c r="F3314" s="165"/>
      <c r="G3314" s="220"/>
      <c r="H3314" s="165"/>
      <c r="I3314" s="167"/>
      <c r="J3314" s="168"/>
      <c r="K3314" s="503"/>
    </row>
    <row r="3315" spans="1:11" x14ac:dyDescent="0.2">
      <c r="A3315" s="163">
        <v>3300</v>
      </c>
      <c r="B3315" s="164"/>
      <c r="C3315" s="165"/>
      <c r="D3315" s="166"/>
      <c r="E3315" s="165"/>
      <c r="F3315" s="165"/>
      <c r="G3315" s="220"/>
      <c r="H3315" s="165"/>
      <c r="I3315" s="167"/>
      <c r="J3315" s="168"/>
      <c r="K3315" s="503"/>
    </row>
    <row r="3316" spans="1:11" x14ac:dyDescent="0.2">
      <c r="A3316" s="163">
        <v>3301</v>
      </c>
      <c r="B3316" s="164"/>
      <c r="C3316" s="165"/>
      <c r="D3316" s="166"/>
      <c r="E3316" s="165"/>
      <c r="F3316" s="165"/>
      <c r="G3316" s="220"/>
      <c r="H3316" s="165"/>
      <c r="I3316" s="167"/>
      <c r="J3316" s="168"/>
      <c r="K3316" s="503"/>
    </row>
    <row r="3317" spans="1:11" x14ac:dyDescent="0.2">
      <c r="A3317" s="163">
        <v>3302</v>
      </c>
      <c r="B3317" s="164"/>
      <c r="C3317" s="165"/>
      <c r="D3317" s="166"/>
      <c r="E3317" s="165"/>
      <c r="F3317" s="165"/>
      <c r="G3317" s="220"/>
      <c r="H3317" s="165"/>
      <c r="I3317" s="167"/>
      <c r="J3317" s="168"/>
      <c r="K3317" s="503"/>
    </row>
    <row r="3318" spans="1:11" x14ac:dyDescent="0.2">
      <c r="A3318" s="163">
        <v>3303</v>
      </c>
      <c r="B3318" s="164"/>
      <c r="C3318" s="165"/>
      <c r="D3318" s="166"/>
      <c r="E3318" s="165"/>
      <c r="F3318" s="165"/>
      <c r="G3318" s="220"/>
      <c r="H3318" s="165"/>
      <c r="I3318" s="167"/>
      <c r="J3318" s="168"/>
      <c r="K3318" s="503"/>
    </row>
    <row r="3319" spans="1:11" x14ac:dyDescent="0.2">
      <c r="A3319" s="163">
        <v>3304</v>
      </c>
      <c r="B3319" s="164"/>
      <c r="C3319" s="165"/>
      <c r="D3319" s="166"/>
      <c r="E3319" s="165"/>
      <c r="F3319" s="165"/>
      <c r="G3319" s="220"/>
      <c r="H3319" s="165"/>
      <c r="I3319" s="167"/>
      <c r="J3319" s="168"/>
      <c r="K3319" s="503"/>
    </row>
    <row r="3320" spans="1:11" x14ac:dyDescent="0.2">
      <c r="A3320" s="163">
        <v>3305</v>
      </c>
      <c r="B3320" s="164"/>
      <c r="C3320" s="165"/>
      <c r="D3320" s="166"/>
      <c r="E3320" s="165"/>
      <c r="F3320" s="165"/>
      <c r="G3320" s="220"/>
      <c r="H3320" s="165"/>
      <c r="I3320" s="167"/>
      <c r="J3320" s="168"/>
      <c r="K3320" s="503"/>
    </row>
    <row r="3321" spans="1:11" x14ac:dyDescent="0.2">
      <c r="A3321" s="163">
        <v>3306</v>
      </c>
      <c r="B3321" s="164"/>
      <c r="C3321" s="165"/>
      <c r="D3321" s="166"/>
      <c r="E3321" s="165"/>
      <c r="F3321" s="165"/>
      <c r="G3321" s="220"/>
      <c r="H3321" s="165"/>
      <c r="I3321" s="167"/>
      <c r="J3321" s="168"/>
      <c r="K3321" s="503"/>
    </row>
    <row r="3322" spans="1:11" x14ac:dyDescent="0.2">
      <c r="A3322" s="163">
        <v>3307</v>
      </c>
      <c r="B3322" s="164"/>
      <c r="C3322" s="165"/>
      <c r="D3322" s="166"/>
      <c r="E3322" s="165"/>
      <c r="F3322" s="165"/>
      <c r="G3322" s="220"/>
      <c r="H3322" s="165"/>
      <c r="I3322" s="167"/>
      <c r="J3322" s="168"/>
      <c r="K3322" s="503"/>
    </row>
    <row r="3323" spans="1:11" x14ac:dyDescent="0.2">
      <c r="A3323" s="163">
        <v>3308</v>
      </c>
      <c r="B3323" s="164"/>
      <c r="C3323" s="165"/>
      <c r="D3323" s="166"/>
      <c r="E3323" s="165"/>
      <c r="F3323" s="165"/>
      <c r="G3323" s="220"/>
      <c r="H3323" s="165"/>
      <c r="I3323" s="167"/>
      <c r="J3323" s="168"/>
      <c r="K3323" s="503"/>
    </row>
    <row r="3324" spans="1:11" x14ac:dyDescent="0.2">
      <c r="A3324" s="163">
        <v>3309</v>
      </c>
      <c r="B3324" s="164"/>
      <c r="C3324" s="165"/>
      <c r="D3324" s="166"/>
      <c r="E3324" s="165"/>
      <c r="F3324" s="165"/>
      <c r="G3324" s="220"/>
      <c r="H3324" s="165"/>
      <c r="I3324" s="167"/>
      <c r="J3324" s="168"/>
      <c r="K3324" s="503"/>
    </row>
    <row r="3325" spans="1:11" x14ac:dyDescent="0.2">
      <c r="A3325" s="163">
        <v>3310</v>
      </c>
      <c r="B3325" s="164"/>
      <c r="C3325" s="165"/>
      <c r="D3325" s="166"/>
      <c r="E3325" s="165"/>
      <c r="F3325" s="165"/>
      <c r="G3325" s="220"/>
      <c r="H3325" s="165"/>
      <c r="I3325" s="167"/>
      <c r="J3325" s="168"/>
      <c r="K3325" s="503"/>
    </row>
    <row r="3326" spans="1:11" x14ac:dyDescent="0.2">
      <c r="A3326" s="163">
        <v>3311</v>
      </c>
      <c r="B3326" s="164"/>
      <c r="C3326" s="165"/>
      <c r="D3326" s="166"/>
      <c r="E3326" s="165"/>
      <c r="F3326" s="165"/>
      <c r="G3326" s="220"/>
      <c r="H3326" s="165"/>
      <c r="I3326" s="167"/>
      <c r="J3326" s="168"/>
      <c r="K3326" s="503"/>
    </row>
    <row r="3327" spans="1:11" x14ac:dyDescent="0.2">
      <c r="A3327" s="163">
        <v>3312</v>
      </c>
      <c r="B3327" s="164"/>
      <c r="C3327" s="165"/>
      <c r="D3327" s="166"/>
      <c r="E3327" s="165"/>
      <c r="F3327" s="165"/>
      <c r="G3327" s="220"/>
      <c r="H3327" s="165"/>
      <c r="I3327" s="167"/>
      <c r="J3327" s="168"/>
      <c r="K3327" s="503"/>
    </row>
    <row r="3328" spans="1:11" x14ac:dyDescent="0.2">
      <c r="A3328" s="163">
        <v>3313</v>
      </c>
      <c r="B3328" s="164"/>
      <c r="C3328" s="165"/>
      <c r="D3328" s="166"/>
      <c r="E3328" s="165"/>
      <c r="F3328" s="165"/>
      <c r="G3328" s="220"/>
      <c r="H3328" s="165"/>
      <c r="I3328" s="167"/>
      <c r="J3328" s="168"/>
      <c r="K3328" s="503"/>
    </row>
    <row r="3329" spans="1:11" x14ac:dyDescent="0.2">
      <c r="A3329" s="163">
        <v>3314</v>
      </c>
      <c r="B3329" s="164"/>
      <c r="C3329" s="165"/>
      <c r="D3329" s="166"/>
      <c r="E3329" s="165"/>
      <c r="F3329" s="165"/>
      <c r="G3329" s="220"/>
      <c r="H3329" s="165"/>
      <c r="I3329" s="167"/>
      <c r="J3329" s="168"/>
      <c r="K3329" s="503"/>
    </row>
    <row r="3330" spans="1:11" x14ac:dyDescent="0.2">
      <c r="A3330" s="163">
        <v>3315</v>
      </c>
      <c r="B3330" s="164"/>
      <c r="C3330" s="165"/>
      <c r="D3330" s="166"/>
      <c r="E3330" s="165"/>
      <c r="F3330" s="165"/>
      <c r="G3330" s="220"/>
      <c r="H3330" s="165"/>
      <c r="I3330" s="167"/>
      <c r="J3330" s="168"/>
      <c r="K3330" s="503"/>
    </row>
    <row r="3331" spans="1:11" x14ac:dyDescent="0.2">
      <c r="A3331" s="163">
        <v>3316</v>
      </c>
      <c r="B3331" s="164"/>
      <c r="C3331" s="165"/>
      <c r="D3331" s="166"/>
      <c r="E3331" s="165"/>
      <c r="F3331" s="165"/>
      <c r="G3331" s="220"/>
      <c r="H3331" s="165"/>
      <c r="I3331" s="167"/>
      <c r="J3331" s="168"/>
      <c r="K3331" s="503"/>
    </row>
    <row r="3332" spans="1:11" x14ac:dyDescent="0.2">
      <c r="A3332" s="163">
        <v>3317</v>
      </c>
      <c r="B3332" s="164"/>
      <c r="C3332" s="165"/>
      <c r="D3332" s="166"/>
      <c r="E3332" s="165"/>
      <c r="F3332" s="165"/>
      <c r="G3332" s="220"/>
      <c r="H3332" s="165"/>
      <c r="I3332" s="167"/>
      <c r="J3332" s="168"/>
      <c r="K3332" s="503"/>
    </row>
    <row r="3333" spans="1:11" x14ac:dyDescent="0.2">
      <c r="A3333" s="163">
        <v>3318</v>
      </c>
      <c r="B3333" s="164"/>
      <c r="C3333" s="165"/>
      <c r="D3333" s="166"/>
      <c r="E3333" s="165"/>
      <c r="F3333" s="165"/>
      <c r="G3333" s="220"/>
      <c r="H3333" s="165"/>
      <c r="I3333" s="167"/>
      <c r="J3333" s="168"/>
      <c r="K3333" s="503"/>
    </row>
    <row r="3334" spans="1:11" x14ac:dyDescent="0.2">
      <c r="A3334" s="163">
        <v>3319</v>
      </c>
      <c r="B3334" s="164"/>
      <c r="C3334" s="165"/>
      <c r="D3334" s="166"/>
      <c r="E3334" s="165"/>
      <c r="F3334" s="165"/>
      <c r="G3334" s="220"/>
      <c r="H3334" s="165"/>
      <c r="I3334" s="167"/>
      <c r="J3334" s="168"/>
      <c r="K3334" s="503"/>
    </row>
    <row r="3335" spans="1:11" x14ac:dyDescent="0.2">
      <c r="A3335" s="163">
        <v>3320</v>
      </c>
      <c r="B3335" s="164"/>
      <c r="C3335" s="165"/>
      <c r="D3335" s="166"/>
      <c r="E3335" s="165"/>
      <c r="F3335" s="165"/>
      <c r="G3335" s="220"/>
      <c r="H3335" s="165"/>
      <c r="I3335" s="167"/>
      <c r="J3335" s="168"/>
      <c r="K3335" s="503"/>
    </row>
    <row r="3336" spans="1:11" x14ac:dyDescent="0.2">
      <c r="A3336" s="163">
        <v>3321</v>
      </c>
      <c r="B3336" s="164"/>
      <c r="C3336" s="165"/>
      <c r="D3336" s="166"/>
      <c r="E3336" s="165"/>
      <c r="F3336" s="165"/>
      <c r="G3336" s="220"/>
      <c r="H3336" s="165"/>
      <c r="I3336" s="167"/>
      <c r="J3336" s="168"/>
      <c r="K3336" s="503"/>
    </row>
    <row r="3337" spans="1:11" x14ac:dyDescent="0.2">
      <c r="A3337" s="163">
        <v>3322</v>
      </c>
      <c r="B3337" s="164"/>
      <c r="C3337" s="165"/>
      <c r="D3337" s="166"/>
      <c r="E3337" s="165"/>
      <c r="F3337" s="165"/>
      <c r="G3337" s="220"/>
      <c r="H3337" s="165"/>
      <c r="I3337" s="167"/>
      <c r="J3337" s="168"/>
      <c r="K3337" s="503"/>
    </row>
    <row r="3338" spans="1:11" x14ac:dyDescent="0.2">
      <c r="A3338" s="163">
        <v>3323</v>
      </c>
      <c r="B3338" s="164"/>
      <c r="C3338" s="165"/>
      <c r="D3338" s="166"/>
      <c r="E3338" s="165"/>
      <c r="F3338" s="165"/>
      <c r="G3338" s="220"/>
      <c r="H3338" s="165"/>
      <c r="I3338" s="167"/>
      <c r="J3338" s="168"/>
      <c r="K3338" s="503"/>
    </row>
    <row r="3339" spans="1:11" x14ac:dyDescent="0.2">
      <c r="A3339" s="163">
        <v>3324</v>
      </c>
      <c r="B3339" s="164"/>
      <c r="C3339" s="165"/>
      <c r="D3339" s="166"/>
      <c r="E3339" s="165"/>
      <c r="F3339" s="165"/>
      <c r="G3339" s="220"/>
      <c r="H3339" s="165"/>
      <c r="I3339" s="167"/>
      <c r="J3339" s="168"/>
      <c r="K3339" s="503"/>
    </row>
    <row r="3340" spans="1:11" x14ac:dyDescent="0.2">
      <c r="A3340" s="163">
        <v>3325</v>
      </c>
      <c r="B3340" s="164"/>
      <c r="C3340" s="165"/>
      <c r="D3340" s="166"/>
      <c r="E3340" s="165"/>
      <c r="F3340" s="165"/>
      <c r="G3340" s="220"/>
      <c r="H3340" s="165"/>
      <c r="I3340" s="167"/>
      <c r="J3340" s="168"/>
      <c r="K3340" s="503"/>
    </row>
    <row r="3341" spans="1:11" x14ac:dyDescent="0.2">
      <c r="A3341" s="163">
        <v>3326</v>
      </c>
      <c r="B3341" s="164"/>
      <c r="C3341" s="165"/>
      <c r="D3341" s="166"/>
      <c r="E3341" s="165"/>
      <c r="F3341" s="165"/>
      <c r="G3341" s="220"/>
      <c r="H3341" s="165"/>
      <c r="I3341" s="167"/>
      <c r="J3341" s="168"/>
      <c r="K3341" s="503"/>
    </row>
    <row r="3342" spans="1:11" x14ac:dyDescent="0.2">
      <c r="A3342" s="163">
        <v>3327</v>
      </c>
      <c r="B3342" s="164"/>
      <c r="C3342" s="165"/>
      <c r="D3342" s="166"/>
      <c r="E3342" s="165"/>
      <c r="F3342" s="165"/>
      <c r="G3342" s="220"/>
      <c r="H3342" s="165"/>
      <c r="I3342" s="167"/>
      <c r="J3342" s="168"/>
      <c r="K3342" s="503"/>
    </row>
    <row r="3343" spans="1:11" x14ac:dyDescent="0.2">
      <c r="A3343" s="163">
        <v>3328</v>
      </c>
      <c r="B3343" s="164"/>
      <c r="C3343" s="165"/>
      <c r="D3343" s="166"/>
      <c r="E3343" s="165"/>
      <c r="F3343" s="165"/>
      <c r="G3343" s="220"/>
      <c r="H3343" s="165"/>
      <c r="I3343" s="167"/>
      <c r="J3343" s="168"/>
      <c r="K3343" s="503"/>
    </row>
    <row r="3344" spans="1:11" x14ac:dyDescent="0.2">
      <c r="A3344" s="163">
        <v>3329</v>
      </c>
      <c r="B3344" s="164"/>
      <c r="C3344" s="165"/>
      <c r="D3344" s="166"/>
      <c r="E3344" s="165"/>
      <c r="F3344" s="165"/>
      <c r="G3344" s="220"/>
      <c r="H3344" s="165"/>
      <c r="I3344" s="167"/>
      <c r="J3344" s="168"/>
      <c r="K3344" s="503"/>
    </row>
    <row r="3345" spans="1:11" x14ac:dyDescent="0.2">
      <c r="A3345" s="163">
        <v>3330</v>
      </c>
      <c r="B3345" s="164"/>
      <c r="C3345" s="165"/>
      <c r="D3345" s="166"/>
      <c r="E3345" s="165"/>
      <c r="F3345" s="165"/>
      <c r="G3345" s="220"/>
      <c r="H3345" s="165"/>
      <c r="I3345" s="167"/>
      <c r="J3345" s="168"/>
      <c r="K3345" s="503"/>
    </row>
    <row r="3346" spans="1:11" x14ac:dyDescent="0.2">
      <c r="A3346" s="163">
        <v>3331</v>
      </c>
      <c r="B3346" s="164"/>
      <c r="C3346" s="165"/>
      <c r="D3346" s="166"/>
      <c r="E3346" s="165"/>
      <c r="F3346" s="165"/>
      <c r="G3346" s="220"/>
      <c r="H3346" s="165"/>
      <c r="I3346" s="167"/>
      <c r="J3346" s="168"/>
      <c r="K3346" s="503"/>
    </row>
    <row r="3347" spans="1:11" x14ac:dyDescent="0.2">
      <c r="A3347" s="163">
        <v>3332</v>
      </c>
      <c r="B3347" s="164"/>
      <c r="C3347" s="165"/>
      <c r="D3347" s="166"/>
      <c r="E3347" s="165"/>
      <c r="F3347" s="165"/>
      <c r="G3347" s="220"/>
      <c r="H3347" s="165"/>
      <c r="I3347" s="167"/>
      <c r="J3347" s="168"/>
      <c r="K3347" s="503"/>
    </row>
    <row r="3348" spans="1:11" x14ac:dyDescent="0.2">
      <c r="A3348" s="163">
        <v>3333</v>
      </c>
      <c r="B3348" s="164"/>
      <c r="C3348" s="165"/>
      <c r="D3348" s="166"/>
      <c r="E3348" s="165"/>
      <c r="F3348" s="165"/>
      <c r="G3348" s="220"/>
      <c r="H3348" s="165"/>
      <c r="I3348" s="167"/>
      <c r="J3348" s="168"/>
      <c r="K3348" s="503"/>
    </row>
    <row r="3349" spans="1:11" x14ac:dyDescent="0.2">
      <c r="A3349" s="163">
        <v>3334</v>
      </c>
      <c r="B3349" s="164"/>
      <c r="C3349" s="165"/>
      <c r="D3349" s="166"/>
      <c r="E3349" s="165"/>
      <c r="F3349" s="165"/>
      <c r="G3349" s="220"/>
      <c r="H3349" s="165"/>
      <c r="I3349" s="167"/>
      <c r="J3349" s="168"/>
      <c r="K3349" s="503"/>
    </row>
    <row r="3350" spans="1:11" x14ac:dyDescent="0.2">
      <c r="A3350" s="163">
        <v>3335</v>
      </c>
      <c r="B3350" s="164"/>
      <c r="C3350" s="165"/>
      <c r="D3350" s="166"/>
      <c r="E3350" s="165"/>
      <c r="F3350" s="165"/>
      <c r="G3350" s="220"/>
      <c r="H3350" s="165"/>
      <c r="I3350" s="167"/>
      <c r="J3350" s="168"/>
      <c r="K3350" s="503"/>
    </row>
    <row r="3351" spans="1:11" x14ac:dyDescent="0.2">
      <c r="A3351" s="163">
        <v>3336</v>
      </c>
      <c r="B3351" s="164"/>
      <c r="C3351" s="165"/>
      <c r="D3351" s="166"/>
      <c r="E3351" s="165"/>
      <c r="F3351" s="165"/>
      <c r="G3351" s="220"/>
      <c r="H3351" s="165"/>
      <c r="I3351" s="167"/>
      <c r="J3351" s="168"/>
      <c r="K3351" s="503"/>
    </row>
    <row r="3352" spans="1:11" x14ac:dyDescent="0.2">
      <c r="A3352" s="163">
        <v>3337</v>
      </c>
      <c r="B3352" s="164"/>
      <c r="C3352" s="165"/>
      <c r="D3352" s="166"/>
      <c r="E3352" s="165"/>
      <c r="F3352" s="165"/>
      <c r="G3352" s="220"/>
      <c r="H3352" s="165"/>
      <c r="I3352" s="167"/>
      <c r="J3352" s="168"/>
      <c r="K3352" s="503"/>
    </row>
    <row r="3353" spans="1:11" x14ac:dyDescent="0.2">
      <c r="A3353" s="163">
        <v>3338</v>
      </c>
      <c r="B3353" s="164"/>
      <c r="C3353" s="165"/>
      <c r="D3353" s="166"/>
      <c r="E3353" s="165"/>
      <c r="F3353" s="165"/>
      <c r="G3353" s="220"/>
      <c r="H3353" s="165"/>
      <c r="I3353" s="167"/>
      <c r="J3353" s="168"/>
      <c r="K3353" s="503"/>
    </row>
    <row r="3354" spans="1:11" x14ac:dyDescent="0.2">
      <c r="A3354" s="163">
        <v>3339</v>
      </c>
      <c r="B3354" s="164"/>
      <c r="C3354" s="165"/>
      <c r="D3354" s="166"/>
      <c r="E3354" s="165"/>
      <c r="F3354" s="165"/>
      <c r="G3354" s="220"/>
      <c r="H3354" s="165"/>
      <c r="I3354" s="167"/>
      <c r="J3354" s="168"/>
      <c r="K3354" s="503"/>
    </row>
    <row r="3355" spans="1:11" x14ac:dyDescent="0.2">
      <c r="A3355" s="163">
        <v>3340</v>
      </c>
      <c r="B3355" s="164"/>
      <c r="C3355" s="165"/>
      <c r="D3355" s="166"/>
      <c r="E3355" s="165"/>
      <c r="F3355" s="165"/>
      <c r="G3355" s="220"/>
      <c r="H3355" s="165"/>
      <c r="I3355" s="167"/>
      <c r="J3355" s="168"/>
      <c r="K3355" s="503"/>
    </row>
    <row r="3356" spans="1:11" x14ac:dyDescent="0.2">
      <c r="A3356" s="163">
        <v>3341</v>
      </c>
      <c r="B3356" s="164"/>
      <c r="C3356" s="165"/>
      <c r="D3356" s="166"/>
      <c r="E3356" s="165"/>
      <c r="F3356" s="165"/>
      <c r="G3356" s="220"/>
      <c r="H3356" s="165"/>
      <c r="I3356" s="167"/>
      <c r="J3356" s="168"/>
      <c r="K3356" s="503"/>
    </row>
    <row r="3357" spans="1:11" x14ac:dyDescent="0.2">
      <c r="A3357" s="163">
        <v>3342</v>
      </c>
      <c r="B3357" s="164"/>
      <c r="C3357" s="165"/>
      <c r="D3357" s="166"/>
      <c r="E3357" s="165"/>
      <c r="F3357" s="165"/>
      <c r="G3357" s="220"/>
      <c r="H3357" s="165"/>
      <c r="I3357" s="167"/>
      <c r="J3357" s="168"/>
      <c r="K3357" s="503"/>
    </row>
    <row r="3358" spans="1:11" x14ac:dyDescent="0.2">
      <c r="A3358" s="163">
        <v>3343</v>
      </c>
      <c r="B3358" s="164"/>
      <c r="C3358" s="165"/>
      <c r="D3358" s="166"/>
      <c r="E3358" s="165"/>
      <c r="F3358" s="165"/>
      <c r="G3358" s="220"/>
      <c r="H3358" s="165"/>
      <c r="I3358" s="167"/>
      <c r="J3358" s="168"/>
      <c r="K3358" s="503"/>
    </row>
    <row r="3359" spans="1:11" x14ac:dyDescent="0.2">
      <c r="A3359" s="163">
        <v>3344</v>
      </c>
      <c r="B3359" s="164"/>
      <c r="C3359" s="165"/>
      <c r="D3359" s="166"/>
      <c r="E3359" s="165"/>
      <c r="F3359" s="165"/>
      <c r="G3359" s="220"/>
      <c r="H3359" s="165"/>
      <c r="I3359" s="167"/>
      <c r="J3359" s="168"/>
      <c r="K3359" s="503"/>
    </row>
    <row r="3360" spans="1:11" x14ac:dyDescent="0.2">
      <c r="A3360" s="163">
        <v>3345</v>
      </c>
      <c r="B3360" s="164"/>
      <c r="C3360" s="165"/>
      <c r="D3360" s="166"/>
      <c r="E3360" s="165"/>
      <c r="F3360" s="165"/>
      <c r="G3360" s="220"/>
      <c r="H3360" s="165"/>
      <c r="I3360" s="167"/>
      <c r="J3360" s="168"/>
      <c r="K3360" s="503"/>
    </row>
    <row r="3361" spans="1:11" x14ac:dyDescent="0.2">
      <c r="A3361" s="163">
        <v>3346</v>
      </c>
      <c r="B3361" s="164"/>
      <c r="C3361" s="165"/>
      <c r="D3361" s="166"/>
      <c r="E3361" s="165"/>
      <c r="F3361" s="165"/>
      <c r="G3361" s="220"/>
      <c r="H3361" s="165"/>
      <c r="I3361" s="167"/>
      <c r="J3361" s="168"/>
      <c r="K3361" s="503"/>
    </row>
    <row r="3362" spans="1:11" x14ac:dyDescent="0.2">
      <c r="A3362" s="163">
        <v>3347</v>
      </c>
      <c r="B3362" s="164"/>
      <c r="C3362" s="165"/>
      <c r="D3362" s="166"/>
      <c r="E3362" s="165"/>
      <c r="F3362" s="165"/>
      <c r="G3362" s="220"/>
      <c r="H3362" s="165"/>
      <c r="I3362" s="167"/>
      <c r="J3362" s="168"/>
      <c r="K3362" s="503"/>
    </row>
    <row r="3363" spans="1:11" x14ac:dyDescent="0.2">
      <c r="A3363" s="163">
        <v>3348</v>
      </c>
      <c r="B3363" s="164"/>
      <c r="C3363" s="165"/>
      <c r="D3363" s="166"/>
      <c r="E3363" s="165"/>
      <c r="F3363" s="165"/>
      <c r="G3363" s="220"/>
      <c r="H3363" s="165"/>
      <c r="I3363" s="167"/>
      <c r="J3363" s="168"/>
      <c r="K3363" s="503"/>
    </row>
    <row r="3364" spans="1:11" x14ac:dyDescent="0.2">
      <c r="A3364" s="163">
        <v>3349</v>
      </c>
      <c r="B3364" s="164"/>
      <c r="C3364" s="165"/>
      <c r="D3364" s="166"/>
      <c r="E3364" s="165"/>
      <c r="F3364" s="165"/>
      <c r="G3364" s="220"/>
      <c r="H3364" s="165"/>
      <c r="I3364" s="167"/>
      <c r="J3364" s="168"/>
      <c r="K3364" s="503"/>
    </row>
    <row r="3365" spans="1:11" x14ac:dyDescent="0.2">
      <c r="A3365" s="163">
        <v>3350</v>
      </c>
      <c r="B3365" s="164"/>
      <c r="C3365" s="165"/>
      <c r="D3365" s="166"/>
      <c r="E3365" s="165"/>
      <c r="F3365" s="165"/>
      <c r="G3365" s="220"/>
      <c r="H3365" s="165"/>
      <c r="I3365" s="167"/>
      <c r="J3365" s="168"/>
      <c r="K3365" s="503"/>
    </row>
    <row r="3366" spans="1:11" x14ac:dyDescent="0.2">
      <c r="A3366" s="163">
        <v>3351</v>
      </c>
      <c r="B3366" s="164"/>
      <c r="C3366" s="165"/>
      <c r="D3366" s="166"/>
      <c r="E3366" s="165"/>
      <c r="F3366" s="165"/>
      <c r="G3366" s="220"/>
      <c r="H3366" s="165"/>
      <c r="I3366" s="167"/>
      <c r="J3366" s="168"/>
      <c r="K3366" s="503"/>
    </row>
    <row r="3367" spans="1:11" x14ac:dyDescent="0.2">
      <c r="A3367" s="163">
        <v>3352</v>
      </c>
      <c r="B3367" s="164"/>
      <c r="C3367" s="165"/>
      <c r="D3367" s="166"/>
      <c r="E3367" s="165"/>
      <c r="F3367" s="165"/>
      <c r="G3367" s="220"/>
      <c r="H3367" s="165"/>
      <c r="I3367" s="167"/>
      <c r="J3367" s="168"/>
      <c r="K3367" s="503"/>
    </row>
    <row r="3368" spans="1:11" x14ac:dyDescent="0.2">
      <c r="A3368" s="163">
        <v>3353</v>
      </c>
      <c r="B3368" s="164"/>
      <c r="C3368" s="165"/>
      <c r="D3368" s="166"/>
      <c r="E3368" s="165"/>
      <c r="F3368" s="165"/>
      <c r="G3368" s="220"/>
      <c r="H3368" s="165"/>
      <c r="I3368" s="167"/>
      <c r="J3368" s="168"/>
      <c r="K3368" s="503"/>
    </row>
    <row r="3369" spans="1:11" x14ac:dyDescent="0.2">
      <c r="A3369" s="163">
        <v>3354</v>
      </c>
      <c r="B3369" s="164"/>
      <c r="C3369" s="165"/>
      <c r="D3369" s="166"/>
      <c r="E3369" s="165"/>
      <c r="F3369" s="165"/>
      <c r="G3369" s="220"/>
      <c r="H3369" s="165"/>
      <c r="I3369" s="167"/>
      <c r="J3369" s="168"/>
      <c r="K3369" s="503"/>
    </row>
    <row r="3370" spans="1:11" x14ac:dyDescent="0.2">
      <c r="A3370" s="163">
        <v>3355</v>
      </c>
      <c r="B3370" s="164"/>
      <c r="C3370" s="165"/>
      <c r="D3370" s="166"/>
      <c r="E3370" s="165"/>
      <c r="F3370" s="165"/>
      <c r="G3370" s="220"/>
      <c r="H3370" s="165"/>
      <c r="I3370" s="167"/>
      <c r="J3370" s="168"/>
      <c r="K3370" s="503"/>
    </row>
    <row r="3371" spans="1:11" x14ac:dyDescent="0.2">
      <c r="A3371" s="163">
        <v>3356</v>
      </c>
      <c r="B3371" s="164"/>
      <c r="C3371" s="165"/>
      <c r="D3371" s="166"/>
      <c r="E3371" s="165"/>
      <c r="F3371" s="165"/>
      <c r="G3371" s="220"/>
      <c r="H3371" s="165"/>
      <c r="I3371" s="167"/>
      <c r="J3371" s="168"/>
      <c r="K3371" s="503"/>
    </row>
    <row r="3372" spans="1:11" x14ac:dyDescent="0.2">
      <c r="A3372" s="163">
        <v>3357</v>
      </c>
      <c r="B3372" s="164"/>
      <c r="C3372" s="165"/>
      <c r="D3372" s="166"/>
      <c r="E3372" s="165"/>
      <c r="F3372" s="165"/>
      <c r="G3372" s="220"/>
      <c r="H3372" s="165"/>
      <c r="I3372" s="167"/>
      <c r="J3372" s="168"/>
      <c r="K3372" s="503"/>
    </row>
    <row r="3373" spans="1:11" x14ac:dyDescent="0.2">
      <c r="A3373" s="163">
        <v>3358</v>
      </c>
      <c r="B3373" s="164"/>
      <c r="C3373" s="165"/>
      <c r="D3373" s="166"/>
      <c r="E3373" s="165"/>
      <c r="F3373" s="165"/>
      <c r="G3373" s="220"/>
      <c r="H3373" s="165"/>
      <c r="I3373" s="167"/>
      <c r="J3373" s="168"/>
      <c r="K3373" s="503"/>
    </row>
    <row r="3374" spans="1:11" x14ac:dyDescent="0.2">
      <c r="A3374" s="163">
        <v>3359</v>
      </c>
      <c r="B3374" s="164"/>
      <c r="C3374" s="165"/>
      <c r="D3374" s="166"/>
      <c r="E3374" s="165"/>
      <c r="F3374" s="165"/>
      <c r="G3374" s="220"/>
      <c r="H3374" s="165"/>
      <c r="I3374" s="167"/>
      <c r="J3374" s="168"/>
      <c r="K3374" s="503"/>
    </row>
    <row r="3375" spans="1:11" x14ac:dyDescent="0.2">
      <c r="A3375" s="163">
        <v>3360</v>
      </c>
      <c r="B3375" s="164"/>
      <c r="C3375" s="165"/>
      <c r="D3375" s="166"/>
      <c r="E3375" s="165"/>
      <c r="F3375" s="165"/>
      <c r="G3375" s="220"/>
      <c r="H3375" s="165"/>
      <c r="I3375" s="167"/>
      <c r="J3375" s="168"/>
      <c r="K3375" s="503"/>
    </row>
    <row r="3376" spans="1:11" x14ac:dyDescent="0.2">
      <c r="A3376" s="163">
        <v>3361</v>
      </c>
      <c r="B3376" s="164"/>
      <c r="C3376" s="165"/>
      <c r="D3376" s="166"/>
      <c r="E3376" s="165"/>
      <c r="F3376" s="165"/>
      <c r="G3376" s="220"/>
      <c r="H3376" s="165"/>
      <c r="I3376" s="167"/>
      <c r="J3376" s="168"/>
      <c r="K3376" s="503"/>
    </row>
    <row r="3377" spans="1:11" x14ac:dyDescent="0.2">
      <c r="A3377" s="163">
        <v>3362</v>
      </c>
      <c r="B3377" s="164"/>
      <c r="C3377" s="165"/>
      <c r="D3377" s="166"/>
      <c r="E3377" s="165"/>
      <c r="F3377" s="165"/>
      <c r="G3377" s="220"/>
      <c r="H3377" s="165"/>
      <c r="I3377" s="167"/>
      <c r="J3377" s="168"/>
      <c r="K3377" s="503"/>
    </row>
    <row r="3378" spans="1:11" x14ac:dyDescent="0.2">
      <c r="A3378" s="163">
        <v>3363</v>
      </c>
      <c r="B3378" s="164"/>
      <c r="C3378" s="165"/>
      <c r="D3378" s="166"/>
      <c r="E3378" s="165"/>
      <c r="F3378" s="165"/>
      <c r="G3378" s="220"/>
      <c r="H3378" s="165"/>
      <c r="I3378" s="167"/>
      <c r="J3378" s="168"/>
      <c r="K3378" s="503"/>
    </row>
    <row r="3379" spans="1:11" x14ac:dyDescent="0.2">
      <c r="A3379" s="163">
        <v>3364</v>
      </c>
      <c r="B3379" s="164"/>
      <c r="C3379" s="165"/>
      <c r="D3379" s="166"/>
      <c r="E3379" s="165"/>
      <c r="F3379" s="165"/>
      <c r="G3379" s="220"/>
      <c r="H3379" s="165"/>
      <c r="I3379" s="167"/>
      <c r="J3379" s="168"/>
      <c r="K3379" s="503"/>
    </row>
    <row r="3380" spans="1:11" x14ac:dyDescent="0.2">
      <c r="A3380" s="163">
        <v>3365</v>
      </c>
      <c r="B3380" s="164"/>
      <c r="C3380" s="165"/>
      <c r="D3380" s="166"/>
      <c r="E3380" s="165"/>
      <c r="F3380" s="165"/>
      <c r="G3380" s="220"/>
      <c r="H3380" s="165"/>
      <c r="I3380" s="167"/>
      <c r="J3380" s="168"/>
      <c r="K3380" s="503"/>
    </row>
    <row r="3381" spans="1:11" x14ac:dyDescent="0.2">
      <c r="A3381" s="163">
        <v>3366</v>
      </c>
      <c r="B3381" s="164"/>
      <c r="C3381" s="165"/>
      <c r="D3381" s="166"/>
      <c r="E3381" s="165"/>
      <c r="F3381" s="165"/>
      <c r="G3381" s="220"/>
      <c r="H3381" s="165"/>
      <c r="I3381" s="167"/>
      <c r="J3381" s="168"/>
      <c r="K3381" s="503"/>
    </row>
    <row r="3382" spans="1:11" x14ac:dyDescent="0.2">
      <c r="A3382" s="163">
        <v>3367</v>
      </c>
      <c r="B3382" s="164"/>
      <c r="C3382" s="165"/>
      <c r="D3382" s="166"/>
      <c r="E3382" s="165"/>
      <c r="F3382" s="165"/>
      <c r="G3382" s="220"/>
      <c r="H3382" s="165"/>
      <c r="I3382" s="167"/>
      <c r="J3382" s="168"/>
      <c r="K3382" s="503"/>
    </row>
    <row r="3383" spans="1:11" x14ac:dyDescent="0.2">
      <c r="A3383" s="163">
        <v>3368</v>
      </c>
      <c r="B3383" s="164"/>
      <c r="C3383" s="165"/>
      <c r="D3383" s="166"/>
      <c r="E3383" s="165"/>
      <c r="F3383" s="165"/>
      <c r="G3383" s="220"/>
      <c r="H3383" s="165"/>
      <c r="I3383" s="167"/>
      <c r="J3383" s="168"/>
      <c r="K3383" s="503"/>
    </row>
    <row r="3384" spans="1:11" x14ac:dyDescent="0.2">
      <c r="A3384" s="163">
        <v>3369</v>
      </c>
      <c r="B3384" s="164"/>
      <c r="C3384" s="165"/>
      <c r="D3384" s="166"/>
      <c r="E3384" s="165"/>
      <c r="F3384" s="165"/>
      <c r="G3384" s="220"/>
      <c r="H3384" s="165"/>
      <c r="I3384" s="167"/>
      <c r="J3384" s="168"/>
      <c r="K3384" s="503"/>
    </row>
    <row r="3385" spans="1:11" x14ac:dyDescent="0.2">
      <c r="A3385" s="163">
        <v>3370</v>
      </c>
      <c r="B3385" s="164"/>
      <c r="C3385" s="165"/>
      <c r="D3385" s="166"/>
      <c r="E3385" s="165"/>
      <c r="F3385" s="165"/>
      <c r="G3385" s="220"/>
      <c r="H3385" s="165"/>
      <c r="I3385" s="167"/>
      <c r="J3385" s="168"/>
      <c r="K3385" s="503"/>
    </row>
    <row r="3386" spans="1:11" x14ac:dyDescent="0.2">
      <c r="A3386" s="163">
        <v>3371</v>
      </c>
      <c r="B3386" s="164"/>
      <c r="C3386" s="165"/>
      <c r="D3386" s="166"/>
      <c r="E3386" s="165"/>
      <c r="F3386" s="165"/>
      <c r="G3386" s="220"/>
      <c r="H3386" s="165"/>
      <c r="I3386" s="167"/>
      <c r="J3386" s="168"/>
      <c r="K3386" s="503"/>
    </row>
    <row r="3387" spans="1:11" x14ac:dyDescent="0.2">
      <c r="A3387" s="163">
        <v>3372</v>
      </c>
      <c r="B3387" s="164"/>
      <c r="C3387" s="165"/>
      <c r="D3387" s="166"/>
      <c r="E3387" s="165"/>
      <c r="F3387" s="165"/>
      <c r="G3387" s="220"/>
      <c r="H3387" s="165"/>
      <c r="I3387" s="167"/>
      <c r="J3387" s="168"/>
      <c r="K3387" s="503"/>
    </row>
    <row r="3388" spans="1:11" x14ac:dyDescent="0.2">
      <c r="A3388" s="163">
        <v>3373</v>
      </c>
      <c r="B3388" s="164"/>
      <c r="C3388" s="165"/>
      <c r="D3388" s="166"/>
      <c r="E3388" s="165"/>
      <c r="F3388" s="165"/>
      <c r="G3388" s="220"/>
      <c r="H3388" s="165"/>
      <c r="I3388" s="167"/>
      <c r="J3388" s="168"/>
      <c r="K3388" s="503"/>
    </row>
    <row r="3389" spans="1:11" x14ac:dyDescent="0.2">
      <c r="A3389" s="163">
        <v>3374</v>
      </c>
      <c r="B3389" s="164"/>
      <c r="C3389" s="165"/>
      <c r="D3389" s="166"/>
      <c r="E3389" s="165"/>
      <c r="F3389" s="165"/>
      <c r="G3389" s="220"/>
      <c r="H3389" s="165"/>
      <c r="I3389" s="167"/>
      <c r="J3389" s="168"/>
      <c r="K3389" s="503"/>
    </row>
    <row r="3390" spans="1:11" x14ac:dyDescent="0.2">
      <c r="A3390" s="163">
        <v>3375</v>
      </c>
      <c r="B3390" s="164"/>
      <c r="C3390" s="165"/>
      <c r="D3390" s="166"/>
      <c r="E3390" s="165"/>
      <c r="F3390" s="165"/>
      <c r="G3390" s="220"/>
      <c r="H3390" s="165"/>
      <c r="I3390" s="167"/>
      <c r="J3390" s="168"/>
      <c r="K3390" s="503"/>
    </row>
    <row r="3391" spans="1:11" x14ac:dyDescent="0.2">
      <c r="A3391" s="163">
        <v>3376</v>
      </c>
      <c r="B3391" s="164"/>
      <c r="C3391" s="165"/>
      <c r="D3391" s="166"/>
      <c r="E3391" s="165"/>
      <c r="F3391" s="165"/>
      <c r="G3391" s="220"/>
      <c r="H3391" s="165"/>
      <c r="I3391" s="167"/>
      <c r="J3391" s="168"/>
      <c r="K3391" s="503"/>
    </row>
    <row r="3392" spans="1:11" x14ac:dyDescent="0.2">
      <c r="A3392" s="163">
        <v>3377</v>
      </c>
      <c r="B3392" s="164"/>
      <c r="C3392" s="165"/>
      <c r="D3392" s="166"/>
      <c r="E3392" s="165"/>
      <c r="F3392" s="165"/>
      <c r="G3392" s="220"/>
      <c r="H3392" s="165"/>
      <c r="I3392" s="167"/>
      <c r="J3392" s="168"/>
      <c r="K3392" s="503"/>
    </row>
    <row r="3393" spans="1:11" x14ac:dyDescent="0.2">
      <c r="A3393" s="163">
        <v>3378</v>
      </c>
      <c r="B3393" s="164"/>
      <c r="C3393" s="165"/>
      <c r="D3393" s="166"/>
      <c r="E3393" s="165"/>
      <c r="F3393" s="165"/>
      <c r="G3393" s="220"/>
      <c r="H3393" s="165"/>
      <c r="I3393" s="167"/>
      <c r="J3393" s="168"/>
      <c r="K3393" s="503"/>
    </row>
    <row r="3394" spans="1:11" x14ac:dyDescent="0.2">
      <c r="A3394" s="163">
        <v>3379</v>
      </c>
      <c r="B3394" s="164"/>
      <c r="C3394" s="165"/>
      <c r="D3394" s="166"/>
      <c r="E3394" s="165"/>
      <c r="F3394" s="165"/>
      <c r="G3394" s="220"/>
      <c r="H3394" s="165"/>
      <c r="I3394" s="167"/>
      <c r="J3394" s="168"/>
      <c r="K3394" s="503"/>
    </row>
    <row r="3395" spans="1:11" x14ac:dyDescent="0.2">
      <c r="A3395" s="163">
        <v>3380</v>
      </c>
      <c r="B3395" s="164"/>
      <c r="C3395" s="165"/>
      <c r="D3395" s="166"/>
      <c r="E3395" s="165"/>
      <c r="F3395" s="165"/>
      <c r="G3395" s="220"/>
      <c r="H3395" s="165"/>
      <c r="I3395" s="167"/>
      <c r="J3395" s="168"/>
      <c r="K3395" s="503"/>
    </row>
    <row r="3396" spans="1:11" x14ac:dyDescent="0.2">
      <c r="A3396" s="163">
        <v>3381</v>
      </c>
      <c r="B3396" s="164"/>
      <c r="C3396" s="165"/>
      <c r="D3396" s="166"/>
      <c r="E3396" s="165"/>
      <c r="F3396" s="165"/>
      <c r="G3396" s="220"/>
      <c r="H3396" s="165"/>
      <c r="I3396" s="167"/>
      <c r="J3396" s="168"/>
      <c r="K3396" s="503"/>
    </row>
    <row r="3397" spans="1:11" x14ac:dyDescent="0.2">
      <c r="A3397" s="163">
        <v>3382</v>
      </c>
      <c r="B3397" s="164"/>
      <c r="C3397" s="165"/>
      <c r="D3397" s="166"/>
      <c r="E3397" s="165"/>
      <c r="F3397" s="165"/>
      <c r="G3397" s="220"/>
      <c r="H3397" s="165"/>
      <c r="I3397" s="167"/>
      <c r="J3397" s="168"/>
      <c r="K3397" s="503"/>
    </row>
    <row r="3398" spans="1:11" x14ac:dyDescent="0.2">
      <c r="A3398" s="163">
        <v>3383</v>
      </c>
      <c r="B3398" s="164"/>
      <c r="C3398" s="165"/>
      <c r="D3398" s="166"/>
      <c r="E3398" s="165"/>
      <c r="F3398" s="165"/>
      <c r="G3398" s="220"/>
      <c r="H3398" s="165"/>
      <c r="I3398" s="167"/>
      <c r="J3398" s="168"/>
      <c r="K3398" s="503"/>
    </row>
    <row r="3399" spans="1:11" x14ac:dyDescent="0.2">
      <c r="A3399" s="163">
        <v>3384</v>
      </c>
      <c r="B3399" s="164"/>
      <c r="C3399" s="165"/>
      <c r="D3399" s="166"/>
      <c r="E3399" s="165"/>
      <c r="F3399" s="165"/>
      <c r="G3399" s="220"/>
      <c r="H3399" s="165"/>
      <c r="I3399" s="167"/>
      <c r="J3399" s="168"/>
      <c r="K3399" s="503"/>
    </row>
    <row r="3400" spans="1:11" x14ac:dyDescent="0.2">
      <c r="A3400" s="163">
        <v>3385</v>
      </c>
      <c r="B3400" s="164"/>
      <c r="C3400" s="165"/>
      <c r="D3400" s="166"/>
      <c r="E3400" s="165"/>
      <c r="F3400" s="165"/>
      <c r="G3400" s="220"/>
      <c r="H3400" s="165"/>
      <c r="I3400" s="167"/>
      <c r="J3400" s="168"/>
      <c r="K3400" s="503"/>
    </row>
    <row r="3401" spans="1:11" x14ac:dyDescent="0.2">
      <c r="A3401" s="163">
        <v>3386</v>
      </c>
      <c r="B3401" s="164"/>
      <c r="C3401" s="165"/>
      <c r="D3401" s="166"/>
      <c r="E3401" s="165"/>
      <c r="F3401" s="165"/>
      <c r="G3401" s="220"/>
      <c r="H3401" s="165"/>
      <c r="I3401" s="167"/>
      <c r="J3401" s="168"/>
      <c r="K3401" s="503"/>
    </row>
    <row r="3402" spans="1:11" x14ac:dyDescent="0.2">
      <c r="A3402" s="163">
        <v>3387</v>
      </c>
      <c r="B3402" s="164"/>
      <c r="C3402" s="165"/>
      <c r="D3402" s="166"/>
      <c r="E3402" s="165"/>
      <c r="F3402" s="165"/>
      <c r="G3402" s="220"/>
      <c r="H3402" s="165"/>
      <c r="I3402" s="167"/>
      <c r="J3402" s="168"/>
      <c r="K3402" s="503"/>
    </row>
    <row r="3403" spans="1:11" x14ac:dyDescent="0.2">
      <c r="A3403" s="163">
        <v>3388</v>
      </c>
      <c r="B3403" s="164"/>
      <c r="C3403" s="165"/>
      <c r="D3403" s="166"/>
      <c r="E3403" s="165"/>
      <c r="F3403" s="165"/>
      <c r="G3403" s="220"/>
      <c r="H3403" s="165"/>
      <c r="I3403" s="167"/>
      <c r="J3403" s="168"/>
      <c r="K3403" s="503"/>
    </row>
    <row r="3404" spans="1:11" x14ac:dyDescent="0.2">
      <c r="A3404" s="163">
        <v>3389</v>
      </c>
      <c r="B3404" s="164"/>
      <c r="C3404" s="165"/>
      <c r="D3404" s="166"/>
      <c r="E3404" s="165"/>
      <c r="F3404" s="165"/>
      <c r="G3404" s="220"/>
      <c r="H3404" s="165"/>
      <c r="I3404" s="167"/>
      <c r="J3404" s="168"/>
      <c r="K3404" s="503"/>
    </row>
    <row r="3405" spans="1:11" x14ac:dyDescent="0.2">
      <c r="A3405" s="163">
        <v>3390</v>
      </c>
      <c r="B3405" s="164"/>
      <c r="C3405" s="165"/>
      <c r="D3405" s="166"/>
      <c r="E3405" s="165"/>
      <c r="F3405" s="165"/>
      <c r="G3405" s="220"/>
      <c r="H3405" s="165"/>
      <c r="I3405" s="167"/>
      <c r="J3405" s="168"/>
      <c r="K3405" s="503"/>
    </row>
    <row r="3406" spans="1:11" x14ac:dyDescent="0.2">
      <c r="A3406" s="163">
        <v>3391</v>
      </c>
      <c r="B3406" s="164"/>
      <c r="C3406" s="165"/>
      <c r="D3406" s="166"/>
      <c r="E3406" s="165"/>
      <c r="F3406" s="165"/>
      <c r="G3406" s="220"/>
      <c r="H3406" s="165"/>
      <c r="I3406" s="167"/>
      <c r="J3406" s="168"/>
      <c r="K3406" s="503"/>
    </row>
    <row r="3407" spans="1:11" x14ac:dyDescent="0.2">
      <c r="A3407" s="163">
        <v>3392</v>
      </c>
      <c r="B3407" s="164"/>
      <c r="C3407" s="165"/>
      <c r="D3407" s="166"/>
      <c r="E3407" s="165"/>
      <c r="F3407" s="165"/>
      <c r="G3407" s="220"/>
      <c r="H3407" s="165"/>
      <c r="I3407" s="167"/>
      <c r="J3407" s="168"/>
      <c r="K3407" s="503"/>
    </row>
    <row r="3408" spans="1:11" x14ac:dyDescent="0.2">
      <c r="A3408" s="163">
        <v>3393</v>
      </c>
      <c r="B3408" s="164"/>
      <c r="C3408" s="165"/>
      <c r="D3408" s="166"/>
      <c r="E3408" s="165"/>
      <c r="F3408" s="165"/>
      <c r="G3408" s="220"/>
      <c r="H3408" s="165"/>
      <c r="I3408" s="167"/>
      <c r="J3408" s="168"/>
      <c r="K3408" s="503"/>
    </row>
    <row r="3409" spans="1:11" x14ac:dyDescent="0.2">
      <c r="A3409" s="163">
        <v>3394</v>
      </c>
      <c r="B3409" s="164"/>
      <c r="C3409" s="165"/>
      <c r="D3409" s="166"/>
      <c r="E3409" s="165"/>
      <c r="F3409" s="165"/>
      <c r="G3409" s="220"/>
      <c r="H3409" s="165"/>
      <c r="I3409" s="167"/>
      <c r="J3409" s="168"/>
      <c r="K3409" s="503"/>
    </row>
    <row r="3410" spans="1:11" x14ac:dyDescent="0.2">
      <c r="A3410" s="163">
        <v>3395</v>
      </c>
      <c r="B3410" s="164"/>
      <c r="C3410" s="165"/>
      <c r="D3410" s="166"/>
      <c r="E3410" s="165"/>
      <c r="F3410" s="165"/>
      <c r="G3410" s="220"/>
      <c r="H3410" s="165"/>
      <c r="I3410" s="167"/>
      <c r="J3410" s="168"/>
      <c r="K3410" s="503"/>
    </row>
    <row r="3411" spans="1:11" x14ac:dyDescent="0.2">
      <c r="A3411" s="163">
        <v>3396</v>
      </c>
      <c r="B3411" s="164"/>
      <c r="C3411" s="165"/>
      <c r="D3411" s="166"/>
      <c r="E3411" s="165"/>
      <c r="F3411" s="165"/>
      <c r="G3411" s="220"/>
      <c r="H3411" s="165"/>
      <c r="I3411" s="167"/>
      <c r="J3411" s="168"/>
      <c r="K3411" s="503"/>
    </row>
    <row r="3412" spans="1:11" x14ac:dyDescent="0.2">
      <c r="A3412" s="163">
        <v>3397</v>
      </c>
      <c r="B3412" s="164"/>
      <c r="C3412" s="165"/>
      <c r="D3412" s="166"/>
      <c r="E3412" s="165"/>
      <c r="F3412" s="165"/>
      <c r="G3412" s="220"/>
      <c r="H3412" s="165"/>
      <c r="I3412" s="167"/>
      <c r="J3412" s="168"/>
      <c r="K3412" s="503"/>
    </row>
    <row r="3413" spans="1:11" x14ac:dyDescent="0.2">
      <c r="A3413" s="163">
        <v>3398</v>
      </c>
      <c r="B3413" s="164"/>
      <c r="C3413" s="165"/>
      <c r="D3413" s="166"/>
      <c r="E3413" s="165"/>
      <c r="F3413" s="165"/>
      <c r="G3413" s="220"/>
      <c r="H3413" s="165"/>
      <c r="I3413" s="167"/>
      <c r="J3413" s="168"/>
      <c r="K3413" s="503"/>
    </row>
    <row r="3414" spans="1:11" x14ac:dyDescent="0.2">
      <c r="A3414" s="163">
        <v>3399</v>
      </c>
      <c r="B3414" s="164"/>
      <c r="C3414" s="165"/>
      <c r="D3414" s="166"/>
      <c r="E3414" s="165"/>
      <c r="F3414" s="165"/>
      <c r="G3414" s="220"/>
      <c r="H3414" s="165"/>
      <c r="I3414" s="167"/>
      <c r="J3414" s="168"/>
      <c r="K3414" s="503"/>
    </row>
    <row r="3415" spans="1:11" x14ac:dyDescent="0.2">
      <c r="A3415" s="163">
        <v>3400</v>
      </c>
      <c r="B3415" s="164"/>
      <c r="C3415" s="165"/>
      <c r="D3415" s="166"/>
      <c r="E3415" s="165"/>
      <c r="F3415" s="165"/>
      <c r="G3415" s="220"/>
      <c r="H3415" s="165"/>
      <c r="I3415" s="167"/>
      <c r="J3415" s="168"/>
      <c r="K3415" s="503"/>
    </row>
    <row r="3416" spans="1:11" x14ac:dyDescent="0.2">
      <c r="A3416" s="163">
        <v>3401</v>
      </c>
      <c r="B3416" s="164"/>
      <c r="C3416" s="165"/>
      <c r="D3416" s="166"/>
      <c r="E3416" s="165"/>
      <c r="F3416" s="165"/>
      <c r="G3416" s="220"/>
      <c r="H3416" s="165"/>
      <c r="I3416" s="167"/>
      <c r="J3416" s="168"/>
      <c r="K3416" s="503"/>
    </row>
    <row r="3417" spans="1:11" x14ac:dyDescent="0.2">
      <c r="A3417" s="163">
        <v>3402</v>
      </c>
      <c r="B3417" s="164"/>
      <c r="C3417" s="165"/>
      <c r="D3417" s="166"/>
      <c r="E3417" s="165"/>
      <c r="F3417" s="165"/>
      <c r="G3417" s="220"/>
      <c r="H3417" s="165"/>
      <c r="I3417" s="167"/>
      <c r="J3417" s="168"/>
      <c r="K3417" s="503"/>
    </row>
    <row r="3418" spans="1:11" x14ac:dyDescent="0.2">
      <c r="A3418" s="163">
        <v>3403</v>
      </c>
      <c r="B3418" s="164"/>
      <c r="C3418" s="165"/>
      <c r="D3418" s="166"/>
      <c r="E3418" s="165"/>
      <c r="F3418" s="165"/>
      <c r="G3418" s="220"/>
      <c r="H3418" s="165"/>
      <c r="I3418" s="167"/>
      <c r="J3418" s="168"/>
      <c r="K3418" s="503"/>
    </row>
    <row r="3419" spans="1:11" x14ac:dyDescent="0.2">
      <c r="A3419" s="163">
        <v>3404</v>
      </c>
      <c r="B3419" s="164"/>
      <c r="C3419" s="165"/>
      <c r="D3419" s="166"/>
      <c r="E3419" s="165"/>
      <c r="F3419" s="165"/>
      <c r="G3419" s="220"/>
      <c r="H3419" s="165"/>
      <c r="I3419" s="167"/>
      <c r="J3419" s="168"/>
      <c r="K3419" s="503"/>
    </row>
    <row r="3420" spans="1:11" x14ac:dyDescent="0.2">
      <c r="A3420" s="163">
        <v>3405</v>
      </c>
      <c r="B3420" s="164"/>
      <c r="C3420" s="165"/>
      <c r="D3420" s="166"/>
      <c r="E3420" s="165"/>
      <c r="F3420" s="165"/>
      <c r="G3420" s="220"/>
      <c r="H3420" s="165"/>
      <c r="I3420" s="167"/>
      <c r="J3420" s="168"/>
      <c r="K3420" s="503"/>
    </row>
    <row r="3421" spans="1:11" x14ac:dyDescent="0.2">
      <c r="A3421" s="163">
        <v>3406</v>
      </c>
      <c r="B3421" s="164"/>
      <c r="C3421" s="165"/>
      <c r="D3421" s="166"/>
      <c r="E3421" s="165"/>
      <c r="F3421" s="165"/>
      <c r="G3421" s="220"/>
      <c r="H3421" s="165"/>
      <c r="I3421" s="167"/>
      <c r="J3421" s="168"/>
      <c r="K3421" s="503"/>
    </row>
    <row r="3422" spans="1:11" x14ac:dyDescent="0.2">
      <c r="A3422" s="163">
        <v>3407</v>
      </c>
      <c r="B3422" s="164"/>
      <c r="C3422" s="165"/>
      <c r="D3422" s="166"/>
      <c r="E3422" s="165"/>
      <c r="F3422" s="165"/>
      <c r="G3422" s="220"/>
      <c r="H3422" s="165"/>
      <c r="I3422" s="167"/>
      <c r="J3422" s="168"/>
      <c r="K3422" s="503"/>
    </row>
    <row r="3423" spans="1:11" x14ac:dyDescent="0.2">
      <c r="A3423" s="163">
        <v>3408</v>
      </c>
      <c r="B3423" s="164"/>
      <c r="C3423" s="165"/>
      <c r="D3423" s="166"/>
      <c r="E3423" s="165"/>
      <c r="F3423" s="165"/>
      <c r="G3423" s="220"/>
      <c r="H3423" s="165"/>
      <c r="I3423" s="167"/>
      <c r="J3423" s="168"/>
      <c r="K3423" s="503"/>
    </row>
    <row r="3424" spans="1:11" x14ac:dyDescent="0.2">
      <c r="A3424" s="163">
        <v>3409</v>
      </c>
      <c r="B3424" s="164"/>
      <c r="C3424" s="165"/>
      <c r="D3424" s="166"/>
      <c r="E3424" s="165"/>
      <c r="F3424" s="165"/>
      <c r="G3424" s="220"/>
      <c r="H3424" s="165"/>
      <c r="I3424" s="167"/>
      <c r="J3424" s="168"/>
      <c r="K3424" s="503"/>
    </row>
    <row r="3425" spans="1:11" x14ac:dyDescent="0.2">
      <c r="A3425" s="163">
        <v>3410</v>
      </c>
      <c r="B3425" s="164"/>
      <c r="C3425" s="165"/>
      <c r="D3425" s="166"/>
      <c r="E3425" s="165"/>
      <c r="F3425" s="165"/>
      <c r="G3425" s="220"/>
      <c r="H3425" s="165"/>
      <c r="I3425" s="167"/>
      <c r="J3425" s="168"/>
      <c r="K3425" s="503"/>
    </row>
    <row r="3426" spans="1:11" x14ac:dyDescent="0.2">
      <c r="A3426" s="163">
        <v>3411</v>
      </c>
      <c r="B3426" s="164"/>
      <c r="C3426" s="165"/>
      <c r="D3426" s="166"/>
      <c r="E3426" s="165"/>
      <c r="F3426" s="165"/>
      <c r="G3426" s="220"/>
      <c r="H3426" s="165"/>
      <c r="I3426" s="167"/>
      <c r="J3426" s="168"/>
      <c r="K3426" s="503"/>
    </row>
    <row r="3427" spans="1:11" x14ac:dyDescent="0.2">
      <c r="A3427" s="163">
        <v>3412</v>
      </c>
      <c r="B3427" s="164"/>
      <c r="C3427" s="165"/>
      <c r="D3427" s="166"/>
      <c r="E3427" s="165"/>
      <c r="F3427" s="165"/>
      <c r="G3427" s="220"/>
      <c r="H3427" s="165"/>
      <c r="I3427" s="167"/>
      <c r="J3427" s="168"/>
      <c r="K3427" s="503"/>
    </row>
    <row r="3428" spans="1:11" x14ac:dyDescent="0.2">
      <c r="A3428" s="163">
        <v>3413</v>
      </c>
      <c r="B3428" s="164"/>
      <c r="C3428" s="165"/>
      <c r="D3428" s="166"/>
      <c r="E3428" s="165"/>
      <c r="F3428" s="165"/>
      <c r="G3428" s="220"/>
      <c r="H3428" s="165"/>
      <c r="I3428" s="167"/>
      <c r="J3428" s="168"/>
      <c r="K3428" s="503"/>
    </row>
    <row r="3429" spans="1:11" x14ac:dyDescent="0.2">
      <c r="A3429" s="163">
        <v>3414</v>
      </c>
      <c r="B3429" s="164"/>
      <c r="C3429" s="165"/>
      <c r="D3429" s="166"/>
      <c r="E3429" s="165"/>
      <c r="F3429" s="165"/>
      <c r="G3429" s="220"/>
      <c r="H3429" s="165"/>
      <c r="I3429" s="167"/>
      <c r="J3429" s="168"/>
      <c r="K3429" s="503"/>
    </row>
    <row r="3430" spans="1:11" x14ac:dyDescent="0.2">
      <c r="A3430" s="163">
        <v>3415</v>
      </c>
      <c r="B3430" s="164"/>
      <c r="C3430" s="165"/>
      <c r="D3430" s="166"/>
      <c r="E3430" s="165"/>
      <c r="F3430" s="165"/>
      <c r="G3430" s="220"/>
      <c r="H3430" s="165"/>
      <c r="I3430" s="167"/>
      <c r="J3430" s="168"/>
      <c r="K3430" s="503"/>
    </row>
    <row r="3431" spans="1:11" x14ac:dyDescent="0.2">
      <c r="A3431" s="163">
        <v>3416</v>
      </c>
      <c r="B3431" s="164"/>
      <c r="C3431" s="165"/>
      <c r="D3431" s="166"/>
      <c r="E3431" s="165"/>
      <c r="F3431" s="165"/>
      <c r="G3431" s="220"/>
      <c r="H3431" s="165"/>
      <c r="I3431" s="167"/>
      <c r="J3431" s="168"/>
      <c r="K3431" s="503"/>
    </row>
    <row r="3432" spans="1:11" x14ac:dyDescent="0.2">
      <c r="A3432" s="163">
        <v>3417</v>
      </c>
      <c r="B3432" s="164"/>
      <c r="C3432" s="165"/>
      <c r="D3432" s="166"/>
      <c r="E3432" s="165"/>
      <c r="F3432" s="165"/>
      <c r="G3432" s="220"/>
      <c r="H3432" s="165"/>
      <c r="I3432" s="167"/>
      <c r="J3432" s="168"/>
      <c r="K3432" s="503"/>
    </row>
    <row r="3433" spans="1:11" x14ac:dyDescent="0.2">
      <c r="A3433" s="163">
        <v>3418</v>
      </c>
      <c r="B3433" s="164"/>
      <c r="C3433" s="165"/>
      <c r="D3433" s="166"/>
      <c r="E3433" s="165"/>
      <c r="F3433" s="165"/>
      <c r="G3433" s="220"/>
      <c r="H3433" s="165"/>
      <c r="I3433" s="167"/>
      <c r="J3433" s="168"/>
      <c r="K3433" s="503"/>
    </row>
    <row r="3434" spans="1:11" x14ac:dyDescent="0.2">
      <c r="A3434" s="163">
        <v>3419</v>
      </c>
      <c r="B3434" s="164"/>
      <c r="C3434" s="165"/>
      <c r="D3434" s="166"/>
      <c r="E3434" s="165"/>
      <c r="F3434" s="165"/>
      <c r="G3434" s="220"/>
      <c r="H3434" s="165"/>
      <c r="I3434" s="167"/>
      <c r="J3434" s="168"/>
      <c r="K3434" s="503"/>
    </row>
    <row r="3435" spans="1:11" x14ac:dyDescent="0.2">
      <c r="A3435" s="163">
        <v>3420</v>
      </c>
      <c r="B3435" s="164"/>
      <c r="C3435" s="165"/>
      <c r="D3435" s="166"/>
      <c r="E3435" s="165"/>
      <c r="F3435" s="165"/>
      <c r="G3435" s="220"/>
      <c r="H3435" s="165"/>
      <c r="I3435" s="167"/>
      <c r="J3435" s="168"/>
      <c r="K3435" s="503"/>
    </row>
    <row r="3436" spans="1:11" x14ac:dyDescent="0.2">
      <c r="A3436" s="163">
        <v>3421</v>
      </c>
      <c r="B3436" s="164"/>
      <c r="C3436" s="165"/>
      <c r="D3436" s="166"/>
      <c r="E3436" s="165"/>
      <c r="F3436" s="165"/>
      <c r="G3436" s="220"/>
      <c r="H3436" s="165"/>
      <c r="I3436" s="167"/>
      <c r="J3436" s="168"/>
      <c r="K3436" s="503"/>
    </row>
    <row r="3437" spans="1:11" x14ac:dyDescent="0.2">
      <c r="A3437" s="163">
        <v>3422</v>
      </c>
      <c r="B3437" s="164"/>
      <c r="C3437" s="165"/>
      <c r="D3437" s="166"/>
      <c r="E3437" s="165"/>
      <c r="F3437" s="165"/>
      <c r="G3437" s="220"/>
      <c r="H3437" s="165"/>
      <c r="I3437" s="167"/>
      <c r="J3437" s="168"/>
      <c r="K3437" s="503"/>
    </row>
    <row r="3438" spans="1:11" x14ac:dyDescent="0.2">
      <c r="A3438" s="163">
        <v>3423</v>
      </c>
      <c r="B3438" s="164"/>
      <c r="C3438" s="165"/>
      <c r="D3438" s="166"/>
      <c r="E3438" s="165"/>
      <c r="F3438" s="165"/>
      <c r="G3438" s="220"/>
      <c r="H3438" s="165"/>
      <c r="I3438" s="167"/>
      <c r="J3438" s="168"/>
      <c r="K3438" s="503"/>
    </row>
    <row r="3439" spans="1:11" x14ac:dyDescent="0.2">
      <c r="A3439" s="163">
        <v>3424</v>
      </c>
      <c r="B3439" s="164"/>
      <c r="C3439" s="165"/>
      <c r="D3439" s="166"/>
      <c r="E3439" s="165"/>
      <c r="F3439" s="165"/>
      <c r="G3439" s="220"/>
      <c r="H3439" s="165"/>
      <c r="I3439" s="167"/>
      <c r="J3439" s="168"/>
      <c r="K3439" s="503"/>
    </row>
    <row r="3440" spans="1:11" x14ac:dyDescent="0.2">
      <c r="A3440" s="163">
        <v>3425</v>
      </c>
      <c r="B3440" s="164"/>
      <c r="C3440" s="165"/>
      <c r="D3440" s="166"/>
      <c r="E3440" s="165"/>
      <c r="F3440" s="165"/>
      <c r="G3440" s="220"/>
      <c r="H3440" s="165"/>
      <c r="I3440" s="167"/>
      <c r="J3440" s="168"/>
      <c r="K3440" s="503"/>
    </row>
    <row r="3441" spans="1:11" x14ac:dyDescent="0.2">
      <c r="A3441" s="163">
        <v>3426</v>
      </c>
      <c r="B3441" s="164"/>
      <c r="C3441" s="165"/>
      <c r="D3441" s="166"/>
      <c r="E3441" s="165"/>
      <c r="F3441" s="165"/>
      <c r="G3441" s="220"/>
      <c r="H3441" s="165"/>
      <c r="I3441" s="167"/>
      <c r="J3441" s="168"/>
      <c r="K3441" s="503"/>
    </row>
    <row r="3442" spans="1:11" x14ac:dyDescent="0.2">
      <c r="A3442" s="163">
        <v>3427</v>
      </c>
      <c r="B3442" s="164"/>
      <c r="C3442" s="165"/>
      <c r="D3442" s="166"/>
      <c r="E3442" s="165"/>
      <c r="F3442" s="165"/>
      <c r="G3442" s="220"/>
      <c r="H3442" s="165"/>
      <c r="I3442" s="167"/>
      <c r="J3442" s="168"/>
      <c r="K3442" s="503"/>
    </row>
    <row r="3443" spans="1:11" x14ac:dyDescent="0.2">
      <c r="A3443" s="163">
        <v>3428</v>
      </c>
      <c r="B3443" s="164"/>
      <c r="C3443" s="165"/>
      <c r="D3443" s="166"/>
      <c r="E3443" s="165"/>
      <c r="F3443" s="165"/>
      <c r="G3443" s="220"/>
      <c r="H3443" s="165"/>
      <c r="I3443" s="167"/>
      <c r="J3443" s="168"/>
      <c r="K3443" s="503"/>
    </row>
    <row r="3444" spans="1:11" x14ac:dyDescent="0.2">
      <c r="A3444" s="163">
        <v>3429</v>
      </c>
      <c r="B3444" s="164"/>
      <c r="C3444" s="165"/>
      <c r="D3444" s="166"/>
      <c r="E3444" s="165"/>
      <c r="F3444" s="165"/>
      <c r="G3444" s="220"/>
      <c r="H3444" s="165"/>
      <c r="I3444" s="167"/>
      <c r="J3444" s="168"/>
      <c r="K3444" s="503"/>
    </row>
    <row r="3445" spans="1:11" x14ac:dyDescent="0.2">
      <c r="A3445" s="163">
        <v>3430</v>
      </c>
      <c r="B3445" s="164"/>
      <c r="C3445" s="165"/>
      <c r="D3445" s="166"/>
      <c r="E3445" s="165"/>
      <c r="F3445" s="165"/>
      <c r="G3445" s="220"/>
      <c r="H3445" s="165"/>
      <c r="I3445" s="167"/>
      <c r="J3445" s="168"/>
      <c r="K3445" s="503"/>
    </row>
    <row r="3446" spans="1:11" x14ac:dyDescent="0.2">
      <c r="A3446" s="163">
        <v>3431</v>
      </c>
      <c r="B3446" s="164"/>
      <c r="C3446" s="165"/>
      <c r="D3446" s="166"/>
      <c r="E3446" s="165"/>
      <c r="F3446" s="165"/>
      <c r="G3446" s="220"/>
      <c r="H3446" s="165"/>
      <c r="I3446" s="167"/>
      <c r="J3446" s="168"/>
      <c r="K3446" s="503"/>
    </row>
    <row r="3447" spans="1:11" x14ac:dyDescent="0.2">
      <c r="A3447" s="163">
        <v>3432</v>
      </c>
      <c r="B3447" s="164"/>
      <c r="C3447" s="165"/>
      <c r="D3447" s="166"/>
      <c r="E3447" s="165"/>
      <c r="F3447" s="165"/>
      <c r="G3447" s="220"/>
      <c r="H3447" s="165"/>
      <c r="I3447" s="167"/>
      <c r="J3447" s="168"/>
      <c r="K3447" s="503"/>
    </row>
    <row r="3448" spans="1:11" x14ac:dyDescent="0.2">
      <c r="A3448" s="163">
        <v>3433</v>
      </c>
      <c r="B3448" s="164"/>
      <c r="C3448" s="165"/>
      <c r="D3448" s="166"/>
      <c r="E3448" s="165"/>
      <c r="F3448" s="165"/>
      <c r="G3448" s="220"/>
      <c r="H3448" s="165"/>
      <c r="I3448" s="167"/>
      <c r="J3448" s="168"/>
      <c r="K3448" s="503"/>
    </row>
    <row r="3449" spans="1:11" x14ac:dyDescent="0.2">
      <c r="A3449" s="163">
        <v>3434</v>
      </c>
      <c r="B3449" s="164"/>
      <c r="C3449" s="165"/>
      <c r="D3449" s="166"/>
      <c r="E3449" s="165"/>
      <c r="F3449" s="165"/>
      <c r="G3449" s="220"/>
      <c r="H3449" s="165"/>
      <c r="I3449" s="167"/>
      <c r="J3449" s="168"/>
      <c r="K3449" s="503"/>
    </row>
    <row r="3450" spans="1:11" x14ac:dyDescent="0.2">
      <c r="A3450" s="163">
        <v>3435</v>
      </c>
      <c r="B3450" s="164"/>
      <c r="C3450" s="165"/>
      <c r="D3450" s="166"/>
      <c r="E3450" s="165"/>
      <c r="F3450" s="165"/>
      <c r="G3450" s="220"/>
      <c r="H3450" s="165"/>
      <c r="I3450" s="167"/>
      <c r="J3450" s="168"/>
      <c r="K3450" s="503"/>
    </row>
    <row r="3451" spans="1:11" x14ac:dyDescent="0.2">
      <c r="A3451" s="163">
        <v>3436</v>
      </c>
      <c r="B3451" s="164"/>
      <c r="C3451" s="165"/>
      <c r="D3451" s="166"/>
      <c r="E3451" s="165"/>
      <c r="F3451" s="165"/>
      <c r="G3451" s="220"/>
      <c r="H3451" s="165"/>
      <c r="I3451" s="167"/>
      <c r="J3451" s="168"/>
      <c r="K3451" s="503"/>
    </row>
    <row r="3452" spans="1:11" x14ac:dyDescent="0.2">
      <c r="A3452" s="163">
        <v>3437</v>
      </c>
      <c r="B3452" s="164"/>
      <c r="C3452" s="165"/>
      <c r="D3452" s="166"/>
      <c r="E3452" s="165"/>
      <c r="F3452" s="165"/>
      <c r="G3452" s="220"/>
      <c r="H3452" s="165"/>
      <c r="I3452" s="167"/>
      <c r="J3452" s="168"/>
      <c r="K3452" s="503"/>
    </row>
    <row r="3453" spans="1:11" x14ac:dyDescent="0.2">
      <c r="A3453" s="163">
        <v>3438</v>
      </c>
      <c r="B3453" s="164"/>
      <c r="C3453" s="165"/>
      <c r="D3453" s="166"/>
      <c r="E3453" s="165"/>
      <c r="F3453" s="165"/>
      <c r="G3453" s="220"/>
      <c r="H3453" s="165"/>
      <c r="I3453" s="167"/>
      <c r="J3453" s="168"/>
      <c r="K3453" s="503"/>
    </row>
    <row r="3454" spans="1:11" x14ac:dyDescent="0.2">
      <c r="A3454" s="163">
        <v>3439</v>
      </c>
      <c r="B3454" s="164"/>
      <c r="C3454" s="165"/>
      <c r="D3454" s="166"/>
      <c r="E3454" s="165"/>
      <c r="F3454" s="165"/>
      <c r="G3454" s="220"/>
      <c r="H3454" s="165"/>
      <c r="I3454" s="167"/>
      <c r="J3454" s="168"/>
      <c r="K3454" s="503"/>
    </row>
    <row r="3455" spans="1:11" x14ac:dyDescent="0.2">
      <c r="A3455" s="163">
        <v>3440</v>
      </c>
      <c r="B3455" s="164"/>
      <c r="C3455" s="165"/>
      <c r="D3455" s="166"/>
      <c r="E3455" s="165"/>
      <c r="F3455" s="165"/>
      <c r="G3455" s="220"/>
      <c r="H3455" s="165"/>
      <c r="I3455" s="167"/>
      <c r="J3455" s="168"/>
      <c r="K3455" s="503"/>
    </row>
    <row r="3456" spans="1:11" x14ac:dyDescent="0.2">
      <c r="A3456" s="163">
        <v>3441</v>
      </c>
      <c r="B3456" s="164"/>
      <c r="C3456" s="165"/>
      <c r="D3456" s="166"/>
      <c r="E3456" s="165"/>
      <c r="F3456" s="165"/>
      <c r="G3456" s="220"/>
      <c r="H3456" s="165"/>
      <c r="I3456" s="167"/>
      <c r="J3456" s="168"/>
      <c r="K3456" s="503"/>
    </row>
    <row r="3457" spans="1:11" x14ac:dyDescent="0.2">
      <c r="A3457" s="163">
        <v>3442</v>
      </c>
      <c r="B3457" s="164"/>
      <c r="C3457" s="165"/>
      <c r="D3457" s="166"/>
      <c r="E3457" s="165"/>
      <c r="F3457" s="165"/>
      <c r="G3457" s="220"/>
      <c r="H3457" s="165"/>
      <c r="I3457" s="167"/>
      <c r="J3457" s="168"/>
      <c r="K3457" s="503"/>
    </row>
    <row r="3458" spans="1:11" x14ac:dyDescent="0.2">
      <c r="A3458" s="163">
        <v>3443</v>
      </c>
      <c r="B3458" s="164"/>
      <c r="C3458" s="165"/>
      <c r="D3458" s="166"/>
      <c r="E3458" s="165"/>
      <c r="F3458" s="165"/>
      <c r="G3458" s="220"/>
      <c r="H3458" s="165"/>
      <c r="I3458" s="167"/>
      <c r="J3458" s="168"/>
      <c r="K3458" s="503"/>
    </row>
    <row r="3459" spans="1:11" x14ac:dyDescent="0.2">
      <c r="A3459" s="163">
        <v>3444</v>
      </c>
      <c r="B3459" s="164"/>
      <c r="C3459" s="165"/>
      <c r="D3459" s="166"/>
      <c r="E3459" s="165"/>
      <c r="F3459" s="165"/>
      <c r="G3459" s="220"/>
      <c r="H3459" s="165"/>
      <c r="I3459" s="167"/>
      <c r="J3459" s="168"/>
      <c r="K3459" s="503"/>
    </row>
    <row r="3460" spans="1:11" x14ac:dyDescent="0.2">
      <c r="A3460" s="163">
        <v>3445</v>
      </c>
      <c r="B3460" s="164"/>
      <c r="C3460" s="165"/>
      <c r="D3460" s="166"/>
      <c r="E3460" s="165"/>
      <c r="F3460" s="165"/>
      <c r="G3460" s="220"/>
      <c r="H3460" s="165"/>
      <c r="I3460" s="167"/>
      <c r="J3460" s="168"/>
      <c r="K3460" s="503"/>
    </row>
    <row r="3461" spans="1:11" x14ac:dyDescent="0.2">
      <c r="A3461" s="163">
        <v>3446</v>
      </c>
      <c r="B3461" s="164"/>
      <c r="C3461" s="165"/>
      <c r="D3461" s="166"/>
      <c r="E3461" s="165"/>
      <c r="F3461" s="165"/>
      <c r="G3461" s="220"/>
      <c r="H3461" s="165"/>
      <c r="I3461" s="167"/>
      <c r="J3461" s="168"/>
      <c r="K3461" s="503"/>
    </row>
    <row r="3462" spans="1:11" x14ac:dyDescent="0.2">
      <c r="A3462" s="163">
        <v>3447</v>
      </c>
      <c r="B3462" s="164"/>
      <c r="C3462" s="165"/>
      <c r="D3462" s="166"/>
      <c r="E3462" s="165"/>
      <c r="F3462" s="165"/>
      <c r="G3462" s="220"/>
      <c r="H3462" s="165"/>
      <c r="I3462" s="167"/>
      <c r="J3462" s="168"/>
      <c r="K3462" s="503"/>
    </row>
    <row r="3463" spans="1:11" x14ac:dyDescent="0.2">
      <c r="A3463" s="163">
        <v>3448</v>
      </c>
      <c r="B3463" s="164"/>
      <c r="C3463" s="165"/>
      <c r="D3463" s="166"/>
      <c r="E3463" s="165"/>
      <c r="F3463" s="165"/>
      <c r="G3463" s="220"/>
      <c r="H3463" s="165"/>
      <c r="I3463" s="167"/>
      <c r="J3463" s="168"/>
      <c r="K3463" s="503"/>
    </row>
    <row r="3464" spans="1:11" x14ac:dyDescent="0.2">
      <c r="A3464" s="163">
        <v>3449</v>
      </c>
      <c r="B3464" s="164"/>
      <c r="C3464" s="165"/>
      <c r="D3464" s="166"/>
      <c r="E3464" s="165"/>
      <c r="F3464" s="165"/>
      <c r="G3464" s="220"/>
      <c r="H3464" s="165"/>
      <c r="I3464" s="167"/>
      <c r="J3464" s="168"/>
      <c r="K3464" s="503"/>
    </row>
    <row r="3465" spans="1:11" x14ac:dyDescent="0.2">
      <c r="A3465" s="163">
        <v>3450</v>
      </c>
      <c r="B3465" s="164"/>
      <c r="C3465" s="165"/>
      <c r="D3465" s="166"/>
      <c r="E3465" s="165"/>
      <c r="F3465" s="165"/>
      <c r="G3465" s="220"/>
      <c r="H3465" s="165"/>
      <c r="I3465" s="167"/>
      <c r="J3465" s="168"/>
      <c r="K3465" s="503"/>
    </row>
    <row r="3466" spans="1:11" x14ac:dyDescent="0.2">
      <c r="A3466" s="163">
        <v>3451</v>
      </c>
      <c r="B3466" s="164"/>
      <c r="C3466" s="165"/>
      <c r="D3466" s="166"/>
      <c r="E3466" s="165"/>
      <c r="F3466" s="165"/>
      <c r="G3466" s="220"/>
      <c r="H3466" s="165"/>
      <c r="I3466" s="167"/>
      <c r="J3466" s="168"/>
      <c r="K3466" s="503"/>
    </row>
    <row r="3467" spans="1:11" x14ac:dyDescent="0.2">
      <c r="A3467" s="163">
        <v>3452</v>
      </c>
      <c r="B3467" s="164"/>
      <c r="C3467" s="165"/>
      <c r="D3467" s="166"/>
      <c r="E3467" s="165"/>
      <c r="F3467" s="165"/>
      <c r="G3467" s="220"/>
      <c r="H3467" s="165"/>
      <c r="I3467" s="167"/>
      <c r="J3467" s="168"/>
      <c r="K3467" s="503"/>
    </row>
    <row r="3468" spans="1:11" x14ac:dyDescent="0.2">
      <c r="A3468" s="163">
        <v>3453</v>
      </c>
      <c r="B3468" s="164"/>
      <c r="C3468" s="165"/>
      <c r="D3468" s="166"/>
      <c r="E3468" s="165"/>
      <c r="F3468" s="165"/>
      <c r="G3468" s="220"/>
      <c r="H3468" s="165"/>
      <c r="I3468" s="167"/>
      <c r="J3468" s="168"/>
      <c r="K3468" s="503"/>
    </row>
    <row r="3469" spans="1:11" x14ac:dyDescent="0.2">
      <c r="A3469" s="163">
        <v>3454</v>
      </c>
      <c r="B3469" s="164"/>
      <c r="C3469" s="165"/>
      <c r="D3469" s="166"/>
      <c r="E3469" s="165"/>
      <c r="F3469" s="165"/>
      <c r="G3469" s="220"/>
      <c r="H3469" s="165"/>
      <c r="I3469" s="167"/>
      <c r="J3469" s="168"/>
      <c r="K3469" s="503"/>
    </row>
    <row r="3470" spans="1:11" x14ac:dyDescent="0.2">
      <c r="A3470" s="163">
        <v>3455</v>
      </c>
      <c r="B3470" s="164"/>
      <c r="C3470" s="165"/>
      <c r="D3470" s="166"/>
      <c r="E3470" s="165"/>
      <c r="F3470" s="165"/>
      <c r="G3470" s="220"/>
      <c r="H3470" s="165"/>
      <c r="I3470" s="167"/>
      <c r="J3470" s="168"/>
      <c r="K3470" s="503"/>
    </row>
    <row r="3471" spans="1:11" x14ac:dyDescent="0.2">
      <c r="A3471" s="163">
        <v>3456</v>
      </c>
      <c r="B3471" s="164"/>
      <c r="C3471" s="165"/>
      <c r="D3471" s="166"/>
      <c r="E3471" s="165"/>
      <c r="F3471" s="165"/>
      <c r="G3471" s="220"/>
      <c r="H3471" s="165"/>
      <c r="I3471" s="167"/>
      <c r="J3471" s="168"/>
      <c r="K3471" s="503"/>
    </row>
    <row r="3472" spans="1:11" x14ac:dyDescent="0.2">
      <c r="A3472" s="163">
        <v>3457</v>
      </c>
      <c r="B3472" s="164"/>
      <c r="C3472" s="165"/>
      <c r="D3472" s="166"/>
      <c r="E3472" s="165"/>
      <c r="F3472" s="165"/>
      <c r="G3472" s="220"/>
      <c r="H3472" s="165"/>
      <c r="I3472" s="167"/>
      <c r="J3472" s="168"/>
      <c r="K3472" s="503"/>
    </row>
    <row r="3473" spans="1:11" x14ac:dyDescent="0.2">
      <c r="A3473" s="163">
        <v>3458</v>
      </c>
      <c r="B3473" s="164"/>
      <c r="C3473" s="165"/>
      <c r="D3473" s="166"/>
      <c r="E3473" s="165"/>
      <c r="F3473" s="165"/>
      <c r="G3473" s="220"/>
      <c r="H3473" s="165"/>
      <c r="I3473" s="167"/>
      <c r="J3473" s="168"/>
      <c r="K3473" s="503"/>
    </row>
    <row r="3474" spans="1:11" x14ac:dyDescent="0.2">
      <c r="A3474" s="163">
        <v>3459</v>
      </c>
      <c r="B3474" s="164"/>
      <c r="C3474" s="165"/>
      <c r="D3474" s="166"/>
      <c r="E3474" s="165"/>
      <c r="F3474" s="165"/>
      <c r="G3474" s="220"/>
      <c r="H3474" s="165"/>
      <c r="I3474" s="167"/>
      <c r="J3474" s="168"/>
      <c r="K3474" s="503"/>
    </row>
    <row r="3475" spans="1:11" x14ac:dyDescent="0.2">
      <c r="A3475" s="163">
        <v>3460</v>
      </c>
      <c r="B3475" s="164"/>
      <c r="C3475" s="165"/>
      <c r="D3475" s="166"/>
      <c r="E3475" s="165"/>
      <c r="F3475" s="165"/>
      <c r="G3475" s="220"/>
      <c r="H3475" s="165"/>
      <c r="I3475" s="167"/>
      <c r="J3475" s="168"/>
      <c r="K3475" s="503"/>
    </row>
    <row r="3476" spans="1:11" x14ac:dyDescent="0.2">
      <c r="A3476" s="163">
        <v>3461</v>
      </c>
      <c r="B3476" s="164"/>
      <c r="C3476" s="165"/>
      <c r="D3476" s="166"/>
      <c r="E3476" s="165"/>
      <c r="F3476" s="165"/>
      <c r="G3476" s="220"/>
      <c r="H3476" s="165"/>
      <c r="I3476" s="167"/>
      <c r="J3476" s="168"/>
      <c r="K3476" s="503"/>
    </row>
    <row r="3477" spans="1:11" x14ac:dyDescent="0.2">
      <c r="A3477" s="163">
        <v>3462</v>
      </c>
      <c r="B3477" s="164"/>
      <c r="C3477" s="165"/>
      <c r="D3477" s="166"/>
      <c r="E3477" s="165"/>
      <c r="F3477" s="165"/>
      <c r="G3477" s="220"/>
      <c r="H3477" s="165"/>
      <c r="I3477" s="167"/>
      <c r="J3477" s="168"/>
      <c r="K3477" s="503"/>
    </row>
    <row r="3478" spans="1:11" x14ac:dyDescent="0.2">
      <c r="A3478" s="163">
        <v>3463</v>
      </c>
      <c r="B3478" s="164"/>
      <c r="C3478" s="165"/>
      <c r="D3478" s="166"/>
      <c r="E3478" s="165"/>
      <c r="F3478" s="165"/>
      <c r="G3478" s="220"/>
      <c r="H3478" s="165"/>
      <c r="I3478" s="167"/>
      <c r="J3478" s="168"/>
      <c r="K3478" s="503"/>
    </row>
    <row r="3479" spans="1:11" x14ac:dyDescent="0.2">
      <c r="A3479" s="163">
        <v>3464</v>
      </c>
      <c r="B3479" s="164"/>
      <c r="C3479" s="165"/>
      <c r="D3479" s="166"/>
      <c r="E3479" s="165"/>
      <c r="F3479" s="165"/>
      <c r="G3479" s="220"/>
      <c r="H3479" s="165"/>
      <c r="I3479" s="167"/>
      <c r="J3479" s="168"/>
      <c r="K3479" s="503"/>
    </row>
    <row r="3480" spans="1:11" x14ac:dyDescent="0.2">
      <c r="A3480" s="163">
        <v>3465</v>
      </c>
      <c r="B3480" s="164"/>
      <c r="C3480" s="165"/>
      <c r="D3480" s="166"/>
      <c r="E3480" s="165"/>
      <c r="F3480" s="165"/>
      <c r="G3480" s="220"/>
      <c r="H3480" s="165"/>
      <c r="I3480" s="167"/>
      <c r="J3480" s="168"/>
      <c r="K3480" s="503"/>
    </row>
    <row r="3481" spans="1:11" x14ac:dyDescent="0.2">
      <c r="A3481" s="163">
        <v>3466</v>
      </c>
      <c r="B3481" s="164"/>
      <c r="C3481" s="165"/>
      <c r="D3481" s="166"/>
      <c r="E3481" s="165"/>
      <c r="F3481" s="165"/>
      <c r="G3481" s="220"/>
      <c r="H3481" s="165"/>
      <c r="I3481" s="167"/>
      <c r="J3481" s="168"/>
      <c r="K3481" s="503"/>
    </row>
    <row r="3482" spans="1:11" x14ac:dyDescent="0.2">
      <c r="A3482" s="163">
        <v>3467</v>
      </c>
      <c r="B3482" s="164"/>
      <c r="C3482" s="165"/>
      <c r="D3482" s="166"/>
      <c r="E3482" s="165"/>
      <c r="F3482" s="165"/>
      <c r="G3482" s="220"/>
      <c r="H3482" s="165"/>
      <c r="I3482" s="167"/>
      <c r="J3482" s="168"/>
      <c r="K3482" s="503"/>
    </row>
    <row r="3483" spans="1:11" x14ac:dyDescent="0.2">
      <c r="A3483" s="163">
        <v>3468</v>
      </c>
      <c r="B3483" s="164"/>
      <c r="C3483" s="165"/>
      <c r="D3483" s="166"/>
      <c r="E3483" s="165"/>
      <c r="F3483" s="165"/>
      <c r="G3483" s="220"/>
      <c r="H3483" s="165"/>
      <c r="I3483" s="167"/>
      <c r="J3483" s="168"/>
      <c r="K3483" s="503"/>
    </row>
    <row r="3484" spans="1:11" x14ac:dyDescent="0.2">
      <c r="A3484" s="163">
        <v>3469</v>
      </c>
      <c r="B3484" s="164"/>
      <c r="C3484" s="165"/>
      <c r="D3484" s="166"/>
      <c r="E3484" s="165"/>
      <c r="F3484" s="165"/>
      <c r="G3484" s="220"/>
      <c r="H3484" s="165"/>
      <c r="I3484" s="167"/>
      <c r="J3484" s="168"/>
      <c r="K3484" s="503"/>
    </row>
    <row r="3485" spans="1:11" x14ac:dyDescent="0.2">
      <c r="A3485" s="163">
        <v>3470</v>
      </c>
      <c r="B3485" s="164"/>
      <c r="C3485" s="165"/>
      <c r="D3485" s="166"/>
      <c r="E3485" s="165"/>
      <c r="F3485" s="165"/>
      <c r="G3485" s="220"/>
      <c r="H3485" s="165"/>
      <c r="I3485" s="167"/>
      <c r="J3485" s="168"/>
      <c r="K3485" s="503"/>
    </row>
    <row r="3486" spans="1:11" x14ac:dyDescent="0.2">
      <c r="A3486" s="163">
        <v>3471</v>
      </c>
      <c r="B3486" s="164"/>
      <c r="C3486" s="165"/>
      <c r="D3486" s="166"/>
      <c r="E3486" s="165"/>
      <c r="F3486" s="165"/>
      <c r="G3486" s="220"/>
      <c r="H3486" s="165"/>
      <c r="I3486" s="167"/>
      <c r="J3486" s="168"/>
      <c r="K3486" s="503"/>
    </row>
    <row r="3487" spans="1:11" x14ac:dyDescent="0.2">
      <c r="A3487" s="163">
        <v>3472</v>
      </c>
      <c r="B3487" s="164"/>
      <c r="C3487" s="165"/>
      <c r="D3487" s="166"/>
      <c r="E3487" s="165"/>
      <c r="F3487" s="165"/>
      <c r="G3487" s="220"/>
      <c r="H3487" s="165"/>
      <c r="I3487" s="167"/>
      <c r="J3487" s="168"/>
      <c r="K3487" s="503"/>
    </row>
    <row r="3488" spans="1:11" x14ac:dyDescent="0.2">
      <c r="A3488" s="163">
        <v>3473</v>
      </c>
      <c r="B3488" s="164"/>
      <c r="C3488" s="165"/>
      <c r="D3488" s="166"/>
      <c r="E3488" s="165"/>
      <c r="F3488" s="165"/>
      <c r="G3488" s="220"/>
      <c r="H3488" s="165"/>
      <c r="I3488" s="167"/>
      <c r="J3488" s="168"/>
      <c r="K3488" s="503"/>
    </row>
    <row r="3489" spans="1:11" x14ac:dyDescent="0.2">
      <c r="A3489" s="163">
        <v>3474</v>
      </c>
      <c r="B3489" s="164"/>
      <c r="C3489" s="165"/>
      <c r="D3489" s="166"/>
      <c r="E3489" s="165"/>
      <c r="F3489" s="165"/>
      <c r="G3489" s="220"/>
      <c r="H3489" s="165"/>
      <c r="I3489" s="167"/>
      <c r="J3489" s="168"/>
      <c r="K3489" s="503"/>
    </row>
    <row r="3490" spans="1:11" x14ac:dyDescent="0.2">
      <c r="A3490" s="163">
        <v>3475</v>
      </c>
      <c r="B3490" s="164"/>
      <c r="C3490" s="165"/>
      <c r="D3490" s="166"/>
      <c r="E3490" s="165"/>
      <c r="F3490" s="165"/>
      <c r="G3490" s="220"/>
      <c r="H3490" s="165"/>
      <c r="I3490" s="167"/>
      <c r="J3490" s="168"/>
      <c r="K3490" s="503"/>
    </row>
    <row r="3491" spans="1:11" x14ac:dyDescent="0.2">
      <c r="A3491" s="163">
        <v>3476</v>
      </c>
      <c r="B3491" s="164"/>
      <c r="C3491" s="165"/>
      <c r="D3491" s="166"/>
      <c r="E3491" s="165"/>
      <c r="F3491" s="165"/>
      <c r="G3491" s="220"/>
      <c r="H3491" s="165"/>
      <c r="I3491" s="167"/>
      <c r="J3491" s="168"/>
      <c r="K3491" s="503"/>
    </row>
    <row r="3492" spans="1:11" x14ac:dyDescent="0.2">
      <c r="A3492" s="163">
        <v>3477</v>
      </c>
      <c r="B3492" s="164"/>
      <c r="C3492" s="165"/>
      <c r="D3492" s="166"/>
      <c r="E3492" s="165"/>
      <c r="F3492" s="165"/>
      <c r="G3492" s="220"/>
      <c r="H3492" s="165"/>
      <c r="I3492" s="167"/>
      <c r="J3492" s="168"/>
      <c r="K3492" s="503"/>
    </row>
    <row r="3493" spans="1:11" x14ac:dyDescent="0.2">
      <c r="A3493" s="163">
        <v>3478</v>
      </c>
      <c r="B3493" s="164"/>
      <c r="C3493" s="165"/>
      <c r="D3493" s="166"/>
      <c r="E3493" s="165"/>
      <c r="F3493" s="165"/>
      <c r="G3493" s="220"/>
      <c r="H3493" s="165"/>
      <c r="I3493" s="167"/>
      <c r="J3493" s="168"/>
      <c r="K3493" s="503"/>
    </row>
    <row r="3494" spans="1:11" x14ac:dyDescent="0.2">
      <c r="A3494" s="163">
        <v>3479</v>
      </c>
      <c r="B3494" s="164"/>
      <c r="C3494" s="165"/>
      <c r="D3494" s="166"/>
      <c r="E3494" s="165"/>
      <c r="F3494" s="165"/>
      <c r="G3494" s="220"/>
      <c r="H3494" s="165"/>
      <c r="I3494" s="167"/>
      <c r="J3494" s="168"/>
      <c r="K3494" s="503"/>
    </row>
    <row r="3495" spans="1:11" x14ac:dyDescent="0.2">
      <c r="A3495" s="163">
        <v>3480</v>
      </c>
      <c r="B3495" s="164"/>
      <c r="C3495" s="165"/>
      <c r="D3495" s="166"/>
      <c r="E3495" s="165"/>
      <c r="F3495" s="165"/>
      <c r="G3495" s="220"/>
      <c r="H3495" s="165"/>
      <c r="I3495" s="167"/>
      <c r="J3495" s="168"/>
      <c r="K3495" s="503"/>
    </row>
    <row r="3496" spans="1:11" x14ac:dyDescent="0.2">
      <c r="A3496" s="163">
        <v>3481</v>
      </c>
      <c r="B3496" s="164"/>
      <c r="C3496" s="165"/>
      <c r="D3496" s="166"/>
      <c r="E3496" s="165"/>
      <c r="F3496" s="165"/>
      <c r="G3496" s="220"/>
      <c r="H3496" s="165"/>
      <c r="I3496" s="167"/>
      <c r="J3496" s="168"/>
      <c r="K3496" s="503"/>
    </row>
    <row r="3497" spans="1:11" x14ac:dyDescent="0.2">
      <c r="A3497" s="163">
        <v>3482</v>
      </c>
      <c r="B3497" s="164"/>
      <c r="C3497" s="165"/>
      <c r="D3497" s="166"/>
      <c r="E3497" s="165"/>
      <c r="F3497" s="165"/>
      <c r="G3497" s="220"/>
      <c r="H3497" s="165"/>
      <c r="I3497" s="167"/>
      <c r="J3497" s="168"/>
      <c r="K3497" s="503"/>
    </row>
    <row r="3498" spans="1:11" x14ac:dyDescent="0.2">
      <c r="A3498" s="163">
        <v>3483</v>
      </c>
      <c r="B3498" s="164"/>
      <c r="C3498" s="165"/>
      <c r="D3498" s="166"/>
      <c r="E3498" s="165"/>
      <c r="F3498" s="165"/>
      <c r="G3498" s="220"/>
      <c r="H3498" s="165"/>
      <c r="I3498" s="167"/>
      <c r="J3498" s="168"/>
      <c r="K3498" s="503"/>
    </row>
    <row r="3499" spans="1:11" x14ac:dyDescent="0.2">
      <c r="A3499" s="163">
        <v>3484</v>
      </c>
      <c r="B3499" s="164"/>
      <c r="C3499" s="165"/>
      <c r="D3499" s="166"/>
      <c r="E3499" s="165"/>
      <c r="F3499" s="165"/>
      <c r="G3499" s="220"/>
      <c r="H3499" s="165"/>
      <c r="I3499" s="167"/>
      <c r="J3499" s="168"/>
      <c r="K3499" s="503"/>
    </row>
    <row r="3500" spans="1:11" x14ac:dyDescent="0.2">
      <c r="A3500" s="163">
        <v>3485</v>
      </c>
      <c r="B3500" s="164"/>
      <c r="C3500" s="165"/>
      <c r="D3500" s="166"/>
      <c r="E3500" s="165"/>
      <c r="F3500" s="165"/>
      <c r="G3500" s="220"/>
      <c r="H3500" s="165"/>
      <c r="I3500" s="167"/>
      <c r="J3500" s="168"/>
      <c r="K3500" s="503"/>
    </row>
    <row r="3501" spans="1:11" x14ac:dyDescent="0.2">
      <c r="A3501" s="163">
        <v>3486</v>
      </c>
      <c r="B3501" s="164"/>
      <c r="C3501" s="165"/>
      <c r="D3501" s="166"/>
      <c r="E3501" s="165"/>
      <c r="F3501" s="165"/>
      <c r="G3501" s="220"/>
      <c r="H3501" s="165"/>
      <c r="I3501" s="167"/>
      <c r="J3501" s="168"/>
      <c r="K3501" s="503"/>
    </row>
    <row r="3502" spans="1:11" x14ac:dyDescent="0.2">
      <c r="A3502" s="163">
        <v>3487</v>
      </c>
      <c r="B3502" s="164"/>
      <c r="C3502" s="165"/>
      <c r="D3502" s="166"/>
      <c r="E3502" s="165"/>
      <c r="F3502" s="165"/>
      <c r="G3502" s="220"/>
      <c r="H3502" s="165"/>
      <c r="I3502" s="167"/>
      <c r="J3502" s="168"/>
      <c r="K3502" s="503"/>
    </row>
    <row r="3503" spans="1:11" x14ac:dyDescent="0.2">
      <c r="A3503" s="163">
        <v>3488</v>
      </c>
      <c r="B3503" s="164"/>
      <c r="C3503" s="165"/>
      <c r="D3503" s="166"/>
      <c r="E3503" s="165"/>
      <c r="F3503" s="165"/>
      <c r="G3503" s="220"/>
      <c r="H3503" s="165"/>
      <c r="I3503" s="167"/>
      <c r="J3503" s="168"/>
      <c r="K3503" s="503"/>
    </row>
    <row r="3504" spans="1:11" x14ac:dyDescent="0.2">
      <c r="A3504" s="163">
        <v>3489</v>
      </c>
      <c r="B3504" s="164"/>
      <c r="C3504" s="165"/>
      <c r="D3504" s="166"/>
      <c r="E3504" s="165"/>
      <c r="F3504" s="165"/>
      <c r="G3504" s="220"/>
      <c r="H3504" s="165"/>
      <c r="I3504" s="167"/>
      <c r="J3504" s="168"/>
      <c r="K3504" s="503"/>
    </row>
    <row r="3505" spans="1:11" x14ac:dyDescent="0.2">
      <c r="A3505" s="163">
        <v>3490</v>
      </c>
      <c r="B3505" s="164"/>
      <c r="C3505" s="165"/>
      <c r="D3505" s="166"/>
      <c r="E3505" s="165"/>
      <c r="F3505" s="165"/>
      <c r="G3505" s="220"/>
      <c r="H3505" s="165"/>
      <c r="I3505" s="167"/>
      <c r="J3505" s="168"/>
      <c r="K3505" s="503"/>
    </row>
    <row r="3506" spans="1:11" x14ac:dyDescent="0.2">
      <c r="A3506" s="163">
        <v>3491</v>
      </c>
      <c r="B3506" s="164"/>
      <c r="C3506" s="165"/>
      <c r="D3506" s="166"/>
      <c r="E3506" s="165"/>
      <c r="F3506" s="165"/>
      <c r="G3506" s="220"/>
      <c r="H3506" s="165"/>
      <c r="I3506" s="167"/>
      <c r="J3506" s="168"/>
      <c r="K3506" s="503"/>
    </row>
    <row r="3507" spans="1:11" x14ac:dyDescent="0.2">
      <c r="A3507" s="163">
        <v>3492</v>
      </c>
      <c r="B3507" s="164"/>
      <c r="C3507" s="165"/>
      <c r="D3507" s="166"/>
      <c r="E3507" s="165"/>
      <c r="F3507" s="165"/>
      <c r="G3507" s="220"/>
      <c r="H3507" s="165"/>
      <c r="I3507" s="167"/>
      <c r="J3507" s="168"/>
      <c r="K3507" s="503"/>
    </row>
    <row r="3508" spans="1:11" x14ac:dyDescent="0.2">
      <c r="A3508" s="163">
        <v>3493</v>
      </c>
      <c r="B3508" s="164"/>
      <c r="C3508" s="165"/>
      <c r="D3508" s="166"/>
      <c r="E3508" s="165"/>
      <c r="F3508" s="165"/>
      <c r="G3508" s="220"/>
      <c r="H3508" s="165"/>
      <c r="I3508" s="167"/>
      <c r="J3508" s="168"/>
      <c r="K3508" s="503"/>
    </row>
    <row r="3509" spans="1:11" x14ac:dyDescent="0.2">
      <c r="A3509" s="163">
        <v>3494</v>
      </c>
      <c r="B3509" s="164"/>
      <c r="C3509" s="165"/>
      <c r="D3509" s="166"/>
      <c r="E3509" s="165"/>
      <c r="F3509" s="165"/>
      <c r="G3509" s="220"/>
      <c r="H3509" s="165"/>
      <c r="I3509" s="167"/>
      <c r="J3509" s="168"/>
      <c r="K3509" s="503"/>
    </row>
    <row r="3510" spans="1:11" x14ac:dyDescent="0.2">
      <c r="A3510" s="163">
        <v>3495</v>
      </c>
      <c r="B3510" s="164"/>
      <c r="C3510" s="165"/>
      <c r="D3510" s="166"/>
      <c r="E3510" s="165"/>
      <c r="F3510" s="165"/>
      <c r="G3510" s="220"/>
      <c r="H3510" s="165"/>
      <c r="I3510" s="167"/>
      <c r="J3510" s="168"/>
      <c r="K3510" s="503"/>
    </row>
    <row r="3511" spans="1:11" x14ac:dyDescent="0.2">
      <c r="A3511" s="163">
        <v>3496</v>
      </c>
      <c r="B3511" s="164"/>
      <c r="C3511" s="165"/>
      <c r="D3511" s="166"/>
      <c r="E3511" s="165"/>
      <c r="F3511" s="165"/>
      <c r="G3511" s="220"/>
      <c r="H3511" s="165"/>
      <c r="I3511" s="167"/>
      <c r="J3511" s="168"/>
      <c r="K3511" s="503"/>
    </row>
    <row r="3512" spans="1:11" x14ac:dyDescent="0.2">
      <c r="A3512" s="163">
        <v>3497</v>
      </c>
      <c r="B3512" s="164"/>
      <c r="C3512" s="165"/>
      <c r="D3512" s="166"/>
      <c r="E3512" s="165"/>
      <c r="F3512" s="165"/>
      <c r="G3512" s="220"/>
      <c r="H3512" s="165"/>
      <c r="I3512" s="167"/>
      <c r="J3512" s="168"/>
      <c r="K3512" s="503"/>
    </row>
    <row r="3513" spans="1:11" x14ac:dyDescent="0.2">
      <c r="A3513" s="163">
        <v>3498</v>
      </c>
      <c r="B3513" s="164"/>
      <c r="C3513" s="165"/>
      <c r="D3513" s="166"/>
      <c r="E3513" s="165"/>
      <c r="F3513" s="165"/>
      <c r="G3513" s="220"/>
      <c r="H3513" s="165"/>
      <c r="I3513" s="167"/>
      <c r="J3513" s="168"/>
      <c r="K3513" s="503"/>
    </row>
    <row r="3514" spans="1:11" x14ac:dyDescent="0.2">
      <c r="A3514" s="163">
        <v>3499</v>
      </c>
      <c r="B3514" s="164"/>
      <c r="C3514" s="165"/>
      <c r="D3514" s="166"/>
      <c r="E3514" s="165"/>
      <c r="F3514" s="165"/>
      <c r="G3514" s="220"/>
      <c r="H3514" s="165"/>
      <c r="I3514" s="167"/>
      <c r="J3514" s="168"/>
      <c r="K3514" s="503"/>
    </row>
    <row r="3515" spans="1:11" x14ac:dyDescent="0.2">
      <c r="A3515" s="163">
        <v>3500</v>
      </c>
      <c r="B3515" s="164"/>
      <c r="C3515" s="165"/>
      <c r="D3515" s="166"/>
      <c r="E3515" s="165"/>
      <c r="F3515" s="165"/>
      <c r="G3515" s="220"/>
      <c r="H3515" s="165"/>
      <c r="I3515" s="167"/>
      <c r="J3515" s="168"/>
      <c r="K3515" s="503"/>
    </row>
    <row r="3516" spans="1:11" x14ac:dyDescent="0.2">
      <c r="A3516" s="163">
        <v>3501</v>
      </c>
      <c r="B3516" s="164"/>
      <c r="C3516" s="165"/>
      <c r="D3516" s="166"/>
      <c r="E3516" s="165"/>
      <c r="F3516" s="165"/>
      <c r="G3516" s="220"/>
      <c r="H3516" s="165"/>
      <c r="I3516" s="167"/>
      <c r="J3516" s="168"/>
      <c r="K3516" s="503"/>
    </row>
    <row r="3517" spans="1:11" x14ac:dyDescent="0.2">
      <c r="A3517" s="163">
        <v>3502</v>
      </c>
      <c r="B3517" s="164"/>
      <c r="C3517" s="165"/>
      <c r="D3517" s="166"/>
      <c r="E3517" s="165"/>
      <c r="F3517" s="165"/>
      <c r="G3517" s="220"/>
      <c r="H3517" s="165"/>
      <c r="I3517" s="167"/>
      <c r="J3517" s="168"/>
      <c r="K3517" s="503"/>
    </row>
    <row r="3518" spans="1:11" x14ac:dyDescent="0.2">
      <c r="A3518" s="163">
        <v>3503</v>
      </c>
      <c r="B3518" s="164"/>
      <c r="C3518" s="165"/>
      <c r="D3518" s="166"/>
      <c r="E3518" s="165"/>
      <c r="F3518" s="165"/>
      <c r="G3518" s="220"/>
      <c r="H3518" s="165"/>
      <c r="I3518" s="167"/>
      <c r="J3518" s="168"/>
      <c r="K3518" s="503"/>
    </row>
    <row r="3519" spans="1:11" x14ac:dyDescent="0.2">
      <c r="A3519" s="163">
        <v>3504</v>
      </c>
      <c r="B3519" s="164"/>
      <c r="C3519" s="165"/>
      <c r="D3519" s="166"/>
      <c r="E3519" s="165"/>
      <c r="F3519" s="165"/>
      <c r="G3519" s="220"/>
      <c r="H3519" s="165"/>
      <c r="I3519" s="167"/>
      <c r="J3519" s="168"/>
      <c r="K3519" s="503"/>
    </row>
    <row r="3520" spans="1:11" x14ac:dyDescent="0.2">
      <c r="A3520" s="163">
        <v>3505</v>
      </c>
      <c r="B3520" s="164"/>
      <c r="C3520" s="165"/>
      <c r="D3520" s="166"/>
      <c r="E3520" s="165"/>
      <c r="F3520" s="165"/>
      <c r="G3520" s="220"/>
      <c r="H3520" s="165"/>
      <c r="I3520" s="167"/>
      <c r="J3520" s="168"/>
      <c r="K3520" s="503"/>
    </row>
    <row r="3521" spans="1:11" x14ac:dyDescent="0.2">
      <c r="A3521" s="163">
        <v>3506</v>
      </c>
      <c r="B3521" s="164"/>
      <c r="C3521" s="165"/>
      <c r="D3521" s="166"/>
      <c r="E3521" s="165"/>
      <c r="F3521" s="165"/>
      <c r="G3521" s="220"/>
      <c r="H3521" s="165"/>
      <c r="I3521" s="167"/>
      <c r="J3521" s="168"/>
      <c r="K3521" s="503"/>
    </row>
    <row r="3522" spans="1:11" x14ac:dyDescent="0.2">
      <c r="A3522" s="163">
        <v>3507</v>
      </c>
      <c r="B3522" s="164"/>
      <c r="C3522" s="165"/>
      <c r="D3522" s="166"/>
      <c r="E3522" s="165"/>
      <c r="F3522" s="165"/>
      <c r="G3522" s="220"/>
      <c r="H3522" s="165"/>
      <c r="I3522" s="167"/>
      <c r="J3522" s="168"/>
      <c r="K3522" s="503"/>
    </row>
    <row r="3523" spans="1:11" x14ac:dyDescent="0.2">
      <c r="A3523" s="163">
        <v>3508</v>
      </c>
      <c r="B3523" s="164"/>
      <c r="C3523" s="165"/>
      <c r="D3523" s="166"/>
      <c r="E3523" s="165"/>
      <c r="F3523" s="165"/>
      <c r="G3523" s="220"/>
      <c r="H3523" s="165"/>
      <c r="I3523" s="167"/>
      <c r="J3523" s="168"/>
      <c r="K3523" s="503"/>
    </row>
    <row r="3524" spans="1:11" x14ac:dyDescent="0.2">
      <c r="A3524" s="163">
        <v>3509</v>
      </c>
      <c r="B3524" s="164"/>
      <c r="C3524" s="165"/>
      <c r="D3524" s="166"/>
      <c r="E3524" s="165"/>
      <c r="F3524" s="165"/>
      <c r="G3524" s="220"/>
      <c r="H3524" s="165"/>
      <c r="I3524" s="167"/>
      <c r="J3524" s="168"/>
      <c r="K3524" s="503"/>
    </row>
    <row r="3525" spans="1:11" x14ac:dyDescent="0.2">
      <c r="A3525" s="163">
        <v>3510</v>
      </c>
      <c r="B3525" s="164"/>
      <c r="C3525" s="165"/>
      <c r="D3525" s="166"/>
      <c r="E3525" s="165"/>
      <c r="F3525" s="165"/>
      <c r="G3525" s="220"/>
      <c r="H3525" s="165"/>
      <c r="I3525" s="167"/>
      <c r="J3525" s="168"/>
      <c r="K3525" s="503"/>
    </row>
    <row r="3526" spans="1:11" x14ac:dyDescent="0.2">
      <c r="A3526" s="163">
        <v>3511</v>
      </c>
      <c r="B3526" s="164"/>
      <c r="C3526" s="165"/>
      <c r="D3526" s="166"/>
      <c r="E3526" s="165"/>
      <c r="F3526" s="165"/>
      <c r="G3526" s="220"/>
      <c r="H3526" s="165"/>
      <c r="I3526" s="167"/>
      <c r="J3526" s="168"/>
      <c r="K3526" s="503"/>
    </row>
    <row r="3527" spans="1:11" x14ac:dyDescent="0.2">
      <c r="A3527" s="163">
        <v>3512</v>
      </c>
      <c r="B3527" s="164"/>
      <c r="C3527" s="165"/>
      <c r="D3527" s="166"/>
      <c r="E3527" s="165"/>
      <c r="F3527" s="165"/>
      <c r="G3527" s="220"/>
      <c r="H3527" s="165"/>
      <c r="I3527" s="167"/>
      <c r="J3527" s="168"/>
      <c r="K3527" s="503"/>
    </row>
    <row r="3528" spans="1:11" x14ac:dyDescent="0.2">
      <c r="A3528" s="163">
        <v>3513</v>
      </c>
      <c r="B3528" s="164"/>
      <c r="C3528" s="165"/>
      <c r="D3528" s="166"/>
      <c r="E3528" s="165"/>
      <c r="F3528" s="165"/>
      <c r="G3528" s="220"/>
      <c r="H3528" s="165"/>
      <c r="I3528" s="167"/>
      <c r="J3528" s="168"/>
      <c r="K3528" s="503"/>
    </row>
    <row r="3529" spans="1:11" x14ac:dyDescent="0.2">
      <c r="A3529" s="163">
        <v>3514</v>
      </c>
      <c r="B3529" s="164"/>
      <c r="C3529" s="165"/>
      <c r="D3529" s="166"/>
      <c r="E3529" s="165"/>
      <c r="F3529" s="165"/>
      <c r="G3529" s="220"/>
      <c r="H3529" s="165"/>
      <c r="I3529" s="167"/>
      <c r="J3529" s="168"/>
      <c r="K3529" s="503"/>
    </row>
    <row r="3530" spans="1:11" x14ac:dyDescent="0.2">
      <c r="A3530" s="163">
        <v>3515</v>
      </c>
      <c r="B3530" s="164"/>
      <c r="C3530" s="165"/>
      <c r="D3530" s="166"/>
      <c r="E3530" s="165"/>
      <c r="F3530" s="165"/>
      <c r="G3530" s="220"/>
      <c r="H3530" s="165"/>
      <c r="I3530" s="167"/>
      <c r="J3530" s="168"/>
      <c r="K3530" s="503"/>
    </row>
    <row r="3531" spans="1:11" x14ac:dyDescent="0.2">
      <c r="A3531" s="163">
        <v>3516</v>
      </c>
      <c r="B3531" s="164"/>
      <c r="C3531" s="165"/>
      <c r="D3531" s="166"/>
      <c r="E3531" s="165"/>
      <c r="F3531" s="165"/>
      <c r="G3531" s="220"/>
      <c r="H3531" s="165"/>
      <c r="I3531" s="167"/>
      <c r="J3531" s="168"/>
      <c r="K3531" s="503"/>
    </row>
    <row r="3532" spans="1:11" x14ac:dyDescent="0.2">
      <c r="A3532" s="163">
        <v>3517</v>
      </c>
      <c r="B3532" s="164"/>
      <c r="C3532" s="165"/>
      <c r="D3532" s="166"/>
      <c r="E3532" s="165"/>
      <c r="F3532" s="165"/>
      <c r="G3532" s="220"/>
      <c r="H3532" s="165"/>
      <c r="I3532" s="167"/>
      <c r="J3532" s="168"/>
      <c r="K3532" s="503"/>
    </row>
    <row r="3533" spans="1:11" x14ac:dyDescent="0.2">
      <c r="A3533" s="163">
        <v>3518</v>
      </c>
      <c r="B3533" s="164"/>
      <c r="C3533" s="165"/>
      <c r="D3533" s="166"/>
      <c r="E3533" s="165"/>
      <c r="F3533" s="165"/>
      <c r="G3533" s="220"/>
      <c r="H3533" s="165"/>
      <c r="I3533" s="167"/>
      <c r="J3533" s="168"/>
      <c r="K3533" s="503"/>
    </row>
    <row r="3534" spans="1:11" x14ac:dyDescent="0.2">
      <c r="A3534" s="163">
        <v>3519</v>
      </c>
      <c r="B3534" s="164"/>
      <c r="C3534" s="165"/>
      <c r="D3534" s="166"/>
      <c r="E3534" s="165"/>
      <c r="F3534" s="165"/>
      <c r="G3534" s="220"/>
      <c r="H3534" s="165"/>
      <c r="I3534" s="167"/>
      <c r="J3534" s="168"/>
      <c r="K3534" s="503"/>
    </row>
    <row r="3535" spans="1:11" x14ac:dyDescent="0.2">
      <c r="A3535" s="163">
        <v>3520</v>
      </c>
      <c r="B3535" s="164"/>
      <c r="C3535" s="165"/>
      <c r="D3535" s="166"/>
      <c r="E3535" s="165"/>
      <c r="F3535" s="165"/>
      <c r="G3535" s="220"/>
      <c r="H3535" s="165"/>
      <c r="I3535" s="167"/>
      <c r="J3535" s="168"/>
      <c r="K3535" s="503"/>
    </row>
    <row r="3536" spans="1:11" x14ac:dyDescent="0.2">
      <c r="A3536" s="163">
        <v>3521</v>
      </c>
      <c r="B3536" s="164"/>
      <c r="C3536" s="165"/>
      <c r="D3536" s="166"/>
      <c r="E3536" s="165"/>
      <c r="F3536" s="165"/>
      <c r="G3536" s="220"/>
      <c r="H3536" s="165"/>
      <c r="I3536" s="167"/>
      <c r="J3536" s="168"/>
      <c r="K3536" s="503"/>
    </row>
    <row r="3537" spans="1:11" x14ac:dyDescent="0.2">
      <c r="A3537" s="163">
        <v>3522</v>
      </c>
      <c r="B3537" s="164"/>
      <c r="C3537" s="165"/>
      <c r="D3537" s="166"/>
      <c r="E3537" s="165"/>
      <c r="F3537" s="165"/>
      <c r="G3537" s="220"/>
      <c r="H3537" s="165"/>
      <c r="I3537" s="167"/>
      <c r="J3537" s="168"/>
      <c r="K3537" s="503"/>
    </row>
    <row r="3538" spans="1:11" x14ac:dyDescent="0.2">
      <c r="A3538" s="163">
        <v>3523</v>
      </c>
      <c r="B3538" s="164"/>
      <c r="C3538" s="165"/>
      <c r="D3538" s="166"/>
      <c r="E3538" s="165"/>
      <c r="F3538" s="165"/>
      <c r="G3538" s="220"/>
      <c r="H3538" s="165"/>
      <c r="I3538" s="167"/>
      <c r="J3538" s="168"/>
      <c r="K3538" s="503"/>
    </row>
    <row r="3539" spans="1:11" x14ac:dyDescent="0.2">
      <c r="A3539" s="163">
        <v>3524</v>
      </c>
      <c r="B3539" s="164"/>
      <c r="C3539" s="165"/>
      <c r="D3539" s="166"/>
      <c r="E3539" s="165"/>
      <c r="F3539" s="165"/>
      <c r="G3539" s="220"/>
      <c r="H3539" s="165"/>
      <c r="I3539" s="167"/>
      <c r="J3539" s="168"/>
      <c r="K3539" s="503"/>
    </row>
    <row r="3540" spans="1:11" x14ac:dyDescent="0.2">
      <c r="A3540" s="163">
        <v>3525</v>
      </c>
      <c r="B3540" s="164"/>
      <c r="C3540" s="165"/>
      <c r="D3540" s="166"/>
      <c r="E3540" s="165"/>
      <c r="F3540" s="165"/>
      <c r="G3540" s="220"/>
      <c r="H3540" s="165"/>
      <c r="I3540" s="167"/>
      <c r="J3540" s="168"/>
      <c r="K3540" s="503"/>
    </row>
    <row r="3541" spans="1:11" x14ac:dyDescent="0.2">
      <c r="A3541" s="163">
        <v>3526</v>
      </c>
      <c r="B3541" s="164"/>
      <c r="C3541" s="165"/>
      <c r="D3541" s="166"/>
      <c r="E3541" s="165"/>
      <c r="F3541" s="165"/>
      <c r="G3541" s="220"/>
      <c r="H3541" s="165"/>
      <c r="I3541" s="167"/>
      <c r="J3541" s="168"/>
      <c r="K3541" s="503"/>
    </row>
    <row r="3542" spans="1:11" x14ac:dyDescent="0.2">
      <c r="A3542" s="163">
        <v>3527</v>
      </c>
      <c r="B3542" s="164"/>
      <c r="C3542" s="165"/>
      <c r="D3542" s="166"/>
      <c r="E3542" s="165"/>
      <c r="F3542" s="165"/>
      <c r="G3542" s="220"/>
      <c r="H3542" s="165"/>
      <c r="I3542" s="167"/>
      <c r="J3542" s="168"/>
      <c r="K3542" s="503"/>
    </row>
    <row r="3543" spans="1:11" x14ac:dyDescent="0.2">
      <c r="A3543" s="163">
        <v>3528</v>
      </c>
      <c r="B3543" s="164"/>
      <c r="C3543" s="165"/>
      <c r="D3543" s="166"/>
      <c r="E3543" s="165"/>
      <c r="F3543" s="165"/>
      <c r="G3543" s="220"/>
      <c r="H3543" s="165"/>
      <c r="I3543" s="167"/>
      <c r="J3543" s="168"/>
      <c r="K3543" s="503"/>
    </row>
    <row r="3544" spans="1:11" x14ac:dyDescent="0.2">
      <c r="A3544" s="163">
        <v>3529</v>
      </c>
      <c r="B3544" s="164"/>
      <c r="C3544" s="165"/>
      <c r="D3544" s="166"/>
      <c r="E3544" s="165"/>
      <c r="F3544" s="165"/>
      <c r="G3544" s="220"/>
      <c r="H3544" s="165"/>
      <c r="I3544" s="167"/>
      <c r="J3544" s="168"/>
      <c r="K3544" s="503"/>
    </row>
    <row r="3545" spans="1:11" x14ac:dyDescent="0.2">
      <c r="A3545" s="163">
        <v>3530</v>
      </c>
      <c r="B3545" s="164"/>
      <c r="C3545" s="165"/>
      <c r="D3545" s="166"/>
      <c r="E3545" s="165"/>
      <c r="F3545" s="165"/>
      <c r="G3545" s="220"/>
      <c r="H3545" s="165"/>
      <c r="I3545" s="167"/>
      <c r="J3545" s="168"/>
      <c r="K3545" s="503"/>
    </row>
    <row r="3546" spans="1:11" x14ac:dyDescent="0.2">
      <c r="A3546" s="163">
        <v>3531</v>
      </c>
      <c r="B3546" s="164"/>
      <c r="C3546" s="165"/>
      <c r="D3546" s="166"/>
      <c r="E3546" s="165"/>
      <c r="F3546" s="165"/>
      <c r="G3546" s="220"/>
      <c r="H3546" s="165"/>
      <c r="I3546" s="167"/>
      <c r="J3546" s="168"/>
      <c r="K3546" s="503"/>
    </row>
    <row r="3547" spans="1:11" x14ac:dyDescent="0.2">
      <c r="A3547" s="163">
        <v>3532</v>
      </c>
      <c r="B3547" s="164"/>
      <c r="C3547" s="165"/>
      <c r="D3547" s="166"/>
      <c r="E3547" s="165"/>
      <c r="F3547" s="165"/>
      <c r="G3547" s="220"/>
      <c r="H3547" s="165"/>
      <c r="I3547" s="167"/>
      <c r="J3547" s="168"/>
      <c r="K3547" s="503"/>
    </row>
    <row r="3548" spans="1:11" x14ac:dyDescent="0.2">
      <c r="A3548" s="163">
        <v>3533</v>
      </c>
      <c r="B3548" s="164"/>
      <c r="C3548" s="165"/>
      <c r="D3548" s="166"/>
      <c r="E3548" s="165"/>
      <c r="F3548" s="165"/>
      <c r="G3548" s="220"/>
      <c r="H3548" s="165"/>
      <c r="I3548" s="167"/>
      <c r="J3548" s="168"/>
      <c r="K3548" s="503"/>
    </row>
    <row r="3549" spans="1:11" x14ac:dyDescent="0.2">
      <c r="A3549" s="163">
        <v>3534</v>
      </c>
      <c r="B3549" s="164"/>
      <c r="C3549" s="165"/>
      <c r="D3549" s="166"/>
      <c r="E3549" s="165"/>
      <c r="F3549" s="165"/>
      <c r="G3549" s="220"/>
      <c r="H3549" s="165"/>
      <c r="I3549" s="167"/>
      <c r="J3549" s="168"/>
      <c r="K3549" s="503"/>
    </row>
    <row r="3550" spans="1:11" x14ac:dyDescent="0.2">
      <c r="A3550" s="163">
        <v>3535</v>
      </c>
      <c r="B3550" s="164"/>
      <c r="C3550" s="165"/>
      <c r="D3550" s="166"/>
      <c r="E3550" s="165"/>
      <c r="F3550" s="165"/>
      <c r="G3550" s="220"/>
      <c r="H3550" s="165"/>
      <c r="I3550" s="167"/>
      <c r="J3550" s="168"/>
      <c r="K3550" s="503"/>
    </row>
    <row r="3551" spans="1:11" x14ac:dyDescent="0.2">
      <c r="A3551" s="163">
        <v>3536</v>
      </c>
      <c r="B3551" s="164"/>
      <c r="C3551" s="165"/>
      <c r="D3551" s="166"/>
      <c r="E3551" s="165"/>
      <c r="F3551" s="165"/>
      <c r="G3551" s="220"/>
      <c r="H3551" s="165"/>
      <c r="I3551" s="167"/>
      <c r="J3551" s="168"/>
      <c r="K3551" s="503"/>
    </row>
    <row r="3552" spans="1:11" x14ac:dyDescent="0.2">
      <c r="A3552" s="163">
        <v>3537</v>
      </c>
      <c r="B3552" s="164"/>
      <c r="C3552" s="165"/>
      <c r="D3552" s="166"/>
      <c r="E3552" s="165"/>
      <c r="F3552" s="165"/>
      <c r="G3552" s="220"/>
      <c r="H3552" s="165"/>
      <c r="I3552" s="167"/>
      <c r="J3552" s="168"/>
      <c r="K3552" s="503"/>
    </row>
    <row r="3553" spans="1:11" x14ac:dyDescent="0.2">
      <c r="A3553" s="163">
        <v>3538</v>
      </c>
      <c r="B3553" s="164"/>
      <c r="C3553" s="165"/>
      <c r="D3553" s="166"/>
      <c r="E3553" s="165"/>
      <c r="F3553" s="165"/>
      <c r="G3553" s="220"/>
      <c r="H3553" s="165"/>
      <c r="I3553" s="167"/>
      <c r="J3553" s="168"/>
      <c r="K3553" s="503"/>
    </row>
    <row r="3554" spans="1:11" x14ac:dyDescent="0.2">
      <c r="A3554" s="163">
        <v>3539</v>
      </c>
      <c r="B3554" s="164"/>
      <c r="C3554" s="165"/>
      <c r="D3554" s="166"/>
      <c r="E3554" s="165"/>
      <c r="F3554" s="165"/>
      <c r="G3554" s="220"/>
      <c r="H3554" s="165"/>
      <c r="I3554" s="167"/>
      <c r="J3554" s="168"/>
      <c r="K3554" s="503"/>
    </row>
    <row r="3555" spans="1:11" x14ac:dyDescent="0.2">
      <c r="A3555" s="163">
        <v>3540</v>
      </c>
      <c r="B3555" s="164"/>
      <c r="C3555" s="165"/>
      <c r="D3555" s="166"/>
      <c r="E3555" s="165"/>
      <c r="F3555" s="165"/>
      <c r="G3555" s="220"/>
      <c r="H3555" s="165"/>
      <c r="I3555" s="167"/>
      <c r="J3555" s="168"/>
      <c r="K3555" s="503"/>
    </row>
    <row r="3556" spans="1:11" x14ac:dyDescent="0.2">
      <c r="A3556" s="163">
        <v>3541</v>
      </c>
      <c r="B3556" s="164"/>
      <c r="C3556" s="165"/>
      <c r="D3556" s="166"/>
      <c r="E3556" s="165"/>
      <c r="F3556" s="165"/>
      <c r="G3556" s="220"/>
      <c r="H3556" s="165"/>
      <c r="I3556" s="167"/>
      <c r="J3556" s="168"/>
      <c r="K3556" s="503"/>
    </row>
    <row r="3557" spans="1:11" x14ac:dyDescent="0.2">
      <c r="A3557" s="163">
        <v>3542</v>
      </c>
      <c r="B3557" s="164"/>
      <c r="C3557" s="165"/>
      <c r="D3557" s="166"/>
      <c r="E3557" s="165"/>
      <c r="F3557" s="165"/>
      <c r="G3557" s="220"/>
      <c r="H3557" s="165"/>
      <c r="I3557" s="167"/>
      <c r="J3557" s="168"/>
      <c r="K3557" s="503"/>
    </row>
    <row r="3558" spans="1:11" x14ac:dyDescent="0.2">
      <c r="A3558" s="163">
        <v>3543</v>
      </c>
      <c r="B3558" s="164"/>
      <c r="C3558" s="165"/>
      <c r="D3558" s="166"/>
      <c r="E3558" s="165"/>
      <c r="F3558" s="165"/>
      <c r="G3558" s="220"/>
      <c r="H3558" s="165"/>
      <c r="I3558" s="167"/>
      <c r="J3558" s="168"/>
      <c r="K3558" s="503"/>
    </row>
    <row r="3559" spans="1:11" x14ac:dyDescent="0.2">
      <c r="A3559" s="163">
        <v>3544</v>
      </c>
      <c r="B3559" s="164"/>
      <c r="C3559" s="165"/>
      <c r="D3559" s="166"/>
      <c r="E3559" s="165"/>
      <c r="F3559" s="165"/>
      <c r="G3559" s="220"/>
      <c r="H3559" s="165"/>
      <c r="I3559" s="167"/>
      <c r="J3559" s="168"/>
      <c r="K3559" s="503"/>
    </row>
    <row r="3560" spans="1:11" x14ac:dyDescent="0.2">
      <c r="A3560" s="163">
        <v>3545</v>
      </c>
      <c r="B3560" s="164"/>
      <c r="C3560" s="165"/>
      <c r="D3560" s="166"/>
      <c r="E3560" s="165"/>
      <c r="F3560" s="165"/>
      <c r="G3560" s="220"/>
      <c r="H3560" s="165"/>
      <c r="I3560" s="167"/>
      <c r="J3560" s="168"/>
      <c r="K3560" s="503"/>
    </row>
    <row r="3561" spans="1:11" x14ac:dyDescent="0.2">
      <c r="A3561" s="163">
        <v>3546</v>
      </c>
      <c r="B3561" s="164"/>
      <c r="C3561" s="165"/>
      <c r="D3561" s="166"/>
      <c r="E3561" s="165"/>
      <c r="F3561" s="165"/>
      <c r="G3561" s="220"/>
      <c r="H3561" s="165"/>
      <c r="I3561" s="167"/>
      <c r="J3561" s="168"/>
      <c r="K3561" s="503"/>
    </row>
    <row r="3562" spans="1:11" x14ac:dyDescent="0.2">
      <c r="A3562" s="163">
        <v>3547</v>
      </c>
      <c r="B3562" s="164"/>
      <c r="C3562" s="165"/>
      <c r="D3562" s="166"/>
      <c r="E3562" s="165"/>
      <c r="F3562" s="165"/>
      <c r="G3562" s="220"/>
      <c r="H3562" s="165"/>
      <c r="I3562" s="167"/>
      <c r="J3562" s="168"/>
      <c r="K3562" s="503"/>
    </row>
    <row r="3563" spans="1:11" x14ac:dyDescent="0.2">
      <c r="A3563" s="163">
        <v>3548</v>
      </c>
      <c r="B3563" s="164"/>
      <c r="C3563" s="165"/>
      <c r="D3563" s="166"/>
      <c r="E3563" s="165"/>
      <c r="F3563" s="165"/>
      <c r="G3563" s="220"/>
      <c r="H3563" s="165"/>
      <c r="I3563" s="167"/>
      <c r="J3563" s="168"/>
      <c r="K3563" s="503"/>
    </row>
    <row r="3564" spans="1:11" x14ac:dyDescent="0.2">
      <c r="A3564" s="163">
        <v>3549</v>
      </c>
      <c r="B3564" s="164"/>
      <c r="C3564" s="165"/>
      <c r="D3564" s="166"/>
      <c r="E3564" s="165"/>
      <c r="F3564" s="165"/>
      <c r="G3564" s="220"/>
      <c r="H3564" s="165"/>
      <c r="I3564" s="167"/>
      <c r="J3564" s="168"/>
      <c r="K3564" s="503"/>
    </row>
    <row r="3565" spans="1:11" x14ac:dyDescent="0.2">
      <c r="A3565" s="163">
        <v>3550</v>
      </c>
      <c r="B3565" s="164"/>
      <c r="C3565" s="165"/>
      <c r="D3565" s="166"/>
      <c r="E3565" s="165"/>
      <c r="F3565" s="165"/>
      <c r="G3565" s="220"/>
      <c r="H3565" s="165"/>
      <c r="I3565" s="167"/>
      <c r="J3565" s="168"/>
      <c r="K3565" s="503"/>
    </row>
    <row r="3566" spans="1:11" x14ac:dyDescent="0.2">
      <c r="A3566" s="163">
        <v>3551</v>
      </c>
      <c r="B3566" s="164"/>
      <c r="C3566" s="165"/>
      <c r="D3566" s="166"/>
      <c r="E3566" s="165"/>
      <c r="F3566" s="165"/>
      <c r="G3566" s="220"/>
      <c r="H3566" s="165"/>
      <c r="I3566" s="167"/>
      <c r="J3566" s="168"/>
      <c r="K3566" s="503"/>
    </row>
    <row r="3567" spans="1:11" x14ac:dyDescent="0.2">
      <c r="A3567" s="163">
        <v>3552</v>
      </c>
      <c r="B3567" s="164"/>
      <c r="C3567" s="165"/>
      <c r="D3567" s="166"/>
      <c r="E3567" s="165"/>
      <c r="F3567" s="165"/>
      <c r="G3567" s="220"/>
      <c r="H3567" s="165"/>
      <c r="I3567" s="167"/>
      <c r="J3567" s="168"/>
      <c r="K3567" s="503"/>
    </row>
    <row r="3568" spans="1:11" x14ac:dyDescent="0.2">
      <c r="A3568" s="163">
        <v>3553</v>
      </c>
      <c r="B3568" s="164"/>
      <c r="C3568" s="165"/>
      <c r="D3568" s="166"/>
      <c r="E3568" s="165"/>
      <c r="F3568" s="165"/>
      <c r="G3568" s="220"/>
      <c r="H3568" s="165"/>
      <c r="I3568" s="167"/>
      <c r="J3568" s="168"/>
      <c r="K3568" s="503"/>
    </row>
    <row r="3569" spans="1:11" x14ac:dyDescent="0.2">
      <c r="A3569" s="163">
        <v>3554</v>
      </c>
      <c r="B3569" s="164"/>
      <c r="C3569" s="165"/>
      <c r="D3569" s="166"/>
      <c r="E3569" s="165"/>
      <c r="F3569" s="165"/>
      <c r="G3569" s="220"/>
      <c r="H3569" s="165"/>
      <c r="I3569" s="167"/>
      <c r="J3569" s="168"/>
      <c r="K3569" s="503"/>
    </row>
    <row r="3570" spans="1:11" x14ac:dyDescent="0.2">
      <c r="A3570" s="163">
        <v>3555</v>
      </c>
      <c r="B3570" s="164"/>
      <c r="C3570" s="165"/>
      <c r="D3570" s="166"/>
      <c r="E3570" s="165"/>
      <c r="F3570" s="165"/>
      <c r="G3570" s="220"/>
      <c r="H3570" s="165"/>
      <c r="I3570" s="167"/>
      <c r="J3570" s="168"/>
      <c r="K3570" s="503"/>
    </row>
    <row r="3571" spans="1:11" x14ac:dyDescent="0.2">
      <c r="A3571" s="163">
        <v>3556</v>
      </c>
      <c r="B3571" s="164"/>
      <c r="C3571" s="165"/>
      <c r="D3571" s="166"/>
      <c r="E3571" s="165"/>
      <c r="F3571" s="165"/>
      <c r="G3571" s="220"/>
      <c r="H3571" s="165"/>
      <c r="I3571" s="167"/>
      <c r="J3571" s="168"/>
      <c r="K3571" s="503"/>
    </row>
    <row r="3572" spans="1:11" x14ac:dyDescent="0.2">
      <c r="A3572" s="163">
        <v>3557</v>
      </c>
      <c r="B3572" s="164"/>
      <c r="C3572" s="165"/>
      <c r="D3572" s="166"/>
      <c r="E3572" s="165"/>
      <c r="F3572" s="165"/>
      <c r="G3572" s="220"/>
      <c r="H3572" s="165"/>
      <c r="I3572" s="167"/>
      <c r="J3572" s="168"/>
      <c r="K3572" s="503"/>
    </row>
    <row r="3573" spans="1:11" x14ac:dyDescent="0.2">
      <c r="A3573" s="163">
        <v>3558</v>
      </c>
      <c r="B3573" s="164"/>
      <c r="C3573" s="165"/>
      <c r="D3573" s="166"/>
      <c r="E3573" s="165"/>
      <c r="F3573" s="165"/>
      <c r="G3573" s="220"/>
      <c r="H3573" s="165"/>
      <c r="I3573" s="167"/>
      <c r="J3573" s="168"/>
      <c r="K3573" s="503"/>
    </row>
    <row r="3574" spans="1:11" x14ac:dyDescent="0.2">
      <c r="A3574" s="163">
        <v>3559</v>
      </c>
      <c r="B3574" s="164"/>
      <c r="C3574" s="165"/>
      <c r="D3574" s="166"/>
      <c r="E3574" s="165"/>
      <c r="F3574" s="165"/>
      <c r="G3574" s="220"/>
      <c r="H3574" s="165"/>
      <c r="I3574" s="167"/>
      <c r="J3574" s="168"/>
      <c r="K3574" s="503"/>
    </row>
    <row r="3575" spans="1:11" x14ac:dyDescent="0.2">
      <c r="A3575" s="163">
        <v>3560</v>
      </c>
      <c r="B3575" s="164"/>
      <c r="C3575" s="165"/>
      <c r="D3575" s="166"/>
      <c r="E3575" s="165"/>
      <c r="F3575" s="165"/>
      <c r="G3575" s="220"/>
      <c r="H3575" s="165"/>
      <c r="I3575" s="167"/>
      <c r="J3575" s="168"/>
      <c r="K3575" s="503"/>
    </row>
    <row r="3576" spans="1:11" x14ac:dyDescent="0.2">
      <c r="A3576" s="163">
        <v>3561</v>
      </c>
      <c r="B3576" s="164"/>
      <c r="C3576" s="165"/>
      <c r="D3576" s="166"/>
      <c r="E3576" s="165"/>
      <c r="F3576" s="165"/>
      <c r="G3576" s="220"/>
      <c r="H3576" s="165"/>
      <c r="I3576" s="167"/>
      <c r="J3576" s="168"/>
      <c r="K3576" s="503"/>
    </row>
    <row r="3577" spans="1:11" x14ac:dyDescent="0.2">
      <c r="A3577" s="163">
        <v>3562</v>
      </c>
      <c r="B3577" s="164"/>
      <c r="C3577" s="165"/>
      <c r="D3577" s="166"/>
      <c r="E3577" s="165"/>
      <c r="F3577" s="165"/>
      <c r="G3577" s="220"/>
      <c r="H3577" s="165"/>
      <c r="I3577" s="167"/>
      <c r="J3577" s="168"/>
      <c r="K3577" s="503"/>
    </row>
    <row r="3578" spans="1:11" x14ac:dyDescent="0.2">
      <c r="A3578" s="163">
        <v>3563</v>
      </c>
      <c r="B3578" s="164"/>
      <c r="C3578" s="165"/>
      <c r="D3578" s="166"/>
      <c r="E3578" s="165"/>
      <c r="F3578" s="165"/>
      <c r="G3578" s="220"/>
      <c r="H3578" s="165"/>
      <c r="I3578" s="167"/>
      <c r="J3578" s="168"/>
      <c r="K3578" s="503"/>
    </row>
    <row r="3579" spans="1:11" x14ac:dyDescent="0.2">
      <c r="A3579" s="163">
        <v>3564</v>
      </c>
      <c r="B3579" s="164"/>
      <c r="C3579" s="165"/>
      <c r="D3579" s="166"/>
      <c r="E3579" s="165"/>
      <c r="F3579" s="165"/>
      <c r="G3579" s="220"/>
      <c r="H3579" s="165"/>
      <c r="I3579" s="167"/>
      <c r="J3579" s="168"/>
      <c r="K3579" s="503"/>
    </row>
    <row r="3580" spans="1:11" x14ac:dyDescent="0.2">
      <c r="A3580" s="163">
        <v>3565</v>
      </c>
      <c r="B3580" s="164"/>
      <c r="C3580" s="165"/>
      <c r="D3580" s="166"/>
      <c r="E3580" s="165"/>
      <c r="F3580" s="165"/>
      <c r="G3580" s="220"/>
      <c r="H3580" s="165"/>
      <c r="I3580" s="167"/>
      <c r="J3580" s="168"/>
      <c r="K3580" s="503"/>
    </row>
    <row r="3581" spans="1:11" x14ac:dyDescent="0.2">
      <c r="A3581" s="163">
        <v>3566</v>
      </c>
      <c r="B3581" s="164"/>
      <c r="C3581" s="165"/>
      <c r="D3581" s="166"/>
      <c r="E3581" s="165"/>
      <c r="F3581" s="165"/>
      <c r="G3581" s="220"/>
      <c r="H3581" s="165"/>
      <c r="I3581" s="167"/>
      <c r="J3581" s="168"/>
      <c r="K3581" s="503"/>
    </row>
    <row r="3582" spans="1:11" x14ac:dyDescent="0.2">
      <c r="A3582" s="163">
        <v>3567</v>
      </c>
      <c r="B3582" s="164"/>
      <c r="C3582" s="165"/>
      <c r="D3582" s="166"/>
      <c r="E3582" s="165"/>
      <c r="F3582" s="165"/>
      <c r="G3582" s="220"/>
      <c r="H3582" s="165"/>
      <c r="I3582" s="167"/>
      <c r="J3582" s="168"/>
      <c r="K3582" s="503"/>
    </row>
    <row r="3583" spans="1:11" x14ac:dyDescent="0.2">
      <c r="A3583" s="163">
        <v>3568</v>
      </c>
      <c r="B3583" s="164"/>
      <c r="C3583" s="165"/>
      <c r="D3583" s="166"/>
      <c r="E3583" s="165"/>
      <c r="F3583" s="165"/>
      <c r="G3583" s="220"/>
      <c r="H3583" s="165"/>
      <c r="I3583" s="167"/>
      <c r="J3583" s="168"/>
      <c r="K3583" s="503"/>
    </row>
    <row r="3584" spans="1:11" x14ac:dyDescent="0.2">
      <c r="A3584" s="163">
        <v>3569</v>
      </c>
      <c r="B3584" s="164"/>
      <c r="C3584" s="165"/>
      <c r="D3584" s="166"/>
      <c r="E3584" s="165"/>
      <c r="F3584" s="165"/>
      <c r="G3584" s="220"/>
      <c r="H3584" s="165"/>
      <c r="I3584" s="167"/>
      <c r="J3584" s="168"/>
      <c r="K3584" s="503"/>
    </row>
    <row r="3585" spans="1:11" x14ac:dyDescent="0.2">
      <c r="A3585" s="163">
        <v>3570</v>
      </c>
      <c r="B3585" s="164"/>
      <c r="C3585" s="165"/>
      <c r="D3585" s="166"/>
      <c r="E3585" s="165"/>
      <c r="F3585" s="165"/>
      <c r="G3585" s="220"/>
      <c r="H3585" s="165"/>
      <c r="I3585" s="167"/>
      <c r="J3585" s="168"/>
      <c r="K3585" s="503"/>
    </row>
    <row r="3586" spans="1:11" x14ac:dyDescent="0.2">
      <c r="A3586" s="163">
        <v>3571</v>
      </c>
      <c r="B3586" s="164"/>
      <c r="C3586" s="165"/>
      <c r="D3586" s="166"/>
      <c r="E3586" s="165"/>
      <c r="F3586" s="165"/>
      <c r="G3586" s="220"/>
      <c r="H3586" s="165"/>
      <c r="I3586" s="167"/>
      <c r="J3586" s="168"/>
      <c r="K3586" s="503"/>
    </row>
    <row r="3587" spans="1:11" x14ac:dyDescent="0.2">
      <c r="A3587" s="163">
        <v>3572</v>
      </c>
      <c r="B3587" s="164"/>
      <c r="C3587" s="165"/>
      <c r="D3587" s="166"/>
      <c r="E3587" s="165"/>
      <c r="F3587" s="165"/>
      <c r="G3587" s="220"/>
      <c r="H3587" s="165"/>
      <c r="I3587" s="167"/>
      <c r="J3587" s="168"/>
      <c r="K3587" s="503"/>
    </row>
    <row r="3588" spans="1:11" x14ac:dyDescent="0.2">
      <c r="A3588" s="163">
        <v>3573</v>
      </c>
      <c r="B3588" s="164"/>
      <c r="C3588" s="165"/>
      <c r="D3588" s="166"/>
      <c r="E3588" s="165"/>
      <c r="F3588" s="165"/>
      <c r="G3588" s="220"/>
      <c r="H3588" s="165"/>
      <c r="I3588" s="167"/>
      <c r="J3588" s="168"/>
      <c r="K3588" s="503"/>
    </row>
    <row r="3589" spans="1:11" x14ac:dyDescent="0.2">
      <c r="A3589" s="163">
        <v>3574</v>
      </c>
      <c r="B3589" s="164"/>
      <c r="C3589" s="165"/>
      <c r="D3589" s="166"/>
      <c r="E3589" s="165"/>
      <c r="F3589" s="165"/>
      <c r="G3589" s="220"/>
      <c r="H3589" s="165"/>
      <c r="I3589" s="167"/>
      <c r="J3589" s="168"/>
      <c r="K3589" s="503"/>
    </row>
    <row r="3590" spans="1:11" x14ac:dyDescent="0.2">
      <c r="A3590" s="163">
        <v>3575</v>
      </c>
      <c r="B3590" s="164"/>
      <c r="C3590" s="165"/>
      <c r="D3590" s="166"/>
      <c r="E3590" s="165"/>
      <c r="F3590" s="165"/>
      <c r="G3590" s="220"/>
      <c r="H3590" s="165"/>
      <c r="I3590" s="167"/>
      <c r="J3590" s="168"/>
      <c r="K3590" s="503"/>
    </row>
    <row r="3591" spans="1:11" x14ac:dyDescent="0.2">
      <c r="A3591" s="163">
        <v>3576</v>
      </c>
      <c r="B3591" s="164"/>
      <c r="C3591" s="165"/>
      <c r="D3591" s="166"/>
      <c r="E3591" s="165"/>
      <c r="F3591" s="165"/>
      <c r="G3591" s="220"/>
      <c r="H3591" s="165"/>
      <c r="I3591" s="167"/>
      <c r="J3591" s="168"/>
      <c r="K3591" s="503"/>
    </row>
    <row r="3592" spans="1:11" x14ac:dyDescent="0.2">
      <c r="A3592" s="163">
        <v>3577</v>
      </c>
      <c r="B3592" s="164"/>
      <c r="C3592" s="165"/>
      <c r="D3592" s="166"/>
      <c r="E3592" s="165"/>
      <c r="F3592" s="165"/>
      <c r="G3592" s="220"/>
      <c r="H3592" s="165"/>
      <c r="I3592" s="167"/>
      <c r="J3592" s="168"/>
      <c r="K3592" s="503"/>
    </row>
    <row r="3593" spans="1:11" x14ac:dyDescent="0.2">
      <c r="A3593" s="163">
        <v>3578</v>
      </c>
      <c r="B3593" s="164"/>
      <c r="C3593" s="165"/>
      <c r="D3593" s="166"/>
      <c r="E3593" s="165"/>
      <c r="F3593" s="165"/>
      <c r="G3593" s="220"/>
      <c r="H3593" s="165"/>
      <c r="I3593" s="167"/>
      <c r="J3593" s="168"/>
      <c r="K3593" s="503"/>
    </row>
    <row r="3594" spans="1:11" x14ac:dyDescent="0.2">
      <c r="A3594" s="163">
        <v>3579</v>
      </c>
      <c r="B3594" s="164"/>
      <c r="C3594" s="165"/>
      <c r="D3594" s="166"/>
      <c r="E3594" s="165"/>
      <c r="F3594" s="165"/>
      <c r="G3594" s="220"/>
      <c r="H3594" s="165"/>
      <c r="I3594" s="167"/>
      <c r="J3594" s="168"/>
      <c r="K3594" s="503"/>
    </row>
    <row r="3595" spans="1:11" x14ac:dyDescent="0.2">
      <c r="A3595" s="163">
        <v>3580</v>
      </c>
      <c r="B3595" s="164"/>
      <c r="C3595" s="165"/>
      <c r="D3595" s="166"/>
      <c r="E3595" s="165"/>
      <c r="F3595" s="165"/>
      <c r="G3595" s="220"/>
      <c r="H3595" s="165"/>
      <c r="I3595" s="167"/>
      <c r="J3595" s="168"/>
      <c r="K3595" s="503"/>
    </row>
    <row r="3596" spans="1:11" x14ac:dyDescent="0.2">
      <c r="A3596" s="163">
        <v>3581</v>
      </c>
      <c r="B3596" s="164"/>
      <c r="C3596" s="165"/>
      <c r="D3596" s="166"/>
      <c r="E3596" s="165"/>
      <c r="F3596" s="165"/>
      <c r="G3596" s="220"/>
      <c r="H3596" s="165"/>
      <c r="I3596" s="167"/>
      <c r="J3596" s="168"/>
      <c r="K3596" s="503"/>
    </row>
    <row r="3597" spans="1:11" x14ac:dyDescent="0.2">
      <c r="A3597" s="163">
        <v>3582</v>
      </c>
      <c r="B3597" s="164"/>
      <c r="C3597" s="165"/>
      <c r="D3597" s="166"/>
      <c r="E3597" s="165"/>
      <c r="F3597" s="165"/>
      <c r="G3597" s="220"/>
      <c r="H3597" s="165"/>
      <c r="I3597" s="167"/>
      <c r="J3597" s="168"/>
      <c r="K3597" s="503"/>
    </row>
    <row r="3598" spans="1:11" x14ac:dyDescent="0.2">
      <c r="A3598" s="163">
        <v>3583</v>
      </c>
      <c r="B3598" s="164"/>
      <c r="C3598" s="165"/>
      <c r="D3598" s="166"/>
      <c r="E3598" s="165"/>
      <c r="F3598" s="165"/>
      <c r="G3598" s="220"/>
      <c r="H3598" s="165"/>
      <c r="I3598" s="167"/>
      <c r="J3598" s="168"/>
      <c r="K3598" s="503"/>
    </row>
    <row r="3599" spans="1:11" x14ac:dyDescent="0.2">
      <c r="A3599" s="163">
        <v>3584</v>
      </c>
      <c r="B3599" s="164"/>
      <c r="C3599" s="165"/>
      <c r="D3599" s="166"/>
      <c r="E3599" s="165"/>
      <c r="F3599" s="165"/>
      <c r="G3599" s="220"/>
      <c r="H3599" s="165"/>
      <c r="I3599" s="167"/>
      <c r="J3599" s="168"/>
      <c r="K3599" s="503"/>
    </row>
    <row r="3600" spans="1:11" x14ac:dyDescent="0.2">
      <c r="A3600" s="163">
        <v>3585</v>
      </c>
      <c r="B3600" s="164"/>
      <c r="C3600" s="165"/>
      <c r="D3600" s="166"/>
      <c r="E3600" s="165"/>
      <c r="F3600" s="165"/>
      <c r="G3600" s="220"/>
      <c r="H3600" s="165"/>
      <c r="I3600" s="167"/>
      <c r="J3600" s="168"/>
      <c r="K3600" s="503"/>
    </row>
    <row r="3601" spans="1:11" x14ac:dyDescent="0.2">
      <c r="A3601" s="163">
        <v>3586</v>
      </c>
      <c r="B3601" s="164"/>
      <c r="C3601" s="165"/>
      <c r="D3601" s="166"/>
      <c r="E3601" s="165"/>
      <c r="F3601" s="165"/>
      <c r="G3601" s="220"/>
      <c r="H3601" s="165"/>
      <c r="I3601" s="167"/>
      <c r="J3601" s="168"/>
      <c r="K3601" s="503"/>
    </row>
    <row r="3602" spans="1:11" x14ac:dyDescent="0.2">
      <c r="A3602" s="163">
        <v>3587</v>
      </c>
      <c r="B3602" s="164"/>
      <c r="C3602" s="165"/>
      <c r="D3602" s="166"/>
      <c r="E3602" s="165"/>
      <c r="F3602" s="165"/>
      <c r="G3602" s="220"/>
      <c r="H3602" s="165"/>
      <c r="I3602" s="167"/>
      <c r="J3602" s="168"/>
      <c r="K3602" s="503"/>
    </row>
    <row r="3603" spans="1:11" x14ac:dyDescent="0.2">
      <c r="A3603" s="163">
        <v>3588</v>
      </c>
      <c r="B3603" s="164"/>
      <c r="C3603" s="165"/>
      <c r="D3603" s="166"/>
      <c r="E3603" s="165"/>
      <c r="F3603" s="165"/>
      <c r="G3603" s="220"/>
      <c r="H3603" s="165"/>
      <c r="I3603" s="167"/>
      <c r="J3603" s="168"/>
      <c r="K3603" s="503"/>
    </row>
    <row r="3604" spans="1:11" x14ac:dyDescent="0.2">
      <c r="A3604" s="163">
        <v>3589</v>
      </c>
      <c r="B3604" s="164"/>
      <c r="C3604" s="165"/>
      <c r="D3604" s="166"/>
      <c r="E3604" s="165"/>
      <c r="F3604" s="165"/>
      <c r="G3604" s="220"/>
      <c r="H3604" s="165"/>
      <c r="I3604" s="167"/>
      <c r="J3604" s="168"/>
      <c r="K3604" s="503"/>
    </row>
    <row r="3605" spans="1:11" x14ac:dyDescent="0.2">
      <c r="A3605" s="163">
        <v>3590</v>
      </c>
      <c r="B3605" s="164"/>
      <c r="C3605" s="165"/>
      <c r="D3605" s="166"/>
      <c r="E3605" s="165"/>
      <c r="F3605" s="165"/>
      <c r="G3605" s="220"/>
      <c r="H3605" s="165"/>
      <c r="I3605" s="167"/>
      <c r="J3605" s="168"/>
      <c r="K3605" s="503"/>
    </row>
    <row r="3606" spans="1:11" x14ac:dyDescent="0.2">
      <c r="A3606" s="163">
        <v>3591</v>
      </c>
      <c r="B3606" s="164"/>
      <c r="C3606" s="165"/>
      <c r="D3606" s="166"/>
      <c r="E3606" s="165"/>
      <c r="F3606" s="165"/>
      <c r="G3606" s="220"/>
      <c r="H3606" s="165"/>
      <c r="I3606" s="167"/>
      <c r="J3606" s="168"/>
      <c r="K3606" s="503"/>
    </row>
    <row r="3607" spans="1:11" x14ac:dyDescent="0.2">
      <c r="A3607" s="163">
        <v>3592</v>
      </c>
      <c r="B3607" s="164"/>
      <c r="C3607" s="165"/>
      <c r="D3607" s="166"/>
      <c r="E3607" s="165"/>
      <c r="F3607" s="165"/>
      <c r="G3607" s="220"/>
      <c r="H3607" s="165"/>
      <c r="I3607" s="167"/>
      <c r="J3607" s="168"/>
      <c r="K3607" s="503"/>
    </row>
    <row r="3608" spans="1:11" x14ac:dyDescent="0.2">
      <c r="A3608" s="163">
        <v>3593</v>
      </c>
      <c r="B3608" s="164"/>
      <c r="C3608" s="165"/>
      <c r="D3608" s="166"/>
      <c r="E3608" s="165"/>
      <c r="F3608" s="165"/>
      <c r="G3608" s="220"/>
      <c r="H3608" s="165"/>
      <c r="I3608" s="167"/>
      <c r="J3608" s="168"/>
      <c r="K3608" s="503"/>
    </row>
    <row r="3609" spans="1:11" x14ac:dyDescent="0.2">
      <c r="A3609" s="163">
        <v>3594</v>
      </c>
      <c r="B3609" s="164"/>
      <c r="C3609" s="165"/>
      <c r="D3609" s="166"/>
      <c r="E3609" s="165"/>
      <c r="F3609" s="165"/>
      <c r="G3609" s="220"/>
      <c r="H3609" s="165"/>
      <c r="I3609" s="167"/>
      <c r="J3609" s="168"/>
      <c r="K3609" s="503"/>
    </row>
    <row r="3610" spans="1:11" x14ac:dyDescent="0.2">
      <c r="A3610" s="163">
        <v>3595</v>
      </c>
      <c r="B3610" s="164"/>
      <c r="C3610" s="165"/>
      <c r="D3610" s="166"/>
      <c r="E3610" s="165"/>
      <c r="F3610" s="165"/>
      <c r="G3610" s="220"/>
      <c r="H3610" s="165"/>
      <c r="I3610" s="167"/>
      <c r="J3610" s="168"/>
      <c r="K3610" s="503"/>
    </row>
    <row r="3611" spans="1:11" x14ac:dyDescent="0.2">
      <c r="A3611" s="163">
        <v>3596</v>
      </c>
      <c r="B3611" s="164"/>
      <c r="C3611" s="165"/>
      <c r="D3611" s="166"/>
      <c r="E3611" s="165"/>
      <c r="F3611" s="165"/>
      <c r="G3611" s="220"/>
      <c r="H3611" s="165"/>
      <c r="I3611" s="167"/>
      <c r="J3611" s="168"/>
      <c r="K3611" s="503"/>
    </row>
    <row r="3612" spans="1:11" x14ac:dyDescent="0.2">
      <c r="A3612" s="163">
        <v>3597</v>
      </c>
      <c r="B3612" s="164"/>
      <c r="C3612" s="165"/>
      <c r="D3612" s="166"/>
      <c r="E3612" s="165"/>
      <c r="F3612" s="165"/>
      <c r="G3612" s="220"/>
      <c r="H3612" s="165"/>
      <c r="I3612" s="167"/>
      <c r="J3612" s="168"/>
      <c r="K3612" s="503"/>
    </row>
    <row r="3613" spans="1:11" x14ac:dyDescent="0.2">
      <c r="A3613" s="163">
        <v>3598</v>
      </c>
      <c r="B3613" s="164"/>
      <c r="C3613" s="165"/>
      <c r="D3613" s="166"/>
      <c r="E3613" s="165"/>
      <c r="F3613" s="165"/>
      <c r="G3613" s="220"/>
      <c r="H3613" s="165"/>
      <c r="I3613" s="167"/>
      <c r="J3613" s="168"/>
      <c r="K3613" s="503"/>
    </row>
    <row r="3614" spans="1:11" x14ac:dyDescent="0.2">
      <c r="A3614" s="163">
        <v>3599</v>
      </c>
      <c r="B3614" s="164"/>
      <c r="C3614" s="165"/>
      <c r="D3614" s="166"/>
      <c r="E3614" s="165"/>
      <c r="F3614" s="165"/>
      <c r="G3614" s="220"/>
      <c r="H3614" s="165"/>
      <c r="I3614" s="167"/>
      <c r="J3614" s="168"/>
      <c r="K3614" s="503"/>
    </row>
    <row r="3615" spans="1:11" x14ac:dyDescent="0.2">
      <c r="A3615" s="163">
        <v>3600</v>
      </c>
      <c r="B3615" s="164"/>
      <c r="C3615" s="165"/>
      <c r="D3615" s="166"/>
      <c r="E3615" s="165"/>
      <c r="F3615" s="165"/>
      <c r="G3615" s="220"/>
      <c r="H3615" s="165"/>
      <c r="I3615" s="167"/>
      <c r="J3615" s="168"/>
      <c r="K3615" s="503"/>
    </row>
    <row r="3616" spans="1:11" x14ac:dyDescent="0.2">
      <c r="A3616" s="163">
        <v>3601</v>
      </c>
      <c r="B3616" s="164"/>
      <c r="C3616" s="165"/>
      <c r="D3616" s="166"/>
      <c r="E3616" s="165"/>
      <c r="F3616" s="165"/>
      <c r="G3616" s="220"/>
      <c r="H3616" s="165"/>
      <c r="I3616" s="167"/>
      <c r="J3616" s="168"/>
      <c r="K3616" s="503"/>
    </row>
    <row r="3617" spans="1:11" x14ac:dyDescent="0.2">
      <c r="A3617" s="163">
        <v>3602</v>
      </c>
      <c r="B3617" s="164"/>
      <c r="C3617" s="165"/>
      <c r="D3617" s="166"/>
      <c r="E3617" s="165"/>
      <c r="F3617" s="165"/>
      <c r="G3617" s="220"/>
      <c r="H3617" s="165"/>
      <c r="I3617" s="167"/>
      <c r="J3617" s="168"/>
      <c r="K3617" s="503"/>
    </row>
    <row r="3618" spans="1:11" x14ac:dyDescent="0.2">
      <c r="A3618" s="163">
        <v>3603</v>
      </c>
      <c r="B3618" s="164"/>
      <c r="C3618" s="165"/>
      <c r="D3618" s="166"/>
      <c r="E3618" s="165"/>
      <c r="F3618" s="165"/>
      <c r="G3618" s="220"/>
      <c r="H3618" s="165"/>
      <c r="I3618" s="167"/>
      <c r="J3618" s="168"/>
      <c r="K3618" s="503"/>
    </row>
    <row r="3619" spans="1:11" x14ac:dyDescent="0.2">
      <c r="A3619" s="163">
        <v>3604</v>
      </c>
      <c r="B3619" s="164"/>
      <c r="C3619" s="165"/>
      <c r="D3619" s="166"/>
      <c r="E3619" s="165"/>
      <c r="F3619" s="165"/>
      <c r="G3619" s="220"/>
      <c r="H3619" s="165"/>
      <c r="I3619" s="167"/>
      <c r="J3619" s="168"/>
      <c r="K3619" s="503"/>
    </row>
    <row r="3620" spans="1:11" x14ac:dyDescent="0.2">
      <c r="A3620" s="163">
        <v>3605</v>
      </c>
      <c r="B3620" s="164"/>
      <c r="C3620" s="165"/>
      <c r="D3620" s="166"/>
      <c r="E3620" s="165"/>
      <c r="F3620" s="165"/>
      <c r="G3620" s="220"/>
      <c r="H3620" s="165"/>
      <c r="I3620" s="167"/>
      <c r="J3620" s="168"/>
      <c r="K3620" s="503"/>
    </row>
    <row r="3621" spans="1:11" x14ac:dyDescent="0.2">
      <c r="A3621" s="163">
        <v>3606</v>
      </c>
      <c r="B3621" s="164"/>
      <c r="C3621" s="165"/>
      <c r="D3621" s="166"/>
      <c r="E3621" s="165"/>
      <c r="F3621" s="165"/>
      <c r="G3621" s="220"/>
      <c r="H3621" s="165"/>
      <c r="I3621" s="167"/>
      <c r="J3621" s="168"/>
      <c r="K3621" s="503"/>
    </row>
    <row r="3622" spans="1:11" x14ac:dyDescent="0.2">
      <c r="A3622" s="163">
        <v>3607</v>
      </c>
      <c r="B3622" s="164"/>
      <c r="C3622" s="165"/>
      <c r="D3622" s="166"/>
      <c r="E3622" s="165"/>
      <c r="F3622" s="165"/>
      <c r="G3622" s="220"/>
      <c r="H3622" s="165"/>
      <c r="I3622" s="167"/>
      <c r="J3622" s="168"/>
      <c r="K3622" s="503"/>
    </row>
    <row r="3623" spans="1:11" x14ac:dyDescent="0.2">
      <c r="A3623" s="163">
        <v>3608</v>
      </c>
      <c r="B3623" s="164"/>
      <c r="C3623" s="165"/>
      <c r="D3623" s="166"/>
      <c r="E3623" s="165"/>
      <c r="F3623" s="165"/>
      <c r="G3623" s="220"/>
      <c r="H3623" s="165"/>
      <c r="I3623" s="167"/>
      <c r="J3623" s="168"/>
      <c r="K3623" s="503"/>
    </row>
    <row r="3624" spans="1:11" x14ac:dyDescent="0.2">
      <c r="A3624" s="163">
        <v>3609</v>
      </c>
      <c r="B3624" s="164"/>
      <c r="C3624" s="165"/>
      <c r="D3624" s="166"/>
      <c r="E3624" s="165"/>
      <c r="F3624" s="165"/>
      <c r="G3624" s="220"/>
      <c r="H3624" s="165"/>
      <c r="I3624" s="167"/>
      <c r="J3624" s="168"/>
      <c r="K3624" s="503"/>
    </row>
    <row r="3625" spans="1:11" x14ac:dyDescent="0.2">
      <c r="A3625" s="163">
        <v>3610</v>
      </c>
      <c r="B3625" s="164"/>
      <c r="C3625" s="165"/>
      <c r="D3625" s="166"/>
      <c r="E3625" s="165"/>
      <c r="F3625" s="165"/>
      <c r="G3625" s="220"/>
      <c r="H3625" s="165"/>
      <c r="I3625" s="167"/>
      <c r="J3625" s="168"/>
      <c r="K3625" s="503"/>
    </row>
    <row r="3626" spans="1:11" x14ac:dyDescent="0.2">
      <c r="A3626" s="163">
        <v>3611</v>
      </c>
      <c r="B3626" s="164"/>
      <c r="C3626" s="165"/>
      <c r="D3626" s="166"/>
      <c r="E3626" s="165"/>
      <c r="F3626" s="165"/>
      <c r="G3626" s="220"/>
      <c r="H3626" s="165"/>
      <c r="I3626" s="167"/>
      <c r="J3626" s="168"/>
      <c r="K3626" s="503"/>
    </row>
    <row r="3627" spans="1:11" x14ac:dyDescent="0.2">
      <c r="A3627" s="163">
        <v>3612</v>
      </c>
      <c r="B3627" s="164"/>
      <c r="C3627" s="165"/>
      <c r="D3627" s="166"/>
      <c r="E3627" s="165"/>
      <c r="F3627" s="165"/>
      <c r="G3627" s="220"/>
      <c r="H3627" s="165"/>
      <c r="I3627" s="167"/>
      <c r="J3627" s="168"/>
      <c r="K3627" s="503"/>
    </row>
    <row r="3628" spans="1:11" x14ac:dyDescent="0.2">
      <c r="A3628" s="163">
        <v>3613</v>
      </c>
      <c r="B3628" s="164"/>
      <c r="C3628" s="165"/>
      <c r="D3628" s="166"/>
      <c r="E3628" s="165"/>
      <c r="F3628" s="165"/>
      <c r="G3628" s="220"/>
      <c r="H3628" s="165"/>
      <c r="I3628" s="167"/>
      <c r="J3628" s="168"/>
      <c r="K3628" s="503"/>
    </row>
    <row r="3629" spans="1:11" x14ac:dyDescent="0.2">
      <c r="A3629" s="163">
        <v>3614</v>
      </c>
      <c r="B3629" s="164"/>
      <c r="C3629" s="165"/>
      <c r="D3629" s="166"/>
      <c r="E3629" s="165"/>
      <c r="F3629" s="165"/>
      <c r="G3629" s="220"/>
      <c r="H3629" s="165"/>
      <c r="I3629" s="167"/>
      <c r="J3629" s="168"/>
      <c r="K3629" s="503"/>
    </row>
    <row r="3630" spans="1:11" x14ac:dyDescent="0.2">
      <c r="A3630" s="163">
        <v>3615</v>
      </c>
      <c r="B3630" s="164"/>
      <c r="C3630" s="165"/>
      <c r="D3630" s="166"/>
      <c r="E3630" s="165"/>
      <c r="F3630" s="165"/>
      <c r="G3630" s="220"/>
      <c r="H3630" s="165"/>
      <c r="I3630" s="167"/>
      <c r="J3630" s="168"/>
      <c r="K3630" s="503"/>
    </row>
    <row r="3631" spans="1:11" x14ac:dyDescent="0.2">
      <c r="A3631" s="163">
        <v>3616</v>
      </c>
      <c r="B3631" s="164"/>
      <c r="C3631" s="165"/>
      <c r="D3631" s="166"/>
      <c r="E3631" s="165"/>
      <c r="F3631" s="165"/>
      <c r="G3631" s="220"/>
      <c r="H3631" s="165"/>
      <c r="I3631" s="167"/>
      <c r="J3631" s="168"/>
      <c r="K3631" s="503"/>
    </row>
    <row r="3632" spans="1:11" x14ac:dyDescent="0.2">
      <c r="A3632" s="163">
        <v>3617</v>
      </c>
      <c r="B3632" s="164"/>
      <c r="C3632" s="165"/>
      <c r="D3632" s="166"/>
      <c r="E3632" s="165"/>
      <c r="F3632" s="165"/>
      <c r="G3632" s="220"/>
      <c r="H3632" s="165"/>
      <c r="I3632" s="167"/>
      <c r="J3632" s="168"/>
      <c r="K3632" s="503"/>
    </row>
    <row r="3633" spans="1:11" x14ac:dyDescent="0.2">
      <c r="A3633" s="163">
        <v>3618</v>
      </c>
      <c r="B3633" s="164"/>
      <c r="C3633" s="165"/>
      <c r="D3633" s="166"/>
      <c r="E3633" s="165"/>
      <c r="F3633" s="165"/>
      <c r="G3633" s="220"/>
      <c r="H3633" s="165"/>
      <c r="I3633" s="167"/>
      <c r="J3633" s="168"/>
      <c r="K3633" s="503"/>
    </row>
    <row r="3634" spans="1:11" x14ac:dyDescent="0.2">
      <c r="A3634" s="163">
        <v>3619</v>
      </c>
      <c r="B3634" s="164"/>
      <c r="C3634" s="165"/>
      <c r="D3634" s="166"/>
      <c r="E3634" s="165"/>
      <c r="F3634" s="165"/>
      <c r="G3634" s="220"/>
      <c r="H3634" s="165"/>
      <c r="I3634" s="167"/>
      <c r="J3634" s="168"/>
      <c r="K3634" s="503"/>
    </row>
    <row r="3635" spans="1:11" x14ac:dyDescent="0.2">
      <c r="A3635" s="163">
        <v>3620</v>
      </c>
      <c r="B3635" s="164"/>
      <c r="C3635" s="165"/>
      <c r="D3635" s="166"/>
      <c r="E3635" s="165"/>
      <c r="F3635" s="165"/>
      <c r="G3635" s="220"/>
      <c r="H3635" s="165"/>
      <c r="I3635" s="167"/>
      <c r="J3635" s="168"/>
      <c r="K3635" s="503"/>
    </row>
    <row r="3636" spans="1:11" x14ac:dyDescent="0.2">
      <c r="A3636" s="163">
        <v>3621</v>
      </c>
      <c r="B3636" s="164"/>
      <c r="C3636" s="165"/>
      <c r="D3636" s="166"/>
      <c r="E3636" s="165"/>
      <c r="F3636" s="165"/>
      <c r="G3636" s="220"/>
      <c r="H3636" s="165"/>
      <c r="I3636" s="167"/>
      <c r="J3636" s="168"/>
      <c r="K3636" s="503"/>
    </row>
    <row r="3637" spans="1:11" x14ac:dyDescent="0.2">
      <c r="A3637" s="163">
        <v>3622</v>
      </c>
      <c r="B3637" s="164"/>
      <c r="C3637" s="165"/>
      <c r="D3637" s="166"/>
      <c r="E3637" s="165"/>
      <c r="F3637" s="165"/>
      <c r="G3637" s="220"/>
      <c r="H3637" s="165"/>
      <c r="I3637" s="167"/>
      <c r="J3637" s="168"/>
      <c r="K3637" s="503"/>
    </row>
    <row r="3638" spans="1:11" x14ac:dyDescent="0.2">
      <c r="A3638" s="163">
        <v>3623</v>
      </c>
      <c r="B3638" s="164"/>
      <c r="C3638" s="165"/>
      <c r="D3638" s="166"/>
      <c r="E3638" s="165"/>
      <c r="F3638" s="165"/>
      <c r="G3638" s="220"/>
      <c r="H3638" s="165"/>
      <c r="I3638" s="167"/>
      <c r="J3638" s="168"/>
      <c r="K3638" s="503"/>
    </row>
    <row r="3639" spans="1:11" x14ac:dyDescent="0.2">
      <c r="A3639" s="163">
        <v>3624</v>
      </c>
      <c r="B3639" s="164"/>
      <c r="C3639" s="165"/>
      <c r="D3639" s="166"/>
      <c r="E3639" s="165"/>
      <c r="F3639" s="165"/>
      <c r="G3639" s="220"/>
      <c r="H3639" s="165"/>
      <c r="I3639" s="167"/>
      <c r="J3639" s="168"/>
      <c r="K3639" s="503"/>
    </row>
    <row r="3640" spans="1:11" x14ac:dyDescent="0.2">
      <c r="A3640" s="163">
        <v>3625</v>
      </c>
      <c r="B3640" s="164"/>
      <c r="C3640" s="165"/>
      <c r="D3640" s="166"/>
      <c r="E3640" s="165"/>
      <c r="F3640" s="165"/>
      <c r="G3640" s="220"/>
      <c r="H3640" s="165"/>
      <c r="I3640" s="167"/>
      <c r="J3640" s="168"/>
      <c r="K3640" s="503"/>
    </row>
    <row r="3641" spans="1:11" x14ac:dyDescent="0.2">
      <c r="A3641" s="163">
        <v>3626</v>
      </c>
      <c r="B3641" s="164"/>
      <c r="C3641" s="165"/>
      <c r="D3641" s="166"/>
      <c r="E3641" s="165"/>
      <c r="F3641" s="165"/>
      <c r="G3641" s="220"/>
      <c r="H3641" s="165"/>
      <c r="I3641" s="167"/>
      <c r="J3641" s="168"/>
      <c r="K3641" s="503"/>
    </row>
    <row r="3642" spans="1:11" x14ac:dyDescent="0.2">
      <c r="A3642" s="163">
        <v>3627</v>
      </c>
      <c r="B3642" s="164"/>
      <c r="C3642" s="165"/>
      <c r="D3642" s="166"/>
      <c r="E3642" s="165"/>
      <c r="F3642" s="165"/>
      <c r="G3642" s="220"/>
      <c r="H3642" s="165"/>
      <c r="I3642" s="167"/>
      <c r="J3642" s="168"/>
      <c r="K3642" s="503"/>
    </row>
    <row r="3643" spans="1:11" x14ac:dyDescent="0.2">
      <c r="A3643" s="163">
        <v>3628</v>
      </c>
      <c r="B3643" s="164"/>
      <c r="C3643" s="165"/>
      <c r="D3643" s="166"/>
      <c r="E3643" s="165"/>
      <c r="F3643" s="165"/>
      <c r="G3643" s="220"/>
      <c r="H3643" s="165"/>
      <c r="I3643" s="167"/>
      <c r="J3643" s="168"/>
      <c r="K3643" s="503"/>
    </row>
    <row r="3644" spans="1:11" x14ac:dyDescent="0.2">
      <c r="A3644" s="163">
        <v>3629</v>
      </c>
      <c r="B3644" s="164"/>
      <c r="C3644" s="165"/>
      <c r="D3644" s="166"/>
      <c r="E3644" s="165"/>
      <c r="F3644" s="165"/>
      <c r="G3644" s="220"/>
      <c r="H3644" s="165"/>
      <c r="I3644" s="167"/>
      <c r="J3644" s="168"/>
      <c r="K3644" s="503"/>
    </row>
    <row r="3645" spans="1:11" x14ac:dyDescent="0.2">
      <c r="A3645" s="163">
        <v>3630</v>
      </c>
      <c r="B3645" s="164"/>
      <c r="C3645" s="165"/>
      <c r="D3645" s="166"/>
      <c r="E3645" s="165"/>
      <c r="F3645" s="165"/>
      <c r="G3645" s="220"/>
      <c r="H3645" s="165"/>
      <c r="I3645" s="167"/>
      <c r="J3645" s="168"/>
      <c r="K3645" s="503"/>
    </row>
    <row r="3646" spans="1:11" x14ac:dyDescent="0.2">
      <c r="A3646" s="163">
        <v>3631</v>
      </c>
      <c r="B3646" s="164"/>
      <c r="C3646" s="165"/>
      <c r="D3646" s="166"/>
      <c r="E3646" s="165"/>
      <c r="F3646" s="165"/>
      <c r="G3646" s="220"/>
      <c r="H3646" s="165"/>
      <c r="I3646" s="167"/>
      <c r="J3646" s="168"/>
      <c r="K3646" s="503"/>
    </row>
    <row r="3647" spans="1:11" x14ac:dyDescent="0.2">
      <c r="A3647" s="163">
        <v>3632</v>
      </c>
      <c r="B3647" s="164"/>
      <c r="C3647" s="165"/>
      <c r="D3647" s="166"/>
      <c r="E3647" s="165"/>
      <c r="F3647" s="165"/>
      <c r="G3647" s="220"/>
      <c r="H3647" s="165"/>
      <c r="I3647" s="167"/>
      <c r="J3647" s="168"/>
      <c r="K3647" s="503"/>
    </row>
    <row r="3648" spans="1:11" x14ac:dyDescent="0.2">
      <c r="A3648" s="163">
        <v>3633</v>
      </c>
      <c r="B3648" s="164"/>
      <c r="C3648" s="165"/>
      <c r="D3648" s="166"/>
      <c r="E3648" s="165"/>
      <c r="F3648" s="165"/>
      <c r="G3648" s="220"/>
      <c r="H3648" s="165"/>
      <c r="I3648" s="167"/>
      <c r="J3648" s="168"/>
      <c r="K3648" s="503"/>
    </row>
    <row r="3649" spans="1:11" x14ac:dyDescent="0.2">
      <c r="A3649" s="163">
        <v>3634</v>
      </c>
      <c r="B3649" s="164"/>
      <c r="C3649" s="165"/>
      <c r="D3649" s="166"/>
      <c r="E3649" s="165"/>
      <c r="F3649" s="165"/>
      <c r="G3649" s="220"/>
      <c r="H3649" s="165"/>
      <c r="I3649" s="167"/>
      <c r="J3649" s="168"/>
      <c r="K3649" s="503"/>
    </row>
    <row r="3650" spans="1:11" x14ac:dyDescent="0.2">
      <c r="A3650" s="163">
        <v>3635</v>
      </c>
      <c r="B3650" s="164"/>
      <c r="C3650" s="165"/>
      <c r="D3650" s="166"/>
      <c r="E3650" s="165"/>
      <c r="F3650" s="165"/>
      <c r="G3650" s="220"/>
      <c r="H3650" s="165"/>
      <c r="I3650" s="167"/>
      <c r="J3650" s="168"/>
      <c r="K3650" s="503"/>
    </row>
    <row r="3651" spans="1:11" x14ac:dyDescent="0.2">
      <c r="A3651" s="163">
        <v>3636</v>
      </c>
      <c r="B3651" s="164"/>
      <c r="C3651" s="165"/>
      <c r="D3651" s="166"/>
      <c r="E3651" s="165"/>
      <c r="F3651" s="165"/>
      <c r="G3651" s="220"/>
      <c r="H3651" s="165"/>
      <c r="I3651" s="167"/>
      <c r="J3651" s="168"/>
      <c r="K3651" s="503"/>
    </row>
    <row r="3652" spans="1:11" x14ac:dyDescent="0.2">
      <c r="A3652" s="163">
        <v>3637</v>
      </c>
      <c r="B3652" s="164"/>
      <c r="C3652" s="165"/>
      <c r="D3652" s="166"/>
      <c r="E3652" s="165"/>
      <c r="F3652" s="165"/>
      <c r="G3652" s="220"/>
      <c r="H3652" s="165"/>
      <c r="I3652" s="167"/>
      <c r="J3652" s="168"/>
      <c r="K3652" s="503"/>
    </row>
    <row r="3653" spans="1:11" x14ac:dyDescent="0.2">
      <c r="A3653" s="163">
        <v>3638</v>
      </c>
      <c r="B3653" s="164"/>
      <c r="C3653" s="165"/>
      <c r="D3653" s="166"/>
      <c r="E3653" s="165"/>
      <c r="F3653" s="165"/>
      <c r="G3653" s="220"/>
      <c r="H3653" s="165"/>
      <c r="I3653" s="167"/>
      <c r="J3653" s="168"/>
      <c r="K3653" s="503"/>
    </row>
    <row r="3654" spans="1:11" x14ac:dyDescent="0.2">
      <c r="A3654" s="163">
        <v>3639</v>
      </c>
      <c r="B3654" s="164"/>
      <c r="C3654" s="165"/>
      <c r="D3654" s="166"/>
      <c r="E3654" s="165"/>
      <c r="F3654" s="165"/>
      <c r="G3654" s="220"/>
      <c r="H3654" s="165"/>
      <c r="I3654" s="167"/>
      <c r="J3654" s="168"/>
      <c r="K3654" s="503"/>
    </row>
    <row r="3655" spans="1:11" x14ac:dyDescent="0.2">
      <c r="A3655" s="163">
        <v>3640</v>
      </c>
      <c r="B3655" s="164"/>
      <c r="C3655" s="165"/>
      <c r="D3655" s="166"/>
      <c r="E3655" s="165"/>
      <c r="F3655" s="165"/>
      <c r="G3655" s="220"/>
      <c r="H3655" s="165"/>
      <c r="I3655" s="167"/>
      <c r="J3655" s="168"/>
      <c r="K3655" s="503"/>
    </row>
    <row r="3656" spans="1:11" x14ac:dyDescent="0.2">
      <c r="A3656" s="163">
        <v>3641</v>
      </c>
      <c r="B3656" s="164"/>
      <c r="C3656" s="165"/>
      <c r="D3656" s="166"/>
      <c r="E3656" s="165"/>
      <c r="F3656" s="165"/>
      <c r="G3656" s="220"/>
      <c r="H3656" s="165"/>
      <c r="I3656" s="167"/>
      <c r="J3656" s="168"/>
      <c r="K3656" s="503"/>
    </row>
    <row r="3657" spans="1:11" x14ac:dyDescent="0.2">
      <c r="A3657" s="163">
        <v>3642</v>
      </c>
      <c r="B3657" s="164"/>
      <c r="C3657" s="165"/>
      <c r="D3657" s="166"/>
      <c r="E3657" s="165"/>
      <c r="F3657" s="165"/>
      <c r="G3657" s="220"/>
      <c r="H3657" s="165"/>
      <c r="I3657" s="167"/>
      <c r="J3657" s="168"/>
      <c r="K3657" s="503"/>
    </row>
    <row r="3658" spans="1:11" x14ac:dyDescent="0.2">
      <c r="A3658" s="163">
        <v>3643</v>
      </c>
      <c r="B3658" s="164"/>
      <c r="C3658" s="165"/>
      <c r="D3658" s="166"/>
      <c r="E3658" s="165"/>
      <c r="F3658" s="165"/>
      <c r="G3658" s="220"/>
      <c r="H3658" s="165"/>
      <c r="I3658" s="167"/>
      <c r="J3658" s="168"/>
      <c r="K3658" s="503"/>
    </row>
    <row r="3659" spans="1:11" x14ac:dyDescent="0.2">
      <c r="A3659" s="163">
        <v>3644</v>
      </c>
      <c r="B3659" s="164"/>
      <c r="C3659" s="165"/>
      <c r="D3659" s="166"/>
      <c r="E3659" s="165"/>
      <c r="F3659" s="165"/>
      <c r="G3659" s="220"/>
      <c r="H3659" s="165"/>
      <c r="I3659" s="167"/>
      <c r="J3659" s="168"/>
      <c r="K3659" s="503"/>
    </row>
    <row r="3660" spans="1:11" x14ac:dyDescent="0.2">
      <c r="A3660" s="163">
        <v>3645</v>
      </c>
      <c r="B3660" s="164"/>
      <c r="C3660" s="165"/>
      <c r="D3660" s="166"/>
      <c r="E3660" s="165"/>
      <c r="F3660" s="165"/>
      <c r="G3660" s="220"/>
      <c r="H3660" s="165"/>
      <c r="I3660" s="167"/>
      <c r="J3660" s="168"/>
      <c r="K3660" s="503"/>
    </row>
    <row r="3661" spans="1:11" x14ac:dyDescent="0.2">
      <c r="A3661" s="163">
        <v>3646</v>
      </c>
      <c r="B3661" s="164"/>
      <c r="C3661" s="165"/>
      <c r="D3661" s="166"/>
      <c r="E3661" s="165"/>
      <c r="F3661" s="165"/>
      <c r="G3661" s="220"/>
      <c r="H3661" s="165"/>
      <c r="I3661" s="167"/>
      <c r="J3661" s="168"/>
      <c r="K3661" s="503"/>
    </row>
    <row r="3662" spans="1:11" x14ac:dyDescent="0.2">
      <c r="A3662" s="163">
        <v>3647</v>
      </c>
      <c r="B3662" s="164"/>
      <c r="C3662" s="165"/>
      <c r="D3662" s="166"/>
      <c r="E3662" s="165"/>
      <c r="F3662" s="165"/>
      <c r="G3662" s="220"/>
      <c r="H3662" s="165"/>
      <c r="I3662" s="167"/>
      <c r="J3662" s="168"/>
      <c r="K3662" s="503"/>
    </row>
    <row r="3663" spans="1:11" x14ac:dyDescent="0.2">
      <c r="A3663" s="163">
        <v>3648</v>
      </c>
      <c r="B3663" s="164"/>
      <c r="C3663" s="165"/>
      <c r="D3663" s="166"/>
      <c r="E3663" s="165"/>
      <c r="F3663" s="165"/>
      <c r="G3663" s="220"/>
      <c r="H3663" s="165"/>
      <c r="I3663" s="167"/>
      <c r="J3663" s="168"/>
      <c r="K3663" s="503"/>
    </row>
    <row r="3664" spans="1:11" x14ac:dyDescent="0.2">
      <c r="A3664" s="163">
        <v>3649</v>
      </c>
      <c r="B3664" s="164"/>
      <c r="C3664" s="165"/>
      <c r="D3664" s="166"/>
      <c r="E3664" s="165"/>
      <c r="F3664" s="165"/>
      <c r="G3664" s="220"/>
      <c r="H3664" s="165"/>
      <c r="I3664" s="167"/>
      <c r="J3664" s="168"/>
      <c r="K3664" s="503"/>
    </row>
    <row r="3665" spans="1:11" x14ac:dyDescent="0.2">
      <c r="A3665" s="163">
        <v>3650</v>
      </c>
      <c r="B3665" s="164"/>
      <c r="C3665" s="165"/>
      <c r="D3665" s="166"/>
      <c r="E3665" s="165"/>
      <c r="F3665" s="165"/>
      <c r="G3665" s="220"/>
      <c r="H3665" s="165"/>
      <c r="I3665" s="167"/>
      <c r="J3665" s="168"/>
      <c r="K3665" s="503"/>
    </row>
    <row r="3666" spans="1:11" x14ac:dyDescent="0.2">
      <c r="A3666" s="163">
        <v>3651</v>
      </c>
      <c r="B3666" s="164"/>
      <c r="C3666" s="165"/>
      <c r="D3666" s="166"/>
      <c r="E3666" s="165"/>
      <c r="F3666" s="165"/>
      <c r="G3666" s="220"/>
      <c r="H3666" s="165"/>
      <c r="I3666" s="167"/>
      <c r="J3666" s="168"/>
      <c r="K3666" s="503"/>
    </row>
    <row r="3667" spans="1:11" x14ac:dyDescent="0.2">
      <c r="A3667" s="163">
        <v>3652</v>
      </c>
      <c r="B3667" s="164"/>
      <c r="C3667" s="165"/>
      <c r="D3667" s="166"/>
      <c r="E3667" s="165"/>
      <c r="F3667" s="165"/>
      <c r="G3667" s="220"/>
      <c r="H3667" s="165"/>
      <c r="I3667" s="167"/>
      <c r="J3667" s="168"/>
      <c r="K3667" s="503"/>
    </row>
    <row r="3668" spans="1:11" x14ac:dyDescent="0.2">
      <c r="A3668" s="163">
        <v>3653</v>
      </c>
      <c r="B3668" s="164"/>
      <c r="C3668" s="165"/>
      <c r="D3668" s="166"/>
      <c r="E3668" s="165"/>
      <c r="F3668" s="165"/>
      <c r="G3668" s="220"/>
      <c r="H3668" s="165"/>
      <c r="I3668" s="167"/>
      <c r="J3668" s="168"/>
      <c r="K3668" s="503"/>
    </row>
    <row r="3669" spans="1:11" x14ac:dyDescent="0.2">
      <c r="A3669" s="163">
        <v>3654</v>
      </c>
      <c r="B3669" s="164"/>
      <c r="C3669" s="165"/>
      <c r="D3669" s="166"/>
      <c r="E3669" s="165"/>
      <c r="F3669" s="165"/>
      <c r="G3669" s="220"/>
      <c r="H3669" s="165"/>
      <c r="I3669" s="167"/>
      <c r="J3669" s="168"/>
      <c r="K3669" s="503"/>
    </row>
    <row r="3670" spans="1:11" x14ac:dyDescent="0.2">
      <c r="A3670" s="163">
        <v>3655</v>
      </c>
      <c r="B3670" s="164"/>
      <c r="C3670" s="165"/>
      <c r="D3670" s="166"/>
      <c r="E3670" s="165"/>
      <c r="F3670" s="165"/>
      <c r="G3670" s="220"/>
      <c r="H3670" s="165"/>
      <c r="I3670" s="167"/>
      <c r="J3670" s="168"/>
      <c r="K3670" s="503"/>
    </row>
    <row r="3671" spans="1:11" x14ac:dyDescent="0.2">
      <c r="A3671" s="163">
        <v>3656</v>
      </c>
      <c r="B3671" s="164"/>
      <c r="C3671" s="165"/>
      <c r="D3671" s="166"/>
      <c r="E3671" s="165"/>
      <c r="F3671" s="165"/>
      <c r="G3671" s="220"/>
      <c r="H3671" s="165"/>
      <c r="I3671" s="167"/>
      <c r="J3671" s="168"/>
      <c r="K3671" s="503"/>
    </row>
    <row r="3672" spans="1:11" x14ac:dyDescent="0.2">
      <c r="A3672" s="163">
        <v>3657</v>
      </c>
      <c r="B3672" s="164"/>
      <c r="C3672" s="165"/>
      <c r="D3672" s="166"/>
      <c r="E3672" s="165"/>
      <c r="F3672" s="165"/>
      <c r="G3672" s="220"/>
      <c r="H3672" s="165"/>
      <c r="I3672" s="167"/>
      <c r="J3672" s="168"/>
      <c r="K3672" s="503"/>
    </row>
    <row r="3673" spans="1:11" x14ac:dyDescent="0.2">
      <c r="A3673" s="163">
        <v>3658</v>
      </c>
      <c r="B3673" s="164"/>
      <c r="C3673" s="165"/>
      <c r="D3673" s="166"/>
      <c r="E3673" s="165"/>
      <c r="F3673" s="165"/>
      <c r="G3673" s="220"/>
      <c r="H3673" s="165"/>
      <c r="I3673" s="167"/>
      <c r="J3673" s="168"/>
      <c r="K3673" s="503"/>
    </row>
    <row r="3674" spans="1:11" x14ac:dyDescent="0.2">
      <c r="A3674" s="163">
        <v>3659</v>
      </c>
      <c r="B3674" s="164"/>
      <c r="C3674" s="165"/>
      <c r="D3674" s="166"/>
      <c r="E3674" s="165"/>
      <c r="F3674" s="165"/>
      <c r="G3674" s="220"/>
      <c r="H3674" s="165"/>
      <c r="I3674" s="167"/>
      <c r="J3674" s="168"/>
      <c r="K3674" s="503"/>
    </row>
    <row r="3675" spans="1:11" x14ac:dyDescent="0.2">
      <c r="A3675" s="163">
        <v>3660</v>
      </c>
      <c r="B3675" s="164"/>
      <c r="C3675" s="165"/>
      <c r="D3675" s="166"/>
      <c r="E3675" s="165"/>
      <c r="F3675" s="165"/>
      <c r="G3675" s="220"/>
      <c r="H3675" s="165"/>
      <c r="I3675" s="167"/>
      <c r="J3675" s="168"/>
      <c r="K3675" s="503"/>
    </row>
    <row r="3676" spans="1:11" x14ac:dyDescent="0.2">
      <c r="A3676" s="163">
        <v>3661</v>
      </c>
      <c r="B3676" s="164"/>
      <c r="C3676" s="165"/>
      <c r="D3676" s="166"/>
      <c r="E3676" s="165"/>
      <c r="F3676" s="165"/>
      <c r="G3676" s="220"/>
      <c r="H3676" s="165"/>
      <c r="I3676" s="167"/>
      <c r="J3676" s="168"/>
      <c r="K3676" s="503"/>
    </row>
    <row r="3677" spans="1:11" x14ac:dyDescent="0.2">
      <c r="A3677" s="163">
        <v>3662</v>
      </c>
      <c r="B3677" s="164"/>
      <c r="C3677" s="165"/>
      <c r="D3677" s="166"/>
      <c r="E3677" s="165"/>
      <c r="F3677" s="165"/>
      <c r="G3677" s="220"/>
      <c r="H3677" s="165"/>
      <c r="I3677" s="167"/>
      <c r="J3677" s="168"/>
      <c r="K3677" s="503"/>
    </row>
    <row r="3678" spans="1:11" x14ac:dyDescent="0.2">
      <c r="A3678" s="163">
        <v>3663</v>
      </c>
      <c r="B3678" s="164"/>
      <c r="C3678" s="165"/>
      <c r="D3678" s="166"/>
      <c r="E3678" s="165"/>
      <c r="F3678" s="165"/>
      <c r="G3678" s="220"/>
      <c r="H3678" s="165"/>
      <c r="I3678" s="167"/>
      <c r="J3678" s="168"/>
      <c r="K3678" s="503"/>
    </row>
    <row r="3679" spans="1:11" x14ac:dyDescent="0.2">
      <c r="A3679" s="163">
        <v>3664</v>
      </c>
      <c r="B3679" s="164"/>
      <c r="C3679" s="165"/>
      <c r="D3679" s="166"/>
      <c r="E3679" s="165"/>
      <c r="F3679" s="165"/>
      <c r="G3679" s="220"/>
      <c r="H3679" s="165"/>
      <c r="I3679" s="167"/>
      <c r="J3679" s="168"/>
      <c r="K3679" s="503"/>
    </row>
    <row r="3680" spans="1:11" x14ac:dyDescent="0.2">
      <c r="A3680" s="163">
        <v>3665</v>
      </c>
      <c r="B3680" s="164"/>
      <c r="C3680" s="165"/>
      <c r="D3680" s="166"/>
      <c r="E3680" s="165"/>
      <c r="F3680" s="165"/>
      <c r="G3680" s="220"/>
      <c r="H3680" s="165"/>
      <c r="I3680" s="167"/>
      <c r="J3680" s="168"/>
      <c r="K3680" s="503"/>
    </row>
    <row r="3681" spans="1:11" x14ac:dyDescent="0.2">
      <c r="A3681" s="163">
        <v>3666</v>
      </c>
      <c r="B3681" s="164"/>
      <c r="C3681" s="165"/>
      <c r="D3681" s="166"/>
      <c r="E3681" s="165"/>
      <c r="F3681" s="165"/>
      <c r="G3681" s="220"/>
      <c r="H3681" s="165"/>
      <c r="I3681" s="167"/>
      <c r="J3681" s="168"/>
      <c r="K3681" s="503"/>
    </row>
    <row r="3682" spans="1:11" x14ac:dyDescent="0.2">
      <c r="A3682" s="163">
        <v>3667</v>
      </c>
      <c r="B3682" s="164"/>
      <c r="C3682" s="165"/>
      <c r="D3682" s="166"/>
      <c r="E3682" s="165"/>
      <c r="F3682" s="165"/>
      <c r="G3682" s="220"/>
      <c r="H3682" s="165"/>
      <c r="I3682" s="167"/>
      <c r="J3682" s="168"/>
      <c r="K3682" s="503"/>
    </row>
    <row r="3683" spans="1:11" x14ac:dyDescent="0.2">
      <c r="A3683" s="163">
        <v>3668</v>
      </c>
      <c r="B3683" s="164"/>
      <c r="C3683" s="165"/>
      <c r="D3683" s="166"/>
      <c r="E3683" s="165"/>
      <c r="F3683" s="165"/>
      <c r="G3683" s="220"/>
      <c r="H3683" s="165"/>
      <c r="I3683" s="167"/>
      <c r="J3683" s="168"/>
      <c r="K3683" s="503"/>
    </row>
    <row r="3684" spans="1:11" x14ac:dyDescent="0.2">
      <c r="A3684" s="163">
        <v>3669</v>
      </c>
      <c r="B3684" s="164"/>
      <c r="C3684" s="165"/>
      <c r="D3684" s="166"/>
      <c r="E3684" s="165"/>
      <c r="F3684" s="165"/>
      <c r="G3684" s="220"/>
      <c r="H3684" s="165"/>
      <c r="I3684" s="167"/>
      <c r="J3684" s="168"/>
      <c r="K3684" s="503"/>
    </row>
    <row r="3685" spans="1:11" x14ac:dyDescent="0.2">
      <c r="A3685" s="163">
        <v>3670</v>
      </c>
      <c r="B3685" s="164"/>
      <c r="C3685" s="165"/>
      <c r="D3685" s="166"/>
      <c r="E3685" s="165"/>
      <c r="F3685" s="165"/>
      <c r="G3685" s="220"/>
      <c r="H3685" s="165"/>
      <c r="I3685" s="167"/>
      <c r="J3685" s="168"/>
      <c r="K3685" s="503"/>
    </row>
    <row r="3686" spans="1:11" x14ac:dyDescent="0.2">
      <c r="A3686" s="163">
        <v>3671</v>
      </c>
      <c r="B3686" s="164"/>
      <c r="C3686" s="165"/>
      <c r="D3686" s="166"/>
      <c r="E3686" s="165"/>
      <c r="F3686" s="165"/>
      <c r="G3686" s="220"/>
      <c r="H3686" s="165"/>
      <c r="I3686" s="167"/>
      <c r="J3686" s="168"/>
      <c r="K3686" s="503"/>
    </row>
    <row r="3687" spans="1:11" x14ac:dyDescent="0.2">
      <c r="A3687" s="163">
        <v>3672</v>
      </c>
      <c r="B3687" s="164"/>
      <c r="C3687" s="165"/>
      <c r="D3687" s="166"/>
      <c r="E3687" s="165"/>
      <c r="F3687" s="165"/>
      <c r="G3687" s="220"/>
      <c r="H3687" s="165"/>
      <c r="I3687" s="167"/>
      <c r="J3687" s="168"/>
      <c r="K3687" s="503"/>
    </row>
    <row r="3688" spans="1:11" x14ac:dyDescent="0.2">
      <c r="A3688" s="163">
        <v>3673</v>
      </c>
      <c r="B3688" s="164"/>
      <c r="C3688" s="165"/>
      <c r="D3688" s="166"/>
      <c r="E3688" s="165"/>
      <c r="F3688" s="165"/>
      <c r="G3688" s="220"/>
      <c r="H3688" s="165"/>
      <c r="I3688" s="167"/>
      <c r="J3688" s="168"/>
      <c r="K3688" s="503"/>
    </row>
    <row r="3689" spans="1:11" x14ac:dyDescent="0.2">
      <c r="A3689" s="163">
        <v>3674</v>
      </c>
      <c r="B3689" s="164"/>
      <c r="C3689" s="165"/>
      <c r="D3689" s="166"/>
      <c r="E3689" s="165"/>
      <c r="F3689" s="165"/>
      <c r="G3689" s="220"/>
      <c r="H3689" s="165"/>
      <c r="I3689" s="167"/>
      <c r="J3689" s="168"/>
      <c r="K3689" s="503"/>
    </row>
    <row r="3690" spans="1:11" x14ac:dyDescent="0.2">
      <c r="A3690" s="163">
        <v>3675</v>
      </c>
      <c r="B3690" s="164"/>
      <c r="C3690" s="165"/>
      <c r="D3690" s="166"/>
      <c r="E3690" s="165"/>
      <c r="F3690" s="165"/>
      <c r="G3690" s="220"/>
      <c r="H3690" s="165"/>
      <c r="I3690" s="167"/>
      <c r="J3690" s="168"/>
      <c r="K3690" s="503"/>
    </row>
    <row r="3691" spans="1:11" x14ac:dyDescent="0.2">
      <c r="A3691" s="163">
        <v>3676</v>
      </c>
      <c r="B3691" s="164"/>
      <c r="C3691" s="165"/>
      <c r="D3691" s="166"/>
      <c r="E3691" s="165"/>
      <c r="F3691" s="165"/>
      <c r="G3691" s="220"/>
      <c r="H3691" s="165"/>
      <c r="I3691" s="167"/>
      <c r="J3691" s="168"/>
      <c r="K3691" s="503"/>
    </row>
    <row r="3692" spans="1:11" x14ac:dyDescent="0.2">
      <c r="A3692" s="163">
        <v>3677</v>
      </c>
      <c r="B3692" s="164"/>
      <c r="C3692" s="165"/>
      <c r="D3692" s="166"/>
      <c r="E3692" s="165"/>
      <c r="F3692" s="165"/>
      <c r="G3692" s="220"/>
      <c r="H3692" s="165"/>
      <c r="I3692" s="167"/>
      <c r="J3692" s="168"/>
      <c r="K3692" s="503"/>
    </row>
    <row r="3693" spans="1:11" x14ac:dyDescent="0.2">
      <c r="A3693" s="163">
        <v>3678</v>
      </c>
      <c r="B3693" s="164"/>
      <c r="C3693" s="165"/>
      <c r="D3693" s="166"/>
      <c r="E3693" s="165"/>
      <c r="F3693" s="165"/>
      <c r="G3693" s="220"/>
      <c r="H3693" s="165"/>
      <c r="I3693" s="167"/>
      <c r="J3693" s="168"/>
      <c r="K3693" s="503"/>
    </row>
    <row r="3694" spans="1:11" x14ac:dyDescent="0.2">
      <c r="A3694" s="163">
        <v>3679</v>
      </c>
      <c r="B3694" s="164"/>
      <c r="C3694" s="165"/>
      <c r="D3694" s="166"/>
      <c r="E3694" s="165"/>
      <c r="F3694" s="165"/>
      <c r="G3694" s="220"/>
      <c r="H3694" s="165"/>
      <c r="I3694" s="167"/>
      <c r="J3694" s="168"/>
      <c r="K3694" s="503"/>
    </row>
    <row r="3695" spans="1:11" x14ac:dyDescent="0.2">
      <c r="A3695" s="163">
        <v>3680</v>
      </c>
      <c r="B3695" s="164"/>
      <c r="C3695" s="165"/>
      <c r="D3695" s="166"/>
      <c r="E3695" s="165"/>
      <c r="F3695" s="165"/>
      <c r="G3695" s="220"/>
      <c r="H3695" s="165"/>
      <c r="I3695" s="167"/>
      <c r="J3695" s="168"/>
      <c r="K3695" s="503"/>
    </row>
    <row r="3696" spans="1:11" x14ac:dyDescent="0.2">
      <c r="A3696" s="163">
        <v>3681</v>
      </c>
      <c r="B3696" s="164"/>
      <c r="C3696" s="165"/>
      <c r="D3696" s="166"/>
      <c r="E3696" s="165"/>
      <c r="F3696" s="165"/>
      <c r="G3696" s="220"/>
      <c r="H3696" s="165"/>
      <c r="I3696" s="167"/>
      <c r="J3696" s="168"/>
      <c r="K3696" s="503"/>
    </row>
    <row r="3697" spans="1:11" x14ac:dyDescent="0.2">
      <c r="A3697" s="163">
        <v>3682</v>
      </c>
      <c r="B3697" s="164"/>
      <c r="C3697" s="165"/>
      <c r="D3697" s="166"/>
      <c r="E3697" s="165"/>
      <c r="F3697" s="165"/>
      <c r="G3697" s="220"/>
      <c r="H3697" s="165"/>
      <c r="I3697" s="167"/>
      <c r="J3697" s="168"/>
      <c r="K3697" s="503"/>
    </row>
    <row r="3698" spans="1:11" x14ac:dyDescent="0.2">
      <c r="A3698" s="163">
        <v>3683</v>
      </c>
      <c r="B3698" s="164"/>
      <c r="C3698" s="165"/>
      <c r="D3698" s="166"/>
      <c r="E3698" s="165"/>
      <c r="F3698" s="165"/>
      <c r="G3698" s="220"/>
      <c r="H3698" s="165"/>
      <c r="I3698" s="167"/>
      <c r="J3698" s="168"/>
      <c r="K3698" s="503"/>
    </row>
    <row r="3699" spans="1:11" x14ac:dyDescent="0.2">
      <c r="A3699" s="163">
        <v>3684</v>
      </c>
      <c r="B3699" s="164"/>
      <c r="C3699" s="165"/>
      <c r="D3699" s="166"/>
      <c r="E3699" s="165"/>
      <c r="F3699" s="165"/>
      <c r="G3699" s="220"/>
      <c r="H3699" s="165"/>
      <c r="I3699" s="167"/>
      <c r="J3699" s="168"/>
      <c r="K3699" s="503"/>
    </row>
    <row r="3700" spans="1:11" x14ac:dyDescent="0.2">
      <c r="A3700" s="163">
        <v>3685</v>
      </c>
      <c r="B3700" s="164"/>
      <c r="C3700" s="165"/>
      <c r="D3700" s="166"/>
      <c r="E3700" s="165"/>
      <c r="F3700" s="165"/>
      <c r="G3700" s="220"/>
      <c r="H3700" s="165"/>
      <c r="I3700" s="167"/>
      <c r="J3700" s="168"/>
      <c r="K3700" s="503"/>
    </row>
    <row r="3701" spans="1:11" x14ac:dyDescent="0.2">
      <c r="A3701" s="163">
        <v>3686</v>
      </c>
      <c r="B3701" s="164"/>
      <c r="C3701" s="165"/>
      <c r="D3701" s="166"/>
      <c r="E3701" s="165"/>
      <c r="F3701" s="165"/>
      <c r="G3701" s="220"/>
      <c r="H3701" s="165"/>
      <c r="I3701" s="167"/>
      <c r="J3701" s="168"/>
      <c r="K3701" s="503"/>
    </row>
    <row r="3702" spans="1:11" x14ac:dyDescent="0.2">
      <c r="A3702" s="163">
        <v>3687</v>
      </c>
      <c r="B3702" s="164"/>
      <c r="C3702" s="165"/>
      <c r="D3702" s="166"/>
      <c r="E3702" s="165"/>
      <c r="F3702" s="165"/>
      <c r="G3702" s="220"/>
      <c r="H3702" s="165"/>
      <c r="I3702" s="167"/>
      <c r="J3702" s="168"/>
      <c r="K3702" s="503"/>
    </row>
    <row r="3703" spans="1:11" x14ac:dyDescent="0.2">
      <c r="A3703" s="163">
        <v>3688</v>
      </c>
      <c r="B3703" s="164"/>
      <c r="C3703" s="165"/>
      <c r="D3703" s="166"/>
      <c r="E3703" s="165"/>
      <c r="F3703" s="165"/>
      <c r="G3703" s="220"/>
      <c r="H3703" s="165"/>
      <c r="I3703" s="167"/>
      <c r="J3703" s="168"/>
      <c r="K3703" s="503"/>
    </row>
    <row r="3704" spans="1:11" x14ac:dyDescent="0.2">
      <c r="A3704" s="163">
        <v>3689</v>
      </c>
      <c r="B3704" s="164"/>
      <c r="C3704" s="165"/>
      <c r="D3704" s="166"/>
      <c r="E3704" s="165"/>
      <c r="F3704" s="165"/>
      <c r="G3704" s="220"/>
      <c r="H3704" s="165"/>
      <c r="I3704" s="167"/>
      <c r="J3704" s="168"/>
      <c r="K3704" s="503"/>
    </row>
    <row r="3705" spans="1:11" x14ac:dyDescent="0.2">
      <c r="A3705" s="163">
        <v>3690</v>
      </c>
      <c r="B3705" s="164"/>
      <c r="C3705" s="165"/>
      <c r="D3705" s="166"/>
      <c r="E3705" s="165"/>
      <c r="F3705" s="165"/>
      <c r="G3705" s="220"/>
      <c r="H3705" s="165"/>
      <c r="I3705" s="167"/>
      <c r="J3705" s="168"/>
      <c r="K3705" s="503"/>
    </row>
    <row r="3706" spans="1:11" x14ac:dyDescent="0.2">
      <c r="A3706" s="163">
        <v>3691</v>
      </c>
      <c r="B3706" s="164"/>
      <c r="C3706" s="165"/>
      <c r="D3706" s="166"/>
      <c r="E3706" s="165"/>
      <c r="F3706" s="165"/>
      <c r="G3706" s="220"/>
      <c r="H3706" s="165"/>
      <c r="I3706" s="167"/>
      <c r="J3706" s="168"/>
      <c r="K3706" s="503"/>
    </row>
    <row r="3707" spans="1:11" x14ac:dyDescent="0.2">
      <c r="A3707" s="163">
        <v>3692</v>
      </c>
      <c r="B3707" s="164"/>
      <c r="C3707" s="165"/>
      <c r="D3707" s="166"/>
      <c r="E3707" s="165"/>
      <c r="F3707" s="165"/>
      <c r="G3707" s="220"/>
      <c r="H3707" s="165"/>
      <c r="I3707" s="167"/>
      <c r="J3707" s="168"/>
      <c r="K3707" s="503"/>
    </row>
    <row r="3708" spans="1:11" x14ac:dyDescent="0.2">
      <c r="A3708" s="163">
        <v>3693</v>
      </c>
      <c r="B3708" s="164"/>
      <c r="C3708" s="165"/>
      <c r="D3708" s="166"/>
      <c r="E3708" s="165"/>
      <c r="F3708" s="165"/>
      <c r="G3708" s="220"/>
      <c r="H3708" s="165"/>
      <c r="I3708" s="167"/>
      <c r="J3708" s="168"/>
      <c r="K3708" s="503"/>
    </row>
    <row r="3709" spans="1:11" x14ac:dyDescent="0.2">
      <c r="A3709" s="163">
        <v>3694</v>
      </c>
      <c r="B3709" s="164"/>
      <c r="C3709" s="165"/>
      <c r="D3709" s="166"/>
      <c r="E3709" s="165"/>
      <c r="F3709" s="165"/>
      <c r="G3709" s="220"/>
      <c r="H3709" s="165"/>
      <c r="I3709" s="167"/>
      <c r="J3709" s="168"/>
      <c r="K3709" s="503"/>
    </row>
    <row r="3710" spans="1:11" x14ac:dyDescent="0.2">
      <c r="A3710" s="163">
        <v>3695</v>
      </c>
      <c r="B3710" s="164"/>
      <c r="C3710" s="165"/>
      <c r="D3710" s="166"/>
      <c r="E3710" s="165"/>
      <c r="F3710" s="165"/>
      <c r="G3710" s="220"/>
      <c r="H3710" s="165"/>
      <c r="I3710" s="167"/>
      <c r="J3710" s="168"/>
      <c r="K3710" s="503"/>
    </row>
    <row r="3711" spans="1:11" x14ac:dyDescent="0.2">
      <c r="A3711" s="163">
        <v>3696</v>
      </c>
      <c r="B3711" s="164"/>
      <c r="C3711" s="165"/>
      <c r="D3711" s="166"/>
      <c r="E3711" s="165"/>
      <c r="F3711" s="165"/>
      <c r="G3711" s="220"/>
      <c r="H3711" s="165"/>
      <c r="I3711" s="167"/>
      <c r="J3711" s="168"/>
      <c r="K3711" s="503"/>
    </row>
    <row r="3712" spans="1:11" x14ac:dyDescent="0.2">
      <c r="A3712" s="163">
        <v>3697</v>
      </c>
      <c r="B3712" s="164"/>
      <c r="C3712" s="165"/>
      <c r="D3712" s="166"/>
      <c r="E3712" s="165"/>
      <c r="F3712" s="165"/>
      <c r="G3712" s="220"/>
      <c r="H3712" s="165"/>
      <c r="I3712" s="167"/>
      <c r="J3712" s="168"/>
      <c r="K3712" s="503"/>
    </row>
    <row r="3713" spans="1:11" x14ac:dyDescent="0.2">
      <c r="A3713" s="163">
        <v>3698</v>
      </c>
      <c r="B3713" s="164"/>
      <c r="C3713" s="165"/>
      <c r="D3713" s="166"/>
      <c r="E3713" s="165"/>
      <c r="F3713" s="165"/>
      <c r="G3713" s="220"/>
      <c r="H3713" s="165"/>
      <c r="I3713" s="167"/>
      <c r="J3713" s="168"/>
      <c r="K3713" s="503"/>
    </row>
    <row r="3714" spans="1:11" x14ac:dyDescent="0.2">
      <c r="A3714" s="163">
        <v>3699</v>
      </c>
      <c r="B3714" s="164"/>
      <c r="C3714" s="165"/>
      <c r="D3714" s="166"/>
      <c r="E3714" s="165"/>
      <c r="F3714" s="165"/>
      <c r="G3714" s="220"/>
      <c r="H3714" s="165"/>
      <c r="I3714" s="167"/>
      <c r="J3714" s="168"/>
      <c r="K3714" s="503"/>
    </row>
    <row r="3715" spans="1:11" x14ac:dyDescent="0.2">
      <c r="A3715" s="163">
        <v>3700</v>
      </c>
      <c r="B3715" s="164"/>
      <c r="C3715" s="165"/>
      <c r="D3715" s="166"/>
      <c r="E3715" s="165"/>
      <c r="F3715" s="165"/>
      <c r="G3715" s="220"/>
      <c r="H3715" s="165"/>
      <c r="I3715" s="167"/>
      <c r="J3715" s="168"/>
      <c r="K3715" s="503"/>
    </row>
    <row r="3716" spans="1:11" x14ac:dyDescent="0.2">
      <c r="A3716" s="163">
        <v>3701</v>
      </c>
      <c r="B3716" s="164"/>
      <c r="C3716" s="165"/>
      <c r="D3716" s="166"/>
      <c r="E3716" s="165"/>
      <c r="F3716" s="165"/>
      <c r="G3716" s="220"/>
      <c r="H3716" s="165"/>
      <c r="I3716" s="167"/>
      <c r="J3716" s="168"/>
      <c r="K3716" s="503"/>
    </row>
    <row r="3717" spans="1:11" x14ac:dyDescent="0.2">
      <c r="A3717" s="163">
        <v>3702</v>
      </c>
      <c r="B3717" s="164"/>
      <c r="C3717" s="165"/>
      <c r="D3717" s="166"/>
      <c r="E3717" s="165"/>
      <c r="F3717" s="165"/>
      <c r="G3717" s="220"/>
      <c r="H3717" s="165"/>
      <c r="I3717" s="167"/>
      <c r="J3717" s="168"/>
      <c r="K3717" s="503"/>
    </row>
    <row r="3718" spans="1:11" x14ac:dyDescent="0.2">
      <c r="A3718" s="163">
        <v>3703</v>
      </c>
      <c r="B3718" s="164"/>
      <c r="C3718" s="165"/>
      <c r="D3718" s="166"/>
      <c r="E3718" s="165"/>
      <c r="F3718" s="165"/>
      <c r="G3718" s="220"/>
      <c r="H3718" s="165"/>
      <c r="I3718" s="167"/>
      <c r="J3718" s="168"/>
      <c r="K3718" s="503"/>
    </row>
    <row r="3719" spans="1:11" x14ac:dyDescent="0.2">
      <c r="A3719" s="163">
        <v>3704</v>
      </c>
      <c r="B3719" s="164"/>
      <c r="C3719" s="165"/>
      <c r="D3719" s="166"/>
      <c r="E3719" s="165"/>
      <c r="F3719" s="165"/>
      <c r="G3719" s="220"/>
      <c r="H3719" s="165"/>
      <c r="I3719" s="167"/>
      <c r="J3719" s="168"/>
      <c r="K3719" s="503"/>
    </row>
    <row r="3720" spans="1:11" x14ac:dyDescent="0.2">
      <c r="A3720" s="163">
        <v>3705</v>
      </c>
      <c r="B3720" s="164"/>
      <c r="C3720" s="165"/>
      <c r="D3720" s="166"/>
      <c r="E3720" s="165"/>
      <c r="F3720" s="165"/>
      <c r="G3720" s="220"/>
      <c r="H3720" s="165"/>
      <c r="I3720" s="167"/>
      <c r="J3720" s="168"/>
      <c r="K3720" s="503"/>
    </row>
    <row r="3721" spans="1:11" x14ac:dyDescent="0.2">
      <c r="A3721" s="163">
        <v>3706</v>
      </c>
      <c r="B3721" s="164"/>
      <c r="C3721" s="165"/>
      <c r="D3721" s="166"/>
      <c r="E3721" s="165"/>
      <c r="F3721" s="165"/>
      <c r="G3721" s="220"/>
      <c r="H3721" s="165"/>
      <c r="I3721" s="167"/>
      <c r="J3721" s="168"/>
      <c r="K3721" s="503"/>
    </row>
    <row r="3722" spans="1:11" x14ac:dyDescent="0.2">
      <c r="A3722" s="163">
        <v>3707</v>
      </c>
      <c r="B3722" s="164"/>
      <c r="C3722" s="165"/>
      <c r="D3722" s="166"/>
      <c r="E3722" s="165"/>
      <c r="F3722" s="165"/>
      <c r="G3722" s="220"/>
      <c r="H3722" s="165"/>
      <c r="I3722" s="167"/>
      <c r="J3722" s="168"/>
      <c r="K3722" s="503"/>
    </row>
    <row r="3723" spans="1:11" x14ac:dyDescent="0.2">
      <c r="A3723" s="163">
        <v>3708</v>
      </c>
      <c r="B3723" s="164"/>
      <c r="C3723" s="165"/>
      <c r="D3723" s="166"/>
      <c r="E3723" s="165"/>
      <c r="F3723" s="165"/>
      <c r="G3723" s="220"/>
      <c r="H3723" s="165"/>
      <c r="I3723" s="167"/>
      <c r="J3723" s="168"/>
      <c r="K3723" s="503"/>
    </row>
    <row r="3724" spans="1:11" x14ac:dyDescent="0.2">
      <c r="A3724" s="163">
        <v>3709</v>
      </c>
      <c r="B3724" s="164"/>
      <c r="C3724" s="165"/>
      <c r="D3724" s="166"/>
      <c r="E3724" s="165"/>
      <c r="F3724" s="165"/>
      <c r="G3724" s="220"/>
      <c r="H3724" s="165"/>
      <c r="I3724" s="167"/>
      <c r="J3724" s="168"/>
      <c r="K3724" s="503"/>
    </row>
    <row r="3725" spans="1:11" x14ac:dyDescent="0.2">
      <c r="A3725" s="163">
        <v>3710</v>
      </c>
      <c r="B3725" s="164"/>
      <c r="C3725" s="165"/>
      <c r="D3725" s="166"/>
      <c r="E3725" s="165"/>
      <c r="F3725" s="165"/>
      <c r="G3725" s="220"/>
      <c r="H3725" s="165"/>
      <c r="I3725" s="167"/>
      <c r="J3725" s="168"/>
      <c r="K3725" s="503"/>
    </row>
    <row r="3726" spans="1:11" x14ac:dyDescent="0.2">
      <c r="A3726" s="163">
        <v>3711</v>
      </c>
      <c r="B3726" s="164"/>
      <c r="C3726" s="165"/>
      <c r="D3726" s="166"/>
      <c r="E3726" s="165"/>
      <c r="F3726" s="165"/>
      <c r="G3726" s="220"/>
      <c r="H3726" s="165"/>
      <c r="I3726" s="167"/>
      <c r="J3726" s="168"/>
      <c r="K3726" s="503"/>
    </row>
    <row r="3727" spans="1:11" x14ac:dyDescent="0.2">
      <c r="A3727" s="163">
        <v>3712</v>
      </c>
      <c r="B3727" s="164"/>
      <c r="C3727" s="165"/>
      <c r="D3727" s="166"/>
      <c r="E3727" s="165"/>
      <c r="F3727" s="165"/>
      <c r="G3727" s="220"/>
      <c r="H3727" s="165"/>
      <c r="I3727" s="167"/>
      <c r="J3727" s="168"/>
      <c r="K3727" s="503"/>
    </row>
    <row r="3728" spans="1:11" x14ac:dyDescent="0.2">
      <c r="A3728" s="163">
        <v>3713</v>
      </c>
      <c r="B3728" s="164"/>
      <c r="C3728" s="165"/>
      <c r="D3728" s="166"/>
      <c r="E3728" s="165"/>
      <c r="F3728" s="165"/>
      <c r="G3728" s="220"/>
      <c r="H3728" s="165"/>
      <c r="I3728" s="167"/>
      <c r="J3728" s="168"/>
      <c r="K3728" s="503"/>
    </row>
    <row r="3729" spans="1:11" x14ac:dyDescent="0.2">
      <c r="A3729" s="163">
        <v>3714</v>
      </c>
      <c r="B3729" s="164"/>
      <c r="C3729" s="165"/>
      <c r="D3729" s="166"/>
      <c r="E3729" s="165"/>
      <c r="F3729" s="165"/>
      <c r="G3729" s="220"/>
      <c r="H3729" s="165"/>
      <c r="I3729" s="167"/>
      <c r="J3729" s="168"/>
      <c r="K3729" s="503"/>
    </row>
    <row r="3730" spans="1:11" x14ac:dyDescent="0.2">
      <c r="A3730" s="163">
        <v>3715</v>
      </c>
      <c r="B3730" s="164"/>
      <c r="C3730" s="165"/>
      <c r="D3730" s="166"/>
      <c r="E3730" s="165"/>
      <c r="F3730" s="165"/>
      <c r="G3730" s="220"/>
      <c r="H3730" s="165"/>
      <c r="I3730" s="167"/>
      <c r="J3730" s="168"/>
      <c r="K3730" s="503"/>
    </row>
    <row r="3731" spans="1:11" x14ac:dyDescent="0.2">
      <c r="A3731" s="163">
        <v>3716</v>
      </c>
      <c r="B3731" s="164"/>
      <c r="C3731" s="165"/>
      <c r="D3731" s="166"/>
      <c r="E3731" s="165"/>
      <c r="F3731" s="165"/>
      <c r="G3731" s="220"/>
      <c r="H3731" s="165"/>
      <c r="I3731" s="167"/>
      <c r="J3731" s="168"/>
      <c r="K3731" s="503"/>
    </row>
    <row r="3732" spans="1:11" x14ac:dyDescent="0.2">
      <c r="A3732" s="163">
        <v>3717</v>
      </c>
      <c r="B3732" s="164"/>
      <c r="C3732" s="165"/>
      <c r="D3732" s="166"/>
      <c r="E3732" s="165"/>
      <c r="F3732" s="165"/>
      <c r="G3732" s="220"/>
      <c r="H3732" s="165"/>
      <c r="I3732" s="167"/>
      <c r="J3732" s="168"/>
      <c r="K3732" s="503"/>
    </row>
    <row r="3733" spans="1:11" x14ac:dyDescent="0.2">
      <c r="A3733" s="163">
        <v>3718</v>
      </c>
      <c r="B3733" s="164"/>
      <c r="C3733" s="165"/>
      <c r="D3733" s="166"/>
      <c r="E3733" s="165"/>
      <c r="F3733" s="165"/>
      <c r="G3733" s="220"/>
      <c r="H3733" s="165"/>
      <c r="I3733" s="167"/>
      <c r="J3733" s="168"/>
      <c r="K3733" s="503"/>
    </row>
    <row r="3734" spans="1:11" x14ac:dyDescent="0.2">
      <c r="A3734" s="163">
        <v>3719</v>
      </c>
      <c r="B3734" s="164"/>
      <c r="C3734" s="165"/>
      <c r="D3734" s="166"/>
      <c r="E3734" s="165"/>
      <c r="F3734" s="165"/>
      <c r="G3734" s="220"/>
      <c r="H3734" s="165"/>
      <c r="I3734" s="167"/>
      <c r="J3734" s="168"/>
      <c r="K3734" s="503"/>
    </row>
    <row r="3735" spans="1:11" x14ac:dyDescent="0.2">
      <c r="A3735" s="163">
        <v>3720</v>
      </c>
      <c r="B3735" s="164"/>
      <c r="C3735" s="165"/>
      <c r="D3735" s="166"/>
      <c r="E3735" s="165"/>
      <c r="F3735" s="165"/>
      <c r="G3735" s="220"/>
      <c r="H3735" s="165"/>
      <c r="I3735" s="167"/>
      <c r="J3735" s="168"/>
      <c r="K3735" s="503"/>
    </row>
    <row r="3736" spans="1:11" x14ac:dyDescent="0.2">
      <c r="A3736" s="163">
        <v>3721</v>
      </c>
      <c r="B3736" s="164"/>
      <c r="C3736" s="165"/>
      <c r="D3736" s="166"/>
      <c r="E3736" s="165"/>
      <c r="F3736" s="165"/>
      <c r="G3736" s="220"/>
      <c r="H3736" s="165"/>
      <c r="I3736" s="167"/>
      <c r="J3736" s="168"/>
      <c r="K3736" s="503"/>
    </row>
    <row r="3737" spans="1:11" x14ac:dyDescent="0.2">
      <c r="A3737" s="163">
        <v>3722</v>
      </c>
      <c r="B3737" s="164"/>
      <c r="C3737" s="165"/>
      <c r="D3737" s="166"/>
      <c r="E3737" s="165"/>
      <c r="F3737" s="165"/>
      <c r="G3737" s="220"/>
      <c r="H3737" s="165"/>
      <c r="I3737" s="167"/>
      <c r="J3737" s="168"/>
      <c r="K3737" s="503"/>
    </row>
    <row r="3738" spans="1:11" x14ac:dyDescent="0.2">
      <c r="A3738" s="163">
        <v>3723</v>
      </c>
      <c r="B3738" s="164"/>
      <c r="C3738" s="165"/>
      <c r="D3738" s="166"/>
      <c r="E3738" s="165"/>
      <c r="F3738" s="165"/>
      <c r="G3738" s="220"/>
      <c r="H3738" s="165"/>
      <c r="I3738" s="167"/>
      <c r="J3738" s="168"/>
      <c r="K3738" s="503"/>
    </row>
    <row r="3739" spans="1:11" x14ac:dyDescent="0.2">
      <c r="A3739" s="163">
        <v>3724</v>
      </c>
      <c r="B3739" s="164"/>
      <c r="C3739" s="165"/>
      <c r="D3739" s="166"/>
      <c r="E3739" s="165"/>
      <c r="F3739" s="165"/>
      <c r="G3739" s="220"/>
      <c r="H3739" s="165"/>
      <c r="I3739" s="167"/>
      <c r="J3739" s="168"/>
      <c r="K3739" s="503"/>
    </row>
    <row r="3740" spans="1:11" x14ac:dyDescent="0.2">
      <c r="A3740" s="163">
        <v>3725</v>
      </c>
      <c r="B3740" s="164"/>
      <c r="C3740" s="165"/>
      <c r="D3740" s="166"/>
      <c r="E3740" s="165"/>
      <c r="F3740" s="165"/>
      <c r="G3740" s="220"/>
      <c r="H3740" s="165"/>
      <c r="I3740" s="167"/>
      <c r="J3740" s="168"/>
      <c r="K3740" s="503"/>
    </row>
    <row r="3741" spans="1:11" x14ac:dyDescent="0.2">
      <c r="A3741" s="163">
        <v>3726</v>
      </c>
      <c r="B3741" s="164"/>
      <c r="C3741" s="165"/>
      <c r="D3741" s="166"/>
      <c r="E3741" s="165"/>
      <c r="F3741" s="165"/>
      <c r="G3741" s="220"/>
      <c r="H3741" s="165"/>
      <c r="I3741" s="167"/>
      <c r="J3741" s="168"/>
      <c r="K3741" s="503"/>
    </row>
    <row r="3742" spans="1:11" x14ac:dyDescent="0.2">
      <c r="A3742" s="163">
        <v>3727</v>
      </c>
      <c r="B3742" s="164"/>
      <c r="C3742" s="165"/>
      <c r="D3742" s="166"/>
      <c r="E3742" s="165"/>
      <c r="F3742" s="165"/>
      <c r="G3742" s="220"/>
      <c r="H3742" s="165"/>
      <c r="I3742" s="167"/>
      <c r="J3742" s="168"/>
      <c r="K3742" s="503"/>
    </row>
    <row r="3743" spans="1:11" x14ac:dyDescent="0.2">
      <c r="A3743" s="163">
        <v>3728</v>
      </c>
      <c r="B3743" s="164"/>
      <c r="C3743" s="165"/>
      <c r="D3743" s="166"/>
      <c r="E3743" s="165"/>
      <c r="F3743" s="165"/>
      <c r="G3743" s="220"/>
      <c r="H3743" s="165"/>
      <c r="I3743" s="167"/>
      <c r="J3743" s="168"/>
      <c r="K3743" s="503"/>
    </row>
    <row r="3744" spans="1:11" x14ac:dyDescent="0.2">
      <c r="A3744" s="163">
        <v>3729</v>
      </c>
      <c r="B3744" s="164"/>
      <c r="C3744" s="165"/>
      <c r="D3744" s="166"/>
      <c r="E3744" s="165"/>
      <c r="F3744" s="165"/>
      <c r="G3744" s="220"/>
      <c r="H3744" s="165"/>
      <c r="I3744" s="167"/>
      <c r="J3744" s="168"/>
      <c r="K3744" s="503"/>
    </row>
    <row r="3745" spans="1:11" x14ac:dyDescent="0.2">
      <c r="A3745" s="163">
        <v>3730</v>
      </c>
      <c r="B3745" s="164"/>
      <c r="C3745" s="165"/>
      <c r="D3745" s="166"/>
      <c r="E3745" s="165"/>
      <c r="F3745" s="165"/>
      <c r="G3745" s="220"/>
      <c r="H3745" s="165"/>
      <c r="I3745" s="167"/>
      <c r="J3745" s="168"/>
      <c r="K3745" s="503"/>
    </row>
    <row r="3746" spans="1:11" x14ac:dyDescent="0.2">
      <c r="A3746" s="163">
        <v>3731</v>
      </c>
      <c r="B3746" s="164"/>
      <c r="C3746" s="165"/>
      <c r="D3746" s="166"/>
      <c r="E3746" s="165"/>
      <c r="F3746" s="165"/>
      <c r="G3746" s="220"/>
      <c r="H3746" s="165"/>
      <c r="I3746" s="167"/>
      <c r="J3746" s="168"/>
      <c r="K3746" s="503"/>
    </row>
    <row r="3747" spans="1:11" x14ac:dyDescent="0.2">
      <c r="A3747" s="163">
        <v>3732</v>
      </c>
      <c r="B3747" s="164"/>
      <c r="C3747" s="165"/>
      <c r="D3747" s="166"/>
      <c r="E3747" s="165"/>
      <c r="F3747" s="165"/>
      <c r="G3747" s="220"/>
      <c r="H3747" s="165"/>
      <c r="I3747" s="167"/>
      <c r="J3747" s="168"/>
      <c r="K3747" s="503"/>
    </row>
    <row r="3748" spans="1:11" x14ac:dyDescent="0.2">
      <c r="A3748" s="163">
        <v>3733</v>
      </c>
      <c r="B3748" s="164"/>
      <c r="C3748" s="165"/>
      <c r="D3748" s="166"/>
      <c r="E3748" s="165"/>
      <c r="F3748" s="165"/>
      <c r="G3748" s="220"/>
      <c r="H3748" s="165"/>
      <c r="I3748" s="167"/>
      <c r="J3748" s="168"/>
      <c r="K3748" s="503"/>
    </row>
    <row r="3749" spans="1:11" x14ac:dyDescent="0.2">
      <c r="A3749" s="163">
        <v>3734</v>
      </c>
      <c r="B3749" s="164"/>
      <c r="C3749" s="165"/>
      <c r="D3749" s="166"/>
      <c r="E3749" s="165"/>
      <c r="F3749" s="165"/>
      <c r="G3749" s="220"/>
      <c r="H3749" s="165"/>
      <c r="I3749" s="167"/>
      <c r="J3749" s="168"/>
      <c r="K3749" s="503"/>
    </row>
    <row r="3750" spans="1:11" x14ac:dyDescent="0.2">
      <c r="A3750" s="163">
        <v>3735</v>
      </c>
      <c r="B3750" s="164"/>
      <c r="C3750" s="165"/>
      <c r="D3750" s="166"/>
      <c r="E3750" s="165"/>
      <c r="F3750" s="165"/>
      <c r="G3750" s="220"/>
      <c r="H3750" s="165"/>
      <c r="I3750" s="167"/>
      <c r="J3750" s="168"/>
      <c r="K3750" s="503"/>
    </row>
    <row r="3751" spans="1:11" x14ac:dyDescent="0.2">
      <c r="A3751" s="163">
        <v>3736</v>
      </c>
      <c r="B3751" s="164"/>
      <c r="C3751" s="165"/>
      <c r="D3751" s="166"/>
      <c r="E3751" s="165"/>
      <c r="F3751" s="165"/>
      <c r="G3751" s="220"/>
      <c r="H3751" s="165"/>
      <c r="I3751" s="167"/>
      <c r="J3751" s="168"/>
      <c r="K3751" s="503"/>
    </row>
    <row r="3752" spans="1:11" x14ac:dyDescent="0.2">
      <c r="A3752" s="163">
        <v>3737</v>
      </c>
      <c r="B3752" s="164"/>
      <c r="C3752" s="165"/>
      <c r="D3752" s="166"/>
      <c r="E3752" s="165"/>
      <c r="F3752" s="165"/>
      <c r="G3752" s="220"/>
      <c r="H3752" s="165"/>
      <c r="I3752" s="167"/>
      <c r="J3752" s="168"/>
      <c r="K3752" s="503"/>
    </row>
    <row r="3753" spans="1:11" x14ac:dyDescent="0.2">
      <c r="A3753" s="163">
        <v>3738</v>
      </c>
      <c r="B3753" s="164"/>
      <c r="C3753" s="165"/>
      <c r="D3753" s="166"/>
      <c r="E3753" s="165"/>
      <c r="F3753" s="165"/>
      <c r="G3753" s="220"/>
      <c r="H3753" s="165"/>
      <c r="I3753" s="167"/>
      <c r="J3753" s="168"/>
      <c r="K3753" s="503"/>
    </row>
    <row r="3754" spans="1:11" x14ac:dyDescent="0.2">
      <c r="A3754" s="163">
        <v>3739</v>
      </c>
      <c r="B3754" s="164"/>
      <c r="C3754" s="165"/>
      <c r="D3754" s="166"/>
      <c r="E3754" s="165"/>
      <c r="F3754" s="165"/>
      <c r="G3754" s="220"/>
      <c r="H3754" s="165"/>
      <c r="I3754" s="167"/>
      <c r="J3754" s="168"/>
      <c r="K3754" s="503"/>
    </row>
    <row r="3755" spans="1:11" x14ac:dyDescent="0.2">
      <c r="A3755" s="163">
        <v>3740</v>
      </c>
      <c r="B3755" s="164"/>
      <c r="C3755" s="165"/>
      <c r="D3755" s="166"/>
      <c r="E3755" s="165"/>
      <c r="F3755" s="165"/>
      <c r="G3755" s="220"/>
      <c r="H3755" s="165"/>
      <c r="I3755" s="167"/>
      <c r="J3755" s="168"/>
      <c r="K3755" s="503"/>
    </row>
    <row r="3756" spans="1:11" x14ac:dyDescent="0.2">
      <c r="A3756" s="163">
        <v>3741</v>
      </c>
      <c r="B3756" s="164"/>
      <c r="C3756" s="165"/>
      <c r="D3756" s="166"/>
      <c r="E3756" s="165"/>
      <c r="F3756" s="165"/>
      <c r="G3756" s="220"/>
      <c r="H3756" s="165"/>
      <c r="I3756" s="167"/>
      <c r="J3756" s="168"/>
      <c r="K3756" s="503"/>
    </row>
    <row r="3757" spans="1:11" x14ac:dyDescent="0.2">
      <c r="A3757" s="163">
        <v>3742</v>
      </c>
      <c r="B3757" s="164"/>
      <c r="C3757" s="165"/>
      <c r="D3757" s="166"/>
      <c r="E3757" s="165"/>
      <c r="F3757" s="165"/>
      <c r="G3757" s="220"/>
      <c r="H3757" s="165"/>
      <c r="I3757" s="167"/>
      <c r="J3757" s="168"/>
      <c r="K3757" s="503"/>
    </row>
    <row r="3758" spans="1:11" x14ac:dyDescent="0.2">
      <c r="A3758" s="163">
        <v>3743</v>
      </c>
      <c r="B3758" s="164"/>
      <c r="C3758" s="165"/>
      <c r="D3758" s="166"/>
      <c r="E3758" s="165"/>
      <c r="F3758" s="165"/>
      <c r="G3758" s="220"/>
      <c r="H3758" s="165"/>
      <c r="I3758" s="167"/>
      <c r="J3758" s="168"/>
      <c r="K3758" s="503"/>
    </row>
    <row r="3759" spans="1:11" x14ac:dyDescent="0.2">
      <c r="A3759" s="163">
        <v>3744</v>
      </c>
      <c r="B3759" s="164"/>
      <c r="C3759" s="165"/>
      <c r="D3759" s="166"/>
      <c r="E3759" s="165"/>
      <c r="F3759" s="165"/>
      <c r="G3759" s="220"/>
      <c r="H3759" s="165"/>
      <c r="I3759" s="167"/>
      <c r="J3759" s="168"/>
      <c r="K3759" s="503"/>
    </row>
    <row r="3760" spans="1:11" x14ac:dyDescent="0.2">
      <c r="A3760" s="163">
        <v>3745</v>
      </c>
      <c r="B3760" s="164"/>
      <c r="C3760" s="165"/>
      <c r="D3760" s="166"/>
      <c r="E3760" s="165"/>
      <c r="F3760" s="165"/>
      <c r="G3760" s="220"/>
      <c r="H3760" s="165"/>
      <c r="I3760" s="167"/>
      <c r="J3760" s="168"/>
      <c r="K3760" s="503"/>
    </row>
    <row r="3761" spans="1:11" x14ac:dyDescent="0.2">
      <c r="A3761" s="163">
        <v>3746</v>
      </c>
      <c r="B3761" s="164"/>
      <c r="C3761" s="165"/>
      <c r="D3761" s="166"/>
      <c r="E3761" s="165"/>
      <c r="F3761" s="165"/>
      <c r="G3761" s="220"/>
      <c r="H3761" s="165"/>
      <c r="I3761" s="167"/>
      <c r="J3761" s="168"/>
      <c r="K3761" s="503"/>
    </row>
    <row r="3762" spans="1:11" x14ac:dyDescent="0.2">
      <c r="A3762" s="163">
        <v>3747</v>
      </c>
      <c r="B3762" s="164"/>
      <c r="C3762" s="165"/>
      <c r="D3762" s="166"/>
      <c r="E3762" s="165"/>
      <c r="F3762" s="165"/>
      <c r="G3762" s="220"/>
      <c r="H3762" s="165"/>
      <c r="I3762" s="167"/>
      <c r="J3762" s="168"/>
      <c r="K3762" s="503"/>
    </row>
    <row r="3763" spans="1:11" x14ac:dyDescent="0.2">
      <c r="A3763" s="163">
        <v>3748</v>
      </c>
      <c r="B3763" s="164"/>
      <c r="C3763" s="165"/>
      <c r="D3763" s="166"/>
      <c r="E3763" s="165"/>
      <c r="F3763" s="165"/>
      <c r="G3763" s="220"/>
      <c r="H3763" s="165"/>
      <c r="I3763" s="167"/>
      <c r="J3763" s="168"/>
      <c r="K3763" s="503"/>
    </row>
    <row r="3764" spans="1:11" x14ac:dyDescent="0.2">
      <c r="A3764" s="163">
        <v>3749</v>
      </c>
      <c r="B3764" s="164"/>
      <c r="C3764" s="165"/>
      <c r="D3764" s="166"/>
      <c r="E3764" s="165"/>
      <c r="F3764" s="165"/>
      <c r="G3764" s="220"/>
      <c r="H3764" s="165"/>
      <c r="I3764" s="167"/>
      <c r="J3764" s="168"/>
      <c r="K3764" s="503"/>
    </row>
    <row r="3765" spans="1:11" x14ac:dyDescent="0.2">
      <c r="A3765" s="163">
        <v>3750</v>
      </c>
      <c r="B3765" s="164"/>
      <c r="C3765" s="165"/>
      <c r="D3765" s="166"/>
      <c r="E3765" s="165"/>
      <c r="F3765" s="165"/>
      <c r="G3765" s="220"/>
      <c r="H3765" s="165"/>
      <c r="I3765" s="167"/>
      <c r="J3765" s="168"/>
      <c r="K3765" s="503"/>
    </row>
    <row r="3766" spans="1:11" x14ac:dyDescent="0.2">
      <c r="A3766" s="163">
        <v>3751</v>
      </c>
      <c r="B3766" s="164"/>
      <c r="C3766" s="165"/>
      <c r="D3766" s="166"/>
      <c r="E3766" s="165"/>
      <c r="F3766" s="165"/>
      <c r="G3766" s="220"/>
      <c r="H3766" s="165"/>
      <c r="I3766" s="167"/>
      <c r="J3766" s="168"/>
      <c r="K3766" s="503"/>
    </row>
    <row r="3767" spans="1:11" x14ac:dyDescent="0.2">
      <c r="A3767" s="163">
        <v>3752</v>
      </c>
      <c r="B3767" s="164"/>
      <c r="C3767" s="165"/>
      <c r="D3767" s="166"/>
      <c r="E3767" s="165"/>
      <c r="F3767" s="165"/>
      <c r="G3767" s="220"/>
      <c r="H3767" s="165"/>
      <c r="I3767" s="167"/>
      <c r="J3767" s="168"/>
      <c r="K3767" s="503"/>
    </row>
    <row r="3768" spans="1:11" x14ac:dyDescent="0.2">
      <c r="A3768" s="163">
        <v>3753</v>
      </c>
      <c r="B3768" s="164"/>
      <c r="C3768" s="165"/>
      <c r="D3768" s="166"/>
      <c r="E3768" s="165"/>
      <c r="F3768" s="165"/>
      <c r="G3768" s="220"/>
      <c r="H3768" s="165"/>
      <c r="I3768" s="167"/>
      <c r="J3768" s="168"/>
      <c r="K3768" s="503"/>
    </row>
    <row r="3769" spans="1:11" x14ac:dyDescent="0.2">
      <c r="A3769" s="163">
        <v>3754</v>
      </c>
      <c r="B3769" s="164"/>
      <c r="C3769" s="165"/>
      <c r="D3769" s="166"/>
      <c r="E3769" s="165"/>
      <c r="F3769" s="165"/>
      <c r="G3769" s="220"/>
      <c r="H3769" s="165"/>
      <c r="I3769" s="167"/>
      <c r="J3769" s="168"/>
      <c r="K3769" s="503"/>
    </row>
    <row r="3770" spans="1:11" x14ac:dyDescent="0.2">
      <c r="A3770" s="163">
        <v>3755</v>
      </c>
      <c r="B3770" s="164"/>
      <c r="C3770" s="165"/>
      <c r="D3770" s="166"/>
      <c r="E3770" s="165"/>
      <c r="F3770" s="165"/>
      <c r="G3770" s="220"/>
      <c r="H3770" s="165"/>
      <c r="I3770" s="167"/>
      <c r="J3770" s="168"/>
      <c r="K3770" s="503"/>
    </row>
    <row r="3771" spans="1:11" x14ac:dyDescent="0.2">
      <c r="A3771" s="163">
        <v>3756</v>
      </c>
      <c r="B3771" s="164"/>
      <c r="C3771" s="165"/>
      <c r="D3771" s="166"/>
      <c r="E3771" s="165"/>
      <c r="F3771" s="165"/>
      <c r="G3771" s="220"/>
      <c r="H3771" s="165"/>
      <c r="I3771" s="167"/>
      <c r="J3771" s="168"/>
      <c r="K3771" s="503"/>
    </row>
    <row r="3772" spans="1:11" x14ac:dyDescent="0.2">
      <c r="A3772" s="163">
        <v>3757</v>
      </c>
      <c r="B3772" s="164"/>
      <c r="C3772" s="165"/>
      <c r="D3772" s="166"/>
      <c r="E3772" s="165"/>
      <c r="F3772" s="165"/>
      <c r="G3772" s="220"/>
      <c r="H3772" s="165"/>
      <c r="I3772" s="167"/>
      <c r="J3772" s="168"/>
      <c r="K3772" s="503"/>
    </row>
    <row r="3773" spans="1:11" x14ac:dyDescent="0.2">
      <c r="A3773" s="163">
        <v>3758</v>
      </c>
      <c r="B3773" s="164"/>
      <c r="C3773" s="165"/>
      <c r="D3773" s="166"/>
      <c r="E3773" s="165"/>
      <c r="F3773" s="165"/>
      <c r="G3773" s="220"/>
      <c r="H3773" s="165"/>
      <c r="I3773" s="167"/>
      <c r="J3773" s="168"/>
      <c r="K3773" s="503"/>
    </row>
    <row r="3774" spans="1:11" x14ac:dyDescent="0.2">
      <c r="A3774" s="163">
        <v>3759</v>
      </c>
      <c r="B3774" s="164"/>
      <c r="C3774" s="165"/>
      <c r="D3774" s="166"/>
      <c r="E3774" s="165"/>
      <c r="F3774" s="165"/>
      <c r="G3774" s="220"/>
      <c r="H3774" s="165"/>
      <c r="I3774" s="167"/>
      <c r="J3774" s="168"/>
      <c r="K3774" s="503"/>
    </row>
    <row r="3775" spans="1:11" x14ac:dyDescent="0.2">
      <c r="A3775" s="163">
        <v>3760</v>
      </c>
      <c r="B3775" s="164"/>
      <c r="C3775" s="165"/>
      <c r="D3775" s="166"/>
      <c r="E3775" s="165"/>
      <c r="F3775" s="165"/>
      <c r="G3775" s="220"/>
      <c r="H3775" s="165"/>
      <c r="I3775" s="167"/>
      <c r="J3775" s="168"/>
      <c r="K3775" s="503"/>
    </row>
    <row r="3776" spans="1:11" x14ac:dyDescent="0.2">
      <c r="A3776" s="163">
        <v>3761</v>
      </c>
      <c r="B3776" s="164"/>
      <c r="C3776" s="165"/>
      <c r="D3776" s="166"/>
      <c r="E3776" s="165"/>
      <c r="F3776" s="165"/>
      <c r="G3776" s="220"/>
      <c r="H3776" s="165"/>
      <c r="I3776" s="167"/>
      <c r="J3776" s="168"/>
      <c r="K3776" s="503"/>
    </row>
    <row r="3777" spans="1:11" x14ac:dyDescent="0.2">
      <c r="A3777" s="163">
        <v>3762</v>
      </c>
      <c r="B3777" s="164"/>
      <c r="C3777" s="165"/>
      <c r="D3777" s="166"/>
      <c r="E3777" s="165"/>
      <c r="F3777" s="165"/>
      <c r="G3777" s="220"/>
      <c r="H3777" s="165"/>
      <c r="I3777" s="167"/>
      <c r="J3777" s="168"/>
      <c r="K3777" s="503"/>
    </row>
    <row r="3778" spans="1:11" x14ac:dyDescent="0.2">
      <c r="A3778" s="163">
        <v>3763</v>
      </c>
      <c r="B3778" s="164"/>
      <c r="C3778" s="165"/>
      <c r="D3778" s="166"/>
      <c r="E3778" s="165"/>
      <c r="F3778" s="165"/>
      <c r="G3778" s="220"/>
      <c r="H3778" s="165"/>
      <c r="I3778" s="167"/>
      <c r="J3778" s="168"/>
      <c r="K3778" s="503"/>
    </row>
    <row r="3779" spans="1:11" x14ac:dyDescent="0.2">
      <c r="A3779" s="163">
        <v>3764</v>
      </c>
      <c r="B3779" s="164"/>
      <c r="C3779" s="165"/>
      <c r="D3779" s="166"/>
      <c r="E3779" s="165"/>
      <c r="F3779" s="165"/>
      <c r="G3779" s="220"/>
      <c r="H3779" s="165"/>
      <c r="I3779" s="167"/>
      <c r="J3779" s="168"/>
      <c r="K3779" s="503"/>
    </row>
    <row r="3780" spans="1:11" x14ac:dyDescent="0.2">
      <c r="A3780" s="163">
        <v>3765</v>
      </c>
      <c r="B3780" s="164"/>
      <c r="C3780" s="165"/>
      <c r="D3780" s="166"/>
      <c r="E3780" s="165"/>
      <c r="F3780" s="165"/>
      <c r="G3780" s="220"/>
      <c r="H3780" s="165"/>
      <c r="I3780" s="167"/>
      <c r="J3780" s="168"/>
      <c r="K3780" s="503"/>
    </row>
    <row r="3781" spans="1:11" x14ac:dyDescent="0.2">
      <c r="A3781" s="163">
        <v>3766</v>
      </c>
      <c r="B3781" s="164"/>
      <c r="C3781" s="165"/>
      <c r="D3781" s="166"/>
      <c r="E3781" s="165"/>
      <c r="F3781" s="165"/>
      <c r="G3781" s="220"/>
      <c r="H3781" s="165"/>
      <c r="I3781" s="167"/>
      <c r="J3781" s="168"/>
      <c r="K3781" s="503"/>
    </row>
    <row r="3782" spans="1:11" x14ac:dyDescent="0.2">
      <c r="A3782" s="163">
        <v>3767</v>
      </c>
      <c r="B3782" s="164"/>
      <c r="C3782" s="165"/>
      <c r="D3782" s="166"/>
      <c r="E3782" s="165"/>
      <c r="F3782" s="165"/>
      <c r="G3782" s="220"/>
      <c r="H3782" s="165"/>
      <c r="I3782" s="167"/>
      <c r="J3782" s="168"/>
      <c r="K3782" s="503"/>
    </row>
    <row r="3783" spans="1:11" x14ac:dyDescent="0.2">
      <c r="A3783" s="163">
        <v>3768</v>
      </c>
      <c r="B3783" s="164"/>
      <c r="C3783" s="165"/>
      <c r="D3783" s="166"/>
      <c r="E3783" s="165"/>
      <c r="F3783" s="165"/>
      <c r="G3783" s="220"/>
      <c r="H3783" s="165"/>
      <c r="I3783" s="167"/>
      <c r="J3783" s="168"/>
      <c r="K3783" s="503"/>
    </row>
    <row r="3784" spans="1:11" x14ac:dyDescent="0.2">
      <c r="A3784" s="163">
        <v>3769</v>
      </c>
      <c r="B3784" s="164"/>
      <c r="C3784" s="165"/>
      <c r="D3784" s="166"/>
      <c r="E3784" s="165"/>
      <c r="F3784" s="165"/>
      <c r="G3784" s="220"/>
      <c r="H3784" s="165"/>
      <c r="I3784" s="167"/>
      <c r="J3784" s="168"/>
      <c r="K3784" s="503"/>
    </row>
    <row r="3785" spans="1:11" x14ac:dyDescent="0.2">
      <c r="A3785" s="163">
        <v>3770</v>
      </c>
      <c r="B3785" s="164"/>
      <c r="C3785" s="165"/>
      <c r="D3785" s="166"/>
      <c r="E3785" s="165"/>
      <c r="F3785" s="165"/>
      <c r="G3785" s="220"/>
      <c r="H3785" s="165"/>
      <c r="I3785" s="167"/>
      <c r="J3785" s="168"/>
      <c r="K3785" s="503"/>
    </row>
    <row r="3786" spans="1:11" x14ac:dyDescent="0.2">
      <c r="A3786" s="163">
        <v>3771</v>
      </c>
      <c r="B3786" s="164"/>
      <c r="C3786" s="165"/>
      <c r="D3786" s="166"/>
      <c r="E3786" s="165"/>
      <c r="F3786" s="165"/>
      <c r="G3786" s="220"/>
      <c r="H3786" s="165"/>
      <c r="I3786" s="167"/>
      <c r="J3786" s="168"/>
      <c r="K3786" s="503"/>
    </row>
    <row r="3787" spans="1:11" x14ac:dyDescent="0.2">
      <c r="A3787" s="163">
        <v>3772</v>
      </c>
      <c r="B3787" s="164"/>
      <c r="C3787" s="165"/>
      <c r="D3787" s="166"/>
      <c r="E3787" s="165"/>
      <c r="F3787" s="165"/>
      <c r="G3787" s="220"/>
      <c r="H3787" s="165"/>
      <c r="I3787" s="167"/>
      <c r="J3787" s="168"/>
      <c r="K3787" s="503"/>
    </row>
    <row r="3788" spans="1:11" x14ac:dyDescent="0.2">
      <c r="A3788" s="163">
        <v>3773</v>
      </c>
      <c r="B3788" s="164"/>
      <c r="C3788" s="165"/>
      <c r="D3788" s="166"/>
      <c r="E3788" s="165"/>
      <c r="F3788" s="165"/>
      <c r="G3788" s="220"/>
      <c r="H3788" s="165"/>
      <c r="I3788" s="167"/>
      <c r="J3788" s="168"/>
      <c r="K3788" s="503"/>
    </row>
    <row r="3789" spans="1:11" x14ac:dyDescent="0.2">
      <c r="A3789" s="163">
        <v>3774</v>
      </c>
      <c r="B3789" s="164"/>
      <c r="C3789" s="165"/>
      <c r="D3789" s="166"/>
      <c r="E3789" s="165"/>
      <c r="F3789" s="165"/>
      <c r="G3789" s="220"/>
      <c r="H3789" s="165"/>
      <c r="I3789" s="167"/>
      <c r="J3789" s="168"/>
      <c r="K3789" s="503"/>
    </row>
    <row r="3790" spans="1:11" x14ac:dyDescent="0.2">
      <c r="A3790" s="163">
        <v>3775</v>
      </c>
      <c r="B3790" s="164"/>
      <c r="C3790" s="165"/>
      <c r="D3790" s="166"/>
      <c r="E3790" s="165"/>
      <c r="F3790" s="165"/>
      <c r="G3790" s="220"/>
      <c r="H3790" s="165"/>
      <c r="I3790" s="167"/>
      <c r="J3790" s="168"/>
      <c r="K3790" s="503"/>
    </row>
    <row r="3791" spans="1:11" x14ac:dyDescent="0.2">
      <c r="A3791" s="163">
        <v>3776</v>
      </c>
      <c r="B3791" s="164"/>
      <c r="C3791" s="165"/>
      <c r="D3791" s="166"/>
      <c r="E3791" s="165"/>
      <c r="F3791" s="165"/>
      <c r="G3791" s="220"/>
      <c r="H3791" s="165"/>
      <c r="I3791" s="167"/>
      <c r="J3791" s="168"/>
      <c r="K3791" s="503"/>
    </row>
    <row r="3792" spans="1:11" x14ac:dyDescent="0.2">
      <c r="A3792" s="163">
        <v>3777</v>
      </c>
      <c r="B3792" s="164"/>
      <c r="C3792" s="165"/>
      <c r="D3792" s="166"/>
      <c r="E3792" s="165"/>
      <c r="F3792" s="165"/>
      <c r="G3792" s="220"/>
      <c r="H3792" s="165"/>
      <c r="I3792" s="167"/>
      <c r="J3792" s="168"/>
      <c r="K3792" s="503"/>
    </row>
    <row r="3793" spans="1:11" x14ac:dyDescent="0.2">
      <c r="A3793" s="163">
        <v>3778</v>
      </c>
      <c r="B3793" s="164"/>
      <c r="C3793" s="165"/>
      <c r="D3793" s="166"/>
      <c r="E3793" s="165"/>
      <c r="F3793" s="165"/>
      <c r="G3793" s="220"/>
      <c r="H3793" s="165"/>
      <c r="I3793" s="167"/>
      <c r="J3793" s="168"/>
      <c r="K3793" s="503"/>
    </row>
    <row r="3794" spans="1:11" x14ac:dyDescent="0.2">
      <c r="A3794" s="163">
        <v>3779</v>
      </c>
      <c r="B3794" s="164"/>
      <c r="C3794" s="165"/>
      <c r="D3794" s="166"/>
      <c r="E3794" s="165"/>
      <c r="F3794" s="165"/>
      <c r="G3794" s="220"/>
      <c r="H3794" s="165"/>
      <c r="I3794" s="167"/>
      <c r="J3794" s="168"/>
      <c r="K3794" s="503"/>
    </row>
    <row r="3795" spans="1:11" x14ac:dyDescent="0.2">
      <c r="A3795" s="163">
        <v>3780</v>
      </c>
      <c r="B3795" s="164"/>
      <c r="C3795" s="165"/>
      <c r="D3795" s="166"/>
      <c r="E3795" s="165"/>
      <c r="F3795" s="165"/>
      <c r="G3795" s="220"/>
      <c r="H3795" s="165"/>
      <c r="I3795" s="167"/>
      <c r="J3795" s="168"/>
      <c r="K3795" s="503"/>
    </row>
    <row r="3796" spans="1:11" x14ac:dyDescent="0.2">
      <c r="A3796" s="163">
        <v>3781</v>
      </c>
      <c r="B3796" s="164"/>
      <c r="C3796" s="165"/>
      <c r="D3796" s="166"/>
      <c r="E3796" s="165"/>
      <c r="F3796" s="165"/>
      <c r="G3796" s="220"/>
      <c r="H3796" s="165"/>
      <c r="I3796" s="167"/>
      <c r="J3796" s="168"/>
      <c r="K3796" s="503"/>
    </row>
    <row r="3797" spans="1:11" x14ac:dyDescent="0.2">
      <c r="A3797" s="163">
        <v>3782</v>
      </c>
      <c r="B3797" s="164"/>
      <c r="C3797" s="165"/>
      <c r="D3797" s="166"/>
      <c r="E3797" s="165"/>
      <c r="F3797" s="165"/>
      <c r="G3797" s="220"/>
      <c r="H3797" s="165"/>
      <c r="I3797" s="167"/>
      <c r="J3797" s="168"/>
      <c r="K3797" s="503"/>
    </row>
    <row r="3798" spans="1:11" x14ac:dyDescent="0.2">
      <c r="A3798" s="163">
        <v>3783</v>
      </c>
      <c r="B3798" s="164"/>
      <c r="C3798" s="165"/>
      <c r="D3798" s="166"/>
      <c r="E3798" s="165"/>
      <c r="F3798" s="165"/>
      <c r="G3798" s="220"/>
      <c r="H3798" s="165"/>
      <c r="I3798" s="167"/>
      <c r="J3798" s="168"/>
      <c r="K3798" s="503"/>
    </row>
    <row r="3799" spans="1:11" x14ac:dyDescent="0.2">
      <c r="A3799" s="163">
        <v>3784</v>
      </c>
      <c r="B3799" s="164"/>
      <c r="C3799" s="165"/>
      <c r="D3799" s="166"/>
      <c r="E3799" s="165"/>
      <c r="F3799" s="165"/>
      <c r="G3799" s="220"/>
      <c r="H3799" s="165"/>
      <c r="I3799" s="167"/>
      <c r="J3799" s="168"/>
      <c r="K3799" s="503"/>
    </row>
    <row r="3800" spans="1:11" x14ac:dyDescent="0.2">
      <c r="A3800" s="163">
        <v>3785</v>
      </c>
      <c r="B3800" s="164"/>
      <c r="C3800" s="165"/>
      <c r="D3800" s="166"/>
      <c r="E3800" s="165"/>
      <c r="F3800" s="165"/>
      <c r="G3800" s="220"/>
      <c r="H3800" s="165"/>
      <c r="I3800" s="167"/>
      <c r="J3800" s="168"/>
      <c r="K3800" s="503"/>
    </row>
    <row r="3801" spans="1:11" x14ac:dyDescent="0.2">
      <c r="A3801" s="163">
        <v>3786</v>
      </c>
      <c r="B3801" s="164"/>
      <c r="C3801" s="165"/>
      <c r="D3801" s="166"/>
      <c r="E3801" s="165"/>
      <c r="F3801" s="165"/>
      <c r="G3801" s="220"/>
      <c r="H3801" s="165"/>
      <c r="I3801" s="167"/>
      <c r="J3801" s="168"/>
      <c r="K3801" s="503"/>
    </row>
    <row r="3802" spans="1:11" x14ac:dyDescent="0.2">
      <c r="A3802" s="163">
        <v>3787</v>
      </c>
      <c r="B3802" s="164"/>
      <c r="C3802" s="165"/>
      <c r="D3802" s="166"/>
      <c r="E3802" s="165"/>
      <c r="F3802" s="165"/>
      <c r="G3802" s="220"/>
      <c r="H3802" s="165"/>
      <c r="I3802" s="167"/>
      <c r="J3802" s="168"/>
      <c r="K3802" s="503"/>
    </row>
    <row r="3803" spans="1:11" x14ac:dyDescent="0.2">
      <c r="A3803" s="163">
        <v>3788</v>
      </c>
      <c r="B3803" s="164"/>
      <c r="C3803" s="165"/>
      <c r="D3803" s="166"/>
      <c r="E3803" s="165"/>
      <c r="F3803" s="165"/>
      <c r="G3803" s="220"/>
      <c r="H3803" s="165"/>
      <c r="I3803" s="167"/>
      <c r="J3803" s="168"/>
      <c r="K3803" s="503"/>
    </row>
    <row r="3804" spans="1:11" x14ac:dyDescent="0.2">
      <c r="A3804" s="163">
        <v>3789</v>
      </c>
      <c r="B3804" s="164"/>
      <c r="C3804" s="165"/>
      <c r="D3804" s="166"/>
      <c r="E3804" s="165"/>
      <c r="F3804" s="165"/>
      <c r="G3804" s="220"/>
      <c r="H3804" s="165"/>
      <c r="I3804" s="167"/>
      <c r="J3804" s="168"/>
      <c r="K3804" s="503"/>
    </row>
    <row r="3805" spans="1:11" x14ac:dyDescent="0.2">
      <c r="A3805" s="163">
        <v>3790</v>
      </c>
      <c r="B3805" s="164"/>
      <c r="C3805" s="165"/>
      <c r="D3805" s="166"/>
      <c r="E3805" s="165"/>
      <c r="F3805" s="165"/>
      <c r="G3805" s="220"/>
      <c r="H3805" s="165"/>
      <c r="I3805" s="167"/>
      <c r="J3805" s="168"/>
      <c r="K3805" s="503"/>
    </row>
    <row r="3806" spans="1:11" x14ac:dyDescent="0.2">
      <c r="A3806" s="163">
        <v>3791</v>
      </c>
      <c r="B3806" s="164"/>
      <c r="C3806" s="165"/>
      <c r="D3806" s="166"/>
      <c r="E3806" s="165"/>
      <c r="F3806" s="165"/>
      <c r="G3806" s="220"/>
      <c r="H3806" s="165"/>
      <c r="I3806" s="167"/>
      <c r="J3806" s="168"/>
      <c r="K3806" s="503"/>
    </row>
    <row r="3807" spans="1:11" x14ac:dyDescent="0.2">
      <c r="A3807" s="163">
        <v>3792</v>
      </c>
      <c r="B3807" s="164"/>
      <c r="C3807" s="165"/>
      <c r="D3807" s="166"/>
      <c r="E3807" s="165"/>
      <c r="F3807" s="165"/>
      <c r="G3807" s="220"/>
      <c r="H3807" s="165"/>
      <c r="I3807" s="167"/>
      <c r="J3807" s="168"/>
      <c r="K3807" s="503"/>
    </row>
    <row r="3808" spans="1:11" x14ac:dyDescent="0.2">
      <c r="A3808" s="163">
        <v>3793</v>
      </c>
      <c r="B3808" s="164"/>
      <c r="C3808" s="165"/>
      <c r="D3808" s="166"/>
      <c r="E3808" s="165"/>
      <c r="F3808" s="165"/>
      <c r="G3808" s="220"/>
      <c r="H3808" s="165"/>
      <c r="I3808" s="167"/>
      <c r="J3808" s="168"/>
      <c r="K3808" s="503"/>
    </row>
    <row r="3809" spans="1:11" x14ac:dyDescent="0.2">
      <c r="A3809" s="163">
        <v>3794</v>
      </c>
      <c r="B3809" s="164"/>
      <c r="C3809" s="165"/>
      <c r="D3809" s="166"/>
      <c r="E3809" s="165"/>
      <c r="F3809" s="165"/>
      <c r="G3809" s="220"/>
      <c r="H3809" s="165"/>
      <c r="I3809" s="167"/>
      <c r="J3809" s="168"/>
      <c r="K3809" s="503"/>
    </row>
    <row r="3810" spans="1:11" x14ac:dyDescent="0.2">
      <c r="A3810" s="163">
        <v>3795</v>
      </c>
      <c r="B3810" s="164"/>
      <c r="C3810" s="165"/>
      <c r="D3810" s="166"/>
      <c r="E3810" s="165"/>
      <c r="F3810" s="165"/>
      <c r="G3810" s="220"/>
      <c r="H3810" s="165"/>
      <c r="I3810" s="167"/>
      <c r="J3810" s="168"/>
      <c r="K3810" s="503"/>
    </row>
    <row r="3811" spans="1:11" x14ac:dyDescent="0.2">
      <c r="A3811" s="163">
        <v>3796</v>
      </c>
      <c r="B3811" s="164"/>
      <c r="C3811" s="165"/>
      <c r="D3811" s="166"/>
      <c r="E3811" s="165"/>
      <c r="F3811" s="165"/>
      <c r="G3811" s="220"/>
      <c r="H3811" s="165"/>
      <c r="I3811" s="167"/>
      <c r="J3811" s="168"/>
      <c r="K3811" s="503"/>
    </row>
    <row r="3812" spans="1:11" x14ac:dyDescent="0.2">
      <c r="A3812" s="163">
        <v>3797</v>
      </c>
      <c r="B3812" s="164"/>
      <c r="C3812" s="165"/>
      <c r="D3812" s="166"/>
      <c r="E3812" s="165"/>
      <c r="F3812" s="165"/>
      <c r="G3812" s="220"/>
      <c r="H3812" s="165"/>
      <c r="I3812" s="167"/>
      <c r="J3812" s="168"/>
      <c r="K3812" s="503"/>
    </row>
    <row r="3813" spans="1:11" x14ac:dyDescent="0.2">
      <c r="A3813" s="163">
        <v>3798</v>
      </c>
      <c r="B3813" s="164"/>
      <c r="C3813" s="165"/>
      <c r="D3813" s="166"/>
      <c r="E3813" s="165"/>
      <c r="F3813" s="165"/>
      <c r="G3813" s="220"/>
      <c r="H3813" s="165"/>
      <c r="I3813" s="167"/>
      <c r="J3813" s="168"/>
      <c r="K3813" s="503"/>
    </row>
    <row r="3814" spans="1:11" x14ac:dyDescent="0.2">
      <c r="A3814" s="163">
        <v>3799</v>
      </c>
      <c r="B3814" s="164"/>
      <c r="C3814" s="165"/>
      <c r="D3814" s="166"/>
      <c r="E3814" s="165"/>
      <c r="F3814" s="165"/>
      <c r="G3814" s="220"/>
      <c r="H3814" s="165"/>
      <c r="I3814" s="167"/>
      <c r="J3814" s="168"/>
      <c r="K3814" s="503"/>
    </row>
    <row r="3815" spans="1:11" x14ac:dyDescent="0.2">
      <c r="A3815" s="163">
        <v>3800</v>
      </c>
      <c r="B3815" s="164"/>
      <c r="C3815" s="165"/>
      <c r="D3815" s="166"/>
      <c r="E3815" s="165"/>
      <c r="F3815" s="165"/>
      <c r="G3815" s="220"/>
      <c r="H3815" s="165"/>
      <c r="I3815" s="167"/>
      <c r="J3815" s="168"/>
      <c r="K3815" s="503"/>
    </row>
    <row r="3816" spans="1:11" x14ac:dyDescent="0.2">
      <c r="A3816" s="163">
        <v>3801</v>
      </c>
      <c r="B3816" s="164"/>
      <c r="C3816" s="165"/>
      <c r="D3816" s="166"/>
      <c r="E3816" s="165"/>
      <c r="F3816" s="165"/>
      <c r="G3816" s="220"/>
      <c r="H3816" s="165"/>
      <c r="I3816" s="167"/>
      <c r="J3816" s="168"/>
      <c r="K3816" s="503"/>
    </row>
    <row r="3817" spans="1:11" x14ac:dyDescent="0.2">
      <c r="A3817" s="163">
        <v>3802</v>
      </c>
      <c r="B3817" s="164"/>
      <c r="C3817" s="165"/>
      <c r="D3817" s="166"/>
      <c r="E3817" s="165"/>
      <c r="F3817" s="165"/>
      <c r="G3817" s="220"/>
      <c r="H3817" s="165"/>
      <c r="I3817" s="167"/>
      <c r="J3817" s="168"/>
      <c r="K3817" s="503"/>
    </row>
    <row r="3818" spans="1:11" x14ac:dyDescent="0.2">
      <c r="A3818" s="163">
        <v>3803</v>
      </c>
      <c r="B3818" s="164"/>
      <c r="C3818" s="165"/>
      <c r="D3818" s="166"/>
      <c r="E3818" s="165"/>
      <c r="F3818" s="165"/>
      <c r="G3818" s="220"/>
      <c r="H3818" s="165"/>
      <c r="I3818" s="167"/>
      <c r="J3818" s="168"/>
      <c r="K3818" s="503"/>
    </row>
    <row r="3819" spans="1:11" x14ac:dyDescent="0.2">
      <c r="A3819" s="163">
        <v>3804</v>
      </c>
      <c r="B3819" s="164"/>
      <c r="C3819" s="165"/>
      <c r="D3819" s="166"/>
      <c r="E3819" s="165"/>
      <c r="F3819" s="165"/>
      <c r="G3819" s="220"/>
      <c r="H3819" s="165"/>
      <c r="I3819" s="167"/>
      <c r="J3819" s="168"/>
      <c r="K3819" s="503"/>
    </row>
    <row r="3820" spans="1:11" x14ac:dyDescent="0.2">
      <c r="A3820" s="163">
        <v>3805</v>
      </c>
      <c r="B3820" s="164"/>
      <c r="C3820" s="165"/>
      <c r="D3820" s="166"/>
      <c r="E3820" s="165"/>
      <c r="F3820" s="165"/>
      <c r="G3820" s="220"/>
      <c r="H3820" s="165"/>
      <c r="I3820" s="167"/>
      <c r="J3820" s="168"/>
      <c r="K3820" s="503"/>
    </row>
    <row r="3821" spans="1:11" x14ac:dyDescent="0.2">
      <c r="A3821" s="163">
        <v>3806</v>
      </c>
      <c r="B3821" s="164"/>
      <c r="C3821" s="165"/>
      <c r="D3821" s="166"/>
      <c r="E3821" s="165"/>
      <c r="F3821" s="165"/>
      <c r="G3821" s="220"/>
      <c r="H3821" s="165"/>
      <c r="I3821" s="167"/>
      <c r="J3821" s="168"/>
      <c r="K3821" s="503"/>
    </row>
    <row r="3822" spans="1:11" x14ac:dyDescent="0.2">
      <c r="A3822" s="163">
        <v>3807</v>
      </c>
      <c r="B3822" s="164"/>
      <c r="C3822" s="165"/>
      <c r="D3822" s="166"/>
      <c r="E3822" s="165"/>
      <c r="F3822" s="165"/>
      <c r="G3822" s="220"/>
      <c r="H3822" s="165"/>
      <c r="I3822" s="167"/>
      <c r="J3822" s="168"/>
      <c r="K3822" s="503"/>
    </row>
    <row r="3823" spans="1:11" x14ac:dyDescent="0.2">
      <c r="A3823" s="163">
        <v>3808</v>
      </c>
      <c r="B3823" s="164"/>
      <c r="C3823" s="165"/>
      <c r="D3823" s="166"/>
      <c r="E3823" s="165"/>
      <c r="F3823" s="165"/>
      <c r="G3823" s="220"/>
      <c r="H3823" s="165"/>
      <c r="I3823" s="167"/>
      <c r="J3823" s="168"/>
      <c r="K3823" s="503"/>
    </row>
    <row r="3824" spans="1:11" x14ac:dyDescent="0.2">
      <c r="A3824" s="163">
        <v>3809</v>
      </c>
      <c r="B3824" s="164"/>
      <c r="C3824" s="165"/>
      <c r="D3824" s="166"/>
      <c r="E3824" s="165"/>
      <c r="F3824" s="165"/>
      <c r="G3824" s="220"/>
      <c r="H3824" s="165"/>
      <c r="I3824" s="167"/>
      <c r="J3824" s="168"/>
      <c r="K3824" s="503"/>
    </row>
    <row r="3825" spans="1:11" x14ac:dyDescent="0.2">
      <c r="A3825" s="163">
        <v>3810</v>
      </c>
      <c r="B3825" s="164"/>
      <c r="C3825" s="165"/>
      <c r="D3825" s="166"/>
      <c r="E3825" s="165"/>
      <c r="F3825" s="165"/>
      <c r="G3825" s="220"/>
      <c r="H3825" s="165"/>
      <c r="I3825" s="167"/>
      <c r="J3825" s="168"/>
      <c r="K3825" s="503"/>
    </row>
    <row r="3826" spans="1:11" x14ac:dyDescent="0.2">
      <c r="A3826" s="163">
        <v>3811</v>
      </c>
      <c r="B3826" s="164"/>
      <c r="C3826" s="165"/>
      <c r="D3826" s="166"/>
      <c r="E3826" s="165"/>
      <c r="F3826" s="165"/>
      <c r="G3826" s="220"/>
      <c r="H3826" s="165"/>
      <c r="I3826" s="167"/>
      <c r="J3826" s="168"/>
      <c r="K3826" s="503"/>
    </row>
    <row r="3827" spans="1:11" x14ac:dyDescent="0.2">
      <c r="A3827" s="163">
        <v>3812</v>
      </c>
      <c r="B3827" s="164"/>
      <c r="C3827" s="165"/>
      <c r="D3827" s="166"/>
      <c r="E3827" s="165"/>
      <c r="F3827" s="165"/>
      <c r="G3827" s="220"/>
      <c r="H3827" s="165"/>
      <c r="I3827" s="167"/>
      <c r="J3827" s="168"/>
      <c r="K3827" s="503"/>
    </row>
    <row r="3828" spans="1:11" x14ac:dyDescent="0.2">
      <c r="A3828" s="163">
        <v>3813</v>
      </c>
      <c r="B3828" s="164"/>
      <c r="C3828" s="165"/>
      <c r="D3828" s="166"/>
      <c r="E3828" s="165"/>
      <c r="F3828" s="165"/>
      <c r="G3828" s="220"/>
      <c r="H3828" s="165"/>
      <c r="I3828" s="167"/>
      <c r="J3828" s="168"/>
      <c r="K3828" s="503"/>
    </row>
    <row r="3829" spans="1:11" x14ac:dyDescent="0.2">
      <c r="A3829" s="163">
        <v>3814</v>
      </c>
      <c r="B3829" s="164"/>
      <c r="C3829" s="165"/>
      <c r="D3829" s="166"/>
      <c r="E3829" s="165"/>
      <c r="F3829" s="165"/>
      <c r="G3829" s="220"/>
      <c r="H3829" s="165"/>
      <c r="I3829" s="167"/>
      <c r="J3829" s="168"/>
      <c r="K3829" s="503"/>
    </row>
    <row r="3830" spans="1:11" x14ac:dyDescent="0.2">
      <c r="A3830" s="163">
        <v>3815</v>
      </c>
      <c r="B3830" s="164"/>
      <c r="C3830" s="165"/>
      <c r="D3830" s="166"/>
      <c r="E3830" s="165"/>
      <c r="F3830" s="165"/>
      <c r="G3830" s="220"/>
      <c r="H3830" s="165"/>
      <c r="I3830" s="167"/>
      <c r="J3830" s="168"/>
      <c r="K3830" s="503"/>
    </row>
    <row r="3831" spans="1:11" x14ac:dyDescent="0.2">
      <c r="A3831" s="163">
        <v>3816</v>
      </c>
      <c r="B3831" s="164"/>
      <c r="C3831" s="165"/>
      <c r="D3831" s="166"/>
      <c r="E3831" s="165"/>
      <c r="F3831" s="165"/>
      <c r="G3831" s="220"/>
      <c r="H3831" s="165"/>
      <c r="I3831" s="167"/>
      <c r="J3831" s="168"/>
      <c r="K3831" s="503"/>
    </row>
    <row r="3832" spans="1:11" x14ac:dyDescent="0.2">
      <c r="A3832" s="163">
        <v>3817</v>
      </c>
      <c r="B3832" s="164"/>
      <c r="C3832" s="165"/>
      <c r="D3832" s="166"/>
      <c r="E3832" s="165"/>
      <c r="F3832" s="165"/>
      <c r="G3832" s="220"/>
      <c r="H3832" s="165"/>
      <c r="I3832" s="167"/>
      <c r="J3832" s="168"/>
      <c r="K3832" s="503"/>
    </row>
    <row r="3833" spans="1:11" x14ac:dyDescent="0.2">
      <c r="A3833" s="163">
        <v>3818</v>
      </c>
      <c r="B3833" s="164"/>
      <c r="C3833" s="165"/>
      <c r="D3833" s="166"/>
      <c r="E3833" s="165"/>
      <c r="F3833" s="165"/>
      <c r="G3833" s="220"/>
      <c r="H3833" s="165"/>
      <c r="I3833" s="167"/>
      <c r="J3833" s="168"/>
      <c r="K3833" s="503"/>
    </row>
    <row r="3834" spans="1:11" x14ac:dyDescent="0.2">
      <c r="A3834" s="163">
        <v>3819</v>
      </c>
      <c r="B3834" s="164"/>
      <c r="C3834" s="165"/>
      <c r="D3834" s="166"/>
      <c r="E3834" s="165"/>
      <c r="F3834" s="165"/>
      <c r="G3834" s="220"/>
      <c r="H3834" s="165"/>
      <c r="I3834" s="167"/>
      <c r="J3834" s="168"/>
      <c r="K3834" s="503"/>
    </row>
    <row r="3835" spans="1:11" x14ac:dyDescent="0.2">
      <c r="A3835" s="163">
        <v>3820</v>
      </c>
      <c r="B3835" s="164"/>
      <c r="C3835" s="165"/>
      <c r="D3835" s="166"/>
      <c r="E3835" s="165"/>
      <c r="F3835" s="165"/>
      <c r="G3835" s="220"/>
      <c r="H3835" s="165"/>
      <c r="I3835" s="167"/>
      <c r="J3835" s="168"/>
      <c r="K3835" s="503"/>
    </row>
    <row r="3836" spans="1:11" x14ac:dyDescent="0.2">
      <c r="A3836" s="163">
        <v>3821</v>
      </c>
      <c r="B3836" s="164"/>
      <c r="C3836" s="165"/>
      <c r="D3836" s="166"/>
      <c r="E3836" s="165"/>
      <c r="F3836" s="165"/>
      <c r="G3836" s="220"/>
      <c r="H3836" s="165"/>
      <c r="I3836" s="167"/>
      <c r="J3836" s="168"/>
      <c r="K3836" s="503"/>
    </row>
    <row r="3837" spans="1:11" x14ac:dyDescent="0.2">
      <c r="A3837" s="163">
        <v>3822</v>
      </c>
      <c r="B3837" s="164"/>
      <c r="C3837" s="165"/>
      <c r="D3837" s="166"/>
      <c r="E3837" s="165"/>
      <c r="F3837" s="165"/>
      <c r="G3837" s="220"/>
      <c r="H3837" s="165"/>
      <c r="I3837" s="167"/>
      <c r="J3837" s="168"/>
      <c r="K3837" s="503"/>
    </row>
    <row r="3838" spans="1:11" x14ac:dyDescent="0.2">
      <c r="A3838" s="163">
        <v>3823</v>
      </c>
      <c r="B3838" s="164"/>
      <c r="C3838" s="165"/>
      <c r="D3838" s="166"/>
      <c r="E3838" s="165"/>
      <c r="F3838" s="165"/>
      <c r="G3838" s="220"/>
      <c r="H3838" s="165"/>
      <c r="I3838" s="167"/>
      <c r="J3838" s="168"/>
      <c r="K3838" s="503"/>
    </row>
    <row r="3839" spans="1:11" x14ac:dyDescent="0.2">
      <c r="A3839" s="163">
        <v>3824</v>
      </c>
      <c r="B3839" s="164"/>
      <c r="C3839" s="165"/>
      <c r="D3839" s="166"/>
      <c r="E3839" s="165"/>
      <c r="F3839" s="165"/>
      <c r="G3839" s="220"/>
      <c r="H3839" s="165"/>
      <c r="I3839" s="167"/>
      <c r="J3839" s="168"/>
      <c r="K3839" s="503"/>
    </row>
    <row r="3840" spans="1:11" x14ac:dyDescent="0.2">
      <c r="A3840" s="163">
        <v>3825</v>
      </c>
      <c r="B3840" s="164"/>
      <c r="C3840" s="165"/>
      <c r="D3840" s="166"/>
      <c r="E3840" s="165"/>
      <c r="F3840" s="165"/>
      <c r="G3840" s="220"/>
      <c r="H3840" s="165"/>
      <c r="I3840" s="167"/>
      <c r="J3840" s="168"/>
      <c r="K3840" s="503"/>
    </row>
    <row r="3841" spans="1:11" x14ac:dyDescent="0.2">
      <c r="A3841" s="163">
        <v>3826</v>
      </c>
      <c r="B3841" s="164"/>
      <c r="C3841" s="165"/>
      <c r="D3841" s="166"/>
      <c r="E3841" s="165"/>
      <c r="F3841" s="165"/>
      <c r="G3841" s="220"/>
      <c r="H3841" s="165"/>
      <c r="I3841" s="167"/>
      <c r="J3841" s="168"/>
      <c r="K3841" s="503"/>
    </row>
    <row r="3842" spans="1:11" x14ac:dyDescent="0.2">
      <c r="A3842" s="163">
        <v>3827</v>
      </c>
      <c r="B3842" s="164"/>
      <c r="C3842" s="165"/>
      <c r="D3842" s="166"/>
      <c r="E3842" s="165"/>
      <c r="F3842" s="165"/>
      <c r="G3842" s="220"/>
      <c r="H3842" s="165"/>
      <c r="I3842" s="167"/>
      <c r="J3842" s="168"/>
      <c r="K3842" s="503"/>
    </row>
    <row r="3843" spans="1:11" x14ac:dyDescent="0.2">
      <c r="A3843" s="163">
        <v>3828</v>
      </c>
      <c r="B3843" s="164"/>
      <c r="C3843" s="165"/>
      <c r="D3843" s="166"/>
      <c r="E3843" s="165"/>
      <c r="F3843" s="165"/>
      <c r="G3843" s="220"/>
      <c r="H3843" s="165"/>
      <c r="I3843" s="167"/>
      <c r="J3843" s="168"/>
      <c r="K3843" s="503"/>
    </row>
    <row r="3844" spans="1:11" x14ac:dyDescent="0.2">
      <c r="A3844" s="163">
        <v>3829</v>
      </c>
      <c r="B3844" s="164"/>
      <c r="C3844" s="165"/>
      <c r="D3844" s="166"/>
      <c r="E3844" s="165"/>
      <c r="F3844" s="165"/>
      <c r="G3844" s="220"/>
      <c r="H3844" s="165"/>
      <c r="I3844" s="167"/>
      <c r="J3844" s="168"/>
      <c r="K3844" s="503"/>
    </row>
    <row r="3845" spans="1:11" x14ac:dyDescent="0.2">
      <c r="A3845" s="163">
        <v>3830</v>
      </c>
      <c r="B3845" s="164"/>
      <c r="C3845" s="165"/>
      <c r="D3845" s="166"/>
      <c r="E3845" s="165"/>
      <c r="F3845" s="165"/>
      <c r="G3845" s="220"/>
      <c r="H3845" s="165"/>
      <c r="I3845" s="167"/>
      <c r="J3845" s="168"/>
      <c r="K3845" s="503"/>
    </row>
    <row r="3846" spans="1:11" x14ac:dyDescent="0.2">
      <c r="A3846" s="163">
        <v>3831</v>
      </c>
      <c r="B3846" s="164"/>
      <c r="C3846" s="165"/>
      <c r="D3846" s="166"/>
      <c r="E3846" s="165"/>
      <c r="F3846" s="165"/>
      <c r="G3846" s="220"/>
      <c r="H3846" s="165"/>
      <c r="I3846" s="167"/>
      <c r="J3846" s="168"/>
      <c r="K3846" s="503"/>
    </row>
    <row r="3847" spans="1:11" x14ac:dyDescent="0.2">
      <c r="A3847" s="163">
        <v>3832</v>
      </c>
      <c r="B3847" s="164"/>
      <c r="C3847" s="165"/>
      <c r="D3847" s="166"/>
      <c r="E3847" s="165"/>
      <c r="F3847" s="165"/>
      <c r="G3847" s="220"/>
      <c r="H3847" s="165"/>
      <c r="I3847" s="167"/>
      <c r="J3847" s="168"/>
      <c r="K3847" s="503"/>
    </row>
    <row r="3848" spans="1:11" x14ac:dyDescent="0.2">
      <c r="A3848" s="163">
        <v>3833</v>
      </c>
      <c r="B3848" s="164"/>
      <c r="C3848" s="165"/>
      <c r="D3848" s="166"/>
      <c r="E3848" s="165"/>
      <c r="F3848" s="165"/>
      <c r="G3848" s="220"/>
      <c r="H3848" s="165"/>
      <c r="I3848" s="167"/>
      <c r="J3848" s="168"/>
      <c r="K3848" s="503"/>
    </row>
    <row r="3849" spans="1:11" x14ac:dyDescent="0.2">
      <c r="A3849" s="163">
        <v>3834</v>
      </c>
      <c r="B3849" s="164"/>
      <c r="C3849" s="165"/>
      <c r="D3849" s="166"/>
      <c r="E3849" s="165"/>
      <c r="F3849" s="165"/>
      <c r="G3849" s="220"/>
      <c r="H3849" s="165"/>
      <c r="I3849" s="167"/>
      <c r="J3849" s="168"/>
      <c r="K3849" s="503"/>
    </row>
    <row r="3850" spans="1:11" x14ac:dyDescent="0.2">
      <c r="A3850" s="163">
        <v>3835</v>
      </c>
      <c r="B3850" s="164"/>
      <c r="C3850" s="165"/>
      <c r="D3850" s="166"/>
      <c r="E3850" s="165"/>
      <c r="F3850" s="165"/>
      <c r="G3850" s="220"/>
      <c r="H3850" s="165"/>
      <c r="I3850" s="167"/>
      <c r="J3850" s="168"/>
      <c r="K3850" s="503"/>
    </row>
    <row r="3851" spans="1:11" x14ac:dyDescent="0.2">
      <c r="A3851" s="163">
        <v>3836</v>
      </c>
      <c r="B3851" s="164"/>
      <c r="C3851" s="165"/>
      <c r="D3851" s="166"/>
      <c r="E3851" s="165"/>
      <c r="F3851" s="165"/>
      <c r="G3851" s="220"/>
      <c r="H3851" s="165"/>
      <c r="I3851" s="167"/>
      <c r="J3851" s="168"/>
      <c r="K3851" s="503"/>
    </row>
    <row r="3852" spans="1:11" x14ac:dyDescent="0.2">
      <c r="A3852" s="163">
        <v>3837</v>
      </c>
      <c r="B3852" s="164"/>
      <c r="C3852" s="165"/>
      <c r="D3852" s="166"/>
      <c r="E3852" s="165"/>
      <c r="F3852" s="165"/>
      <c r="G3852" s="220"/>
      <c r="H3852" s="165"/>
      <c r="I3852" s="167"/>
      <c r="J3852" s="168"/>
      <c r="K3852" s="503"/>
    </row>
    <row r="3853" spans="1:11" x14ac:dyDescent="0.2">
      <c r="A3853" s="163">
        <v>3838</v>
      </c>
      <c r="B3853" s="164"/>
      <c r="C3853" s="165"/>
      <c r="D3853" s="166"/>
      <c r="E3853" s="165"/>
      <c r="F3853" s="165"/>
      <c r="G3853" s="220"/>
      <c r="H3853" s="165"/>
      <c r="I3853" s="167"/>
      <c r="J3853" s="168"/>
      <c r="K3853" s="503"/>
    </row>
    <row r="3854" spans="1:11" x14ac:dyDescent="0.2">
      <c r="A3854" s="163">
        <v>3839</v>
      </c>
      <c r="B3854" s="164"/>
      <c r="C3854" s="165"/>
      <c r="D3854" s="166"/>
      <c r="E3854" s="165"/>
      <c r="F3854" s="165"/>
      <c r="G3854" s="220"/>
      <c r="H3854" s="165"/>
      <c r="I3854" s="167"/>
      <c r="J3854" s="168"/>
      <c r="K3854" s="503"/>
    </row>
    <row r="3855" spans="1:11" x14ac:dyDescent="0.2">
      <c r="A3855" s="163">
        <v>3840</v>
      </c>
      <c r="B3855" s="164"/>
      <c r="C3855" s="165"/>
      <c r="D3855" s="166"/>
      <c r="E3855" s="165"/>
      <c r="F3855" s="165"/>
      <c r="G3855" s="220"/>
      <c r="H3855" s="165"/>
      <c r="I3855" s="167"/>
      <c r="J3855" s="168"/>
      <c r="K3855" s="503"/>
    </row>
    <row r="3856" spans="1:11" x14ac:dyDescent="0.2">
      <c r="A3856" s="163">
        <v>3841</v>
      </c>
      <c r="B3856" s="164"/>
      <c r="C3856" s="165"/>
      <c r="D3856" s="166"/>
      <c r="E3856" s="165"/>
      <c r="F3856" s="165"/>
      <c r="G3856" s="220"/>
      <c r="H3856" s="165"/>
      <c r="I3856" s="167"/>
      <c r="J3856" s="168"/>
      <c r="K3856" s="503"/>
    </row>
    <row r="3857" spans="1:11" x14ac:dyDescent="0.2">
      <c r="A3857" s="163">
        <v>3842</v>
      </c>
      <c r="B3857" s="164"/>
      <c r="C3857" s="165"/>
      <c r="D3857" s="166"/>
      <c r="E3857" s="165"/>
      <c r="F3857" s="165"/>
      <c r="G3857" s="220"/>
      <c r="H3857" s="165"/>
      <c r="I3857" s="167"/>
      <c r="J3857" s="168"/>
      <c r="K3857" s="503"/>
    </row>
    <row r="3858" spans="1:11" x14ac:dyDescent="0.2">
      <c r="A3858" s="163">
        <v>3843</v>
      </c>
      <c r="B3858" s="164"/>
      <c r="C3858" s="165"/>
      <c r="D3858" s="166"/>
      <c r="E3858" s="165"/>
      <c r="F3858" s="165"/>
      <c r="G3858" s="220"/>
      <c r="H3858" s="165"/>
      <c r="I3858" s="167"/>
      <c r="J3858" s="168"/>
      <c r="K3858" s="503"/>
    </row>
    <row r="3859" spans="1:11" x14ac:dyDescent="0.2">
      <c r="A3859" s="163">
        <v>3844</v>
      </c>
      <c r="B3859" s="164"/>
      <c r="C3859" s="165"/>
      <c r="D3859" s="166"/>
      <c r="E3859" s="165"/>
      <c r="F3859" s="165"/>
      <c r="G3859" s="220"/>
      <c r="H3859" s="165"/>
      <c r="I3859" s="167"/>
      <c r="J3859" s="168"/>
      <c r="K3859" s="503"/>
    </row>
    <row r="3860" spans="1:11" x14ac:dyDescent="0.2">
      <c r="A3860" s="163">
        <v>3845</v>
      </c>
      <c r="B3860" s="164"/>
      <c r="C3860" s="165"/>
      <c r="D3860" s="166"/>
      <c r="E3860" s="165"/>
      <c r="F3860" s="165"/>
      <c r="G3860" s="220"/>
      <c r="H3860" s="165"/>
      <c r="I3860" s="167"/>
      <c r="J3860" s="168"/>
      <c r="K3860" s="503"/>
    </row>
    <row r="3861" spans="1:11" x14ac:dyDescent="0.2">
      <c r="A3861" s="163">
        <v>3846</v>
      </c>
      <c r="B3861" s="164"/>
      <c r="C3861" s="165"/>
      <c r="D3861" s="166"/>
      <c r="E3861" s="165"/>
      <c r="F3861" s="165"/>
      <c r="G3861" s="220"/>
      <c r="H3861" s="165"/>
      <c r="I3861" s="167"/>
      <c r="J3861" s="168"/>
      <c r="K3861" s="503"/>
    </row>
    <row r="3862" spans="1:11" x14ac:dyDescent="0.2">
      <c r="A3862" s="163">
        <v>3847</v>
      </c>
      <c r="B3862" s="164"/>
      <c r="C3862" s="165"/>
      <c r="D3862" s="166"/>
      <c r="E3862" s="165"/>
      <c r="F3862" s="165"/>
      <c r="G3862" s="220"/>
      <c r="H3862" s="165"/>
      <c r="I3862" s="167"/>
      <c r="J3862" s="168"/>
      <c r="K3862" s="503"/>
    </row>
    <row r="3863" spans="1:11" x14ac:dyDescent="0.2">
      <c r="A3863" s="163">
        <v>3848</v>
      </c>
      <c r="B3863" s="164"/>
      <c r="C3863" s="165"/>
      <c r="D3863" s="166"/>
      <c r="E3863" s="165"/>
      <c r="F3863" s="165"/>
      <c r="G3863" s="220"/>
      <c r="H3863" s="165"/>
      <c r="I3863" s="167"/>
      <c r="J3863" s="168"/>
      <c r="K3863" s="503"/>
    </row>
    <row r="3864" spans="1:11" x14ac:dyDescent="0.2">
      <c r="A3864" s="163">
        <v>3849</v>
      </c>
      <c r="B3864" s="164"/>
      <c r="C3864" s="165"/>
      <c r="D3864" s="166"/>
      <c r="E3864" s="165"/>
      <c r="F3864" s="165"/>
      <c r="G3864" s="220"/>
      <c r="H3864" s="165"/>
      <c r="I3864" s="167"/>
      <c r="J3864" s="168"/>
      <c r="K3864" s="503"/>
    </row>
    <row r="3865" spans="1:11" x14ac:dyDescent="0.2">
      <c r="A3865" s="163">
        <v>3850</v>
      </c>
      <c r="B3865" s="164"/>
      <c r="C3865" s="165"/>
      <c r="D3865" s="166"/>
      <c r="E3865" s="165"/>
      <c r="F3865" s="165"/>
      <c r="G3865" s="220"/>
      <c r="H3865" s="165"/>
      <c r="I3865" s="167"/>
      <c r="J3865" s="168"/>
      <c r="K3865" s="503"/>
    </row>
    <row r="3866" spans="1:11" x14ac:dyDescent="0.2">
      <c r="A3866" s="163">
        <v>3851</v>
      </c>
      <c r="B3866" s="164"/>
      <c r="C3866" s="165"/>
      <c r="D3866" s="166"/>
      <c r="E3866" s="165"/>
      <c r="F3866" s="165"/>
      <c r="G3866" s="220"/>
      <c r="H3866" s="165"/>
      <c r="I3866" s="167"/>
      <c r="J3866" s="168"/>
      <c r="K3866" s="503"/>
    </row>
    <row r="3867" spans="1:11" x14ac:dyDescent="0.2">
      <c r="A3867" s="163">
        <v>3852</v>
      </c>
      <c r="B3867" s="164"/>
      <c r="C3867" s="165"/>
      <c r="D3867" s="166"/>
      <c r="E3867" s="165"/>
      <c r="F3867" s="165"/>
      <c r="G3867" s="220"/>
      <c r="H3867" s="165"/>
      <c r="I3867" s="167"/>
      <c r="J3867" s="168"/>
      <c r="K3867" s="503"/>
    </row>
    <row r="3868" spans="1:11" x14ac:dyDescent="0.2">
      <c r="A3868" s="163">
        <v>3853</v>
      </c>
      <c r="B3868" s="164"/>
      <c r="C3868" s="165"/>
      <c r="D3868" s="166"/>
      <c r="E3868" s="165"/>
      <c r="F3868" s="165"/>
      <c r="G3868" s="220"/>
      <c r="H3868" s="165"/>
      <c r="I3868" s="167"/>
      <c r="J3868" s="168"/>
      <c r="K3868" s="503"/>
    </row>
    <row r="3869" spans="1:11" x14ac:dyDescent="0.2">
      <c r="A3869" s="163">
        <v>3854</v>
      </c>
      <c r="B3869" s="164"/>
      <c r="C3869" s="165"/>
      <c r="D3869" s="166"/>
      <c r="E3869" s="165"/>
      <c r="F3869" s="165"/>
      <c r="G3869" s="220"/>
      <c r="H3869" s="165"/>
      <c r="I3869" s="167"/>
      <c r="J3869" s="168"/>
      <c r="K3869" s="503"/>
    </row>
    <row r="3870" spans="1:11" x14ac:dyDescent="0.2">
      <c r="A3870" s="163">
        <v>3855</v>
      </c>
      <c r="B3870" s="164"/>
      <c r="C3870" s="165"/>
      <c r="D3870" s="166"/>
      <c r="E3870" s="165"/>
      <c r="F3870" s="165"/>
      <c r="G3870" s="220"/>
      <c r="H3870" s="165"/>
      <c r="I3870" s="167"/>
      <c r="J3870" s="168"/>
      <c r="K3870" s="503"/>
    </row>
    <row r="3871" spans="1:11" x14ac:dyDescent="0.2">
      <c r="A3871" s="163">
        <v>3856</v>
      </c>
      <c r="B3871" s="164"/>
      <c r="C3871" s="165"/>
      <c r="D3871" s="166"/>
      <c r="E3871" s="165"/>
      <c r="F3871" s="165"/>
      <c r="G3871" s="220"/>
      <c r="H3871" s="165"/>
      <c r="I3871" s="167"/>
      <c r="J3871" s="168"/>
      <c r="K3871" s="503"/>
    </row>
    <row r="3872" spans="1:11" x14ac:dyDescent="0.2">
      <c r="A3872" s="163">
        <v>3857</v>
      </c>
      <c r="B3872" s="164"/>
      <c r="C3872" s="165"/>
      <c r="D3872" s="166"/>
      <c r="E3872" s="165"/>
      <c r="F3872" s="165"/>
      <c r="G3872" s="220"/>
      <c r="H3872" s="165"/>
      <c r="I3872" s="167"/>
      <c r="J3872" s="168"/>
      <c r="K3872" s="503"/>
    </row>
    <row r="3873" spans="1:11" x14ac:dyDescent="0.2">
      <c r="A3873" s="163">
        <v>3858</v>
      </c>
      <c r="B3873" s="164"/>
      <c r="C3873" s="165"/>
      <c r="D3873" s="166"/>
      <c r="E3873" s="165"/>
      <c r="F3873" s="165"/>
      <c r="G3873" s="220"/>
      <c r="H3873" s="165"/>
      <c r="I3873" s="167"/>
      <c r="J3873" s="168"/>
      <c r="K3873" s="503"/>
    </row>
    <row r="3874" spans="1:11" x14ac:dyDescent="0.2">
      <c r="A3874" s="163">
        <v>3859</v>
      </c>
      <c r="B3874" s="164"/>
      <c r="C3874" s="165"/>
      <c r="D3874" s="166"/>
      <c r="E3874" s="165"/>
      <c r="F3874" s="165"/>
      <c r="G3874" s="220"/>
      <c r="H3874" s="165"/>
      <c r="I3874" s="167"/>
      <c r="J3874" s="168"/>
      <c r="K3874" s="503"/>
    </row>
    <row r="3875" spans="1:11" x14ac:dyDescent="0.2">
      <c r="A3875" s="163">
        <v>3860</v>
      </c>
      <c r="B3875" s="164"/>
      <c r="C3875" s="165"/>
      <c r="D3875" s="166"/>
      <c r="E3875" s="165"/>
      <c r="F3875" s="165"/>
      <c r="G3875" s="220"/>
      <c r="H3875" s="165"/>
      <c r="I3875" s="167"/>
      <c r="J3875" s="168"/>
      <c r="K3875" s="503"/>
    </row>
    <row r="3876" spans="1:11" x14ac:dyDescent="0.2">
      <c r="A3876" s="163">
        <v>3861</v>
      </c>
      <c r="B3876" s="164"/>
      <c r="C3876" s="165"/>
      <c r="D3876" s="166"/>
      <c r="E3876" s="165"/>
      <c r="F3876" s="165"/>
      <c r="G3876" s="220"/>
      <c r="H3876" s="165"/>
      <c r="I3876" s="167"/>
      <c r="J3876" s="168"/>
      <c r="K3876" s="503"/>
    </row>
    <row r="3877" spans="1:11" x14ac:dyDescent="0.2">
      <c r="A3877" s="163">
        <v>3862</v>
      </c>
      <c r="B3877" s="164"/>
      <c r="C3877" s="165"/>
      <c r="D3877" s="166"/>
      <c r="E3877" s="165"/>
      <c r="F3877" s="165"/>
      <c r="G3877" s="220"/>
      <c r="H3877" s="165"/>
      <c r="I3877" s="167"/>
      <c r="J3877" s="168"/>
      <c r="K3877" s="503"/>
    </row>
    <row r="3878" spans="1:11" x14ac:dyDescent="0.2">
      <c r="A3878" s="163">
        <v>3863</v>
      </c>
      <c r="B3878" s="164"/>
      <c r="C3878" s="165"/>
      <c r="D3878" s="166"/>
      <c r="E3878" s="165"/>
      <c r="F3878" s="165"/>
      <c r="G3878" s="220"/>
      <c r="H3878" s="165"/>
      <c r="I3878" s="167"/>
      <c r="J3878" s="168"/>
      <c r="K3878" s="503"/>
    </row>
    <row r="3879" spans="1:11" x14ac:dyDescent="0.2">
      <c r="A3879" s="163">
        <v>3864</v>
      </c>
      <c r="B3879" s="164"/>
      <c r="C3879" s="165"/>
      <c r="D3879" s="166"/>
      <c r="E3879" s="165"/>
      <c r="F3879" s="165"/>
      <c r="G3879" s="220"/>
      <c r="H3879" s="165"/>
      <c r="I3879" s="167"/>
      <c r="J3879" s="168"/>
      <c r="K3879" s="503"/>
    </row>
    <row r="3880" spans="1:11" x14ac:dyDescent="0.2">
      <c r="A3880" s="163">
        <v>3865</v>
      </c>
      <c r="B3880" s="164"/>
      <c r="C3880" s="165"/>
      <c r="D3880" s="166"/>
      <c r="E3880" s="165"/>
      <c r="F3880" s="165"/>
      <c r="G3880" s="220"/>
      <c r="H3880" s="165"/>
      <c r="I3880" s="167"/>
      <c r="J3880" s="168"/>
      <c r="K3880" s="503"/>
    </row>
    <row r="3881" spans="1:11" x14ac:dyDescent="0.2">
      <c r="A3881" s="163">
        <v>3866</v>
      </c>
      <c r="B3881" s="164"/>
      <c r="C3881" s="165"/>
      <c r="D3881" s="166"/>
      <c r="E3881" s="165"/>
      <c r="F3881" s="165"/>
      <c r="G3881" s="220"/>
      <c r="H3881" s="165"/>
      <c r="I3881" s="167"/>
      <c r="J3881" s="168"/>
      <c r="K3881" s="503"/>
    </row>
    <row r="3882" spans="1:11" x14ac:dyDescent="0.2">
      <c r="A3882" s="163">
        <v>3867</v>
      </c>
      <c r="B3882" s="164"/>
      <c r="C3882" s="165"/>
      <c r="D3882" s="166"/>
      <c r="E3882" s="165"/>
      <c r="F3882" s="165"/>
      <c r="G3882" s="220"/>
      <c r="H3882" s="165"/>
      <c r="I3882" s="167"/>
      <c r="J3882" s="168"/>
      <c r="K3882" s="503"/>
    </row>
    <row r="3883" spans="1:11" x14ac:dyDescent="0.2">
      <c r="A3883" s="163">
        <v>3868</v>
      </c>
      <c r="B3883" s="164"/>
      <c r="C3883" s="165"/>
      <c r="D3883" s="166"/>
      <c r="E3883" s="165"/>
      <c r="F3883" s="165"/>
      <c r="G3883" s="220"/>
      <c r="H3883" s="165"/>
      <c r="I3883" s="167"/>
      <c r="J3883" s="168"/>
      <c r="K3883" s="503"/>
    </row>
    <row r="3884" spans="1:11" x14ac:dyDescent="0.2">
      <c r="A3884" s="163">
        <v>3869</v>
      </c>
      <c r="B3884" s="164"/>
      <c r="C3884" s="165"/>
      <c r="D3884" s="166"/>
      <c r="E3884" s="165"/>
      <c r="F3884" s="165"/>
      <c r="G3884" s="220"/>
      <c r="H3884" s="165"/>
      <c r="I3884" s="167"/>
      <c r="J3884" s="168"/>
      <c r="K3884" s="503"/>
    </row>
    <row r="3885" spans="1:11" x14ac:dyDescent="0.2">
      <c r="A3885" s="163">
        <v>3870</v>
      </c>
      <c r="B3885" s="164"/>
      <c r="C3885" s="165"/>
      <c r="D3885" s="166"/>
      <c r="E3885" s="165"/>
      <c r="F3885" s="165"/>
      <c r="G3885" s="220"/>
      <c r="H3885" s="165"/>
      <c r="I3885" s="167"/>
      <c r="J3885" s="168"/>
      <c r="K3885" s="503"/>
    </row>
    <row r="3886" spans="1:11" x14ac:dyDescent="0.2">
      <c r="A3886" s="163">
        <v>3871</v>
      </c>
      <c r="B3886" s="164"/>
      <c r="C3886" s="165"/>
      <c r="D3886" s="166"/>
      <c r="E3886" s="165"/>
      <c r="F3886" s="165"/>
      <c r="G3886" s="220"/>
      <c r="H3886" s="165"/>
      <c r="I3886" s="167"/>
      <c r="J3886" s="168"/>
      <c r="K3886" s="503"/>
    </row>
    <row r="3887" spans="1:11" x14ac:dyDescent="0.2">
      <c r="A3887" s="163">
        <v>3872</v>
      </c>
      <c r="B3887" s="164"/>
      <c r="C3887" s="165"/>
      <c r="D3887" s="166"/>
      <c r="E3887" s="165"/>
      <c r="F3887" s="165"/>
      <c r="G3887" s="220"/>
      <c r="H3887" s="165"/>
      <c r="I3887" s="167"/>
      <c r="J3887" s="168"/>
      <c r="K3887" s="503"/>
    </row>
    <row r="3888" spans="1:11" x14ac:dyDescent="0.2">
      <c r="A3888" s="163">
        <v>3873</v>
      </c>
      <c r="B3888" s="164"/>
      <c r="C3888" s="165"/>
      <c r="D3888" s="166"/>
      <c r="E3888" s="165"/>
      <c r="F3888" s="165"/>
      <c r="G3888" s="220"/>
      <c r="H3888" s="165"/>
      <c r="I3888" s="167"/>
      <c r="J3888" s="168"/>
      <c r="K3888" s="503"/>
    </row>
    <row r="3889" spans="1:11" x14ac:dyDescent="0.2">
      <c r="A3889" s="163">
        <v>3874</v>
      </c>
      <c r="B3889" s="164"/>
      <c r="C3889" s="165"/>
      <c r="D3889" s="166"/>
      <c r="E3889" s="165"/>
      <c r="F3889" s="165"/>
      <c r="G3889" s="220"/>
      <c r="H3889" s="165"/>
      <c r="I3889" s="167"/>
      <c r="J3889" s="168"/>
      <c r="K3889" s="503"/>
    </row>
    <row r="3890" spans="1:11" x14ac:dyDescent="0.2">
      <c r="A3890" s="163">
        <v>3875</v>
      </c>
      <c r="B3890" s="164"/>
      <c r="C3890" s="165"/>
      <c r="D3890" s="166"/>
      <c r="E3890" s="165"/>
      <c r="F3890" s="165"/>
      <c r="G3890" s="220"/>
      <c r="H3890" s="165"/>
      <c r="I3890" s="167"/>
      <c r="J3890" s="168"/>
      <c r="K3890" s="503"/>
    </row>
    <row r="3891" spans="1:11" x14ac:dyDescent="0.2">
      <c r="A3891" s="163">
        <v>3876</v>
      </c>
      <c r="B3891" s="164"/>
      <c r="C3891" s="165"/>
      <c r="D3891" s="166"/>
      <c r="E3891" s="165"/>
      <c r="F3891" s="165"/>
      <c r="G3891" s="220"/>
      <c r="H3891" s="165"/>
      <c r="I3891" s="167"/>
      <c r="J3891" s="168"/>
      <c r="K3891" s="503"/>
    </row>
    <row r="3892" spans="1:11" x14ac:dyDescent="0.2">
      <c r="A3892" s="163">
        <v>3877</v>
      </c>
      <c r="B3892" s="164"/>
      <c r="C3892" s="165"/>
      <c r="D3892" s="166"/>
      <c r="E3892" s="165"/>
      <c r="F3892" s="165"/>
      <c r="G3892" s="220"/>
      <c r="H3892" s="165"/>
      <c r="I3892" s="167"/>
      <c r="J3892" s="168"/>
      <c r="K3892" s="503"/>
    </row>
    <row r="3893" spans="1:11" x14ac:dyDescent="0.2">
      <c r="A3893" s="163">
        <v>3878</v>
      </c>
      <c r="B3893" s="164"/>
      <c r="C3893" s="165"/>
      <c r="D3893" s="166"/>
      <c r="E3893" s="165"/>
      <c r="F3893" s="165"/>
      <c r="G3893" s="220"/>
      <c r="H3893" s="165"/>
      <c r="I3893" s="167"/>
      <c r="J3893" s="168"/>
      <c r="K3893" s="503"/>
    </row>
    <row r="3894" spans="1:11" x14ac:dyDescent="0.2">
      <c r="A3894" s="163">
        <v>3879</v>
      </c>
      <c r="B3894" s="164"/>
      <c r="C3894" s="165"/>
      <c r="D3894" s="166"/>
      <c r="E3894" s="165"/>
      <c r="F3894" s="165"/>
      <c r="G3894" s="220"/>
      <c r="H3894" s="165"/>
      <c r="I3894" s="167"/>
      <c r="J3894" s="168"/>
      <c r="K3894" s="503"/>
    </row>
    <row r="3895" spans="1:11" x14ac:dyDescent="0.2">
      <c r="A3895" s="163">
        <v>3880</v>
      </c>
      <c r="B3895" s="164"/>
      <c r="C3895" s="165"/>
      <c r="D3895" s="166"/>
      <c r="E3895" s="165"/>
      <c r="F3895" s="165"/>
      <c r="G3895" s="220"/>
      <c r="H3895" s="165"/>
      <c r="I3895" s="167"/>
      <c r="J3895" s="168"/>
      <c r="K3895" s="503"/>
    </row>
    <row r="3896" spans="1:11" x14ac:dyDescent="0.2">
      <c r="A3896" s="163">
        <v>3881</v>
      </c>
      <c r="B3896" s="164"/>
      <c r="C3896" s="165"/>
      <c r="D3896" s="166"/>
      <c r="E3896" s="165"/>
      <c r="F3896" s="165"/>
      <c r="G3896" s="220"/>
      <c r="H3896" s="165"/>
      <c r="I3896" s="167"/>
      <c r="J3896" s="168"/>
      <c r="K3896" s="503"/>
    </row>
    <row r="3897" spans="1:11" x14ac:dyDescent="0.2">
      <c r="A3897" s="163">
        <v>3882</v>
      </c>
      <c r="B3897" s="164"/>
      <c r="C3897" s="165"/>
      <c r="D3897" s="166"/>
      <c r="E3897" s="165"/>
      <c r="F3897" s="165"/>
      <c r="G3897" s="220"/>
      <c r="H3897" s="165"/>
      <c r="I3897" s="167"/>
      <c r="J3897" s="168"/>
      <c r="K3897" s="503"/>
    </row>
    <row r="3898" spans="1:11" x14ac:dyDescent="0.2">
      <c r="A3898" s="163">
        <v>3883</v>
      </c>
      <c r="B3898" s="164"/>
      <c r="C3898" s="165"/>
      <c r="D3898" s="166"/>
      <c r="E3898" s="165"/>
      <c r="F3898" s="165"/>
      <c r="G3898" s="220"/>
      <c r="H3898" s="165"/>
      <c r="I3898" s="167"/>
      <c r="J3898" s="168"/>
      <c r="K3898" s="503"/>
    </row>
    <row r="3899" spans="1:11" x14ac:dyDescent="0.2">
      <c r="A3899" s="163">
        <v>3884</v>
      </c>
      <c r="B3899" s="164"/>
      <c r="C3899" s="165"/>
      <c r="D3899" s="166"/>
      <c r="E3899" s="165"/>
      <c r="F3899" s="165"/>
      <c r="G3899" s="220"/>
      <c r="H3899" s="165"/>
      <c r="I3899" s="167"/>
      <c r="J3899" s="168"/>
      <c r="K3899" s="503"/>
    </row>
    <row r="3900" spans="1:11" x14ac:dyDescent="0.2">
      <c r="A3900" s="163">
        <v>3885</v>
      </c>
      <c r="B3900" s="164"/>
      <c r="C3900" s="165"/>
      <c r="D3900" s="166"/>
      <c r="E3900" s="165"/>
      <c r="F3900" s="165"/>
      <c r="G3900" s="220"/>
      <c r="H3900" s="165"/>
      <c r="I3900" s="167"/>
      <c r="J3900" s="168"/>
      <c r="K3900" s="503"/>
    </row>
    <row r="3901" spans="1:11" x14ac:dyDescent="0.2">
      <c r="A3901" s="163">
        <v>3886</v>
      </c>
      <c r="B3901" s="164"/>
      <c r="C3901" s="165"/>
      <c r="D3901" s="166"/>
      <c r="E3901" s="165"/>
      <c r="F3901" s="165"/>
      <c r="G3901" s="220"/>
      <c r="H3901" s="165"/>
      <c r="I3901" s="167"/>
      <c r="J3901" s="168"/>
      <c r="K3901" s="503"/>
    </row>
    <row r="3902" spans="1:11" x14ac:dyDescent="0.2">
      <c r="A3902" s="163">
        <v>3887</v>
      </c>
      <c r="B3902" s="164"/>
      <c r="C3902" s="165"/>
      <c r="D3902" s="166"/>
      <c r="E3902" s="165"/>
      <c r="F3902" s="165"/>
      <c r="G3902" s="220"/>
      <c r="H3902" s="165"/>
      <c r="I3902" s="167"/>
      <c r="J3902" s="168"/>
      <c r="K3902" s="503"/>
    </row>
    <row r="3903" spans="1:11" x14ac:dyDescent="0.2">
      <c r="A3903" s="163">
        <v>3888</v>
      </c>
      <c r="B3903" s="164"/>
      <c r="C3903" s="165"/>
      <c r="D3903" s="166"/>
      <c r="E3903" s="165"/>
      <c r="F3903" s="165"/>
      <c r="G3903" s="220"/>
      <c r="H3903" s="165"/>
      <c r="I3903" s="167"/>
      <c r="J3903" s="168"/>
      <c r="K3903" s="503"/>
    </row>
    <row r="3904" spans="1:11" x14ac:dyDescent="0.2">
      <c r="A3904" s="163">
        <v>3889</v>
      </c>
      <c r="B3904" s="164"/>
      <c r="C3904" s="165"/>
      <c r="D3904" s="166"/>
      <c r="E3904" s="165"/>
      <c r="F3904" s="165"/>
      <c r="G3904" s="220"/>
      <c r="H3904" s="165"/>
      <c r="I3904" s="167"/>
      <c r="J3904" s="168"/>
      <c r="K3904" s="503"/>
    </row>
    <row r="3905" spans="1:11" x14ac:dyDescent="0.2">
      <c r="A3905" s="163">
        <v>3890</v>
      </c>
      <c r="B3905" s="164"/>
      <c r="C3905" s="165"/>
      <c r="D3905" s="166"/>
      <c r="E3905" s="165"/>
      <c r="F3905" s="165"/>
      <c r="G3905" s="220"/>
      <c r="H3905" s="165"/>
      <c r="I3905" s="167"/>
      <c r="J3905" s="168"/>
      <c r="K3905" s="503"/>
    </row>
    <row r="3906" spans="1:11" x14ac:dyDescent="0.2">
      <c r="A3906" s="163">
        <v>3891</v>
      </c>
      <c r="B3906" s="164"/>
      <c r="C3906" s="165"/>
      <c r="D3906" s="166"/>
      <c r="E3906" s="165"/>
      <c r="F3906" s="165"/>
      <c r="G3906" s="220"/>
      <c r="H3906" s="165"/>
      <c r="I3906" s="167"/>
      <c r="J3906" s="168"/>
      <c r="K3906" s="503"/>
    </row>
    <row r="3907" spans="1:11" x14ac:dyDescent="0.2">
      <c r="A3907" s="163">
        <v>3892</v>
      </c>
      <c r="B3907" s="164"/>
      <c r="C3907" s="165"/>
      <c r="D3907" s="166"/>
      <c r="E3907" s="165"/>
      <c r="F3907" s="165"/>
      <c r="G3907" s="220"/>
      <c r="H3907" s="165"/>
      <c r="I3907" s="167"/>
      <c r="J3907" s="168"/>
      <c r="K3907" s="503"/>
    </row>
    <row r="3908" spans="1:11" x14ac:dyDescent="0.2">
      <c r="A3908" s="163">
        <v>3893</v>
      </c>
      <c r="B3908" s="164"/>
      <c r="C3908" s="165"/>
      <c r="D3908" s="166"/>
      <c r="E3908" s="165"/>
      <c r="F3908" s="165"/>
      <c r="G3908" s="220"/>
      <c r="H3908" s="165"/>
      <c r="I3908" s="167"/>
      <c r="J3908" s="168"/>
      <c r="K3908" s="503"/>
    </row>
    <row r="3909" spans="1:11" x14ac:dyDescent="0.2">
      <c r="A3909" s="163">
        <v>3894</v>
      </c>
      <c r="B3909" s="164"/>
      <c r="C3909" s="165"/>
      <c r="D3909" s="166"/>
      <c r="E3909" s="165"/>
      <c r="F3909" s="165"/>
      <c r="G3909" s="220"/>
      <c r="H3909" s="165"/>
      <c r="I3909" s="167"/>
      <c r="J3909" s="168"/>
      <c r="K3909" s="503"/>
    </row>
    <row r="3910" spans="1:11" x14ac:dyDescent="0.2">
      <c r="A3910" s="163">
        <v>3895</v>
      </c>
      <c r="B3910" s="164"/>
      <c r="C3910" s="165"/>
      <c r="D3910" s="166"/>
      <c r="E3910" s="165"/>
      <c r="F3910" s="165"/>
      <c r="G3910" s="220"/>
      <c r="H3910" s="165"/>
      <c r="I3910" s="167"/>
      <c r="J3910" s="168"/>
      <c r="K3910" s="503"/>
    </row>
    <row r="3911" spans="1:11" x14ac:dyDescent="0.2">
      <c r="A3911" s="163">
        <v>3896</v>
      </c>
      <c r="B3911" s="164"/>
      <c r="C3911" s="165"/>
      <c r="D3911" s="166"/>
      <c r="E3911" s="165"/>
      <c r="F3911" s="165"/>
      <c r="G3911" s="220"/>
      <c r="H3911" s="165"/>
      <c r="I3911" s="167"/>
      <c r="J3911" s="168"/>
      <c r="K3911" s="503"/>
    </row>
    <row r="3912" spans="1:11" x14ac:dyDescent="0.2">
      <c r="A3912" s="163">
        <v>3897</v>
      </c>
      <c r="B3912" s="164"/>
      <c r="C3912" s="165"/>
      <c r="D3912" s="166"/>
      <c r="E3912" s="165"/>
      <c r="F3912" s="165"/>
      <c r="G3912" s="220"/>
      <c r="H3912" s="165"/>
      <c r="I3912" s="167"/>
      <c r="J3912" s="168"/>
      <c r="K3912" s="503"/>
    </row>
    <row r="3913" spans="1:11" x14ac:dyDescent="0.2">
      <c r="A3913" s="163">
        <v>3898</v>
      </c>
      <c r="B3913" s="164"/>
      <c r="C3913" s="165"/>
      <c r="D3913" s="166"/>
      <c r="E3913" s="165"/>
      <c r="F3913" s="165"/>
      <c r="G3913" s="220"/>
      <c r="H3913" s="165"/>
      <c r="I3913" s="167"/>
      <c r="J3913" s="168"/>
      <c r="K3913" s="503"/>
    </row>
    <row r="3914" spans="1:11" x14ac:dyDescent="0.2">
      <c r="A3914" s="163">
        <v>3899</v>
      </c>
      <c r="B3914" s="164"/>
      <c r="C3914" s="165"/>
      <c r="D3914" s="166"/>
      <c r="E3914" s="165"/>
      <c r="F3914" s="165"/>
      <c r="G3914" s="220"/>
      <c r="H3914" s="165"/>
      <c r="I3914" s="167"/>
      <c r="J3914" s="168"/>
      <c r="K3914" s="503"/>
    </row>
    <row r="3915" spans="1:11" x14ac:dyDescent="0.2">
      <c r="A3915" s="163">
        <v>3900</v>
      </c>
      <c r="B3915" s="164"/>
      <c r="C3915" s="165"/>
      <c r="D3915" s="166"/>
      <c r="E3915" s="165"/>
      <c r="F3915" s="165"/>
      <c r="G3915" s="220"/>
      <c r="H3915" s="165"/>
      <c r="I3915" s="167"/>
      <c r="J3915" s="168"/>
      <c r="K3915" s="503"/>
    </row>
    <row r="3916" spans="1:11" x14ac:dyDescent="0.2">
      <c r="A3916" s="163">
        <v>3901</v>
      </c>
      <c r="B3916" s="164"/>
      <c r="C3916" s="165"/>
      <c r="D3916" s="166"/>
      <c r="E3916" s="165"/>
      <c r="F3916" s="165"/>
      <c r="G3916" s="220"/>
      <c r="H3916" s="165"/>
      <c r="I3916" s="167"/>
      <c r="J3916" s="168"/>
      <c r="K3916" s="503"/>
    </row>
    <row r="3917" spans="1:11" x14ac:dyDescent="0.2">
      <c r="A3917" s="163">
        <v>3902</v>
      </c>
      <c r="B3917" s="164"/>
      <c r="C3917" s="165"/>
      <c r="D3917" s="166"/>
      <c r="E3917" s="165"/>
      <c r="F3917" s="165"/>
      <c r="G3917" s="220"/>
      <c r="H3917" s="165"/>
      <c r="I3917" s="167"/>
      <c r="J3917" s="168"/>
      <c r="K3917" s="503"/>
    </row>
    <row r="3918" spans="1:11" x14ac:dyDescent="0.2">
      <c r="A3918" s="163">
        <v>3903</v>
      </c>
      <c r="B3918" s="164"/>
      <c r="C3918" s="165"/>
      <c r="D3918" s="166"/>
      <c r="E3918" s="165"/>
      <c r="F3918" s="165"/>
      <c r="G3918" s="220"/>
      <c r="H3918" s="165"/>
      <c r="I3918" s="167"/>
      <c r="J3918" s="168"/>
      <c r="K3918" s="503"/>
    </row>
    <row r="3919" spans="1:11" x14ac:dyDescent="0.2">
      <c r="A3919" s="163">
        <v>3904</v>
      </c>
      <c r="B3919" s="164"/>
      <c r="C3919" s="165"/>
      <c r="D3919" s="166"/>
      <c r="E3919" s="165"/>
      <c r="F3919" s="165"/>
      <c r="G3919" s="220"/>
      <c r="H3919" s="165"/>
      <c r="I3919" s="167"/>
      <c r="J3919" s="168"/>
      <c r="K3919" s="503"/>
    </row>
    <row r="3920" spans="1:11" x14ac:dyDescent="0.2">
      <c r="A3920" s="163">
        <v>3905</v>
      </c>
      <c r="B3920" s="164"/>
      <c r="C3920" s="165"/>
      <c r="D3920" s="166"/>
      <c r="E3920" s="165"/>
      <c r="F3920" s="165"/>
      <c r="G3920" s="220"/>
      <c r="H3920" s="165"/>
      <c r="I3920" s="167"/>
      <c r="J3920" s="168"/>
      <c r="K3920" s="503"/>
    </row>
    <row r="3921" spans="1:11" x14ac:dyDescent="0.2">
      <c r="A3921" s="163">
        <v>3906</v>
      </c>
      <c r="B3921" s="164"/>
      <c r="C3921" s="165"/>
      <c r="D3921" s="166"/>
      <c r="E3921" s="165"/>
      <c r="F3921" s="165"/>
      <c r="G3921" s="220"/>
      <c r="H3921" s="165"/>
      <c r="I3921" s="167"/>
      <c r="J3921" s="168"/>
      <c r="K3921" s="503"/>
    </row>
    <row r="3922" spans="1:11" x14ac:dyDescent="0.2">
      <c r="A3922" s="163">
        <v>3907</v>
      </c>
      <c r="B3922" s="164"/>
      <c r="C3922" s="165"/>
      <c r="D3922" s="166"/>
      <c r="E3922" s="165"/>
      <c r="F3922" s="165"/>
      <c r="G3922" s="220"/>
      <c r="H3922" s="165"/>
      <c r="I3922" s="167"/>
      <c r="J3922" s="168"/>
      <c r="K3922" s="503"/>
    </row>
    <row r="3923" spans="1:11" x14ac:dyDescent="0.2">
      <c r="A3923" s="163">
        <v>3908</v>
      </c>
      <c r="B3923" s="164"/>
      <c r="C3923" s="165"/>
      <c r="D3923" s="166"/>
      <c r="E3923" s="165"/>
      <c r="F3923" s="165"/>
      <c r="G3923" s="220"/>
      <c r="H3923" s="165"/>
      <c r="I3923" s="167"/>
      <c r="J3923" s="168"/>
      <c r="K3923" s="503"/>
    </row>
    <row r="3924" spans="1:11" x14ac:dyDescent="0.2">
      <c r="A3924" s="163">
        <v>3909</v>
      </c>
      <c r="B3924" s="164"/>
      <c r="C3924" s="165"/>
      <c r="D3924" s="166"/>
      <c r="E3924" s="165"/>
      <c r="F3924" s="165"/>
      <c r="G3924" s="220"/>
      <c r="H3924" s="165"/>
      <c r="I3924" s="167"/>
      <c r="J3924" s="168"/>
      <c r="K3924" s="503"/>
    </row>
    <row r="3925" spans="1:11" x14ac:dyDescent="0.2">
      <c r="A3925" s="163">
        <v>3910</v>
      </c>
      <c r="B3925" s="164"/>
      <c r="C3925" s="165"/>
      <c r="D3925" s="166"/>
      <c r="E3925" s="165"/>
      <c r="F3925" s="165"/>
      <c r="G3925" s="220"/>
      <c r="H3925" s="165"/>
      <c r="I3925" s="167"/>
      <c r="J3925" s="168"/>
      <c r="K3925" s="503"/>
    </row>
    <row r="3926" spans="1:11" x14ac:dyDescent="0.2">
      <c r="A3926" s="163">
        <v>3911</v>
      </c>
      <c r="B3926" s="164"/>
      <c r="C3926" s="165"/>
      <c r="D3926" s="166"/>
      <c r="E3926" s="165"/>
      <c r="F3926" s="165"/>
      <c r="G3926" s="220"/>
      <c r="H3926" s="165"/>
      <c r="I3926" s="167"/>
      <c r="J3926" s="168"/>
      <c r="K3926" s="503"/>
    </row>
    <row r="3927" spans="1:11" x14ac:dyDescent="0.2">
      <c r="A3927" s="163">
        <v>3912</v>
      </c>
      <c r="B3927" s="164"/>
      <c r="C3927" s="165"/>
      <c r="D3927" s="166"/>
      <c r="E3927" s="165"/>
      <c r="F3927" s="165"/>
      <c r="G3927" s="220"/>
      <c r="H3927" s="165"/>
      <c r="I3927" s="167"/>
      <c r="J3927" s="168"/>
      <c r="K3927" s="503"/>
    </row>
    <row r="3928" spans="1:11" x14ac:dyDescent="0.2">
      <c r="A3928" s="163">
        <v>3913</v>
      </c>
      <c r="B3928" s="164"/>
      <c r="C3928" s="165"/>
      <c r="D3928" s="166"/>
      <c r="E3928" s="165"/>
      <c r="F3928" s="165"/>
      <c r="G3928" s="220"/>
      <c r="H3928" s="165"/>
      <c r="I3928" s="167"/>
      <c r="J3928" s="168"/>
      <c r="K3928" s="503"/>
    </row>
    <row r="3929" spans="1:11" x14ac:dyDescent="0.2">
      <c r="A3929" s="163">
        <v>3914</v>
      </c>
      <c r="B3929" s="164"/>
      <c r="C3929" s="165"/>
      <c r="D3929" s="166"/>
      <c r="E3929" s="165"/>
      <c r="F3929" s="165"/>
      <c r="G3929" s="220"/>
      <c r="H3929" s="165"/>
      <c r="I3929" s="167"/>
      <c r="J3929" s="168"/>
      <c r="K3929" s="503"/>
    </row>
    <row r="3930" spans="1:11" x14ac:dyDescent="0.2">
      <c r="A3930" s="163">
        <v>3915</v>
      </c>
      <c r="B3930" s="164"/>
      <c r="C3930" s="165"/>
      <c r="D3930" s="166"/>
      <c r="E3930" s="165"/>
      <c r="F3930" s="165"/>
      <c r="G3930" s="220"/>
      <c r="H3930" s="165"/>
      <c r="I3930" s="167"/>
      <c r="J3930" s="168"/>
      <c r="K3930" s="503"/>
    </row>
    <row r="3931" spans="1:11" x14ac:dyDescent="0.2">
      <c r="A3931" s="163">
        <v>3916</v>
      </c>
      <c r="B3931" s="164"/>
      <c r="C3931" s="165"/>
      <c r="D3931" s="166"/>
      <c r="E3931" s="165"/>
      <c r="F3931" s="165"/>
      <c r="G3931" s="220"/>
      <c r="H3931" s="165"/>
      <c r="I3931" s="167"/>
      <c r="J3931" s="168"/>
      <c r="K3931" s="503"/>
    </row>
    <row r="3932" spans="1:11" x14ac:dyDescent="0.2">
      <c r="A3932" s="163">
        <v>3917</v>
      </c>
      <c r="B3932" s="164"/>
      <c r="C3932" s="165"/>
      <c r="D3932" s="166"/>
      <c r="E3932" s="165"/>
      <c r="F3932" s="165"/>
      <c r="G3932" s="220"/>
      <c r="H3932" s="165"/>
      <c r="I3932" s="167"/>
      <c r="J3932" s="168"/>
      <c r="K3932" s="503"/>
    </row>
    <row r="3933" spans="1:11" x14ac:dyDescent="0.2">
      <c r="A3933" s="163">
        <v>3918</v>
      </c>
      <c r="B3933" s="164"/>
      <c r="C3933" s="165"/>
      <c r="D3933" s="166"/>
      <c r="E3933" s="165"/>
      <c r="F3933" s="165"/>
      <c r="G3933" s="220"/>
      <c r="H3933" s="165"/>
      <c r="I3933" s="167"/>
      <c r="J3933" s="168"/>
      <c r="K3933" s="503"/>
    </row>
    <row r="3934" spans="1:11" x14ac:dyDescent="0.2">
      <c r="A3934" s="163">
        <v>3919</v>
      </c>
      <c r="B3934" s="164"/>
      <c r="C3934" s="165"/>
      <c r="D3934" s="166"/>
      <c r="E3934" s="165"/>
      <c r="F3934" s="165"/>
      <c r="G3934" s="220"/>
      <c r="H3934" s="165"/>
      <c r="I3934" s="167"/>
      <c r="J3934" s="168"/>
      <c r="K3934" s="503"/>
    </row>
    <row r="3935" spans="1:11" x14ac:dyDescent="0.2">
      <c r="A3935" s="163">
        <v>3920</v>
      </c>
      <c r="B3935" s="164"/>
      <c r="C3935" s="165"/>
      <c r="D3935" s="166"/>
      <c r="E3935" s="165"/>
      <c r="F3935" s="165"/>
      <c r="G3935" s="220"/>
      <c r="H3935" s="165"/>
      <c r="I3935" s="167"/>
      <c r="J3935" s="168"/>
      <c r="K3935" s="503"/>
    </row>
    <row r="3936" spans="1:11" x14ac:dyDescent="0.2">
      <c r="A3936" s="163">
        <v>3921</v>
      </c>
      <c r="B3936" s="164"/>
      <c r="C3936" s="165"/>
      <c r="D3936" s="166"/>
      <c r="E3936" s="165"/>
      <c r="F3936" s="165"/>
      <c r="G3936" s="220"/>
      <c r="H3936" s="165"/>
      <c r="I3936" s="167"/>
      <c r="J3936" s="168"/>
      <c r="K3936" s="503"/>
    </row>
    <row r="3937" spans="1:11" x14ac:dyDescent="0.2">
      <c r="A3937" s="163">
        <v>3922</v>
      </c>
      <c r="B3937" s="164"/>
      <c r="C3937" s="165"/>
      <c r="D3937" s="166"/>
      <c r="E3937" s="165"/>
      <c r="F3937" s="165"/>
      <c r="G3937" s="220"/>
      <c r="H3937" s="165"/>
      <c r="I3937" s="167"/>
      <c r="J3937" s="168"/>
      <c r="K3937" s="503"/>
    </row>
    <row r="3938" spans="1:11" x14ac:dyDescent="0.2">
      <c r="A3938" s="163">
        <v>3923</v>
      </c>
      <c r="B3938" s="164"/>
      <c r="C3938" s="165"/>
      <c r="D3938" s="166"/>
      <c r="E3938" s="165"/>
      <c r="F3938" s="165"/>
      <c r="G3938" s="220"/>
      <c r="H3938" s="165"/>
      <c r="I3938" s="167"/>
      <c r="J3938" s="168"/>
      <c r="K3938" s="503"/>
    </row>
    <row r="3939" spans="1:11" x14ac:dyDescent="0.2">
      <c r="A3939" s="163">
        <v>3924</v>
      </c>
      <c r="B3939" s="164"/>
      <c r="C3939" s="165"/>
      <c r="D3939" s="166"/>
      <c r="E3939" s="165"/>
      <c r="F3939" s="165"/>
      <c r="G3939" s="220"/>
      <c r="H3939" s="165"/>
      <c r="I3939" s="167"/>
      <c r="J3939" s="168"/>
      <c r="K3939" s="503"/>
    </row>
    <row r="3940" spans="1:11" x14ac:dyDescent="0.2">
      <c r="A3940" s="163">
        <v>3925</v>
      </c>
      <c r="B3940" s="164"/>
      <c r="C3940" s="165"/>
      <c r="D3940" s="166"/>
      <c r="E3940" s="165"/>
      <c r="F3940" s="165"/>
      <c r="G3940" s="220"/>
      <c r="H3940" s="165"/>
      <c r="I3940" s="167"/>
      <c r="J3940" s="168"/>
      <c r="K3940" s="503"/>
    </row>
    <row r="3941" spans="1:11" x14ac:dyDescent="0.2">
      <c r="A3941" s="163">
        <v>3926</v>
      </c>
      <c r="B3941" s="164"/>
      <c r="C3941" s="165"/>
      <c r="D3941" s="166"/>
      <c r="E3941" s="165"/>
      <c r="F3941" s="165"/>
      <c r="G3941" s="220"/>
      <c r="H3941" s="165"/>
      <c r="I3941" s="167"/>
      <c r="J3941" s="168"/>
      <c r="K3941" s="503"/>
    </row>
    <row r="3942" spans="1:11" x14ac:dyDescent="0.2">
      <c r="A3942" s="163">
        <v>3927</v>
      </c>
      <c r="B3942" s="164"/>
      <c r="C3942" s="165"/>
      <c r="D3942" s="166"/>
      <c r="E3942" s="165"/>
      <c r="F3942" s="165"/>
      <c r="G3942" s="220"/>
      <c r="H3942" s="165"/>
      <c r="I3942" s="167"/>
      <c r="J3942" s="168"/>
      <c r="K3942" s="503"/>
    </row>
    <row r="3943" spans="1:11" x14ac:dyDescent="0.2">
      <c r="A3943" s="163">
        <v>3928</v>
      </c>
      <c r="B3943" s="164"/>
      <c r="C3943" s="165"/>
      <c r="D3943" s="166"/>
      <c r="E3943" s="165"/>
      <c r="F3943" s="165"/>
      <c r="G3943" s="220"/>
      <c r="H3943" s="165"/>
      <c r="I3943" s="167"/>
      <c r="J3943" s="168"/>
      <c r="K3943" s="503"/>
    </row>
    <row r="3944" spans="1:11" x14ac:dyDescent="0.2">
      <c r="A3944" s="163">
        <v>3929</v>
      </c>
      <c r="B3944" s="164"/>
      <c r="C3944" s="165"/>
      <c r="D3944" s="166"/>
      <c r="E3944" s="165"/>
      <c r="F3944" s="165"/>
      <c r="G3944" s="220"/>
      <c r="H3944" s="165"/>
      <c r="I3944" s="167"/>
      <c r="J3944" s="168"/>
      <c r="K3944" s="503"/>
    </row>
    <row r="3945" spans="1:11" x14ac:dyDescent="0.2">
      <c r="A3945" s="163">
        <v>3930</v>
      </c>
      <c r="B3945" s="164"/>
      <c r="C3945" s="165"/>
      <c r="D3945" s="166"/>
      <c r="E3945" s="165"/>
      <c r="F3945" s="165"/>
      <c r="G3945" s="220"/>
      <c r="H3945" s="165"/>
      <c r="I3945" s="167"/>
      <c r="J3945" s="168"/>
      <c r="K3945" s="503"/>
    </row>
    <row r="3946" spans="1:11" x14ac:dyDescent="0.2">
      <c r="A3946" s="163">
        <v>3931</v>
      </c>
      <c r="B3946" s="164"/>
      <c r="C3946" s="165"/>
      <c r="D3946" s="166"/>
      <c r="E3946" s="165"/>
      <c r="F3946" s="165"/>
      <c r="G3946" s="220"/>
      <c r="H3946" s="165"/>
      <c r="I3946" s="167"/>
      <c r="J3946" s="168"/>
      <c r="K3946" s="503"/>
    </row>
    <row r="3947" spans="1:11" x14ac:dyDescent="0.2">
      <c r="A3947" s="163">
        <v>3932</v>
      </c>
      <c r="B3947" s="164"/>
      <c r="C3947" s="165"/>
      <c r="D3947" s="166"/>
      <c r="E3947" s="165"/>
      <c r="F3947" s="165"/>
      <c r="G3947" s="220"/>
      <c r="H3947" s="165"/>
      <c r="I3947" s="167"/>
      <c r="J3947" s="168"/>
      <c r="K3947" s="503"/>
    </row>
    <row r="3948" spans="1:11" x14ac:dyDescent="0.2">
      <c r="A3948" s="163">
        <v>3933</v>
      </c>
      <c r="B3948" s="164"/>
      <c r="C3948" s="165"/>
      <c r="D3948" s="166"/>
      <c r="E3948" s="165"/>
      <c r="F3948" s="165"/>
      <c r="G3948" s="220"/>
      <c r="H3948" s="165"/>
      <c r="I3948" s="167"/>
      <c r="J3948" s="168"/>
      <c r="K3948" s="503"/>
    </row>
    <row r="3949" spans="1:11" x14ac:dyDescent="0.2">
      <c r="A3949" s="163">
        <v>3934</v>
      </c>
      <c r="B3949" s="164"/>
      <c r="C3949" s="165"/>
      <c r="D3949" s="166"/>
      <c r="E3949" s="165"/>
      <c r="F3949" s="165"/>
      <c r="G3949" s="220"/>
      <c r="H3949" s="165"/>
      <c r="I3949" s="167"/>
      <c r="J3949" s="168"/>
      <c r="K3949" s="503"/>
    </row>
    <row r="3950" spans="1:11" x14ac:dyDescent="0.2">
      <c r="A3950" s="163">
        <v>3935</v>
      </c>
      <c r="B3950" s="164"/>
      <c r="C3950" s="165"/>
      <c r="D3950" s="166"/>
      <c r="E3950" s="165"/>
      <c r="F3950" s="165"/>
      <c r="G3950" s="220"/>
      <c r="H3950" s="165"/>
      <c r="I3950" s="167"/>
      <c r="J3950" s="168"/>
      <c r="K3950" s="503"/>
    </row>
    <row r="3951" spans="1:11" x14ac:dyDescent="0.2">
      <c r="A3951" s="163">
        <v>3936</v>
      </c>
      <c r="B3951" s="164"/>
      <c r="C3951" s="165"/>
      <c r="D3951" s="166"/>
      <c r="E3951" s="165"/>
      <c r="F3951" s="165"/>
      <c r="G3951" s="220"/>
      <c r="H3951" s="165"/>
      <c r="I3951" s="167"/>
      <c r="J3951" s="168"/>
      <c r="K3951" s="503"/>
    </row>
    <row r="3952" spans="1:11" x14ac:dyDescent="0.2">
      <c r="A3952" s="163">
        <v>3937</v>
      </c>
      <c r="B3952" s="164"/>
      <c r="C3952" s="165"/>
      <c r="D3952" s="166"/>
      <c r="E3952" s="165"/>
      <c r="F3952" s="165"/>
      <c r="G3952" s="220"/>
      <c r="H3952" s="165"/>
      <c r="I3952" s="167"/>
      <c r="J3952" s="168"/>
      <c r="K3952" s="503"/>
    </row>
    <row r="3953" spans="1:11" x14ac:dyDescent="0.2">
      <c r="A3953" s="163">
        <v>3938</v>
      </c>
      <c r="B3953" s="164"/>
      <c r="C3953" s="165"/>
      <c r="D3953" s="166"/>
      <c r="E3953" s="165"/>
      <c r="F3953" s="165"/>
      <c r="G3953" s="220"/>
      <c r="H3953" s="165"/>
      <c r="I3953" s="167"/>
      <c r="J3953" s="168"/>
      <c r="K3953" s="503"/>
    </row>
    <row r="3954" spans="1:11" x14ac:dyDescent="0.2">
      <c r="A3954" s="163">
        <v>3939</v>
      </c>
      <c r="B3954" s="164"/>
      <c r="C3954" s="165"/>
      <c r="D3954" s="166"/>
      <c r="E3954" s="165"/>
      <c r="F3954" s="165"/>
      <c r="G3954" s="220"/>
      <c r="H3954" s="165"/>
      <c r="I3954" s="167"/>
      <c r="J3954" s="168"/>
      <c r="K3954" s="503"/>
    </row>
    <row r="3955" spans="1:11" x14ac:dyDescent="0.2">
      <c r="A3955" s="163">
        <v>3940</v>
      </c>
      <c r="B3955" s="164"/>
      <c r="C3955" s="165"/>
      <c r="D3955" s="166"/>
      <c r="E3955" s="165"/>
      <c r="F3955" s="165"/>
      <c r="G3955" s="220"/>
      <c r="H3955" s="165"/>
      <c r="I3955" s="167"/>
      <c r="J3955" s="168"/>
      <c r="K3955" s="503"/>
    </row>
    <row r="3956" spans="1:11" x14ac:dyDescent="0.2">
      <c r="A3956" s="163">
        <v>3941</v>
      </c>
      <c r="B3956" s="164"/>
      <c r="C3956" s="165"/>
      <c r="D3956" s="166"/>
      <c r="E3956" s="165"/>
      <c r="F3956" s="165"/>
      <c r="G3956" s="220"/>
      <c r="H3956" s="165"/>
      <c r="I3956" s="167"/>
      <c r="J3956" s="168"/>
      <c r="K3956" s="503"/>
    </row>
    <row r="3957" spans="1:11" x14ac:dyDescent="0.2">
      <c r="A3957" s="163">
        <v>3942</v>
      </c>
      <c r="B3957" s="164"/>
      <c r="C3957" s="165"/>
      <c r="D3957" s="166"/>
      <c r="E3957" s="165"/>
      <c r="F3957" s="165"/>
      <c r="G3957" s="220"/>
      <c r="H3957" s="165"/>
      <c r="I3957" s="167"/>
      <c r="J3957" s="168"/>
      <c r="K3957" s="503"/>
    </row>
    <row r="3958" spans="1:11" x14ac:dyDescent="0.2">
      <c r="A3958" s="163">
        <v>3943</v>
      </c>
      <c r="B3958" s="164"/>
      <c r="C3958" s="165"/>
      <c r="D3958" s="166"/>
      <c r="E3958" s="165"/>
      <c r="F3958" s="165"/>
      <c r="G3958" s="220"/>
      <c r="H3958" s="165"/>
      <c r="I3958" s="167"/>
      <c r="J3958" s="168"/>
      <c r="K3958" s="503"/>
    </row>
    <row r="3959" spans="1:11" x14ac:dyDescent="0.2">
      <c r="A3959" s="163">
        <v>3944</v>
      </c>
      <c r="B3959" s="164"/>
      <c r="C3959" s="165"/>
      <c r="D3959" s="166"/>
      <c r="E3959" s="165"/>
      <c r="F3959" s="165"/>
      <c r="G3959" s="220"/>
      <c r="H3959" s="165"/>
      <c r="I3959" s="167"/>
      <c r="J3959" s="168"/>
      <c r="K3959" s="503"/>
    </row>
    <row r="3960" spans="1:11" x14ac:dyDescent="0.2">
      <c r="A3960" s="163">
        <v>3945</v>
      </c>
      <c r="B3960" s="164"/>
      <c r="C3960" s="165"/>
      <c r="D3960" s="166"/>
      <c r="E3960" s="165"/>
      <c r="F3960" s="165"/>
      <c r="G3960" s="220"/>
      <c r="H3960" s="165"/>
      <c r="I3960" s="167"/>
      <c r="J3960" s="168"/>
      <c r="K3960" s="503"/>
    </row>
    <row r="3961" spans="1:11" x14ac:dyDescent="0.2">
      <c r="A3961" s="163">
        <v>3946</v>
      </c>
      <c r="B3961" s="164"/>
      <c r="C3961" s="165"/>
      <c r="D3961" s="166"/>
      <c r="E3961" s="165"/>
      <c r="F3961" s="165"/>
      <c r="G3961" s="220"/>
      <c r="H3961" s="165"/>
      <c r="I3961" s="167"/>
      <c r="J3961" s="168"/>
      <c r="K3961" s="503"/>
    </row>
    <row r="3962" spans="1:11" x14ac:dyDescent="0.2">
      <c r="A3962" s="163">
        <v>3947</v>
      </c>
      <c r="B3962" s="164"/>
      <c r="C3962" s="165"/>
      <c r="D3962" s="166"/>
      <c r="E3962" s="165"/>
      <c r="F3962" s="165"/>
      <c r="G3962" s="220"/>
      <c r="H3962" s="165"/>
      <c r="I3962" s="167"/>
      <c r="J3962" s="168"/>
      <c r="K3962" s="503"/>
    </row>
    <row r="3963" spans="1:11" x14ac:dyDescent="0.2">
      <c r="A3963" s="163">
        <v>3948</v>
      </c>
      <c r="B3963" s="164"/>
      <c r="C3963" s="165"/>
      <c r="D3963" s="166"/>
      <c r="E3963" s="165"/>
      <c r="F3963" s="165"/>
      <c r="G3963" s="220"/>
      <c r="H3963" s="165"/>
      <c r="I3963" s="167"/>
      <c r="J3963" s="168"/>
      <c r="K3963" s="503"/>
    </row>
    <row r="3964" spans="1:11" x14ac:dyDescent="0.2">
      <c r="A3964" s="163">
        <v>3949</v>
      </c>
      <c r="B3964" s="164"/>
      <c r="C3964" s="165"/>
      <c r="D3964" s="166"/>
      <c r="E3964" s="165"/>
      <c r="F3964" s="165"/>
      <c r="G3964" s="220"/>
      <c r="H3964" s="165"/>
      <c r="I3964" s="167"/>
      <c r="J3964" s="168"/>
      <c r="K3964" s="503"/>
    </row>
    <row r="3965" spans="1:11" x14ac:dyDescent="0.2">
      <c r="A3965" s="163">
        <v>3950</v>
      </c>
      <c r="B3965" s="164"/>
      <c r="C3965" s="165"/>
      <c r="D3965" s="166"/>
      <c r="E3965" s="165"/>
      <c r="F3965" s="165"/>
      <c r="G3965" s="220"/>
      <c r="H3965" s="165"/>
      <c r="I3965" s="167"/>
      <c r="J3965" s="168"/>
      <c r="K3965" s="503"/>
    </row>
    <row r="3966" spans="1:11" x14ac:dyDescent="0.2">
      <c r="A3966" s="163">
        <v>3951</v>
      </c>
      <c r="B3966" s="164"/>
      <c r="C3966" s="165"/>
      <c r="D3966" s="166"/>
      <c r="E3966" s="165"/>
      <c r="F3966" s="165"/>
      <c r="G3966" s="220"/>
      <c r="H3966" s="165"/>
      <c r="I3966" s="167"/>
      <c r="J3966" s="168"/>
      <c r="K3966" s="503"/>
    </row>
    <row r="3967" spans="1:11" x14ac:dyDescent="0.2">
      <c r="A3967" s="163">
        <v>3952</v>
      </c>
      <c r="B3967" s="164"/>
      <c r="C3967" s="165"/>
      <c r="D3967" s="166"/>
      <c r="E3967" s="165"/>
      <c r="F3967" s="165"/>
      <c r="G3967" s="220"/>
      <c r="H3967" s="165"/>
      <c r="I3967" s="167"/>
      <c r="J3967" s="168"/>
      <c r="K3967" s="503"/>
    </row>
    <row r="3968" spans="1:11" x14ac:dyDescent="0.2">
      <c r="A3968" s="163">
        <v>3953</v>
      </c>
      <c r="B3968" s="164"/>
      <c r="C3968" s="165"/>
      <c r="D3968" s="166"/>
      <c r="E3968" s="165"/>
      <c r="F3968" s="165"/>
      <c r="G3968" s="220"/>
      <c r="H3968" s="165"/>
      <c r="I3968" s="167"/>
      <c r="J3968" s="168"/>
      <c r="K3968" s="503"/>
    </row>
    <row r="3969" spans="1:11" x14ac:dyDescent="0.2">
      <c r="A3969" s="163">
        <v>3954</v>
      </c>
      <c r="B3969" s="164"/>
      <c r="C3969" s="165"/>
      <c r="D3969" s="166"/>
      <c r="E3969" s="165"/>
      <c r="F3969" s="165"/>
      <c r="G3969" s="220"/>
      <c r="H3969" s="165"/>
      <c r="I3969" s="167"/>
      <c r="J3969" s="168"/>
      <c r="K3969" s="503"/>
    </row>
    <row r="3970" spans="1:11" x14ac:dyDescent="0.2">
      <c r="A3970" s="163">
        <v>3955</v>
      </c>
      <c r="B3970" s="164"/>
      <c r="C3970" s="165"/>
      <c r="D3970" s="166"/>
      <c r="E3970" s="165"/>
      <c r="F3970" s="165"/>
      <c r="G3970" s="220"/>
      <c r="H3970" s="165"/>
      <c r="I3970" s="167"/>
      <c r="J3970" s="168"/>
      <c r="K3970" s="503"/>
    </row>
    <row r="3971" spans="1:11" x14ac:dyDescent="0.2">
      <c r="A3971" s="163">
        <v>3956</v>
      </c>
      <c r="B3971" s="164"/>
      <c r="C3971" s="165"/>
      <c r="D3971" s="166"/>
      <c r="E3971" s="165"/>
      <c r="F3971" s="165"/>
      <c r="G3971" s="220"/>
      <c r="H3971" s="165"/>
      <c r="I3971" s="167"/>
      <c r="J3971" s="168"/>
      <c r="K3971" s="503"/>
    </row>
    <row r="3972" spans="1:11" x14ac:dyDescent="0.2">
      <c r="A3972" s="163">
        <v>3957</v>
      </c>
      <c r="B3972" s="164"/>
      <c r="C3972" s="165"/>
      <c r="D3972" s="166"/>
      <c r="E3972" s="165"/>
      <c r="F3972" s="165"/>
      <c r="G3972" s="220"/>
      <c r="H3972" s="165"/>
      <c r="I3972" s="167"/>
      <c r="J3972" s="168"/>
      <c r="K3972" s="503"/>
    </row>
    <row r="3973" spans="1:11" x14ac:dyDescent="0.2">
      <c r="A3973" s="163">
        <v>3958</v>
      </c>
      <c r="B3973" s="164"/>
      <c r="C3973" s="165"/>
      <c r="D3973" s="166"/>
      <c r="E3973" s="165"/>
      <c r="F3973" s="165"/>
      <c r="G3973" s="220"/>
      <c r="H3973" s="165"/>
      <c r="I3973" s="167"/>
      <c r="J3973" s="168"/>
      <c r="K3973" s="503"/>
    </row>
    <row r="3974" spans="1:11" x14ac:dyDescent="0.2">
      <c r="A3974" s="163">
        <v>3959</v>
      </c>
      <c r="B3974" s="164"/>
      <c r="C3974" s="165"/>
      <c r="D3974" s="166"/>
      <c r="E3974" s="165"/>
      <c r="F3974" s="165"/>
      <c r="G3974" s="220"/>
      <c r="H3974" s="165"/>
      <c r="I3974" s="167"/>
      <c r="J3974" s="168"/>
      <c r="K3974" s="503"/>
    </row>
    <row r="3975" spans="1:11" x14ac:dyDescent="0.2">
      <c r="A3975" s="163">
        <v>3960</v>
      </c>
      <c r="B3975" s="164"/>
      <c r="C3975" s="165"/>
      <c r="D3975" s="166"/>
      <c r="E3975" s="165"/>
      <c r="F3975" s="165"/>
      <c r="G3975" s="220"/>
      <c r="H3975" s="165"/>
      <c r="I3975" s="167"/>
      <c r="J3975" s="168"/>
      <c r="K3975" s="503"/>
    </row>
    <row r="3976" spans="1:11" x14ac:dyDescent="0.2">
      <c r="A3976" s="163">
        <v>3961</v>
      </c>
      <c r="B3976" s="164"/>
      <c r="C3976" s="165"/>
      <c r="D3976" s="166"/>
      <c r="E3976" s="165"/>
      <c r="F3976" s="165"/>
      <c r="G3976" s="220"/>
      <c r="H3976" s="165"/>
      <c r="I3976" s="167"/>
      <c r="J3976" s="168"/>
      <c r="K3976" s="503"/>
    </row>
    <row r="3977" spans="1:11" x14ac:dyDescent="0.2">
      <c r="A3977" s="163">
        <v>3962</v>
      </c>
      <c r="B3977" s="164"/>
      <c r="C3977" s="165"/>
      <c r="D3977" s="166"/>
      <c r="E3977" s="165"/>
      <c r="F3977" s="165"/>
      <c r="G3977" s="220"/>
      <c r="H3977" s="165"/>
      <c r="I3977" s="167"/>
      <c r="J3977" s="168"/>
      <c r="K3977" s="503"/>
    </row>
    <row r="3978" spans="1:11" x14ac:dyDescent="0.2">
      <c r="A3978" s="163">
        <v>3963</v>
      </c>
      <c r="B3978" s="164"/>
      <c r="C3978" s="165"/>
      <c r="D3978" s="166"/>
      <c r="E3978" s="165"/>
      <c r="F3978" s="165"/>
      <c r="G3978" s="220"/>
      <c r="H3978" s="165"/>
      <c r="I3978" s="167"/>
      <c r="J3978" s="168"/>
      <c r="K3978" s="503"/>
    </row>
    <row r="3979" spans="1:11" x14ac:dyDescent="0.2">
      <c r="A3979" s="163">
        <v>3964</v>
      </c>
      <c r="B3979" s="164"/>
      <c r="C3979" s="165"/>
      <c r="D3979" s="166"/>
      <c r="E3979" s="165"/>
      <c r="F3979" s="165"/>
      <c r="G3979" s="220"/>
      <c r="H3979" s="165"/>
      <c r="I3979" s="167"/>
      <c r="J3979" s="168"/>
      <c r="K3979" s="503"/>
    </row>
    <row r="3980" spans="1:11" x14ac:dyDescent="0.2">
      <c r="A3980" s="163">
        <v>3965</v>
      </c>
      <c r="B3980" s="164"/>
      <c r="C3980" s="165"/>
      <c r="D3980" s="166"/>
      <c r="E3980" s="165"/>
      <c r="F3980" s="165"/>
      <c r="G3980" s="220"/>
      <c r="H3980" s="165"/>
      <c r="I3980" s="167"/>
      <c r="J3980" s="168"/>
      <c r="K3980" s="503"/>
    </row>
    <row r="3981" spans="1:11" x14ac:dyDescent="0.2">
      <c r="A3981" s="163">
        <v>3966</v>
      </c>
      <c r="B3981" s="164"/>
      <c r="C3981" s="165"/>
      <c r="D3981" s="166"/>
      <c r="E3981" s="165"/>
      <c r="F3981" s="165"/>
      <c r="G3981" s="220"/>
      <c r="H3981" s="165"/>
      <c r="I3981" s="167"/>
      <c r="J3981" s="168"/>
      <c r="K3981" s="503"/>
    </row>
    <row r="3982" spans="1:11" x14ac:dyDescent="0.2">
      <c r="A3982" s="163">
        <v>3967</v>
      </c>
      <c r="B3982" s="164"/>
      <c r="C3982" s="165"/>
      <c r="D3982" s="166"/>
      <c r="E3982" s="165"/>
      <c r="F3982" s="165"/>
      <c r="G3982" s="220"/>
      <c r="H3982" s="165"/>
      <c r="I3982" s="167"/>
      <c r="J3982" s="168"/>
      <c r="K3982" s="503"/>
    </row>
    <row r="3983" spans="1:11" x14ac:dyDescent="0.2">
      <c r="A3983" s="163">
        <v>3968</v>
      </c>
      <c r="B3983" s="164"/>
      <c r="C3983" s="165"/>
      <c r="D3983" s="166"/>
      <c r="E3983" s="165"/>
      <c r="F3983" s="165"/>
      <c r="G3983" s="220"/>
      <c r="H3983" s="165"/>
      <c r="I3983" s="167"/>
      <c r="J3983" s="168"/>
      <c r="K3983" s="503"/>
    </row>
    <row r="3984" spans="1:11" x14ac:dyDescent="0.2">
      <c r="A3984" s="163">
        <v>3969</v>
      </c>
      <c r="B3984" s="164"/>
      <c r="C3984" s="165"/>
      <c r="D3984" s="166"/>
      <c r="E3984" s="165"/>
      <c r="F3984" s="165"/>
      <c r="G3984" s="220"/>
      <c r="H3984" s="165"/>
      <c r="I3984" s="167"/>
      <c r="J3984" s="168"/>
      <c r="K3984" s="503"/>
    </row>
    <row r="3985" spans="1:11" x14ac:dyDescent="0.2">
      <c r="A3985" s="163">
        <v>3970</v>
      </c>
      <c r="B3985" s="164"/>
      <c r="C3985" s="165"/>
      <c r="D3985" s="166"/>
      <c r="E3985" s="165"/>
      <c r="F3985" s="165"/>
      <c r="G3985" s="220"/>
      <c r="H3985" s="165"/>
      <c r="I3985" s="167"/>
      <c r="J3985" s="168"/>
      <c r="K3985" s="503"/>
    </row>
    <row r="3986" spans="1:11" x14ac:dyDescent="0.2">
      <c r="A3986" s="163">
        <v>3971</v>
      </c>
      <c r="B3986" s="164"/>
      <c r="C3986" s="165"/>
      <c r="D3986" s="166"/>
      <c r="E3986" s="165"/>
      <c r="F3986" s="165"/>
      <c r="G3986" s="220"/>
      <c r="H3986" s="165"/>
      <c r="I3986" s="167"/>
      <c r="J3986" s="168"/>
      <c r="K3986" s="503"/>
    </row>
    <row r="3987" spans="1:11" x14ac:dyDescent="0.2">
      <c r="A3987" s="163">
        <v>3972</v>
      </c>
      <c r="B3987" s="164"/>
      <c r="C3987" s="165"/>
      <c r="D3987" s="166"/>
      <c r="E3987" s="165"/>
      <c r="F3987" s="165"/>
      <c r="G3987" s="220"/>
      <c r="H3987" s="165"/>
      <c r="I3987" s="167"/>
      <c r="J3987" s="168"/>
      <c r="K3987" s="503"/>
    </row>
    <row r="3988" spans="1:11" x14ac:dyDescent="0.2">
      <c r="A3988" s="163">
        <v>3973</v>
      </c>
      <c r="B3988" s="164"/>
      <c r="C3988" s="165"/>
      <c r="D3988" s="166"/>
      <c r="E3988" s="165"/>
      <c r="F3988" s="165"/>
      <c r="G3988" s="220"/>
      <c r="H3988" s="165"/>
      <c r="I3988" s="167"/>
      <c r="J3988" s="168"/>
      <c r="K3988" s="503"/>
    </row>
    <row r="3989" spans="1:11" x14ac:dyDescent="0.2">
      <c r="A3989" s="163">
        <v>3974</v>
      </c>
      <c r="B3989" s="164"/>
      <c r="C3989" s="165"/>
      <c r="D3989" s="166"/>
      <c r="E3989" s="165"/>
      <c r="F3989" s="165"/>
      <c r="G3989" s="220"/>
      <c r="H3989" s="165"/>
      <c r="I3989" s="167"/>
      <c r="J3989" s="168"/>
      <c r="K3989" s="503"/>
    </row>
    <row r="3990" spans="1:11" x14ac:dyDescent="0.2">
      <c r="A3990" s="163">
        <v>3975</v>
      </c>
      <c r="B3990" s="164"/>
      <c r="C3990" s="165"/>
      <c r="D3990" s="166"/>
      <c r="E3990" s="165"/>
      <c r="F3990" s="165"/>
      <c r="G3990" s="220"/>
      <c r="H3990" s="165"/>
      <c r="I3990" s="167"/>
      <c r="J3990" s="168"/>
      <c r="K3990" s="503"/>
    </row>
    <row r="3991" spans="1:11" x14ac:dyDescent="0.2">
      <c r="A3991" s="163">
        <v>3976</v>
      </c>
      <c r="B3991" s="164"/>
      <c r="C3991" s="165"/>
      <c r="D3991" s="166"/>
      <c r="E3991" s="165"/>
      <c r="F3991" s="165"/>
      <c r="G3991" s="220"/>
      <c r="H3991" s="165"/>
      <c r="I3991" s="167"/>
      <c r="J3991" s="168"/>
      <c r="K3991" s="503"/>
    </row>
    <row r="3992" spans="1:11" x14ac:dyDescent="0.2">
      <c r="A3992" s="163">
        <v>3977</v>
      </c>
      <c r="B3992" s="164"/>
      <c r="C3992" s="165"/>
      <c r="D3992" s="166"/>
      <c r="E3992" s="165"/>
      <c r="F3992" s="165"/>
      <c r="G3992" s="220"/>
      <c r="H3992" s="165"/>
      <c r="I3992" s="167"/>
      <c r="J3992" s="168"/>
      <c r="K3992" s="503"/>
    </row>
    <row r="3993" spans="1:11" x14ac:dyDescent="0.2">
      <c r="A3993" s="163">
        <v>3978</v>
      </c>
      <c r="B3993" s="164"/>
      <c r="C3993" s="165"/>
      <c r="D3993" s="166"/>
      <c r="E3993" s="165"/>
      <c r="F3993" s="165"/>
      <c r="G3993" s="220"/>
      <c r="H3993" s="165"/>
      <c r="I3993" s="167"/>
      <c r="J3993" s="168"/>
      <c r="K3993" s="503"/>
    </row>
    <row r="3994" spans="1:11" x14ac:dyDescent="0.2">
      <c r="A3994" s="163">
        <v>3979</v>
      </c>
      <c r="B3994" s="164"/>
      <c r="C3994" s="165"/>
      <c r="D3994" s="166"/>
      <c r="E3994" s="165"/>
      <c r="F3994" s="165"/>
      <c r="G3994" s="220"/>
      <c r="H3994" s="165"/>
      <c r="I3994" s="167"/>
      <c r="J3994" s="168"/>
      <c r="K3994" s="503"/>
    </row>
    <row r="3995" spans="1:11" x14ac:dyDescent="0.2">
      <c r="A3995" s="163">
        <v>3980</v>
      </c>
      <c r="B3995" s="164"/>
      <c r="C3995" s="165"/>
      <c r="D3995" s="166"/>
      <c r="E3995" s="165"/>
      <c r="F3995" s="165"/>
      <c r="G3995" s="220"/>
      <c r="H3995" s="165"/>
      <c r="I3995" s="167"/>
      <c r="J3995" s="168"/>
      <c r="K3995" s="503"/>
    </row>
    <row r="3996" spans="1:11" x14ac:dyDescent="0.2">
      <c r="A3996" s="163">
        <v>3981</v>
      </c>
      <c r="B3996" s="164"/>
      <c r="C3996" s="165"/>
      <c r="D3996" s="166"/>
      <c r="E3996" s="165"/>
      <c r="F3996" s="165"/>
      <c r="G3996" s="220"/>
      <c r="H3996" s="165"/>
      <c r="I3996" s="167"/>
      <c r="J3996" s="168"/>
      <c r="K3996" s="503"/>
    </row>
    <row r="3997" spans="1:11" x14ac:dyDescent="0.2">
      <c r="A3997" s="163">
        <v>3982</v>
      </c>
      <c r="B3997" s="164"/>
      <c r="C3997" s="165"/>
      <c r="D3997" s="166"/>
      <c r="E3997" s="165"/>
      <c r="F3997" s="165"/>
      <c r="G3997" s="220"/>
      <c r="H3997" s="165"/>
      <c r="I3997" s="167"/>
      <c r="J3997" s="168"/>
      <c r="K3997" s="503"/>
    </row>
    <row r="3998" spans="1:11" x14ac:dyDescent="0.2">
      <c r="A3998" s="163">
        <v>3983</v>
      </c>
      <c r="B3998" s="164"/>
      <c r="C3998" s="165"/>
      <c r="D3998" s="166"/>
      <c r="E3998" s="165"/>
      <c r="F3998" s="165"/>
      <c r="G3998" s="220"/>
      <c r="H3998" s="165"/>
      <c r="I3998" s="167"/>
      <c r="J3998" s="168"/>
      <c r="K3998" s="503"/>
    </row>
    <row r="3999" spans="1:11" x14ac:dyDescent="0.2">
      <c r="A3999" s="163">
        <v>3984</v>
      </c>
      <c r="B3999" s="164"/>
      <c r="C3999" s="165"/>
      <c r="D3999" s="166"/>
      <c r="E3999" s="165"/>
      <c r="F3999" s="165"/>
      <c r="G3999" s="220"/>
      <c r="H3999" s="165"/>
      <c r="I3999" s="167"/>
      <c r="J3999" s="168"/>
      <c r="K3999" s="503"/>
    </row>
    <row r="4000" spans="1:11" x14ac:dyDescent="0.2">
      <c r="A4000" s="163">
        <v>3985</v>
      </c>
      <c r="B4000" s="164"/>
      <c r="C4000" s="165"/>
      <c r="D4000" s="166"/>
      <c r="E4000" s="165"/>
      <c r="F4000" s="165"/>
      <c r="G4000" s="220"/>
      <c r="H4000" s="165"/>
      <c r="I4000" s="167"/>
      <c r="J4000" s="168"/>
      <c r="K4000" s="503"/>
    </row>
    <row r="4001" spans="1:11" x14ac:dyDescent="0.2">
      <c r="A4001" s="163">
        <v>3986</v>
      </c>
      <c r="B4001" s="164"/>
      <c r="C4001" s="165"/>
      <c r="D4001" s="166"/>
      <c r="E4001" s="165"/>
      <c r="F4001" s="165"/>
      <c r="G4001" s="220"/>
      <c r="H4001" s="165"/>
      <c r="I4001" s="167"/>
      <c r="J4001" s="168"/>
      <c r="K4001" s="503"/>
    </row>
    <row r="4002" spans="1:11" x14ac:dyDescent="0.2">
      <c r="A4002" s="163">
        <v>3987</v>
      </c>
      <c r="B4002" s="164"/>
      <c r="C4002" s="165"/>
      <c r="D4002" s="166"/>
      <c r="E4002" s="165"/>
      <c r="F4002" s="165"/>
      <c r="G4002" s="220"/>
      <c r="H4002" s="165"/>
      <c r="I4002" s="167"/>
      <c r="J4002" s="168"/>
      <c r="K4002" s="503"/>
    </row>
    <row r="4003" spans="1:11" x14ac:dyDescent="0.2">
      <c r="A4003" s="163">
        <v>3988</v>
      </c>
      <c r="B4003" s="164"/>
      <c r="C4003" s="165"/>
      <c r="D4003" s="166"/>
      <c r="E4003" s="165"/>
      <c r="F4003" s="165"/>
      <c r="G4003" s="220"/>
      <c r="H4003" s="165"/>
      <c r="I4003" s="167"/>
      <c r="J4003" s="168"/>
      <c r="K4003" s="503"/>
    </row>
    <row r="4004" spans="1:11" x14ac:dyDescent="0.2">
      <c r="A4004" s="163">
        <v>3989</v>
      </c>
      <c r="B4004" s="164"/>
      <c r="C4004" s="165"/>
      <c r="D4004" s="166"/>
      <c r="E4004" s="165"/>
      <c r="F4004" s="165"/>
      <c r="G4004" s="220"/>
      <c r="H4004" s="165"/>
      <c r="I4004" s="167"/>
      <c r="J4004" s="168"/>
      <c r="K4004" s="503"/>
    </row>
    <row r="4005" spans="1:11" x14ac:dyDescent="0.2">
      <c r="A4005" s="163">
        <v>3990</v>
      </c>
      <c r="B4005" s="164"/>
      <c r="C4005" s="165"/>
      <c r="D4005" s="166"/>
      <c r="E4005" s="165"/>
      <c r="F4005" s="165"/>
      <c r="G4005" s="220"/>
      <c r="H4005" s="165"/>
      <c r="I4005" s="167"/>
      <c r="J4005" s="168"/>
      <c r="K4005" s="503"/>
    </row>
    <row r="4006" spans="1:11" x14ac:dyDescent="0.2">
      <c r="A4006" s="163">
        <v>3991</v>
      </c>
      <c r="B4006" s="164"/>
      <c r="C4006" s="165"/>
      <c r="D4006" s="166"/>
      <c r="E4006" s="165"/>
      <c r="F4006" s="165"/>
      <c r="G4006" s="220"/>
      <c r="H4006" s="165"/>
      <c r="I4006" s="167"/>
      <c r="J4006" s="168"/>
      <c r="K4006" s="503"/>
    </row>
    <row r="4007" spans="1:11" x14ac:dyDescent="0.2">
      <c r="A4007" s="163">
        <v>3992</v>
      </c>
      <c r="B4007" s="164"/>
      <c r="C4007" s="165"/>
      <c r="D4007" s="166"/>
      <c r="E4007" s="165"/>
      <c r="F4007" s="165"/>
      <c r="G4007" s="220"/>
      <c r="H4007" s="165"/>
      <c r="I4007" s="167"/>
      <c r="J4007" s="168"/>
      <c r="K4007" s="503"/>
    </row>
    <row r="4008" spans="1:11" x14ac:dyDescent="0.2">
      <c r="A4008" s="163">
        <v>3993</v>
      </c>
      <c r="B4008" s="164"/>
      <c r="C4008" s="165"/>
      <c r="D4008" s="166"/>
      <c r="E4008" s="165"/>
      <c r="F4008" s="165"/>
      <c r="G4008" s="220"/>
      <c r="H4008" s="165"/>
      <c r="I4008" s="167"/>
      <c r="J4008" s="168"/>
      <c r="K4008" s="503"/>
    </row>
    <row r="4009" spans="1:11" x14ac:dyDescent="0.2">
      <c r="A4009" s="163">
        <v>3994</v>
      </c>
      <c r="B4009" s="164"/>
      <c r="C4009" s="165"/>
      <c r="D4009" s="166"/>
      <c r="E4009" s="165"/>
      <c r="F4009" s="165"/>
      <c r="G4009" s="220"/>
      <c r="H4009" s="165"/>
      <c r="I4009" s="167"/>
      <c r="J4009" s="168"/>
      <c r="K4009" s="503"/>
    </row>
    <row r="4010" spans="1:11" x14ac:dyDescent="0.2">
      <c r="A4010" s="163">
        <v>3995</v>
      </c>
      <c r="B4010" s="164"/>
      <c r="C4010" s="165"/>
      <c r="D4010" s="166"/>
      <c r="E4010" s="165"/>
      <c r="F4010" s="165"/>
      <c r="G4010" s="220"/>
      <c r="H4010" s="165"/>
      <c r="I4010" s="167"/>
      <c r="J4010" s="168"/>
      <c r="K4010" s="503"/>
    </row>
    <row r="4011" spans="1:11" x14ac:dyDescent="0.2">
      <c r="A4011" s="163">
        <v>3996</v>
      </c>
      <c r="B4011" s="164"/>
      <c r="C4011" s="165"/>
      <c r="D4011" s="166"/>
      <c r="E4011" s="165"/>
      <c r="F4011" s="165"/>
      <c r="G4011" s="220"/>
      <c r="H4011" s="165"/>
      <c r="I4011" s="167"/>
      <c r="J4011" s="168"/>
      <c r="K4011" s="503"/>
    </row>
    <row r="4012" spans="1:11" x14ac:dyDescent="0.2">
      <c r="A4012" s="163">
        <v>3997</v>
      </c>
      <c r="B4012" s="164"/>
      <c r="C4012" s="165"/>
      <c r="D4012" s="166"/>
      <c r="E4012" s="165"/>
      <c r="F4012" s="165"/>
      <c r="G4012" s="220"/>
      <c r="H4012" s="165"/>
      <c r="I4012" s="167"/>
      <c r="J4012" s="168"/>
      <c r="K4012" s="503"/>
    </row>
    <row r="4013" spans="1:11" x14ac:dyDescent="0.2">
      <c r="A4013" s="163">
        <v>3998</v>
      </c>
      <c r="B4013" s="164"/>
      <c r="C4013" s="165"/>
      <c r="D4013" s="166"/>
      <c r="E4013" s="165"/>
      <c r="F4013" s="165"/>
      <c r="G4013" s="220"/>
      <c r="H4013" s="165"/>
      <c r="I4013" s="167"/>
      <c r="J4013" s="168"/>
      <c r="K4013" s="503"/>
    </row>
    <row r="4014" spans="1:11" x14ac:dyDescent="0.2">
      <c r="A4014" s="163">
        <v>3999</v>
      </c>
      <c r="B4014" s="164"/>
      <c r="C4014" s="165"/>
      <c r="D4014" s="166"/>
      <c r="E4014" s="165"/>
      <c r="F4014" s="165"/>
      <c r="G4014" s="220"/>
      <c r="H4014" s="165"/>
      <c r="I4014" s="167"/>
      <c r="J4014" s="168"/>
      <c r="K4014" s="503"/>
    </row>
    <row r="4015" spans="1:11" x14ac:dyDescent="0.2">
      <c r="A4015" s="163">
        <v>4000</v>
      </c>
      <c r="B4015" s="164"/>
      <c r="C4015" s="165"/>
      <c r="D4015" s="166"/>
      <c r="E4015" s="165"/>
      <c r="F4015" s="165"/>
      <c r="G4015" s="220"/>
      <c r="H4015" s="165"/>
      <c r="I4015" s="167"/>
      <c r="J4015" s="168"/>
      <c r="K4015" s="503"/>
    </row>
    <row r="4016" spans="1:11" x14ac:dyDescent="0.2">
      <c r="A4016" s="163">
        <v>4001</v>
      </c>
      <c r="B4016" s="164"/>
      <c r="C4016" s="165"/>
      <c r="D4016" s="166"/>
      <c r="E4016" s="165"/>
      <c r="F4016" s="165"/>
      <c r="G4016" s="220"/>
      <c r="H4016" s="165"/>
      <c r="I4016" s="167"/>
      <c r="J4016" s="168"/>
      <c r="K4016" s="503"/>
    </row>
    <row r="4017" spans="1:11" x14ac:dyDescent="0.2">
      <c r="A4017" s="163">
        <v>4002</v>
      </c>
      <c r="B4017" s="164"/>
      <c r="C4017" s="165"/>
      <c r="D4017" s="166"/>
      <c r="E4017" s="165"/>
      <c r="F4017" s="165"/>
      <c r="G4017" s="220"/>
      <c r="H4017" s="165"/>
      <c r="I4017" s="167"/>
      <c r="J4017" s="168"/>
      <c r="K4017" s="503"/>
    </row>
    <row r="4018" spans="1:11" x14ac:dyDescent="0.2">
      <c r="A4018" s="163">
        <v>4003</v>
      </c>
      <c r="B4018" s="164"/>
      <c r="C4018" s="165"/>
      <c r="D4018" s="166"/>
      <c r="E4018" s="165"/>
      <c r="F4018" s="165"/>
      <c r="G4018" s="220"/>
      <c r="H4018" s="165"/>
      <c r="I4018" s="167"/>
      <c r="J4018" s="168"/>
      <c r="K4018" s="503"/>
    </row>
    <row r="4019" spans="1:11" x14ac:dyDescent="0.2">
      <c r="A4019" s="163">
        <v>4004</v>
      </c>
      <c r="B4019" s="164"/>
      <c r="C4019" s="165"/>
      <c r="D4019" s="166"/>
      <c r="E4019" s="165"/>
      <c r="F4019" s="165"/>
      <c r="G4019" s="220"/>
      <c r="H4019" s="165"/>
      <c r="I4019" s="167"/>
      <c r="J4019" s="168"/>
      <c r="K4019" s="503"/>
    </row>
    <row r="4020" spans="1:11" x14ac:dyDescent="0.2">
      <c r="A4020" s="163">
        <v>4005</v>
      </c>
      <c r="B4020" s="164"/>
      <c r="C4020" s="165"/>
      <c r="D4020" s="166"/>
      <c r="E4020" s="165"/>
      <c r="F4020" s="165"/>
      <c r="G4020" s="220"/>
      <c r="H4020" s="165"/>
      <c r="I4020" s="167"/>
      <c r="J4020" s="168"/>
      <c r="K4020" s="503"/>
    </row>
    <row r="4021" spans="1:11" x14ac:dyDescent="0.2">
      <c r="A4021" s="163">
        <v>4006</v>
      </c>
      <c r="B4021" s="164"/>
      <c r="C4021" s="165"/>
      <c r="D4021" s="166"/>
      <c r="E4021" s="165"/>
      <c r="F4021" s="165"/>
      <c r="G4021" s="220"/>
      <c r="H4021" s="165"/>
      <c r="I4021" s="167"/>
      <c r="J4021" s="168"/>
      <c r="K4021" s="503"/>
    </row>
    <row r="4022" spans="1:11" x14ac:dyDescent="0.2">
      <c r="A4022" s="163">
        <v>4007</v>
      </c>
      <c r="B4022" s="164"/>
      <c r="C4022" s="165"/>
      <c r="D4022" s="166"/>
      <c r="E4022" s="165"/>
      <c r="F4022" s="165"/>
      <c r="G4022" s="220"/>
      <c r="H4022" s="165"/>
      <c r="I4022" s="167"/>
      <c r="J4022" s="168"/>
      <c r="K4022" s="503"/>
    </row>
    <row r="4023" spans="1:11" x14ac:dyDescent="0.2">
      <c r="A4023" s="163">
        <v>4008</v>
      </c>
      <c r="B4023" s="164"/>
      <c r="C4023" s="165"/>
      <c r="D4023" s="166"/>
      <c r="E4023" s="165"/>
      <c r="F4023" s="165"/>
      <c r="G4023" s="220"/>
      <c r="H4023" s="165"/>
      <c r="I4023" s="167"/>
      <c r="J4023" s="168"/>
      <c r="K4023" s="503"/>
    </row>
    <row r="4024" spans="1:11" x14ac:dyDescent="0.2">
      <c r="A4024" s="163">
        <v>4009</v>
      </c>
      <c r="B4024" s="164"/>
      <c r="C4024" s="165"/>
      <c r="D4024" s="166"/>
      <c r="E4024" s="165"/>
      <c r="F4024" s="165"/>
      <c r="G4024" s="220"/>
      <c r="H4024" s="165"/>
      <c r="I4024" s="167"/>
      <c r="J4024" s="168"/>
      <c r="K4024" s="503"/>
    </row>
    <row r="4025" spans="1:11" x14ac:dyDescent="0.2">
      <c r="A4025" s="163">
        <v>4010</v>
      </c>
      <c r="B4025" s="164"/>
      <c r="C4025" s="165"/>
      <c r="D4025" s="166"/>
      <c r="E4025" s="165"/>
      <c r="F4025" s="165"/>
      <c r="G4025" s="220"/>
      <c r="H4025" s="165"/>
      <c r="I4025" s="167"/>
      <c r="J4025" s="168"/>
      <c r="K4025" s="503"/>
    </row>
    <row r="4026" spans="1:11" x14ac:dyDescent="0.2">
      <c r="A4026" s="163">
        <v>4011</v>
      </c>
      <c r="B4026" s="164"/>
      <c r="C4026" s="165"/>
      <c r="D4026" s="166"/>
      <c r="E4026" s="165"/>
      <c r="F4026" s="165"/>
      <c r="G4026" s="220"/>
      <c r="H4026" s="165"/>
      <c r="I4026" s="167"/>
      <c r="J4026" s="168"/>
      <c r="K4026" s="503"/>
    </row>
    <row r="4027" spans="1:11" x14ac:dyDescent="0.2">
      <c r="A4027" s="163">
        <v>4012</v>
      </c>
      <c r="B4027" s="164"/>
      <c r="C4027" s="165"/>
      <c r="D4027" s="166"/>
      <c r="E4027" s="165"/>
      <c r="F4027" s="165"/>
      <c r="G4027" s="220"/>
      <c r="H4027" s="165"/>
      <c r="I4027" s="167"/>
      <c r="J4027" s="168"/>
      <c r="K4027" s="503"/>
    </row>
    <row r="4028" spans="1:11" x14ac:dyDescent="0.2">
      <c r="A4028" s="163">
        <v>4013</v>
      </c>
      <c r="B4028" s="164"/>
      <c r="C4028" s="165"/>
      <c r="D4028" s="166"/>
      <c r="E4028" s="165"/>
      <c r="F4028" s="165"/>
      <c r="G4028" s="220"/>
      <c r="H4028" s="165"/>
      <c r="I4028" s="167"/>
      <c r="J4028" s="168"/>
      <c r="K4028" s="503"/>
    </row>
    <row r="4029" spans="1:11" x14ac:dyDescent="0.2">
      <c r="A4029" s="163">
        <v>4014</v>
      </c>
      <c r="B4029" s="164"/>
      <c r="C4029" s="165"/>
      <c r="D4029" s="166"/>
      <c r="E4029" s="165"/>
      <c r="F4029" s="165"/>
      <c r="G4029" s="220"/>
      <c r="H4029" s="165"/>
      <c r="I4029" s="167"/>
      <c r="J4029" s="168"/>
      <c r="K4029" s="503"/>
    </row>
    <row r="4030" spans="1:11" x14ac:dyDescent="0.2">
      <c r="A4030" s="163">
        <v>4015</v>
      </c>
      <c r="B4030" s="164"/>
      <c r="C4030" s="165"/>
      <c r="D4030" s="166"/>
      <c r="E4030" s="165"/>
      <c r="F4030" s="165"/>
      <c r="G4030" s="220"/>
      <c r="H4030" s="165"/>
      <c r="I4030" s="167"/>
      <c r="J4030" s="168"/>
      <c r="K4030" s="503"/>
    </row>
    <row r="4031" spans="1:11" x14ac:dyDescent="0.2">
      <c r="A4031" s="163">
        <v>4016</v>
      </c>
      <c r="B4031" s="164"/>
      <c r="C4031" s="165"/>
      <c r="D4031" s="166"/>
      <c r="E4031" s="165"/>
      <c r="F4031" s="165"/>
      <c r="G4031" s="220"/>
      <c r="H4031" s="165"/>
      <c r="I4031" s="167"/>
      <c r="J4031" s="168"/>
      <c r="K4031" s="503"/>
    </row>
    <row r="4032" spans="1:11" x14ac:dyDescent="0.2">
      <c r="A4032" s="163">
        <v>4017</v>
      </c>
      <c r="B4032" s="164"/>
      <c r="C4032" s="165"/>
      <c r="D4032" s="166"/>
      <c r="E4032" s="165"/>
      <c r="F4032" s="165"/>
      <c r="G4032" s="220"/>
      <c r="H4032" s="165"/>
      <c r="I4032" s="167"/>
      <c r="J4032" s="168"/>
      <c r="K4032" s="503"/>
    </row>
    <row r="4033" spans="1:11" x14ac:dyDescent="0.2">
      <c r="A4033" s="163">
        <v>4018</v>
      </c>
      <c r="B4033" s="164"/>
      <c r="C4033" s="165"/>
      <c r="D4033" s="166"/>
      <c r="E4033" s="165"/>
      <c r="F4033" s="165"/>
      <c r="G4033" s="220"/>
      <c r="H4033" s="165"/>
      <c r="I4033" s="167"/>
      <c r="J4033" s="168"/>
      <c r="K4033" s="503"/>
    </row>
    <row r="4034" spans="1:11" x14ac:dyDescent="0.2">
      <c r="A4034" s="163">
        <v>4019</v>
      </c>
      <c r="B4034" s="164"/>
      <c r="C4034" s="165"/>
      <c r="D4034" s="166"/>
      <c r="E4034" s="165"/>
      <c r="F4034" s="165"/>
      <c r="G4034" s="220"/>
      <c r="H4034" s="165"/>
      <c r="I4034" s="167"/>
      <c r="J4034" s="168"/>
      <c r="K4034" s="503"/>
    </row>
    <row r="4035" spans="1:11" x14ac:dyDescent="0.2">
      <c r="A4035" s="163">
        <v>4020</v>
      </c>
      <c r="B4035" s="164"/>
      <c r="C4035" s="165"/>
      <c r="D4035" s="166"/>
      <c r="E4035" s="165"/>
      <c r="F4035" s="165"/>
      <c r="G4035" s="220"/>
      <c r="H4035" s="165"/>
      <c r="I4035" s="167"/>
      <c r="J4035" s="168"/>
      <c r="K4035" s="503"/>
    </row>
    <row r="4036" spans="1:11" x14ac:dyDescent="0.2">
      <c r="A4036" s="163">
        <v>4021</v>
      </c>
      <c r="B4036" s="164"/>
      <c r="C4036" s="165"/>
      <c r="D4036" s="166"/>
      <c r="E4036" s="165"/>
      <c r="F4036" s="165"/>
      <c r="G4036" s="220"/>
      <c r="H4036" s="165"/>
      <c r="I4036" s="167"/>
      <c r="J4036" s="168"/>
      <c r="K4036" s="503"/>
    </row>
    <row r="4037" spans="1:11" x14ac:dyDescent="0.2">
      <c r="A4037" s="163">
        <v>4022</v>
      </c>
      <c r="B4037" s="164"/>
      <c r="C4037" s="165"/>
      <c r="D4037" s="166"/>
      <c r="E4037" s="165"/>
      <c r="F4037" s="165"/>
      <c r="G4037" s="220"/>
      <c r="H4037" s="165"/>
      <c r="I4037" s="167"/>
      <c r="J4037" s="168"/>
      <c r="K4037" s="503"/>
    </row>
    <row r="4038" spans="1:11" x14ac:dyDescent="0.2">
      <c r="A4038" s="163">
        <v>4023</v>
      </c>
      <c r="B4038" s="164"/>
      <c r="C4038" s="165"/>
      <c r="D4038" s="166"/>
      <c r="E4038" s="165"/>
      <c r="F4038" s="165"/>
      <c r="G4038" s="220"/>
      <c r="H4038" s="165"/>
      <c r="I4038" s="167"/>
      <c r="J4038" s="168"/>
      <c r="K4038" s="503"/>
    </row>
    <row r="4039" spans="1:11" x14ac:dyDescent="0.2">
      <c r="A4039" s="163">
        <v>4024</v>
      </c>
      <c r="B4039" s="164"/>
      <c r="C4039" s="165"/>
      <c r="D4039" s="166"/>
      <c r="E4039" s="165"/>
      <c r="F4039" s="165"/>
      <c r="G4039" s="220"/>
      <c r="H4039" s="165"/>
      <c r="I4039" s="167"/>
      <c r="J4039" s="168"/>
      <c r="K4039" s="503"/>
    </row>
    <row r="4040" spans="1:11" x14ac:dyDescent="0.2">
      <c r="A4040" s="163">
        <v>4025</v>
      </c>
      <c r="B4040" s="164"/>
      <c r="C4040" s="165"/>
      <c r="D4040" s="166"/>
      <c r="E4040" s="165"/>
      <c r="F4040" s="165"/>
      <c r="G4040" s="220"/>
      <c r="H4040" s="165"/>
      <c r="I4040" s="167"/>
      <c r="J4040" s="168"/>
      <c r="K4040" s="503"/>
    </row>
    <row r="4041" spans="1:11" x14ac:dyDescent="0.2">
      <c r="A4041" s="163">
        <v>4026</v>
      </c>
      <c r="B4041" s="164"/>
      <c r="C4041" s="165"/>
      <c r="D4041" s="166"/>
      <c r="E4041" s="165"/>
      <c r="F4041" s="165"/>
      <c r="G4041" s="220"/>
      <c r="H4041" s="165"/>
      <c r="I4041" s="167"/>
      <c r="J4041" s="168"/>
      <c r="K4041" s="503"/>
    </row>
    <row r="4042" spans="1:11" x14ac:dyDescent="0.2">
      <c r="A4042" s="163">
        <v>4027</v>
      </c>
      <c r="B4042" s="164"/>
      <c r="C4042" s="165"/>
      <c r="D4042" s="166"/>
      <c r="E4042" s="165"/>
      <c r="F4042" s="165"/>
      <c r="G4042" s="220"/>
      <c r="H4042" s="165"/>
      <c r="I4042" s="167"/>
      <c r="J4042" s="168"/>
      <c r="K4042" s="503"/>
    </row>
    <row r="4043" spans="1:11" x14ac:dyDescent="0.2">
      <c r="A4043" s="163">
        <v>4028</v>
      </c>
      <c r="B4043" s="164"/>
      <c r="C4043" s="165"/>
      <c r="D4043" s="166"/>
      <c r="E4043" s="165"/>
      <c r="F4043" s="165"/>
      <c r="G4043" s="220"/>
      <c r="H4043" s="165"/>
      <c r="I4043" s="167"/>
      <c r="J4043" s="168"/>
      <c r="K4043" s="503"/>
    </row>
    <row r="4044" spans="1:11" x14ac:dyDescent="0.2">
      <c r="A4044" s="163">
        <v>4029</v>
      </c>
      <c r="B4044" s="164"/>
      <c r="C4044" s="165"/>
      <c r="D4044" s="166"/>
      <c r="E4044" s="165"/>
      <c r="F4044" s="165"/>
      <c r="G4044" s="220"/>
      <c r="H4044" s="165"/>
      <c r="I4044" s="167"/>
      <c r="J4044" s="168"/>
      <c r="K4044" s="503"/>
    </row>
    <row r="4045" spans="1:11" x14ac:dyDescent="0.2">
      <c r="A4045" s="163">
        <v>4030</v>
      </c>
      <c r="B4045" s="164"/>
      <c r="C4045" s="165"/>
      <c r="D4045" s="166"/>
      <c r="E4045" s="165"/>
      <c r="F4045" s="165"/>
      <c r="G4045" s="220"/>
      <c r="H4045" s="165"/>
      <c r="I4045" s="167"/>
      <c r="J4045" s="168"/>
      <c r="K4045" s="503"/>
    </row>
    <row r="4046" spans="1:11" x14ac:dyDescent="0.2">
      <c r="A4046" s="163">
        <v>4031</v>
      </c>
      <c r="B4046" s="164"/>
      <c r="C4046" s="165"/>
      <c r="D4046" s="166"/>
      <c r="E4046" s="165"/>
      <c r="F4046" s="165"/>
      <c r="G4046" s="220"/>
      <c r="H4046" s="165"/>
      <c r="I4046" s="167"/>
      <c r="J4046" s="168"/>
      <c r="K4046" s="503"/>
    </row>
    <row r="4047" spans="1:11" x14ac:dyDescent="0.2">
      <c r="A4047" s="163">
        <v>4032</v>
      </c>
      <c r="B4047" s="164"/>
      <c r="C4047" s="165"/>
      <c r="D4047" s="166"/>
      <c r="E4047" s="165"/>
      <c r="F4047" s="165"/>
      <c r="G4047" s="220"/>
      <c r="H4047" s="165"/>
      <c r="I4047" s="167"/>
      <c r="J4047" s="168"/>
      <c r="K4047" s="503"/>
    </row>
    <row r="4048" spans="1:11" x14ac:dyDescent="0.2">
      <c r="A4048" s="163">
        <v>4033</v>
      </c>
      <c r="B4048" s="164"/>
      <c r="C4048" s="165"/>
      <c r="D4048" s="166"/>
      <c r="E4048" s="165"/>
      <c r="F4048" s="165"/>
      <c r="G4048" s="220"/>
      <c r="H4048" s="165"/>
      <c r="I4048" s="167"/>
      <c r="J4048" s="168"/>
      <c r="K4048" s="503"/>
    </row>
    <row r="4049" spans="1:11" x14ac:dyDescent="0.2">
      <c r="A4049" s="163">
        <v>4034</v>
      </c>
      <c r="B4049" s="164"/>
      <c r="C4049" s="165"/>
      <c r="D4049" s="166"/>
      <c r="E4049" s="165"/>
      <c r="F4049" s="165"/>
      <c r="G4049" s="220"/>
      <c r="H4049" s="165"/>
      <c r="I4049" s="167"/>
      <c r="J4049" s="168"/>
      <c r="K4049" s="503"/>
    </row>
    <row r="4050" spans="1:11" x14ac:dyDescent="0.2">
      <c r="A4050" s="163">
        <v>4035</v>
      </c>
      <c r="B4050" s="164"/>
      <c r="C4050" s="165"/>
      <c r="D4050" s="166"/>
      <c r="E4050" s="165"/>
      <c r="F4050" s="165"/>
      <c r="G4050" s="220"/>
      <c r="H4050" s="165"/>
      <c r="I4050" s="167"/>
      <c r="J4050" s="168"/>
      <c r="K4050" s="503"/>
    </row>
    <row r="4051" spans="1:11" x14ac:dyDescent="0.2">
      <c r="A4051" s="163">
        <v>4036</v>
      </c>
      <c r="B4051" s="164"/>
      <c r="C4051" s="165"/>
      <c r="D4051" s="166"/>
      <c r="E4051" s="165"/>
      <c r="F4051" s="165"/>
      <c r="G4051" s="220"/>
      <c r="H4051" s="165"/>
      <c r="I4051" s="167"/>
      <c r="J4051" s="168"/>
      <c r="K4051" s="503"/>
    </row>
    <row r="4052" spans="1:11" x14ac:dyDescent="0.2">
      <c r="A4052" s="163">
        <v>4037</v>
      </c>
      <c r="B4052" s="164"/>
      <c r="C4052" s="165"/>
      <c r="D4052" s="166"/>
      <c r="E4052" s="165"/>
      <c r="F4052" s="165"/>
      <c r="G4052" s="220"/>
      <c r="H4052" s="165"/>
      <c r="I4052" s="167"/>
      <c r="J4052" s="168"/>
      <c r="K4052" s="503"/>
    </row>
    <row r="4053" spans="1:11" x14ac:dyDescent="0.2">
      <c r="A4053" s="163">
        <v>4038</v>
      </c>
      <c r="B4053" s="164"/>
      <c r="C4053" s="165"/>
      <c r="D4053" s="166"/>
      <c r="E4053" s="165"/>
      <c r="F4053" s="165"/>
      <c r="G4053" s="220"/>
      <c r="H4053" s="165"/>
      <c r="I4053" s="167"/>
      <c r="J4053" s="168"/>
      <c r="K4053" s="503"/>
    </row>
    <row r="4054" spans="1:11" x14ac:dyDescent="0.2">
      <c r="A4054" s="163">
        <v>4039</v>
      </c>
      <c r="B4054" s="164"/>
      <c r="C4054" s="165"/>
      <c r="D4054" s="166"/>
      <c r="E4054" s="165"/>
      <c r="F4054" s="165"/>
      <c r="G4054" s="220"/>
      <c r="H4054" s="165"/>
      <c r="I4054" s="167"/>
      <c r="J4054" s="168"/>
      <c r="K4054" s="503"/>
    </row>
    <row r="4055" spans="1:11" x14ac:dyDescent="0.2">
      <c r="A4055" s="163">
        <v>4040</v>
      </c>
      <c r="B4055" s="164"/>
      <c r="C4055" s="165"/>
      <c r="D4055" s="166"/>
      <c r="E4055" s="165"/>
      <c r="F4055" s="165"/>
      <c r="G4055" s="220"/>
      <c r="H4055" s="165"/>
      <c r="I4055" s="167"/>
      <c r="J4055" s="168"/>
      <c r="K4055" s="503"/>
    </row>
    <row r="4056" spans="1:11" x14ac:dyDescent="0.2">
      <c r="A4056" s="163">
        <v>4041</v>
      </c>
      <c r="B4056" s="164"/>
      <c r="C4056" s="165"/>
      <c r="D4056" s="166"/>
      <c r="E4056" s="165"/>
      <c r="F4056" s="165"/>
      <c r="G4056" s="220"/>
      <c r="H4056" s="165"/>
      <c r="I4056" s="167"/>
      <c r="J4056" s="168"/>
      <c r="K4056" s="503"/>
    </row>
    <row r="4057" spans="1:11" x14ac:dyDescent="0.2">
      <c r="A4057" s="163">
        <v>4042</v>
      </c>
      <c r="B4057" s="164"/>
      <c r="C4057" s="165"/>
      <c r="D4057" s="166"/>
      <c r="E4057" s="165"/>
      <c r="F4057" s="165"/>
      <c r="G4057" s="220"/>
      <c r="H4057" s="165"/>
      <c r="I4057" s="167"/>
      <c r="J4057" s="168"/>
      <c r="K4057" s="503"/>
    </row>
    <row r="4058" spans="1:11" x14ac:dyDescent="0.2">
      <c r="A4058" s="163">
        <v>4043</v>
      </c>
      <c r="B4058" s="164"/>
      <c r="C4058" s="165"/>
      <c r="D4058" s="166"/>
      <c r="E4058" s="165"/>
      <c r="F4058" s="165"/>
      <c r="G4058" s="220"/>
      <c r="H4058" s="165"/>
      <c r="I4058" s="167"/>
      <c r="J4058" s="168"/>
      <c r="K4058" s="503"/>
    </row>
    <row r="4059" spans="1:11" x14ac:dyDescent="0.2">
      <c r="A4059" s="163">
        <v>4044</v>
      </c>
      <c r="B4059" s="164"/>
      <c r="C4059" s="165"/>
      <c r="D4059" s="166"/>
      <c r="E4059" s="165"/>
      <c r="F4059" s="165"/>
      <c r="G4059" s="220"/>
      <c r="H4059" s="165"/>
      <c r="I4059" s="167"/>
      <c r="J4059" s="168"/>
      <c r="K4059" s="503"/>
    </row>
    <row r="4060" spans="1:11" x14ac:dyDescent="0.2">
      <c r="A4060" s="163">
        <v>4045</v>
      </c>
      <c r="B4060" s="164"/>
      <c r="C4060" s="165"/>
      <c r="D4060" s="166"/>
      <c r="E4060" s="165"/>
      <c r="F4060" s="165"/>
      <c r="G4060" s="220"/>
      <c r="H4060" s="165"/>
      <c r="I4060" s="167"/>
      <c r="J4060" s="168"/>
      <c r="K4060" s="503"/>
    </row>
    <row r="4061" spans="1:11" x14ac:dyDescent="0.2">
      <c r="A4061" s="163">
        <v>4046</v>
      </c>
      <c r="B4061" s="164"/>
      <c r="C4061" s="165"/>
      <c r="D4061" s="166"/>
      <c r="E4061" s="165"/>
      <c r="F4061" s="165"/>
      <c r="G4061" s="220"/>
      <c r="H4061" s="165"/>
      <c r="I4061" s="167"/>
      <c r="J4061" s="168"/>
      <c r="K4061" s="503"/>
    </row>
    <row r="4062" spans="1:11" x14ac:dyDescent="0.2">
      <c r="A4062" s="163">
        <v>4047</v>
      </c>
      <c r="B4062" s="164"/>
      <c r="C4062" s="165"/>
      <c r="D4062" s="166"/>
      <c r="E4062" s="165"/>
      <c r="F4062" s="165"/>
      <c r="G4062" s="220"/>
      <c r="H4062" s="165"/>
      <c r="I4062" s="167"/>
      <c r="J4062" s="168"/>
      <c r="K4062" s="503"/>
    </row>
    <row r="4063" spans="1:11" x14ac:dyDescent="0.2">
      <c r="A4063" s="163">
        <v>4048</v>
      </c>
      <c r="B4063" s="164"/>
      <c r="C4063" s="165"/>
      <c r="D4063" s="166"/>
      <c r="E4063" s="165"/>
      <c r="F4063" s="165"/>
      <c r="G4063" s="220"/>
      <c r="H4063" s="165"/>
      <c r="I4063" s="167"/>
      <c r="J4063" s="168"/>
      <c r="K4063" s="503"/>
    </row>
    <row r="4064" spans="1:11" x14ac:dyDescent="0.2">
      <c r="A4064" s="163">
        <v>4049</v>
      </c>
      <c r="B4064" s="164"/>
      <c r="C4064" s="165"/>
      <c r="D4064" s="166"/>
      <c r="E4064" s="165"/>
      <c r="F4064" s="165"/>
      <c r="G4064" s="220"/>
      <c r="H4064" s="165"/>
      <c r="I4064" s="167"/>
      <c r="J4064" s="168"/>
      <c r="K4064" s="503"/>
    </row>
    <row r="4065" spans="1:11" x14ac:dyDescent="0.2">
      <c r="A4065" s="163">
        <v>4050</v>
      </c>
      <c r="B4065" s="164"/>
      <c r="C4065" s="165"/>
      <c r="D4065" s="166"/>
      <c r="E4065" s="165"/>
      <c r="F4065" s="165"/>
      <c r="G4065" s="220"/>
      <c r="H4065" s="165"/>
      <c r="I4065" s="167"/>
      <c r="J4065" s="168"/>
      <c r="K4065" s="503"/>
    </row>
    <row r="4066" spans="1:11" x14ac:dyDescent="0.2">
      <c r="A4066" s="163">
        <v>4051</v>
      </c>
      <c r="B4066" s="164"/>
      <c r="C4066" s="165"/>
      <c r="D4066" s="166"/>
      <c r="E4066" s="165"/>
      <c r="F4066" s="165"/>
      <c r="G4066" s="220"/>
      <c r="H4066" s="165"/>
      <c r="I4066" s="167"/>
      <c r="J4066" s="168"/>
      <c r="K4066" s="503"/>
    </row>
    <row r="4067" spans="1:11" x14ac:dyDescent="0.2">
      <c r="A4067" s="163">
        <v>4052</v>
      </c>
      <c r="B4067" s="164"/>
      <c r="C4067" s="165"/>
      <c r="D4067" s="166"/>
      <c r="E4067" s="165"/>
      <c r="F4067" s="165"/>
      <c r="G4067" s="220"/>
      <c r="H4067" s="165"/>
      <c r="I4067" s="167"/>
      <c r="J4067" s="168"/>
      <c r="K4067" s="503"/>
    </row>
    <row r="4068" spans="1:11" x14ac:dyDescent="0.2">
      <c r="A4068" s="163">
        <v>4053</v>
      </c>
      <c r="B4068" s="164"/>
      <c r="C4068" s="165"/>
      <c r="D4068" s="166"/>
      <c r="E4068" s="165"/>
      <c r="F4068" s="165"/>
      <c r="G4068" s="220"/>
      <c r="H4068" s="165"/>
      <c r="I4068" s="167"/>
      <c r="J4068" s="168"/>
      <c r="K4068" s="503"/>
    </row>
    <row r="4069" spans="1:11" x14ac:dyDescent="0.2">
      <c r="A4069" s="163">
        <v>4054</v>
      </c>
      <c r="B4069" s="164"/>
      <c r="C4069" s="165"/>
      <c r="D4069" s="166"/>
      <c r="E4069" s="165"/>
      <c r="F4069" s="165"/>
      <c r="G4069" s="220"/>
      <c r="H4069" s="165"/>
      <c r="I4069" s="167"/>
      <c r="J4069" s="168"/>
      <c r="K4069" s="503"/>
    </row>
    <row r="4070" spans="1:11" x14ac:dyDescent="0.2">
      <c r="A4070" s="163">
        <v>4055</v>
      </c>
      <c r="B4070" s="164"/>
      <c r="C4070" s="165"/>
      <c r="D4070" s="166"/>
      <c r="E4070" s="165"/>
      <c r="F4070" s="165"/>
      <c r="G4070" s="220"/>
      <c r="H4070" s="165"/>
      <c r="I4070" s="167"/>
      <c r="J4070" s="168"/>
      <c r="K4070" s="503"/>
    </row>
    <row r="4071" spans="1:11" x14ac:dyDescent="0.2">
      <c r="A4071" s="163">
        <v>4056</v>
      </c>
      <c r="B4071" s="164"/>
      <c r="C4071" s="165"/>
      <c r="D4071" s="166"/>
      <c r="E4071" s="165"/>
      <c r="F4071" s="165"/>
      <c r="G4071" s="220"/>
      <c r="H4071" s="165"/>
      <c r="I4071" s="167"/>
      <c r="J4071" s="168"/>
      <c r="K4071" s="503"/>
    </row>
    <row r="4072" spans="1:11" x14ac:dyDescent="0.2">
      <c r="A4072" s="163">
        <v>4057</v>
      </c>
      <c r="B4072" s="164"/>
      <c r="C4072" s="165"/>
      <c r="D4072" s="166"/>
      <c r="E4072" s="165"/>
      <c r="F4072" s="165"/>
      <c r="G4072" s="220"/>
      <c r="H4072" s="165"/>
      <c r="I4072" s="167"/>
      <c r="J4072" s="168"/>
      <c r="K4072" s="503"/>
    </row>
    <row r="4073" spans="1:11" x14ac:dyDescent="0.2">
      <c r="A4073" s="163">
        <v>4058</v>
      </c>
      <c r="B4073" s="164"/>
      <c r="C4073" s="165"/>
      <c r="D4073" s="166"/>
      <c r="E4073" s="165"/>
      <c r="F4073" s="165"/>
      <c r="G4073" s="220"/>
      <c r="H4073" s="165"/>
      <c r="I4073" s="167"/>
      <c r="J4073" s="168"/>
      <c r="K4073" s="503"/>
    </row>
    <row r="4074" spans="1:11" x14ac:dyDescent="0.2">
      <c r="A4074" s="163">
        <v>4059</v>
      </c>
      <c r="B4074" s="164"/>
      <c r="C4074" s="165"/>
      <c r="D4074" s="166"/>
      <c r="E4074" s="165"/>
      <c r="F4074" s="165"/>
      <c r="G4074" s="220"/>
      <c r="H4074" s="165"/>
      <c r="I4074" s="167"/>
      <c r="J4074" s="168"/>
      <c r="K4074" s="503"/>
    </row>
    <row r="4075" spans="1:11" x14ac:dyDescent="0.2">
      <c r="A4075" s="163">
        <v>4060</v>
      </c>
      <c r="B4075" s="164"/>
      <c r="C4075" s="165"/>
      <c r="D4075" s="166"/>
      <c r="E4075" s="165"/>
      <c r="F4075" s="165"/>
      <c r="G4075" s="220"/>
      <c r="H4075" s="165"/>
      <c r="I4075" s="167"/>
      <c r="J4075" s="168"/>
      <c r="K4075" s="503"/>
    </row>
    <row r="4076" spans="1:11" x14ac:dyDescent="0.2">
      <c r="A4076" s="163">
        <v>4061</v>
      </c>
      <c r="B4076" s="164"/>
      <c r="C4076" s="165"/>
      <c r="D4076" s="166"/>
      <c r="E4076" s="165"/>
      <c r="F4076" s="165"/>
      <c r="G4076" s="220"/>
      <c r="H4076" s="165"/>
      <c r="I4076" s="167"/>
      <c r="J4076" s="168"/>
      <c r="K4076" s="503"/>
    </row>
    <row r="4077" spans="1:11" x14ac:dyDescent="0.2">
      <c r="A4077" s="163">
        <v>4062</v>
      </c>
      <c r="B4077" s="164"/>
      <c r="C4077" s="165"/>
      <c r="D4077" s="166"/>
      <c r="E4077" s="165"/>
      <c r="F4077" s="165"/>
      <c r="G4077" s="220"/>
      <c r="H4077" s="165"/>
      <c r="I4077" s="167"/>
      <c r="J4077" s="168"/>
      <c r="K4077" s="503"/>
    </row>
    <row r="4078" spans="1:11" x14ac:dyDescent="0.2">
      <c r="A4078" s="163">
        <v>4063</v>
      </c>
      <c r="B4078" s="164"/>
      <c r="C4078" s="165"/>
      <c r="D4078" s="166"/>
      <c r="E4078" s="165"/>
      <c r="F4078" s="165"/>
      <c r="G4078" s="220"/>
      <c r="H4078" s="165"/>
      <c r="I4078" s="167"/>
      <c r="J4078" s="168"/>
      <c r="K4078" s="503"/>
    </row>
    <row r="4079" spans="1:11" x14ac:dyDescent="0.2">
      <c r="A4079" s="163">
        <v>4064</v>
      </c>
      <c r="B4079" s="164"/>
      <c r="C4079" s="165"/>
      <c r="D4079" s="166"/>
      <c r="E4079" s="165"/>
      <c r="F4079" s="165"/>
      <c r="G4079" s="220"/>
      <c r="H4079" s="165"/>
      <c r="I4079" s="167"/>
      <c r="J4079" s="168"/>
      <c r="K4079" s="503"/>
    </row>
    <row r="4080" spans="1:11" x14ac:dyDescent="0.2">
      <c r="A4080" s="163">
        <v>4065</v>
      </c>
      <c r="B4080" s="164"/>
      <c r="C4080" s="165"/>
      <c r="D4080" s="166"/>
      <c r="E4080" s="165"/>
      <c r="F4080" s="165"/>
      <c r="G4080" s="220"/>
      <c r="H4080" s="165"/>
      <c r="I4080" s="167"/>
      <c r="J4080" s="168"/>
      <c r="K4080" s="503"/>
    </row>
    <row r="4081" spans="1:11" x14ac:dyDescent="0.2">
      <c r="A4081" s="163">
        <v>4066</v>
      </c>
      <c r="B4081" s="164"/>
      <c r="C4081" s="165"/>
      <c r="D4081" s="166"/>
      <c r="E4081" s="165"/>
      <c r="F4081" s="165"/>
      <c r="G4081" s="220"/>
      <c r="H4081" s="165"/>
      <c r="I4081" s="167"/>
      <c r="J4081" s="168"/>
      <c r="K4081" s="503"/>
    </row>
    <row r="4082" spans="1:11" x14ac:dyDescent="0.2">
      <c r="A4082" s="163">
        <v>4067</v>
      </c>
      <c r="B4082" s="164"/>
      <c r="C4082" s="165"/>
      <c r="D4082" s="166"/>
      <c r="E4082" s="165"/>
      <c r="F4082" s="165"/>
      <c r="G4082" s="220"/>
      <c r="H4082" s="165"/>
      <c r="I4082" s="167"/>
      <c r="J4082" s="168"/>
      <c r="K4082" s="503"/>
    </row>
    <row r="4083" spans="1:11" x14ac:dyDescent="0.2">
      <c r="A4083" s="163">
        <v>4068</v>
      </c>
      <c r="B4083" s="164"/>
      <c r="C4083" s="165"/>
      <c r="D4083" s="166"/>
      <c r="E4083" s="165"/>
      <c r="F4083" s="165"/>
      <c r="G4083" s="220"/>
      <c r="H4083" s="165"/>
      <c r="I4083" s="167"/>
      <c r="J4083" s="168"/>
      <c r="K4083" s="503"/>
    </row>
    <row r="4084" spans="1:11" x14ac:dyDescent="0.2">
      <c r="A4084" s="163">
        <v>4069</v>
      </c>
      <c r="B4084" s="164"/>
      <c r="C4084" s="165"/>
      <c r="D4084" s="166"/>
      <c r="E4084" s="165"/>
      <c r="F4084" s="165"/>
      <c r="G4084" s="220"/>
      <c r="H4084" s="165"/>
      <c r="I4084" s="167"/>
      <c r="J4084" s="168"/>
      <c r="K4084" s="503"/>
    </row>
    <row r="4085" spans="1:11" x14ac:dyDescent="0.2">
      <c r="A4085" s="163">
        <v>4070</v>
      </c>
      <c r="B4085" s="164"/>
      <c r="C4085" s="165"/>
      <c r="D4085" s="166"/>
      <c r="E4085" s="165"/>
      <c r="F4085" s="165"/>
      <c r="G4085" s="220"/>
      <c r="H4085" s="165"/>
      <c r="I4085" s="167"/>
      <c r="J4085" s="168"/>
      <c r="K4085" s="503"/>
    </row>
    <row r="4086" spans="1:11" x14ac:dyDescent="0.2">
      <c r="A4086" s="163">
        <v>4071</v>
      </c>
      <c r="B4086" s="164"/>
      <c r="C4086" s="165"/>
      <c r="D4086" s="166"/>
      <c r="E4086" s="165"/>
      <c r="F4086" s="165"/>
      <c r="G4086" s="220"/>
      <c r="H4086" s="165"/>
      <c r="I4086" s="167"/>
      <c r="J4086" s="168"/>
      <c r="K4086" s="503"/>
    </row>
    <row r="4087" spans="1:11" x14ac:dyDescent="0.2">
      <c r="A4087" s="163">
        <v>4072</v>
      </c>
      <c r="B4087" s="164"/>
      <c r="C4087" s="165"/>
      <c r="D4087" s="166"/>
      <c r="E4087" s="165"/>
      <c r="F4087" s="165"/>
      <c r="G4087" s="220"/>
      <c r="H4087" s="165"/>
      <c r="I4087" s="167"/>
      <c r="J4087" s="168"/>
      <c r="K4087" s="503"/>
    </row>
    <row r="4088" spans="1:11" x14ac:dyDescent="0.2">
      <c r="A4088" s="163">
        <v>4073</v>
      </c>
      <c r="B4088" s="164"/>
      <c r="C4088" s="165"/>
      <c r="D4088" s="166"/>
      <c r="E4088" s="165"/>
      <c r="F4088" s="165"/>
      <c r="G4088" s="220"/>
      <c r="H4088" s="165"/>
      <c r="I4088" s="167"/>
      <c r="J4088" s="168"/>
      <c r="K4088" s="503"/>
    </row>
    <row r="4089" spans="1:11" x14ac:dyDescent="0.2">
      <c r="A4089" s="163">
        <v>4074</v>
      </c>
      <c r="B4089" s="164"/>
      <c r="C4089" s="165"/>
      <c r="D4089" s="166"/>
      <c r="E4089" s="165"/>
      <c r="F4089" s="165"/>
      <c r="G4089" s="220"/>
      <c r="H4089" s="165"/>
      <c r="I4089" s="167"/>
      <c r="J4089" s="168"/>
      <c r="K4089" s="503"/>
    </row>
    <row r="4090" spans="1:11" x14ac:dyDescent="0.2">
      <c r="A4090" s="163">
        <v>4075</v>
      </c>
      <c r="B4090" s="164"/>
      <c r="C4090" s="165"/>
      <c r="D4090" s="166"/>
      <c r="E4090" s="165"/>
      <c r="F4090" s="165"/>
      <c r="G4090" s="220"/>
      <c r="H4090" s="165"/>
      <c r="I4090" s="167"/>
      <c r="J4090" s="168"/>
      <c r="K4090" s="503"/>
    </row>
    <row r="4091" spans="1:11" x14ac:dyDescent="0.2">
      <c r="A4091" s="163">
        <v>4076</v>
      </c>
      <c r="B4091" s="164"/>
      <c r="C4091" s="165"/>
      <c r="D4091" s="166"/>
      <c r="E4091" s="165"/>
      <c r="F4091" s="165"/>
      <c r="G4091" s="220"/>
      <c r="H4091" s="165"/>
      <c r="I4091" s="167"/>
      <c r="J4091" s="168"/>
      <c r="K4091" s="503"/>
    </row>
    <row r="4092" spans="1:11" x14ac:dyDescent="0.2">
      <c r="A4092" s="163">
        <v>4077</v>
      </c>
      <c r="B4092" s="164"/>
      <c r="C4092" s="165"/>
      <c r="D4092" s="166"/>
      <c r="E4092" s="165"/>
      <c r="F4092" s="165"/>
      <c r="G4092" s="220"/>
      <c r="H4092" s="165"/>
      <c r="I4092" s="167"/>
      <c r="J4092" s="168"/>
      <c r="K4092" s="503"/>
    </row>
    <row r="4093" spans="1:11" x14ac:dyDescent="0.2">
      <c r="A4093" s="163">
        <v>4078</v>
      </c>
      <c r="B4093" s="164"/>
      <c r="C4093" s="165"/>
      <c r="D4093" s="166"/>
      <c r="E4093" s="165"/>
      <c r="F4093" s="165"/>
      <c r="G4093" s="220"/>
      <c r="H4093" s="165"/>
      <c r="I4093" s="167"/>
      <c r="J4093" s="168"/>
      <c r="K4093" s="503"/>
    </row>
    <row r="4094" spans="1:11" x14ac:dyDescent="0.2">
      <c r="A4094" s="163">
        <v>4079</v>
      </c>
      <c r="B4094" s="164"/>
      <c r="C4094" s="165"/>
      <c r="D4094" s="166"/>
      <c r="E4094" s="165"/>
      <c r="F4094" s="165"/>
      <c r="G4094" s="220"/>
      <c r="H4094" s="165"/>
      <c r="I4094" s="167"/>
      <c r="J4094" s="168"/>
      <c r="K4094" s="503"/>
    </row>
    <row r="4095" spans="1:11" x14ac:dyDescent="0.2">
      <c r="A4095" s="163">
        <v>4080</v>
      </c>
      <c r="B4095" s="164"/>
      <c r="C4095" s="165"/>
      <c r="D4095" s="166"/>
      <c r="E4095" s="165"/>
      <c r="F4095" s="165"/>
      <c r="G4095" s="220"/>
      <c r="H4095" s="165"/>
      <c r="I4095" s="167"/>
      <c r="J4095" s="168"/>
      <c r="K4095" s="503"/>
    </row>
    <row r="4096" spans="1:11" x14ac:dyDescent="0.2">
      <c r="A4096" s="163">
        <v>4081</v>
      </c>
      <c r="B4096" s="164"/>
      <c r="C4096" s="165"/>
      <c r="D4096" s="166"/>
      <c r="E4096" s="165"/>
      <c r="F4096" s="165"/>
      <c r="G4096" s="220"/>
      <c r="H4096" s="165"/>
      <c r="I4096" s="167"/>
      <c r="J4096" s="168"/>
      <c r="K4096" s="503"/>
    </row>
    <row r="4097" spans="1:11" x14ac:dyDescent="0.2">
      <c r="A4097" s="163">
        <v>4082</v>
      </c>
      <c r="B4097" s="164"/>
      <c r="C4097" s="165"/>
      <c r="D4097" s="166"/>
      <c r="E4097" s="165"/>
      <c r="F4097" s="165"/>
      <c r="G4097" s="220"/>
      <c r="H4097" s="165"/>
      <c r="I4097" s="167"/>
      <c r="J4097" s="168"/>
      <c r="K4097" s="503"/>
    </row>
    <row r="4098" spans="1:11" x14ac:dyDescent="0.2">
      <c r="A4098" s="163">
        <v>4083</v>
      </c>
      <c r="B4098" s="164"/>
      <c r="C4098" s="165"/>
      <c r="D4098" s="166"/>
      <c r="E4098" s="165"/>
      <c r="F4098" s="165"/>
      <c r="G4098" s="220"/>
      <c r="H4098" s="165"/>
      <c r="I4098" s="167"/>
      <c r="J4098" s="168"/>
      <c r="K4098" s="503"/>
    </row>
    <row r="4099" spans="1:11" x14ac:dyDescent="0.2">
      <c r="A4099" s="163">
        <v>4084</v>
      </c>
      <c r="B4099" s="164"/>
      <c r="C4099" s="165"/>
      <c r="D4099" s="166"/>
      <c r="E4099" s="165"/>
      <c r="F4099" s="165"/>
      <c r="G4099" s="220"/>
      <c r="H4099" s="165"/>
      <c r="I4099" s="167"/>
      <c r="J4099" s="168"/>
      <c r="K4099" s="503"/>
    </row>
    <row r="4100" spans="1:11" x14ac:dyDescent="0.2">
      <c r="A4100" s="163">
        <v>4085</v>
      </c>
      <c r="B4100" s="164"/>
      <c r="C4100" s="165"/>
      <c r="D4100" s="166"/>
      <c r="E4100" s="165"/>
      <c r="F4100" s="165"/>
      <c r="G4100" s="220"/>
      <c r="H4100" s="165"/>
      <c r="I4100" s="167"/>
      <c r="J4100" s="168"/>
      <c r="K4100" s="503"/>
    </row>
    <row r="4101" spans="1:11" x14ac:dyDescent="0.2">
      <c r="A4101" s="163">
        <v>4086</v>
      </c>
      <c r="B4101" s="164"/>
      <c r="C4101" s="165"/>
      <c r="D4101" s="166"/>
      <c r="E4101" s="165"/>
      <c r="F4101" s="165"/>
      <c r="G4101" s="220"/>
      <c r="H4101" s="165"/>
      <c r="I4101" s="167"/>
      <c r="J4101" s="168"/>
      <c r="K4101" s="503"/>
    </row>
    <row r="4102" spans="1:11" x14ac:dyDescent="0.2">
      <c r="A4102" s="163">
        <v>4087</v>
      </c>
      <c r="B4102" s="164"/>
      <c r="C4102" s="165"/>
      <c r="D4102" s="166"/>
      <c r="E4102" s="165"/>
      <c r="F4102" s="165"/>
      <c r="G4102" s="220"/>
      <c r="H4102" s="165"/>
      <c r="I4102" s="167"/>
      <c r="J4102" s="168"/>
      <c r="K4102" s="503"/>
    </row>
    <row r="4103" spans="1:11" x14ac:dyDescent="0.2">
      <c r="A4103" s="163">
        <v>4088</v>
      </c>
      <c r="B4103" s="164"/>
      <c r="C4103" s="165"/>
      <c r="D4103" s="166"/>
      <c r="E4103" s="165"/>
      <c r="F4103" s="165"/>
      <c r="G4103" s="220"/>
      <c r="H4103" s="165"/>
      <c r="I4103" s="167"/>
      <c r="J4103" s="168"/>
      <c r="K4103" s="503"/>
    </row>
    <row r="4104" spans="1:11" x14ac:dyDescent="0.2">
      <c r="A4104" s="163">
        <v>4089</v>
      </c>
      <c r="B4104" s="164"/>
      <c r="C4104" s="165"/>
      <c r="D4104" s="166"/>
      <c r="E4104" s="165"/>
      <c r="F4104" s="165"/>
      <c r="G4104" s="220"/>
      <c r="H4104" s="165"/>
      <c r="I4104" s="167"/>
      <c r="J4104" s="168"/>
      <c r="K4104" s="503"/>
    </row>
    <row r="4105" spans="1:11" x14ac:dyDescent="0.2">
      <c r="A4105" s="163">
        <v>4090</v>
      </c>
      <c r="B4105" s="164"/>
      <c r="C4105" s="165"/>
      <c r="D4105" s="166"/>
      <c r="E4105" s="165"/>
      <c r="F4105" s="165"/>
      <c r="G4105" s="220"/>
      <c r="H4105" s="165"/>
      <c r="I4105" s="167"/>
      <c r="J4105" s="168"/>
      <c r="K4105" s="503"/>
    </row>
    <row r="4106" spans="1:11" x14ac:dyDescent="0.2">
      <c r="A4106" s="163">
        <v>4091</v>
      </c>
      <c r="B4106" s="164"/>
      <c r="C4106" s="165"/>
      <c r="D4106" s="166"/>
      <c r="E4106" s="165"/>
      <c r="F4106" s="165"/>
      <c r="G4106" s="220"/>
      <c r="H4106" s="165"/>
      <c r="I4106" s="167"/>
      <c r="J4106" s="168"/>
      <c r="K4106" s="503"/>
    </row>
    <row r="4107" spans="1:11" x14ac:dyDescent="0.2">
      <c r="A4107" s="163">
        <v>4092</v>
      </c>
      <c r="B4107" s="164"/>
      <c r="C4107" s="165"/>
      <c r="D4107" s="166"/>
      <c r="E4107" s="165"/>
      <c r="F4107" s="165"/>
      <c r="G4107" s="220"/>
      <c r="H4107" s="165"/>
      <c r="I4107" s="167"/>
      <c r="J4107" s="168"/>
      <c r="K4107" s="503"/>
    </row>
    <row r="4108" spans="1:11" x14ac:dyDescent="0.2">
      <c r="A4108" s="163">
        <v>4093</v>
      </c>
      <c r="B4108" s="164"/>
      <c r="C4108" s="165"/>
      <c r="D4108" s="166"/>
      <c r="E4108" s="165"/>
      <c r="F4108" s="165"/>
      <c r="G4108" s="220"/>
      <c r="H4108" s="165"/>
      <c r="I4108" s="167"/>
      <c r="J4108" s="168"/>
      <c r="K4108" s="503"/>
    </row>
    <row r="4109" spans="1:11" x14ac:dyDescent="0.2">
      <c r="A4109" s="163">
        <v>4094</v>
      </c>
      <c r="B4109" s="164"/>
      <c r="C4109" s="165"/>
      <c r="D4109" s="166"/>
      <c r="E4109" s="165"/>
      <c r="F4109" s="165"/>
      <c r="G4109" s="220"/>
      <c r="H4109" s="165"/>
      <c r="I4109" s="167"/>
      <c r="J4109" s="168"/>
      <c r="K4109" s="503"/>
    </row>
    <row r="4110" spans="1:11" x14ac:dyDescent="0.2">
      <c r="A4110" s="163">
        <v>4095</v>
      </c>
      <c r="B4110" s="164"/>
      <c r="C4110" s="165"/>
      <c r="D4110" s="166"/>
      <c r="E4110" s="165"/>
      <c r="F4110" s="165"/>
      <c r="G4110" s="220"/>
      <c r="H4110" s="165"/>
      <c r="I4110" s="167"/>
      <c r="J4110" s="168"/>
      <c r="K4110" s="503"/>
    </row>
    <row r="4111" spans="1:11" x14ac:dyDescent="0.2">
      <c r="A4111" s="163">
        <v>4096</v>
      </c>
      <c r="B4111" s="164"/>
      <c r="C4111" s="165"/>
      <c r="D4111" s="166"/>
      <c r="E4111" s="165"/>
      <c r="F4111" s="165"/>
      <c r="G4111" s="220"/>
      <c r="H4111" s="165"/>
      <c r="I4111" s="167"/>
      <c r="J4111" s="168"/>
      <c r="K4111" s="503"/>
    </row>
    <row r="4112" spans="1:11" x14ac:dyDescent="0.2">
      <c r="A4112" s="163">
        <v>4097</v>
      </c>
      <c r="B4112" s="164"/>
      <c r="C4112" s="165"/>
      <c r="D4112" s="166"/>
      <c r="E4112" s="165"/>
      <c r="F4112" s="165"/>
      <c r="G4112" s="220"/>
      <c r="H4112" s="165"/>
      <c r="I4112" s="167"/>
      <c r="J4112" s="168"/>
      <c r="K4112" s="503"/>
    </row>
    <row r="4113" spans="1:11" x14ac:dyDescent="0.2">
      <c r="A4113" s="163">
        <v>4098</v>
      </c>
      <c r="B4113" s="164"/>
      <c r="C4113" s="165"/>
      <c r="D4113" s="166"/>
      <c r="E4113" s="165"/>
      <c r="F4113" s="165"/>
      <c r="G4113" s="220"/>
      <c r="H4113" s="165"/>
      <c r="I4113" s="167"/>
      <c r="J4113" s="168"/>
      <c r="K4113" s="503"/>
    </row>
    <row r="4114" spans="1:11" x14ac:dyDescent="0.2">
      <c r="A4114" s="163">
        <v>4099</v>
      </c>
      <c r="B4114" s="164"/>
      <c r="C4114" s="165"/>
      <c r="D4114" s="166"/>
      <c r="E4114" s="165"/>
      <c r="F4114" s="165"/>
      <c r="G4114" s="220"/>
      <c r="H4114" s="165"/>
      <c r="I4114" s="167"/>
      <c r="J4114" s="168"/>
      <c r="K4114" s="503"/>
    </row>
    <row r="4115" spans="1:11" x14ac:dyDescent="0.2">
      <c r="A4115" s="163">
        <v>4100</v>
      </c>
      <c r="B4115" s="164"/>
      <c r="C4115" s="165"/>
      <c r="D4115" s="166"/>
      <c r="E4115" s="165"/>
      <c r="F4115" s="165"/>
      <c r="G4115" s="220"/>
      <c r="H4115" s="165"/>
      <c r="I4115" s="167"/>
      <c r="J4115" s="168"/>
      <c r="K4115" s="503"/>
    </row>
    <row r="4116" spans="1:11" x14ac:dyDescent="0.2">
      <c r="A4116" s="163">
        <v>4101</v>
      </c>
      <c r="B4116" s="164"/>
      <c r="C4116" s="165"/>
      <c r="D4116" s="166"/>
      <c r="E4116" s="165"/>
      <c r="F4116" s="165"/>
      <c r="G4116" s="220"/>
      <c r="H4116" s="165"/>
      <c r="I4116" s="167"/>
      <c r="J4116" s="168"/>
      <c r="K4116" s="503"/>
    </row>
    <row r="4117" spans="1:11" x14ac:dyDescent="0.2">
      <c r="A4117" s="163">
        <v>4102</v>
      </c>
      <c r="B4117" s="164"/>
      <c r="C4117" s="165"/>
      <c r="D4117" s="166"/>
      <c r="E4117" s="165"/>
      <c r="F4117" s="165"/>
      <c r="G4117" s="220"/>
      <c r="H4117" s="165"/>
      <c r="I4117" s="167"/>
      <c r="J4117" s="168"/>
      <c r="K4117" s="503"/>
    </row>
    <row r="4118" spans="1:11" x14ac:dyDescent="0.2">
      <c r="A4118" s="163">
        <v>4103</v>
      </c>
      <c r="B4118" s="164"/>
      <c r="C4118" s="165"/>
      <c r="D4118" s="166"/>
      <c r="E4118" s="165"/>
      <c r="F4118" s="165"/>
      <c r="G4118" s="220"/>
      <c r="H4118" s="165"/>
      <c r="I4118" s="167"/>
      <c r="J4118" s="168"/>
      <c r="K4118" s="503"/>
    </row>
    <row r="4119" spans="1:11" x14ac:dyDescent="0.2">
      <c r="A4119" s="163">
        <v>4104</v>
      </c>
      <c r="B4119" s="164"/>
      <c r="C4119" s="165"/>
      <c r="D4119" s="166"/>
      <c r="E4119" s="165"/>
      <c r="F4119" s="165"/>
      <c r="G4119" s="220"/>
      <c r="H4119" s="165"/>
      <c r="I4119" s="167"/>
      <c r="J4119" s="168"/>
      <c r="K4119" s="503"/>
    </row>
    <row r="4120" spans="1:11" x14ac:dyDescent="0.2">
      <c r="A4120" s="163">
        <v>4105</v>
      </c>
      <c r="B4120" s="164"/>
      <c r="C4120" s="165"/>
      <c r="D4120" s="166"/>
      <c r="E4120" s="165"/>
      <c r="F4120" s="165"/>
      <c r="G4120" s="220"/>
      <c r="H4120" s="165"/>
      <c r="I4120" s="167"/>
      <c r="J4120" s="168"/>
      <c r="K4120" s="503"/>
    </row>
    <row r="4121" spans="1:11" x14ac:dyDescent="0.2">
      <c r="A4121" s="163">
        <v>4106</v>
      </c>
      <c r="B4121" s="164"/>
      <c r="C4121" s="165"/>
      <c r="D4121" s="166"/>
      <c r="E4121" s="165"/>
      <c r="F4121" s="165"/>
      <c r="G4121" s="220"/>
      <c r="H4121" s="165"/>
      <c r="I4121" s="167"/>
      <c r="J4121" s="168"/>
      <c r="K4121" s="503"/>
    </row>
    <row r="4122" spans="1:11" x14ac:dyDescent="0.2">
      <c r="A4122" s="163">
        <v>4107</v>
      </c>
      <c r="B4122" s="164"/>
      <c r="C4122" s="165"/>
      <c r="D4122" s="166"/>
      <c r="E4122" s="165"/>
      <c r="F4122" s="165"/>
      <c r="G4122" s="220"/>
      <c r="H4122" s="165"/>
      <c r="I4122" s="167"/>
      <c r="J4122" s="168"/>
      <c r="K4122" s="503"/>
    </row>
    <row r="4123" spans="1:11" x14ac:dyDescent="0.2">
      <c r="A4123" s="163">
        <v>4108</v>
      </c>
      <c r="B4123" s="164"/>
      <c r="C4123" s="165"/>
      <c r="D4123" s="166"/>
      <c r="E4123" s="165"/>
      <c r="F4123" s="165"/>
      <c r="G4123" s="220"/>
      <c r="H4123" s="165"/>
      <c r="I4123" s="167"/>
      <c r="J4123" s="168"/>
      <c r="K4123" s="503"/>
    </row>
    <row r="4124" spans="1:11" x14ac:dyDescent="0.2">
      <c r="A4124" s="163">
        <v>4109</v>
      </c>
      <c r="B4124" s="164"/>
      <c r="C4124" s="165"/>
      <c r="D4124" s="166"/>
      <c r="E4124" s="165"/>
      <c r="F4124" s="165"/>
      <c r="G4124" s="220"/>
      <c r="H4124" s="165"/>
      <c r="I4124" s="167"/>
      <c r="J4124" s="168"/>
      <c r="K4124" s="503"/>
    </row>
    <row r="4125" spans="1:11" x14ac:dyDescent="0.2">
      <c r="A4125" s="163">
        <v>4110</v>
      </c>
      <c r="B4125" s="164"/>
      <c r="C4125" s="165"/>
      <c r="D4125" s="166"/>
      <c r="E4125" s="165"/>
      <c r="F4125" s="165"/>
      <c r="G4125" s="220"/>
      <c r="H4125" s="165"/>
      <c r="I4125" s="167"/>
      <c r="J4125" s="168"/>
      <c r="K4125" s="503"/>
    </row>
    <row r="4126" spans="1:11" x14ac:dyDescent="0.2">
      <c r="A4126" s="163">
        <v>4111</v>
      </c>
      <c r="B4126" s="164"/>
      <c r="C4126" s="165"/>
      <c r="D4126" s="166"/>
      <c r="E4126" s="165"/>
      <c r="F4126" s="165"/>
      <c r="G4126" s="220"/>
      <c r="H4126" s="165"/>
      <c r="I4126" s="167"/>
      <c r="J4126" s="168"/>
      <c r="K4126" s="503"/>
    </row>
    <row r="4127" spans="1:11" x14ac:dyDescent="0.2">
      <c r="A4127" s="163">
        <v>4112</v>
      </c>
      <c r="B4127" s="164"/>
      <c r="C4127" s="165"/>
      <c r="D4127" s="166"/>
      <c r="E4127" s="165"/>
      <c r="F4127" s="165"/>
      <c r="G4127" s="220"/>
      <c r="H4127" s="165"/>
      <c r="I4127" s="167"/>
      <c r="J4127" s="168"/>
      <c r="K4127" s="503"/>
    </row>
    <row r="4128" spans="1:11" x14ac:dyDescent="0.2">
      <c r="A4128" s="163">
        <v>4113</v>
      </c>
      <c r="B4128" s="164"/>
      <c r="C4128" s="165"/>
      <c r="D4128" s="166"/>
      <c r="E4128" s="165"/>
      <c r="F4128" s="165"/>
      <c r="G4128" s="220"/>
      <c r="H4128" s="165"/>
      <c r="I4128" s="167"/>
      <c r="J4128" s="168"/>
      <c r="K4128" s="503"/>
    </row>
    <row r="4129" spans="1:11" x14ac:dyDescent="0.2">
      <c r="A4129" s="163">
        <v>4114</v>
      </c>
      <c r="B4129" s="164"/>
      <c r="C4129" s="165"/>
      <c r="D4129" s="166"/>
      <c r="E4129" s="165"/>
      <c r="F4129" s="165"/>
      <c r="G4129" s="220"/>
      <c r="H4129" s="165"/>
      <c r="I4129" s="167"/>
      <c r="J4129" s="168"/>
      <c r="K4129" s="503"/>
    </row>
    <row r="4130" spans="1:11" x14ac:dyDescent="0.2">
      <c r="A4130" s="163">
        <v>4115</v>
      </c>
      <c r="B4130" s="164"/>
      <c r="C4130" s="165"/>
      <c r="D4130" s="166"/>
      <c r="E4130" s="165"/>
      <c r="F4130" s="165"/>
      <c r="G4130" s="220"/>
      <c r="H4130" s="165"/>
      <c r="I4130" s="167"/>
      <c r="J4130" s="168"/>
      <c r="K4130" s="503"/>
    </row>
    <row r="4131" spans="1:11" x14ac:dyDescent="0.2">
      <c r="A4131" s="163">
        <v>4116</v>
      </c>
      <c r="B4131" s="164"/>
      <c r="C4131" s="165"/>
      <c r="D4131" s="166"/>
      <c r="E4131" s="165"/>
      <c r="F4131" s="165"/>
      <c r="G4131" s="220"/>
      <c r="H4131" s="165"/>
      <c r="I4131" s="167"/>
      <c r="J4131" s="168"/>
      <c r="K4131" s="503"/>
    </row>
    <row r="4132" spans="1:11" x14ac:dyDescent="0.2">
      <c r="A4132" s="163">
        <v>4117</v>
      </c>
      <c r="B4132" s="164"/>
      <c r="C4132" s="165"/>
      <c r="D4132" s="166"/>
      <c r="E4132" s="165"/>
      <c r="F4132" s="165"/>
      <c r="G4132" s="220"/>
      <c r="H4132" s="165"/>
      <c r="I4132" s="167"/>
      <c r="J4132" s="168"/>
      <c r="K4132" s="503"/>
    </row>
    <row r="4133" spans="1:11" x14ac:dyDescent="0.2">
      <c r="A4133" s="163">
        <v>4118</v>
      </c>
      <c r="B4133" s="164"/>
      <c r="C4133" s="165"/>
      <c r="D4133" s="166"/>
      <c r="E4133" s="165"/>
      <c r="F4133" s="165"/>
      <c r="G4133" s="220"/>
      <c r="H4133" s="165"/>
      <c r="I4133" s="167"/>
      <c r="J4133" s="168"/>
      <c r="K4133" s="503"/>
    </row>
    <row r="4134" spans="1:11" x14ac:dyDescent="0.2">
      <c r="A4134" s="163">
        <v>4119</v>
      </c>
      <c r="B4134" s="164"/>
      <c r="C4134" s="165"/>
      <c r="D4134" s="166"/>
      <c r="E4134" s="165"/>
      <c r="F4134" s="165"/>
      <c r="G4134" s="220"/>
      <c r="H4134" s="165"/>
      <c r="I4134" s="167"/>
      <c r="J4134" s="168"/>
      <c r="K4134" s="503"/>
    </row>
    <row r="4135" spans="1:11" x14ac:dyDescent="0.2">
      <c r="A4135" s="163">
        <v>4120</v>
      </c>
      <c r="B4135" s="164"/>
      <c r="C4135" s="165"/>
      <c r="D4135" s="166"/>
      <c r="E4135" s="165"/>
      <c r="F4135" s="165"/>
      <c r="G4135" s="220"/>
      <c r="H4135" s="165"/>
      <c r="I4135" s="167"/>
      <c r="J4135" s="168"/>
      <c r="K4135" s="503"/>
    </row>
    <row r="4136" spans="1:11" x14ac:dyDescent="0.2">
      <c r="A4136" s="163">
        <v>4121</v>
      </c>
      <c r="B4136" s="164"/>
      <c r="C4136" s="165"/>
      <c r="D4136" s="166"/>
      <c r="E4136" s="165"/>
      <c r="F4136" s="165"/>
      <c r="G4136" s="220"/>
      <c r="H4136" s="165"/>
      <c r="I4136" s="167"/>
      <c r="J4136" s="168"/>
      <c r="K4136" s="503"/>
    </row>
    <row r="4137" spans="1:11" x14ac:dyDescent="0.2">
      <c r="A4137" s="163">
        <v>4122</v>
      </c>
      <c r="B4137" s="164"/>
      <c r="C4137" s="165"/>
      <c r="D4137" s="166"/>
      <c r="E4137" s="165"/>
      <c r="F4137" s="165"/>
      <c r="G4137" s="220"/>
      <c r="H4137" s="165"/>
      <c r="I4137" s="167"/>
      <c r="J4137" s="168"/>
      <c r="K4137" s="503"/>
    </row>
    <row r="4138" spans="1:11" x14ac:dyDescent="0.2">
      <c r="A4138" s="163">
        <v>4123</v>
      </c>
      <c r="B4138" s="164"/>
      <c r="C4138" s="165"/>
      <c r="D4138" s="166"/>
      <c r="E4138" s="165"/>
      <c r="F4138" s="165"/>
      <c r="G4138" s="220"/>
      <c r="H4138" s="165"/>
      <c r="I4138" s="167"/>
      <c r="J4138" s="168"/>
      <c r="K4138" s="503"/>
    </row>
    <row r="4139" spans="1:11" x14ac:dyDescent="0.2">
      <c r="A4139" s="163">
        <v>4124</v>
      </c>
      <c r="B4139" s="164"/>
      <c r="C4139" s="165"/>
      <c r="D4139" s="166"/>
      <c r="E4139" s="165"/>
      <c r="F4139" s="165"/>
      <c r="G4139" s="220"/>
      <c r="H4139" s="165"/>
      <c r="I4139" s="167"/>
      <c r="J4139" s="168"/>
      <c r="K4139" s="503"/>
    </row>
    <row r="4140" spans="1:11" x14ac:dyDescent="0.2">
      <c r="A4140" s="163">
        <v>4125</v>
      </c>
      <c r="B4140" s="164"/>
      <c r="C4140" s="165"/>
      <c r="D4140" s="166"/>
      <c r="E4140" s="165"/>
      <c r="F4140" s="165"/>
      <c r="G4140" s="220"/>
      <c r="H4140" s="165"/>
      <c r="I4140" s="167"/>
      <c r="J4140" s="168"/>
      <c r="K4140" s="503"/>
    </row>
    <row r="4141" spans="1:11" x14ac:dyDescent="0.2">
      <c r="A4141" s="163">
        <v>4126</v>
      </c>
      <c r="B4141" s="164"/>
      <c r="C4141" s="165"/>
      <c r="D4141" s="166"/>
      <c r="E4141" s="165"/>
      <c r="F4141" s="165"/>
      <c r="G4141" s="220"/>
      <c r="H4141" s="165"/>
      <c r="I4141" s="167"/>
      <c r="J4141" s="168"/>
      <c r="K4141" s="503"/>
    </row>
    <row r="4142" spans="1:11" x14ac:dyDescent="0.2">
      <c r="A4142" s="163">
        <v>4127</v>
      </c>
      <c r="B4142" s="164"/>
      <c r="C4142" s="165"/>
      <c r="D4142" s="166"/>
      <c r="E4142" s="165"/>
      <c r="F4142" s="165"/>
      <c r="G4142" s="220"/>
      <c r="H4142" s="165"/>
      <c r="I4142" s="167"/>
      <c r="J4142" s="168"/>
      <c r="K4142" s="503"/>
    </row>
    <row r="4143" spans="1:11" x14ac:dyDescent="0.2">
      <c r="A4143" s="163">
        <v>4128</v>
      </c>
      <c r="B4143" s="164"/>
      <c r="C4143" s="165"/>
      <c r="D4143" s="166"/>
      <c r="E4143" s="165"/>
      <c r="F4143" s="165"/>
      <c r="G4143" s="220"/>
      <c r="H4143" s="165"/>
      <c r="I4143" s="167"/>
      <c r="J4143" s="168"/>
      <c r="K4143" s="503"/>
    </row>
    <row r="4144" spans="1:11" x14ac:dyDescent="0.2">
      <c r="A4144" s="163">
        <v>4129</v>
      </c>
      <c r="B4144" s="164"/>
      <c r="C4144" s="165"/>
      <c r="D4144" s="166"/>
      <c r="E4144" s="165"/>
      <c r="F4144" s="165"/>
      <c r="G4144" s="220"/>
      <c r="H4144" s="165"/>
      <c r="I4144" s="167"/>
      <c r="J4144" s="168"/>
      <c r="K4144" s="503"/>
    </row>
    <row r="4145" spans="1:11" x14ac:dyDescent="0.2">
      <c r="A4145" s="163">
        <v>4130</v>
      </c>
      <c r="B4145" s="164"/>
      <c r="C4145" s="165"/>
      <c r="D4145" s="166"/>
      <c r="E4145" s="165"/>
      <c r="F4145" s="165"/>
      <c r="G4145" s="220"/>
      <c r="H4145" s="165"/>
      <c r="I4145" s="167"/>
      <c r="J4145" s="168"/>
      <c r="K4145" s="503"/>
    </row>
    <row r="4146" spans="1:11" x14ac:dyDescent="0.2">
      <c r="A4146" s="163">
        <v>4131</v>
      </c>
      <c r="B4146" s="164"/>
      <c r="C4146" s="165"/>
      <c r="D4146" s="166"/>
      <c r="E4146" s="165"/>
      <c r="F4146" s="165"/>
      <c r="G4146" s="220"/>
      <c r="H4146" s="165"/>
      <c r="I4146" s="167"/>
      <c r="J4146" s="168"/>
      <c r="K4146" s="503"/>
    </row>
    <row r="4147" spans="1:11" x14ac:dyDescent="0.2">
      <c r="A4147" s="163">
        <v>4132</v>
      </c>
      <c r="B4147" s="164"/>
      <c r="C4147" s="165"/>
      <c r="D4147" s="166"/>
      <c r="E4147" s="165"/>
      <c r="F4147" s="165"/>
      <c r="G4147" s="220"/>
      <c r="H4147" s="165"/>
      <c r="I4147" s="167"/>
      <c r="J4147" s="168"/>
      <c r="K4147" s="503"/>
    </row>
    <row r="4148" spans="1:11" x14ac:dyDescent="0.2">
      <c r="A4148" s="163">
        <v>4133</v>
      </c>
      <c r="B4148" s="164"/>
      <c r="C4148" s="165"/>
      <c r="D4148" s="166"/>
      <c r="E4148" s="165"/>
      <c r="F4148" s="165"/>
      <c r="G4148" s="220"/>
      <c r="H4148" s="165"/>
      <c r="I4148" s="167"/>
      <c r="J4148" s="168"/>
      <c r="K4148" s="503"/>
    </row>
    <row r="4149" spans="1:11" x14ac:dyDescent="0.2">
      <c r="A4149" s="163">
        <v>4134</v>
      </c>
      <c r="B4149" s="164"/>
      <c r="C4149" s="165"/>
      <c r="D4149" s="166"/>
      <c r="E4149" s="165"/>
      <c r="F4149" s="165"/>
      <c r="G4149" s="220"/>
      <c r="H4149" s="165"/>
      <c r="I4149" s="167"/>
      <c r="J4149" s="168"/>
      <c r="K4149" s="503"/>
    </row>
    <row r="4150" spans="1:11" x14ac:dyDescent="0.2">
      <c r="A4150" s="163">
        <v>4135</v>
      </c>
      <c r="B4150" s="164"/>
      <c r="C4150" s="165"/>
      <c r="D4150" s="166"/>
      <c r="E4150" s="165"/>
      <c r="F4150" s="165"/>
      <c r="G4150" s="220"/>
      <c r="H4150" s="165"/>
      <c r="I4150" s="167"/>
      <c r="J4150" s="168"/>
      <c r="K4150" s="503"/>
    </row>
    <row r="4151" spans="1:11" x14ac:dyDescent="0.2">
      <c r="A4151" s="163">
        <v>4136</v>
      </c>
      <c r="B4151" s="164"/>
      <c r="C4151" s="165"/>
      <c r="D4151" s="166"/>
      <c r="E4151" s="165"/>
      <c r="F4151" s="165"/>
      <c r="G4151" s="220"/>
      <c r="H4151" s="165"/>
      <c r="I4151" s="167"/>
      <c r="J4151" s="168"/>
      <c r="K4151" s="503"/>
    </row>
    <row r="4152" spans="1:11" x14ac:dyDescent="0.2">
      <c r="A4152" s="163">
        <v>4137</v>
      </c>
      <c r="B4152" s="164"/>
      <c r="C4152" s="165"/>
      <c r="D4152" s="166"/>
      <c r="E4152" s="165"/>
      <c r="F4152" s="165"/>
      <c r="G4152" s="220"/>
      <c r="H4152" s="165"/>
      <c r="I4152" s="167"/>
      <c r="J4152" s="168"/>
      <c r="K4152" s="503"/>
    </row>
    <row r="4153" spans="1:11" x14ac:dyDescent="0.2">
      <c r="A4153" s="163">
        <v>4138</v>
      </c>
      <c r="B4153" s="164"/>
      <c r="C4153" s="165"/>
      <c r="D4153" s="166"/>
      <c r="E4153" s="165"/>
      <c r="F4153" s="165"/>
      <c r="G4153" s="220"/>
      <c r="H4153" s="165"/>
      <c r="I4153" s="167"/>
      <c r="J4153" s="168"/>
      <c r="K4153" s="503"/>
    </row>
    <row r="4154" spans="1:11" x14ac:dyDescent="0.2">
      <c r="A4154" s="163">
        <v>4139</v>
      </c>
      <c r="B4154" s="164"/>
      <c r="C4154" s="165"/>
      <c r="D4154" s="166"/>
      <c r="E4154" s="165"/>
      <c r="F4154" s="165"/>
      <c r="G4154" s="220"/>
      <c r="H4154" s="165"/>
      <c r="I4154" s="167"/>
      <c r="J4154" s="168"/>
      <c r="K4154" s="503"/>
    </row>
    <row r="4155" spans="1:11" x14ac:dyDescent="0.2">
      <c r="A4155" s="163">
        <v>4140</v>
      </c>
      <c r="B4155" s="164"/>
      <c r="C4155" s="165"/>
      <c r="D4155" s="166"/>
      <c r="E4155" s="165"/>
      <c r="F4155" s="165"/>
      <c r="G4155" s="220"/>
      <c r="H4155" s="165"/>
      <c r="I4155" s="167"/>
      <c r="J4155" s="168"/>
      <c r="K4155" s="503"/>
    </row>
    <row r="4156" spans="1:11" x14ac:dyDescent="0.2">
      <c r="A4156" s="163">
        <v>4141</v>
      </c>
      <c r="B4156" s="164"/>
      <c r="C4156" s="165"/>
      <c r="D4156" s="166"/>
      <c r="E4156" s="165"/>
      <c r="F4156" s="165"/>
      <c r="G4156" s="220"/>
      <c r="H4156" s="165"/>
      <c r="I4156" s="167"/>
      <c r="J4156" s="168"/>
      <c r="K4156" s="503"/>
    </row>
    <row r="4157" spans="1:11" x14ac:dyDescent="0.2">
      <c r="A4157" s="163">
        <v>4142</v>
      </c>
      <c r="B4157" s="164"/>
      <c r="C4157" s="165"/>
      <c r="D4157" s="166"/>
      <c r="E4157" s="165"/>
      <c r="F4157" s="165"/>
      <c r="G4157" s="220"/>
      <c r="H4157" s="165"/>
      <c r="I4157" s="167"/>
      <c r="J4157" s="168"/>
      <c r="K4157" s="503"/>
    </row>
    <row r="4158" spans="1:11" x14ac:dyDescent="0.2">
      <c r="A4158" s="163">
        <v>4143</v>
      </c>
      <c r="B4158" s="164"/>
      <c r="C4158" s="165"/>
      <c r="D4158" s="166"/>
      <c r="E4158" s="165"/>
      <c r="F4158" s="165"/>
      <c r="G4158" s="220"/>
      <c r="H4158" s="165"/>
      <c r="I4158" s="167"/>
      <c r="J4158" s="168"/>
      <c r="K4158" s="503"/>
    </row>
    <row r="4159" spans="1:11" x14ac:dyDescent="0.2">
      <c r="A4159" s="163">
        <v>4144</v>
      </c>
      <c r="B4159" s="164"/>
      <c r="C4159" s="165"/>
      <c r="D4159" s="166"/>
      <c r="E4159" s="165"/>
      <c r="F4159" s="165"/>
      <c r="G4159" s="220"/>
      <c r="H4159" s="165"/>
      <c r="I4159" s="167"/>
      <c r="J4159" s="168"/>
      <c r="K4159" s="503"/>
    </row>
    <row r="4160" spans="1:11" x14ac:dyDescent="0.2">
      <c r="A4160" s="163">
        <v>4145</v>
      </c>
      <c r="B4160" s="164"/>
      <c r="C4160" s="165"/>
      <c r="D4160" s="166"/>
      <c r="E4160" s="165"/>
      <c r="F4160" s="165"/>
      <c r="G4160" s="220"/>
      <c r="H4160" s="165"/>
      <c r="I4160" s="167"/>
      <c r="J4160" s="168"/>
      <c r="K4160" s="503"/>
    </row>
    <row r="4161" spans="1:11" x14ac:dyDescent="0.2">
      <c r="A4161" s="163">
        <v>4146</v>
      </c>
      <c r="B4161" s="164"/>
      <c r="C4161" s="165"/>
      <c r="D4161" s="166"/>
      <c r="E4161" s="165"/>
      <c r="F4161" s="165"/>
      <c r="G4161" s="220"/>
      <c r="H4161" s="165"/>
      <c r="I4161" s="167"/>
      <c r="J4161" s="168"/>
      <c r="K4161" s="503"/>
    </row>
    <row r="4162" spans="1:11" x14ac:dyDescent="0.2">
      <c r="A4162" s="163">
        <v>4147</v>
      </c>
      <c r="B4162" s="164"/>
      <c r="C4162" s="165"/>
      <c r="D4162" s="166"/>
      <c r="E4162" s="165"/>
      <c r="F4162" s="165"/>
      <c r="G4162" s="220"/>
      <c r="H4162" s="165"/>
      <c r="I4162" s="167"/>
      <c r="J4162" s="168"/>
      <c r="K4162" s="503"/>
    </row>
    <row r="4163" spans="1:11" x14ac:dyDescent="0.2">
      <c r="A4163" s="163">
        <v>4148</v>
      </c>
      <c r="B4163" s="164"/>
      <c r="C4163" s="165"/>
      <c r="D4163" s="166"/>
      <c r="E4163" s="165"/>
      <c r="F4163" s="165"/>
      <c r="G4163" s="220"/>
      <c r="H4163" s="165"/>
      <c r="I4163" s="167"/>
      <c r="J4163" s="168"/>
      <c r="K4163" s="503"/>
    </row>
    <row r="4164" spans="1:11" x14ac:dyDescent="0.2">
      <c r="A4164" s="163">
        <v>4149</v>
      </c>
      <c r="B4164" s="164"/>
      <c r="C4164" s="165"/>
      <c r="D4164" s="166"/>
      <c r="E4164" s="165"/>
      <c r="F4164" s="165"/>
      <c r="G4164" s="220"/>
      <c r="H4164" s="165"/>
      <c r="I4164" s="167"/>
      <c r="J4164" s="168"/>
      <c r="K4164" s="503"/>
    </row>
    <row r="4165" spans="1:11" x14ac:dyDescent="0.2">
      <c r="A4165" s="163">
        <v>4150</v>
      </c>
      <c r="B4165" s="164"/>
      <c r="C4165" s="165"/>
      <c r="D4165" s="166"/>
      <c r="E4165" s="165"/>
      <c r="F4165" s="165"/>
      <c r="G4165" s="220"/>
      <c r="H4165" s="165"/>
      <c r="I4165" s="167"/>
      <c r="J4165" s="168"/>
      <c r="K4165" s="503"/>
    </row>
    <row r="4166" spans="1:11" x14ac:dyDescent="0.2">
      <c r="A4166" s="163">
        <v>4151</v>
      </c>
      <c r="B4166" s="164"/>
      <c r="C4166" s="165"/>
      <c r="D4166" s="166"/>
      <c r="E4166" s="165"/>
      <c r="F4166" s="165"/>
      <c r="G4166" s="220"/>
      <c r="H4166" s="165"/>
      <c r="I4166" s="167"/>
      <c r="J4166" s="168"/>
      <c r="K4166" s="503"/>
    </row>
    <row r="4167" spans="1:11" x14ac:dyDescent="0.2">
      <c r="A4167" s="163">
        <v>4152</v>
      </c>
      <c r="B4167" s="164"/>
      <c r="C4167" s="165"/>
      <c r="D4167" s="166"/>
      <c r="E4167" s="165"/>
      <c r="F4167" s="165"/>
      <c r="G4167" s="220"/>
      <c r="H4167" s="165"/>
      <c r="I4167" s="167"/>
      <c r="J4167" s="168"/>
      <c r="K4167" s="503"/>
    </row>
    <row r="4168" spans="1:11" x14ac:dyDescent="0.2">
      <c r="A4168" s="163">
        <v>4153</v>
      </c>
      <c r="B4168" s="164"/>
      <c r="C4168" s="165"/>
      <c r="D4168" s="166"/>
      <c r="E4168" s="165"/>
      <c r="F4168" s="165"/>
      <c r="G4168" s="220"/>
      <c r="H4168" s="165"/>
      <c r="I4168" s="167"/>
      <c r="J4168" s="168"/>
      <c r="K4168" s="503"/>
    </row>
    <row r="4169" spans="1:11" x14ac:dyDescent="0.2">
      <c r="A4169" s="163">
        <v>4154</v>
      </c>
      <c r="B4169" s="164"/>
      <c r="C4169" s="165"/>
      <c r="D4169" s="166"/>
      <c r="E4169" s="165"/>
      <c r="F4169" s="165"/>
      <c r="G4169" s="220"/>
      <c r="H4169" s="165"/>
      <c r="I4169" s="167"/>
      <c r="J4169" s="168"/>
      <c r="K4169" s="503"/>
    </row>
    <row r="4170" spans="1:11" x14ac:dyDescent="0.2">
      <c r="A4170" s="163">
        <v>4155</v>
      </c>
      <c r="B4170" s="164"/>
      <c r="C4170" s="165"/>
      <c r="D4170" s="166"/>
      <c r="E4170" s="165"/>
      <c r="F4170" s="165"/>
      <c r="G4170" s="220"/>
      <c r="H4170" s="165"/>
      <c r="I4170" s="167"/>
      <c r="J4170" s="168"/>
      <c r="K4170" s="503"/>
    </row>
    <row r="4171" spans="1:11" x14ac:dyDescent="0.2">
      <c r="A4171" s="163">
        <v>4156</v>
      </c>
      <c r="B4171" s="164"/>
      <c r="C4171" s="165"/>
      <c r="D4171" s="166"/>
      <c r="E4171" s="165"/>
      <c r="F4171" s="165"/>
      <c r="G4171" s="220"/>
      <c r="H4171" s="165"/>
      <c r="I4171" s="167"/>
      <c r="J4171" s="168"/>
      <c r="K4171" s="503"/>
    </row>
    <row r="4172" spans="1:11" x14ac:dyDescent="0.2">
      <c r="A4172" s="163">
        <v>4157</v>
      </c>
      <c r="B4172" s="164"/>
      <c r="C4172" s="165"/>
      <c r="D4172" s="166"/>
      <c r="E4172" s="165"/>
      <c r="F4172" s="165"/>
      <c r="G4172" s="220"/>
      <c r="H4172" s="165"/>
      <c r="I4172" s="167"/>
      <c r="J4172" s="168"/>
      <c r="K4172" s="503"/>
    </row>
    <row r="4173" spans="1:11" x14ac:dyDescent="0.2">
      <c r="A4173" s="163">
        <v>4158</v>
      </c>
      <c r="B4173" s="164"/>
      <c r="C4173" s="165"/>
      <c r="D4173" s="166"/>
      <c r="E4173" s="165"/>
      <c r="F4173" s="165"/>
      <c r="G4173" s="220"/>
      <c r="H4173" s="165"/>
      <c r="I4173" s="167"/>
      <c r="J4173" s="168"/>
      <c r="K4173" s="503"/>
    </row>
    <row r="4174" spans="1:11" x14ac:dyDescent="0.2">
      <c r="A4174" s="163">
        <v>4159</v>
      </c>
      <c r="B4174" s="164"/>
      <c r="C4174" s="165"/>
      <c r="D4174" s="166"/>
      <c r="E4174" s="165"/>
      <c r="F4174" s="165"/>
      <c r="G4174" s="220"/>
      <c r="H4174" s="165"/>
      <c r="I4174" s="167"/>
      <c r="J4174" s="168"/>
      <c r="K4174" s="503"/>
    </row>
    <row r="4175" spans="1:11" x14ac:dyDescent="0.2">
      <c r="A4175" s="163">
        <v>4160</v>
      </c>
      <c r="B4175" s="164"/>
      <c r="C4175" s="165"/>
      <c r="D4175" s="166"/>
      <c r="E4175" s="165"/>
      <c r="F4175" s="165"/>
      <c r="G4175" s="220"/>
      <c r="H4175" s="165"/>
      <c r="I4175" s="167"/>
      <c r="J4175" s="168"/>
      <c r="K4175" s="503"/>
    </row>
    <row r="4176" spans="1:11" x14ac:dyDescent="0.2">
      <c r="A4176" s="163">
        <v>4161</v>
      </c>
      <c r="B4176" s="164"/>
      <c r="C4176" s="165"/>
      <c r="D4176" s="166"/>
      <c r="E4176" s="165"/>
      <c r="F4176" s="165"/>
      <c r="G4176" s="220"/>
      <c r="H4176" s="165"/>
      <c r="I4176" s="167"/>
      <c r="J4176" s="168"/>
      <c r="K4176" s="503"/>
    </row>
    <row r="4177" spans="1:11" x14ac:dyDescent="0.2">
      <c r="A4177" s="163">
        <v>4162</v>
      </c>
      <c r="B4177" s="164"/>
      <c r="C4177" s="165"/>
      <c r="D4177" s="166"/>
      <c r="E4177" s="165"/>
      <c r="F4177" s="165"/>
      <c r="G4177" s="220"/>
      <c r="H4177" s="165"/>
      <c r="I4177" s="167"/>
      <c r="J4177" s="168"/>
      <c r="K4177" s="503"/>
    </row>
    <row r="4178" spans="1:11" x14ac:dyDescent="0.2">
      <c r="A4178" s="163">
        <v>4163</v>
      </c>
      <c r="B4178" s="164"/>
      <c r="C4178" s="165"/>
      <c r="D4178" s="166"/>
      <c r="E4178" s="165"/>
      <c r="F4178" s="165"/>
      <c r="G4178" s="220"/>
      <c r="H4178" s="165"/>
      <c r="I4178" s="167"/>
      <c r="J4178" s="168"/>
      <c r="K4178" s="503"/>
    </row>
    <row r="4179" spans="1:11" x14ac:dyDescent="0.2">
      <c r="A4179" s="163">
        <v>4164</v>
      </c>
      <c r="B4179" s="164"/>
      <c r="C4179" s="165"/>
      <c r="D4179" s="166"/>
      <c r="E4179" s="165"/>
      <c r="F4179" s="165"/>
      <c r="G4179" s="220"/>
      <c r="H4179" s="165"/>
      <c r="I4179" s="167"/>
      <c r="J4179" s="168"/>
      <c r="K4179" s="503"/>
    </row>
    <row r="4180" spans="1:11" x14ac:dyDescent="0.2">
      <c r="A4180" s="163">
        <v>4165</v>
      </c>
      <c r="B4180" s="164"/>
      <c r="C4180" s="165"/>
      <c r="D4180" s="166"/>
      <c r="E4180" s="165"/>
      <c r="F4180" s="165"/>
      <c r="G4180" s="220"/>
      <c r="H4180" s="165"/>
      <c r="I4180" s="167"/>
      <c r="J4180" s="168"/>
      <c r="K4180" s="503"/>
    </row>
    <row r="4181" spans="1:11" x14ac:dyDescent="0.2">
      <c r="A4181" s="163">
        <v>4166</v>
      </c>
      <c r="B4181" s="164"/>
      <c r="C4181" s="165"/>
      <c r="D4181" s="166"/>
      <c r="E4181" s="165"/>
      <c r="F4181" s="165"/>
      <c r="G4181" s="220"/>
      <c r="H4181" s="165"/>
      <c r="I4181" s="167"/>
      <c r="J4181" s="168"/>
      <c r="K4181" s="503"/>
    </row>
    <row r="4182" spans="1:11" x14ac:dyDescent="0.2">
      <c r="A4182" s="163">
        <v>4167</v>
      </c>
      <c r="B4182" s="164"/>
      <c r="C4182" s="165"/>
      <c r="D4182" s="166"/>
      <c r="E4182" s="165"/>
      <c r="F4182" s="165"/>
      <c r="G4182" s="220"/>
      <c r="H4182" s="165"/>
      <c r="I4182" s="167"/>
      <c r="J4182" s="168"/>
      <c r="K4182" s="503"/>
    </row>
    <row r="4183" spans="1:11" x14ac:dyDescent="0.2">
      <c r="A4183" s="163">
        <v>4168</v>
      </c>
      <c r="B4183" s="164"/>
      <c r="C4183" s="165"/>
      <c r="D4183" s="166"/>
      <c r="E4183" s="165"/>
      <c r="F4183" s="165"/>
      <c r="G4183" s="220"/>
      <c r="H4183" s="165"/>
      <c r="I4183" s="167"/>
      <c r="J4183" s="168"/>
      <c r="K4183" s="503"/>
    </row>
    <row r="4184" spans="1:11" x14ac:dyDescent="0.2">
      <c r="A4184" s="163">
        <v>4169</v>
      </c>
      <c r="B4184" s="164"/>
      <c r="C4184" s="165"/>
      <c r="D4184" s="166"/>
      <c r="E4184" s="165"/>
      <c r="F4184" s="165"/>
      <c r="G4184" s="220"/>
      <c r="H4184" s="165"/>
      <c r="I4184" s="167"/>
      <c r="J4184" s="168"/>
      <c r="K4184" s="503"/>
    </row>
    <row r="4185" spans="1:11" x14ac:dyDescent="0.2">
      <c r="A4185" s="163">
        <v>4170</v>
      </c>
      <c r="B4185" s="164"/>
      <c r="C4185" s="165"/>
      <c r="D4185" s="166"/>
      <c r="E4185" s="165"/>
      <c r="F4185" s="165"/>
      <c r="G4185" s="220"/>
      <c r="H4185" s="165"/>
      <c r="I4185" s="167"/>
      <c r="J4185" s="168"/>
      <c r="K4185" s="503"/>
    </row>
    <row r="4186" spans="1:11" x14ac:dyDescent="0.2">
      <c r="A4186" s="163">
        <v>4171</v>
      </c>
      <c r="B4186" s="164"/>
      <c r="C4186" s="165"/>
      <c r="D4186" s="166"/>
      <c r="E4186" s="165"/>
      <c r="F4186" s="165"/>
      <c r="G4186" s="220"/>
      <c r="H4186" s="165"/>
      <c r="I4186" s="167"/>
      <c r="J4186" s="168"/>
      <c r="K4186" s="503"/>
    </row>
    <row r="4187" spans="1:11" x14ac:dyDescent="0.2">
      <c r="A4187" s="163">
        <v>4172</v>
      </c>
      <c r="B4187" s="164"/>
      <c r="C4187" s="165"/>
      <c r="D4187" s="166"/>
      <c r="E4187" s="165"/>
      <c r="F4187" s="165"/>
      <c r="G4187" s="220"/>
      <c r="H4187" s="165"/>
      <c r="I4187" s="167"/>
      <c r="J4187" s="168"/>
      <c r="K4187" s="503"/>
    </row>
    <row r="4188" spans="1:11" x14ac:dyDescent="0.2">
      <c r="A4188" s="163">
        <v>4173</v>
      </c>
      <c r="B4188" s="164"/>
      <c r="C4188" s="165"/>
      <c r="D4188" s="166"/>
      <c r="E4188" s="165"/>
      <c r="F4188" s="165"/>
      <c r="G4188" s="220"/>
      <c r="H4188" s="165"/>
      <c r="I4188" s="167"/>
      <c r="J4188" s="168"/>
      <c r="K4188" s="503"/>
    </row>
    <row r="4189" spans="1:11" x14ac:dyDescent="0.2">
      <c r="A4189" s="163">
        <v>4174</v>
      </c>
      <c r="B4189" s="164"/>
      <c r="C4189" s="165"/>
      <c r="D4189" s="166"/>
      <c r="E4189" s="165"/>
      <c r="F4189" s="165"/>
      <c r="G4189" s="220"/>
      <c r="H4189" s="165"/>
      <c r="I4189" s="167"/>
      <c r="J4189" s="168"/>
      <c r="K4189" s="503"/>
    </row>
    <row r="4190" spans="1:11" x14ac:dyDescent="0.2">
      <c r="A4190" s="163">
        <v>4175</v>
      </c>
      <c r="B4190" s="164"/>
      <c r="C4190" s="165"/>
      <c r="D4190" s="166"/>
      <c r="E4190" s="165"/>
      <c r="F4190" s="165"/>
      <c r="G4190" s="220"/>
      <c r="H4190" s="165"/>
      <c r="I4190" s="167"/>
      <c r="J4190" s="168"/>
      <c r="K4190" s="503"/>
    </row>
    <row r="4191" spans="1:11" x14ac:dyDescent="0.2">
      <c r="A4191" s="163">
        <v>4176</v>
      </c>
      <c r="B4191" s="164"/>
      <c r="C4191" s="165"/>
      <c r="D4191" s="166"/>
      <c r="E4191" s="165"/>
      <c r="F4191" s="165"/>
      <c r="G4191" s="220"/>
      <c r="H4191" s="165"/>
      <c r="I4191" s="167"/>
      <c r="J4191" s="168"/>
      <c r="K4191" s="503"/>
    </row>
    <row r="4192" spans="1:11" x14ac:dyDescent="0.2">
      <c r="A4192" s="163">
        <v>4177</v>
      </c>
      <c r="B4192" s="164"/>
      <c r="C4192" s="165"/>
      <c r="D4192" s="166"/>
      <c r="E4192" s="165"/>
      <c r="F4192" s="165"/>
      <c r="G4192" s="220"/>
      <c r="H4192" s="165"/>
      <c r="I4192" s="167"/>
      <c r="J4192" s="168"/>
      <c r="K4192" s="503"/>
    </row>
    <row r="4193" spans="1:11" x14ac:dyDescent="0.2">
      <c r="A4193" s="163">
        <v>4178</v>
      </c>
      <c r="B4193" s="164"/>
      <c r="C4193" s="165"/>
      <c r="D4193" s="166"/>
      <c r="E4193" s="165"/>
      <c r="F4193" s="165"/>
      <c r="G4193" s="220"/>
      <c r="H4193" s="165"/>
      <c r="I4193" s="167"/>
      <c r="J4193" s="168"/>
      <c r="K4193" s="503"/>
    </row>
    <row r="4194" spans="1:11" x14ac:dyDescent="0.2">
      <c r="A4194" s="163">
        <v>4179</v>
      </c>
      <c r="B4194" s="164"/>
      <c r="C4194" s="165"/>
      <c r="D4194" s="166"/>
      <c r="E4194" s="165"/>
      <c r="F4194" s="165"/>
      <c r="G4194" s="220"/>
      <c r="H4194" s="165"/>
      <c r="I4194" s="167"/>
      <c r="J4194" s="168"/>
      <c r="K4194" s="503"/>
    </row>
    <row r="4195" spans="1:11" x14ac:dyDescent="0.2">
      <c r="A4195" s="163">
        <v>4180</v>
      </c>
      <c r="B4195" s="164"/>
      <c r="C4195" s="165"/>
      <c r="D4195" s="166"/>
      <c r="E4195" s="165"/>
      <c r="F4195" s="165"/>
      <c r="G4195" s="220"/>
      <c r="H4195" s="165"/>
      <c r="I4195" s="167"/>
      <c r="J4195" s="168"/>
      <c r="K4195" s="503"/>
    </row>
    <row r="4196" spans="1:11" x14ac:dyDescent="0.2">
      <c r="A4196" s="163">
        <v>4181</v>
      </c>
      <c r="B4196" s="164"/>
      <c r="C4196" s="165"/>
      <c r="D4196" s="166"/>
      <c r="E4196" s="165"/>
      <c r="F4196" s="165"/>
      <c r="G4196" s="220"/>
      <c r="H4196" s="165"/>
      <c r="I4196" s="167"/>
      <c r="J4196" s="168"/>
      <c r="K4196" s="503"/>
    </row>
    <row r="4197" spans="1:11" x14ac:dyDescent="0.2">
      <c r="A4197" s="163">
        <v>4182</v>
      </c>
      <c r="B4197" s="164"/>
      <c r="C4197" s="165"/>
      <c r="D4197" s="166"/>
      <c r="E4197" s="165"/>
      <c r="F4197" s="165"/>
      <c r="G4197" s="220"/>
      <c r="H4197" s="165"/>
      <c r="I4197" s="167"/>
      <c r="J4197" s="168"/>
      <c r="K4197" s="503"/>
    </row>
    <row r="4198" spans="1:11" x14ac:dyDescent="0.2">
      <c r="A4198" s="163">
        <v>4183</v>
      </c>
      <c r="B4198" s="164"/>
      <c r="C4198" s="165"/>
      <c r="D4198" s="166"/>
      <c r="E4198" s="165"/>
      <c r="F4198" s="165"/>
      <c r="G4198" s="220"/>
      <c r="H4198" s="165"/>
      <c r="I4198" s="167"/>
      <c r="J4198" s="168"/>
      <c r="K4198" s="503"/>
    </row>
    <row r="4199" spans="1:11" x14ac:dyDescent="0.2">
      <c r="A4199" s="163">
        <v>4184</v>
      </c>
      <c r="B4199" s="164"/>
      <c r="C4199" s="165"/>
      <c r="D4199" s="166"/>
      <c r="E4199" s="165"/>
      <c r="F4199" s="165"/>
      <c r="G4199" s="220"/>
      <c r="H4199" s="165"/>
      <c r="I4199" s="167"/>
      <c r="J4199" s="168"/>
      <c r="K4199" s="503"/>
    </row>
    <row r="4200" spans="1:11" x14ac:dyDescent="0.2">
      <c r="A4200" s="163">
        <v>4185</v>
      </c>
      <c r="B4200" s="164"/>
      <c r="C4200" s="165"/>
      <c r="D4200" s="166"/>
      <c r="E4200" s="165"/>
      <c r="F4200" s="165"/>
      <c r="G4200" s="220"/>
      <c r="H4200" s="165"/>
      <c r="I4200" s="167"/>
      <c r="J4200" s="168"/>
      <c r="K4200" s="503"/>
    </row>
    <row r="4201" spans="1:11" x14ac:dyDescent="0.2">
      <c r="A4201" s="163">
        <v>4186</v>
      </c>
      <c r="B4201" s="164"/>
      <c r="C4201" s="165"/>
      <c r="D4201" s="166"/>
      <c r="E4201" s="165"/>
      <c r="F4201" s="165"/>
      <c r="G4201" s="220"/>
      <c r="H4201" s="165"/>
      <c r="I4201" s="167"/>
      <c r="J4201" s="168"/>
      <c r="K4201" s="503"/>
    </row>
    <row r="4202" spans="1:11" x14ac:dyDescent="0.2">
      <c r="A4202" s="163">
        <v>4187</v>
      </c>
      <c r="B4202" s="164"/>
      <c r="C4202" s="165"/>
      <c r="D4202" s="166"/>
      <c r="E4202" s="165"/>
      <c r="F4202" s="165"/>
      <c r="G4202" s="220"/>
      <c r="H4202" s="165"/>
      <c r="I4202" s="167"/>
      <c r="J4202" s="168"/>
      <c r="K4202" s="503"/>
    </row>
    <row r="4203" spans="1:11" x14ac:dyDescent="0.2">
      <c r="A4203" s="163">
        <v>4188</v>
      </c>
      <c r="B4203" s="164"/>
      <c r="C4203" s="165"/>
      <c r="D4203" s="166"/>
      <c r="E4203" s="165"/>
      <c r="F4203" s="165"/>
      <c r="G4203" s="220"/>
      <c r="H4203" s="165"/>
      <c r="I4203" s="167"/>
      <c r="J4203" s="168"/>
      <c r="K4203" s="503"/>
    </row>
    <row r="4204" spans="1:11" x14ac:dyDescent="0.2">
      <c r="A4204" s="163">
        <v>4189</v>
      </c>
      <c r="B4204" s="164"/>
      <c r="C4204" s="165"/>
      <c r="D4204" s="166"/>
      <c r="E4204" s="165"/>
      <c r="F4204" s="165"/>
      <c r="G4204" s="220"/>
      <c r="H4204" s="165"/>
      <c r="I4204" s="167"/>
      <c r="J4204" s="168"/>
      <c r="K4204" s="503"/>
    </row>
    <row r="4205" spans="1:11" x14ac:dyDescent="0.2">
      <c r="A4205" s="163">
        <v>4190</v>
      </c>
      <c r="B4205" s="164"/>
      <c r="C4205" s="165"/>
      <c r="D4205" s="166"/>
      <c r="E4205" s="165"/>
      <c r="F4205" s="165"/>
      <c r="G4205" s="220"/>
      <c r="H4205" s="165"/>
      <c r="I4205" s="167"/>
      <c r="J4205" s="168"/>
      <c r="K4205" s="503"/>
    </row>
    <row r="4206" spans="1:11" x14ac:dyDescent="0.2">
      <c r="A4206" s="163">
        <v>4191</v>
      </c>
      <c r="B4206" s="164"/>
      <c r="C4206" s="165"/>
      <c r="D4206" s="166"/>
      <c r="E4206" s="165"/>
      <c r="F4206" s="165"/>
      <c r="G4206" s="220"/>
      <c r="H4206" s="165"/>
      <c r="I4206" s="167"/>
      <c r="J4206" s="168"/>
      <c r="K4206" s="503"/>
    </row>
    <row r="4207" spans="1:11" x14ac:dyDescent="0.2">
      <c r="A4207" s="163">
        <v>4192</v>
      </c>
      <c r="B4207" s="164"/>
      <c r="C4207" s="165"/>
      <c r="D4207" s="166"/>
      <c r="E4207" s="165"/>
      <c r="F4207" s="165"/>
      <c r="G4207" s="220"/>
      <c r="H4207" s="165"/>
      <c r="I4207" s="167"/>
      <c r="J4207" s="168"/>
      <c r="K4207" s="503"/>
    </row>
    <row r="4208" spans="1:11" x14ac:dyDescent="0.2">
      <c r="A4208" s="163">
        <v>4193</v>
      </c>
      <c r="B4208" s="164"/>
      <c r="C4208" s="165"/>
      <c r="D4208" s="166"/>
      <c r="E4208" s="165"/>
      <c r="F4208" s="165"/>
      <c r="G4208" s="220"/>
      <c r="H4208" s="165"/>
      <c r="I4208" s="167"/>
      <c r="J4208" s="168"/>
      <c r="K4208" s="503"/>
    </row>
    <row r="4209" spans="1:11" x14ac:dyDescent="0.2">
      <c r="A4209" s="163">
        <v>4194</v>
      </c>
      <c r="B4209" s="164"/>
      <c r="C4209" s="165"/>
      <c r="D4209" s="166"/>
      <c r="E4209" s="165"/>
      <c r="F4209" s="165"/>
      <c r="G4209" s="220"/>
      <c r="H4209" s="165"/>
      <c r="I4209" s="167"/>
      <c r="J4209" s="168"/>
      <c r="K4209" s="503"/>
    </row>
    <row r="4210" spans="1:11" x14ac:dyDescent="0.2">
      <c r="A4210" s="163">
        <v>4195</v>
      </c>
      <c r="B4210" s="164"/>
      <c r="C4210" s="165"/>
      <c r="D4210" s="166"/>
      <c r="E4210" s="165"/>
      <c r="F4210" s="165"/>
      <c r="G4210" s="220"/>
      <c r="H4210" s="165"/>
      <c r="I4210" s="167"/>
      <c r="J4210" s="168"/>
      <c r="K4210" s="503"/>
    </row>
    <row r="4211" spans="1:11" x14ac:dyDescent="0.2">
      <c r="A4211" s="163">
        <v>4196</v>
      </c>
      <c r="B4211" s="164"/>
      <c r="C4211" s="165"/>
      <c r="D4211" s="166"/>
      <c r="E4211" s="165"/>
      <c r="F4211" s="165"/>
      <c r="G4211" s="220"/>
      <c r="H4211" s="165"/>
      <c r="I4211" s="167"/>
      <c r="J4211" s="168"/>
      <c r="K4211" s="503"/>
    </row>
    <row r="4212" spans="1:11" x14ac:dyDescent="0.2">
      <c r="A4212" s="163">
        <v>4197</v>
      </c>
      <c r="B4212" s="164"/>
      <c r="C4212" s="165"/>
      <c r="D4212" s="166"/>
      <c r="E4212" s="165"/>
      <c r="F4212" s="165"/>
      <c r="G4212" s="220"/>
      <c r="H4212" s="165"/>
      <c r="I4212" s="167"/>
      <c r="J4212" s="168"/>
      <c r="K4212" s="503"/>
    </row>
    <row r="4213" spans="1:11" x14ac:dyDescent="0.2">
      <c r="A4213" s="163">
        <v>4198</v>
      </c>
      <c r="B4213" s="164"/>
      <c r="C4213" s="165"/>
      <c r="D4213" s="166"/>
      <c r="E4213" s="165"/>
      <c r="F4213" s="165"/>
      <c r="G4213" s="220"/>
      <c r="H4213" s="165"/>
      <c r="I4213" s="167"/>
      <c r="J4213" s="168"/>
      <c r="K4213" s="503"/>
    </row>
    <row r="4214" spans="1:11" x14ac:dyDescent="0.2">
      <c r="A4214" s="163">
        <v>4199</v>
      </c>
      <c r="B4214" s="164"/>
      <c r="C4214" s="165"/>
      <c r="D4214" s="166"/>
      <c r="E4214" s="165"/>
      <c r="F4214" s="165"/>
      <c r="G4214" s="220"/>
      <c r="H4214" s="165"/>
      <c r="I4214" s="167"/>
      <c r="J4214" s="168"/>
      <c r="K4214" s="503"/>
    </row>
    <row r="4215" spans="1:11" x14ac:dyDescent="0.2">
      <c r="A4215" s="163">
        <v>4200</v>
      </c>
      <c r="B4215" s="164"/>
      <c r="C4215" s="165"/>
      <c r="D4215" s="166"/>
      <c r="E4215" s="165"/>
      <c r="F4215" s="165"/>
      <c r="G4215" s="220"/>
      <c r="H4215" s="165"/>
      <c r="I4215" s="167"/>
      <c r="J4215" s="168"/>
      <c r="K4215" s="503"/>
    </row>
    <row r="4216" spans="1:11" x14ac:dyDescent="0.2">
      <c r="A4216" s="163">
        <v>4201</v>
      </c>
      <c r="B4216" s="164"/>
      <c r="C4216" s="165"/>
      <c r="D4216" s="166"/>
      <c r="E4216" s="165"/>
      <c r="F4216" s="165"/>
      <c r="G4216" s="220"/>
      <c r="H4216" s="165"/>
      <c r="I4216" s="167"/>
      <c r="J4216" s="168"/>
      <c r="K4216" s="503"/>
    </row>
    <row r="4217" spans="1:11" x14ac:dyDescent="0.2">
      <c r="A4217" s="163">
        <v>4202</v>
      </c>
      <c r="B4217" s="164"/>
      <c r="C4217" s="165"/>
      <c r="D4217" s="166"/>
      <c r="E4217" s="165"/>
      <c r="F4217" s="165"/>
      <c r="G4217" s="220"/>
      <c r="H4217" s="165"/>
      <c r="I4217" s="167"/>
      <c r="J4217" s="168"/>
      <c r="K4217" s="503"/>
    </row>
    <row r="4218" spans="1:11" x14ac:dyDescent="0.2">
      <c r="A4218" s="163">
        <v>4203</v>
      </c>
      <c r="B4218" s="164"/>
      <c r="C4218" s="165"/>
      <c r="D4218" s="166"/>
      <c r="E4218" s="165"/>
      <c r="F4218" s="165"/>
      <c r="G4218" s="220"/>
      <c r="H4218" s="165"/>
      <c r="I4218" s="167"/>
      <c r="J4218" s="168"/>
      <c r="K4218" s="503"/>
    </row>
    <row r="4219" spans="1:11" x14ac:dyDescent="0.2">
      <c r="A4219" s="163">
        <v>4204</v>
      </c>
      <c r="B4219" s="164"/>
      <c r="C4219" s="165"/>
      <c r="D4219" s="166"/>
      <c r="E4219" s="165"/>
      <c r="F4219" s="165"/>
      <c r="G4219" s="220"/>
      <c r="H4219" s="165"/>
      <c r="I4219" s="167"/>
      <c r="J4219" s="168"/>
      <c r="K4219" s="503"/>
    </row>
    <row r="4220" spans="1:11" x14ac:dyDescent="0.2">
      <c r="A4220" s="163">
        <v>4205</v>
      </c>
      <c r="B4220" s="164"/>
      <c r="C4220" s="165"/>
      <c r="D4220" s="166"/>
      <c r="E4220" s="165"/>
      <c r="F4220" s="165"/>
      <c r="G4220" s="220"/>
      <c r="H4220" s="165"/>
      <c r="I4220" s="167"/>
      <c r="J4220" s="168"/>
      <c r="K4220" s="503"/>
    </row>
    <row r="4221" spans="1:11" x14ac:dyDescent="0.2">
      <c r="A4221" s="163">
        <v>4206</v>
      </c>
      <c r="B4221" s="164"/>
      <c r="C4221" s="165"/>
      <c r="D4221" s="166"/>
      <c r="E4221" s="165"/>
      <c r="F4221" s="165"/>
      <c r="G4221" s="220"/>
      <c r="H4221" s="165"/>
      <c r="I4221" s="167"/>
      <c r="J4221" s="168"/>
      <c r="K4221" s="503"/>
    </row>
    <row r="4222" spans="1:11" x14ac:dyDescent="0.2">
      <c r="A4222" s="163">
        <v>4207</v>
      </c>
      <c r="B4222" s="164"/>
      <c r="C4222" s="165"/>
      <c r="D4222" s="166"/>
      <c r="E4222" s="165"/>
      <c r="F4222" s="165"/>
      <c r="G4222" s="220"/>
      <c r="H4222" s="165"/>
      <c r="I4222" s="167"/>
      <c r="J4222" s="168"/>
      <c r="K4222" s="503"/>
    </row>
    <row r="4223" spans="1:11" x14ac:dyDescent="0.2">
      <c r="A4223" s="163">
        <v>4208</v>
      </c>
      <c r="B4223" s="164"/>
      <c r="C4223" s="165"/>
      <c r="D4223" s="166"/>
      <c r="E4223" s="165"/>
      <c r="F4223" s="165"/>
      <c r="G4223" s="220"/>
      <c r="H4223" s="165"/>
      <c r="I4223" s="167"/>
      <c r="J4223" s="168"/>
      <c r="K4223" s="503"/>
    </row>
    <row r="4224" spans="1:11" x14ac:dyDescent="0.2">
      <c r="A4224" s="163">
        <v>4209</v>
      </c>
      <c r="B4224" s="164"/>
      <c r="C4224" s="165"/>
      <c r="D4224" s="166"/>
      <c r="E4224" s="165"/>
      <c r="F4224" s="165"/>
      <c r="G4224" s="220"/>
      <c r="H4224" s="165"/>
      <c r="I4224" s="167"/>
      <c r="J4224" s="168"/>
      <c r="K4224" s="503"/>
    </row>
    <row r="4225" spans="1:11" x14ac:dyDescent="0.2">
      <c r="A4225" s="163">
        <v>4210</v>
      </c>
      <c r="B4225" s="164"/>
      <c r="C4225" s="165"/>
      <c r="D4225" s="166"/>
      <c r="E4225" s="165"/>
      <c r="F4225" s="165"/>
      <c r="G4225" s="220"/>
      <c r="H4225" s="165"/>
      <c r="I4225" s="167"/>
      <c r="J4225" s="168"/>
      <c r="K4225" s="503"/>
    </row>
    <row r="4226" spans="1:11" x14ac:dyDescent="0.2">
      <c r="A4226" s="163">
        <v>4211</v>
      </c>
      <c r="B4226" s="164"/>
      <c r="C4226" s="165"/>
      <c r="D4226" s="166"/>
      <c r="E4226" s="165"/>
      <c r="F4226" s="165"/>
      <c r="G4226" s="220"/>
      <c r="H4226" s="165"/>
      <c r="I4226" s="167"/>
      <c r="J4226" s="168"/>
      <c r="K4226" s="503"/>
    </row>
    <row r="4227" spans="1:11" x14ac:dyDescent="0.2">
      <c r="A4227" s="163">
        <v>4212</v>
      </c>
      <c r="B4227" s="164"/>
      <c r="C4227" s="165"/>
      <c r="D4227" s="166"/>
      <c r="E4227" s="165"/>
      <c r="F4227" s="165"/>
      <c r="G4227" s="220"/>
      <c r="H4227" s="165"/>
      <c r="I4227" s="167"/>
      <c r="J4227" s="168"/>
      <c r="K4227" s="503"/>
    </row>
    <row r="4228" spans="1:11" x14ac:dyDescent="0.2">
      <c r="A4228" s="163">
        <v>4213</v>
      </c>
      <c r="B4228" s="164"/>
      <c r="C4228" s="165"/>
      <c r="D4228" s="166"/>
      <c r="E4228" s="165"/>
      <c r="F4228" s="165"/>
      <c r="G4228" s="220"/>
      <c r="H4228" s="165"/>
      <c r="I4228" s="167"/>
      <c r="J4228" s="168"/>
      <c r="K4228" s="503"/>
    </row>
    <row r="4229" spans="1:11" x14ac:dyDescent="0.2">
      <c r="A4229" s="163">
        <v>4214</v>
      </c>
      <c r="B4229" s="164"/>
      <c r="C4229" s="165"/>
      <c r="D4229" s="166"/>
      <c r="E4229" s="165"/>
      <c r="F4229" s="165"/>
      <c r="G4229" s="220"/>
      <c r="H4229" s="165"/>
      <c r="I4229" s="167"/>
      <c r="J4229" s="168"/>
      <c r="K4229" s="503"/>
    </row>
    <row r="4230" spans="1:11" x14ac:dyDescent="0.2">
      <c r="A4230" s="163">
        <v>4215</v>
      </c>
      <c r="B4230" s="164"/>
      <c r="C4230" s="165"/>
      <c r="D4230" s="166"/>
      <c r="E4230" s="165"/>
      <c r="F4230" s="165"/>
      <c r="G4230" s="220"/>
      <c r="H4230" s="165"/>
      <c r="I4230" s="167"/>
      <c r="J4230" s="168"/>
      <c r="K4230" s="503"/>
    </row>
    <row r="4231" spans="1:11" x14ac:dyDescent="0.2">
      <c r="A4231" s="163">
        <v>4216</v>
      </c>
      <c r="B4231" s="164"/>
      <c r="C4231" s="165"/>
      <c r="D4231" s="166"/>
      <c r="E4231" s="165"/>
      <c r="F4231" s="165"/>
      <c r="G4231" s="220"/>
      <c r="H4231" s="165"/>
      <c r="I4231" s="167"/>
      <c r="J4231" s="168"/>
      <c r="K4231" s="503"/>
    </row>
    <row r="4232" spans="1:11" x14ac:dyDescent="0.2">
      <c r="A4232" s="163">
        <v>4217</v>
      </c>
      <c r="B4232" s="164"/>
      <c r="C4232" s="165"/>
      <c r="D4232" s="166"/>
      <c r="E4232" s="165"/>
      <c r="F4232" s="165"/>
      <c r="G4232" s="220"/>
      <c r="H4232" s="165"/>
      <c r="I4232" s="167"/>
      <c r="J4232" s="168"/>
      <c r="K4232" s="503"/>
    </row>
    <row r="4233" spans="1:11" x14ac:dyDescent="0.2">
      <c r="A4233" s="163">
        <v>4218</v>
      </c>
      <c r="B4233" s="164"/>
      <c r="C4233" s="165"/>
      <c r="D4233" s="166"/>
      <c r="E4233" s="165"/>
      <c r="F4233" s="165"/>
      <c r="G4233" s="220"/>
      <c r="H4233" s="165"/>
      <c r="I4233" s="167"/>
      <c r="J4233" s="168"/>
      <c r="K4233" s="503"/>
    </row>
    <row r="4234" spans="1:11" x14ac:dyDescent="0.2">
      <c r="A4234" s="163">
        <v>4219</v>
      </c>
      <c r="B4234" s="164"/>
      <c r="C4234" s="165"/>
      <c r="D4234" s="166"/>
      <c r="E4234" s="165"/>
      <c r="F4234" s="165"/>
      <c r="G4234" s="220"/>
      <c r="H4234" s="165"/>
      <c r="I4234" s="167"/>
      <c r="J4234" s="168"/>
      <c r="K4234" s="503"/>
    </row>
    <row r="4235" spans="1:11" x14ac:dyDescent="0.2">
      <c r="A4235" s="163">
        <v>4220</v>
      </c>
      <c r="B4235" s="164"/>
      <c r="C4235" s="165"/>
      <c r="D4235" s="166"/>
      <c r="E4235" s="165"/>
      <c r="F4235" s="165"/>
      <c r="G4235" s="220"/>
      <c r="H4235" s="165"/>
      <c r="I4235" s="167"/>
      <c r="J4235" s="168"/>
      <c r="K4235" s="503"/>
    </row>
    <row r="4236" spans="1:11" x14ac:dyDescent="0.2">
      <c r="A4236" s="163">
        <v>4221</v>
      </c>
      <c r="B4236" s="164"/>
      <c r="C4236" s="165"/>
      <c r="D4236" s="166"/>
      <c r="E4236" s="165"/>
      <c r="F4236" s="165"/>
      <c r="G4236" s="220"/>
      <c r="H4236" s="165"/>
      <c r="I4236" s="167"/>
      <c r="J4236" s="168"/>
      <c r="K4236" s="503"/>
    </row>
    <row r="4237" spans="1:11" x14ac:dyDescent="0.2">
      <c r="A4237" s="163">
        <v>4222</v>
      </c>
      <c r="B4237" s="164"/>
      <c r="C4237" s="165"/>
      <c r="D4237" s="166"/>
      <c r="E4237" s="165"/>
      <c r="F4237" s="165"/>
      <c r="G4237" s="220"/>
      <c r="H4237" s="165"/>
      <c r="I4237" s="167"/>
      <c r="J4237" s="168"/>
      <c r="K4237" s="503"/>
    </row>
    <row r="4238" spans="1:11" x14ac:dyDescent="0.2">
      <c r="A4238" s="163">
        <v>4223</v>
      </c>
      <c r="B4238" s="164"/>
      <c r="C4238" s="165"/>
      <c r="D4238" s="166"/>
      <c r="E4238" s="165"/>
      <c r="F4238" s="165"/>
      <c r="G4238" s="220"/>
      <c r="H4238" s="165"/>
      <c r="I4238" s="167"/>
      <c r="J4238" s="168"/>
      <c r="K4238" s="503"/>
    </row>
    <row r="4239" spans="1:11" x14ac:dyDescent="0.2">
      <c r="A4239" s="163">
        <v>4224</v>
      </c>
      <c r="B4239" s="164"/>
      <c r="C4239" s="165"/>
      <c r="D4239" s="166"/>
      <c r="E4239" s="165"/>
      <c r="F4239" s="165"/>
      <c r="G4239" s="220"/>
      <c r="H4239" s="165"/>
      <c r="I4239" s="167"/>
      <c r="J4239" s="168"/>
      <c r="K4239" s="503"/>
    </row>
    <row r="4240" spans="1:11" x14ac:dyDescent="0.2">
      <c r="A4240" s="163">
        <v>4225</v>
      </c>
      <c r="B4240" s="164"/>
      <c r="C4240" s="165"/>
      <c r="D4240" s="166"/>
      <c r="E4240" s="165"/>
      <c r="F4240" s="165"/>
      <c r="G4240" s="220"/>
      <c r="H4240" s="165"/>
      <c r="I4240" s="167"/>
      <c r="J4240" s="168"/>
      <c r="K4240" s="503"/>
    </row>
    <row r="4241" spans="1:11" x14ac:dyDescent="0.2">
      <c r="A4241" s="163">
        <v>4226</v>
      </c>
      <c r="B4241" s="164"/>
      <c r="C4241" s="165"/>
      <c r="D4241" s="166"/>
      <c r="E4241" s="165"/>
      <c r="F4241" s="165"/>
      <c r="G4241" s="220"/>
      <c r="H4241" s="165"/>
      <c r="I4241" s="167"/>
      <c r="J4241" s="168"/>
      <c r="K4241" s="503"/>
    </row>
    <row r="4242" spans="1:11" x14ac:dyDescent="0.2">
      <c r="A4242" s="163">
        <v>4227</v>
      </c>
      <c r="B4242" s="164"/>
      <c r="C4242" s="165"/>
      <c r="D4242" s="166"/>
      <c r="E4242" s="165"/>
      <c r="F4242" s="165"/>
      <c r="G4242" s="220"/>
      <c r="H4242" s="165"/>
      <c r="I4242" s="167"/>
      <c r="J4242" s="168"/>
      <c r="K4242" s="503"/>
    </row>
    <row r="4243" spans="1:11" x14ac:dyDescent="0.2">
      <c r="A4243" s="163">
        <v>4228</v>
      </c>
      <c r="B4243" s="164"/>
      <c r="C4243" s="165"/>
      <c r="D4243" s="166"/>
      <c r="E4243" s="165"/>
      <c r="F4243" s="165"/>
      <c r="G4243" s="220"/>
      <c r="H4243" s="165"/>
      <c r="I4243" s="167"/>
      <c r="J4243" s="168"/>
      <c r="K4243" s="503"/>
    </row>
    <row r="4244" spans="1:11" x14ac:dyDescent="0.2">
      <c r="A4244" s="163">
        <v>4229</v>
      </c>
      <c r="B4244" s="164"/>
      <c r="C4244" s="165"/>
      <c r="D4244" s="166"/>
      <c r="E4244" s="165"/>
      <c r="F4244" s="165"/>
      <c r="G4244" s="220"/>
      <c r="H4244" s="165"/>
      <c r="I4244" s="167"/>
      <c r="J4244" s="168"/>
      <c r="K4244" s="503"/>
    </row>
    <row r="4245" spans="1:11" x14ac:dyDescent="0.2">
      <c r="A4245" s="163">
        <v>4230</v>
      </c>
      <c r="B4245" s="164"/>
      <c r="C4245" s="165"/>
      <c r="D4245" s="166"/>
      <c r="E4245" s="165"/>
      <c r="F4245" s="165"/>
      <c r="G4245" s="220"/>
      <c r="H4245" s="165"/>
      <c r="I4245" s="167"/>
      <c r="J4245" s="168"/>
      <c r="K4245" s="503"/>
    </row>
    <row r="4246" spans="1:11" x14ac:dyDescent="0.2">
      <c r="A4246" s="163">
        <v>4231</v>
      </c>
      <c r="B4246" s="164"/>
      <c r="C4246" s="165"/>
      <c r="D4246" s="166"/>
      <c r="E4246" s="165"/>
      <c r="F4246" s="165"/>
      <c r="G4246" s="220"/>
      <c r="H4246" s="165"/>
      <c r="I4246" s="167"/>
      <c r="J4246" s="168"/>
      <c r="K4246" s="503"/>
    </row>
    <row r="4247" spans="1:11" x14ac:dyDescent="0.2">
      <c r="A4247" s="163">
        <v>4232</v>
      </c>
      <c r="B4247" s="164"/>
      <c r="C4247" s="165"/>
      <c r="D4247" s="166"/>
      <c r="E4247" s="165"/>
      <c r="F4247" s="165"/>
      <c r="G4247" s="220"/>
      <c r="H4247" s="165"/>
      <c r="I4247" s="167"/>
      <c r="J4247" s="168"/>
      <c r="K4247" s="503"/>
    </row>
    <row r="4248" spans="1:11" x14ac:dyDescent="0.2">
      <c r="A4248" s="163">
        <v>4233</v>
      </c>
      <c r="B4248" s="164"/>
      <c r="C4248" s="165"/>
      <c r="D4248" s="166"/>
      <c r="E4248" s="165"/>
      <c r="F4248" s="165"/>
      <c r="G4248" s="220"/>
      <c r="H4248" s="165"/>
      <c r="I4248" s="167"/>
      <c r="J4248" s="168"/>
      <c r="K4248" s="503"/>
    </row>
    <row r="4249" spans="1:11" x14ac:dyDescent="0.2">
      <c r="A4249" s="163">
        <v>4234</v>
      </c>
      <c r="B4249" s="164"/>
      <c r="C4249" s="165"/>
      <c r="D4249" s="166"/>
      <c r="E4249" s="165"/>
      <c r="F4249" s="165"/>
      <c r="G4249" s="220"/>
      <c r="H4249" s="165"/>
      <c r="I4249" s="167"/>
      <c r="J4249" s="168"/>
      <c r="K4249" s="503"/>
    </row>
    <row r="4250" spans="1:11" x14ac:dyDescent="0.2">
      <c r="A4250" s="163">
        <v>4235</v>
      </c>
      <c r="B4250" s="164"/>
      <c r="C4250" s="165"/>
      <c r="D4250" s="166"/>
      <c r="E4250" s="165"/>
      <c r="F4250" s="165"/>
      <c r="G4250" s="220"/>
      <c r="H4250" s="165"/>
      <c r="I4250" s="167"/>
      <c r="J4250" s="168"/>
      <c r="K4250" s="503"/>
    </row>
    <row r="4251" spans="1:11" x14ac:dyDescent="0.2">
      <c r="A4251" s="163">
        <v>4236</v>
      </c>
      <c r="B4251" s="164"/>
      <c r="C4251" s="165"/>
      <c r="D4251" s="166"/>
      <c r="E4251" s="165"/>
      <c r="F4251" s="165"/>
      <c r="G4251" s="220"/>
      <c r="H4251" s="165"/>
      <c r="I4251" s="167"/>
      <c r="J4251" s="168"/>
      <c r="K4251" s="503"/>
    </row>
    <row r="4252" spans="1:11" x14ac:dyDescent="0.2">
      <c r="A4252" s="163">
        <v>4237</v>
      </c>
      <c r="B4252" s="164"/>
      <c r="C4252" s="165"/>
      <c r="D4252" s="166"/>
      <c r="E4252" s="165"/>
      <c r="F4252" s="165"/>
      <c r="G4252" s="220"/>
      <c r="H4252" s="165"/>
      <c r="I4252" s="167"/>
      <c r="J4252" s="168"/>
      <c r="K4252" s="503"/>
    </row>
    <row r="4253" spans="1:11" x14ac:dyDescent="0.2">
      <c r="A4253" s="163">
        <v>4238</v>
      </c>
      <c r="B4253" s="164"/>
      <c r="C4253" s="165"/>
      <c r="D4253" s="166"/>
      <c r="E4253" s="165"/>
      <c r="F4253" s="165"/>
      <c r="G4253" s="220"/>
      <c r="H4253" s="165"/>
      <c r="I4253" s="167"/>
      <c r="J4253" s="168"/>
      <c r="K4253" s="503"/>
    </row>
    <row r="4254" spans="1:11" x14ac:dyDescent="0.2">
      <c r="A4254" s="163">
        <v>4239</v>
      </c>
      <c r="B4254" s="164"/>
      <c r="C4254" s="165"/>
      <c r="D4254" s="166"/>
      <c r="E4254" s="165"/>
      <c r="F4254" s="165"/>
      <c r="G4254" s="220"/>
      <c r="H4254" s="165"/>
      <c r="I4254" s="167"/>
      <c r="J4254" s="168"/>
      <c r="K4254" s="503"/>
    </row>
    <row r="4255" spans="1:11" x14ac:dyDescent="0.2">
      <c r="A4255" s="163">
        <v>4240</v>
      </c>
      <c r="B4255" s="164"/>
      <c r="C4255" s="165"/>
      <c r="D4255" s="166"/>
      <c r="E4255" s="165"/>
      <c r="F4255" s="165"/>
      <c r="G4255" s="220"/>
      <c r="H4255" s="165"/>
      <c r="I4255" s="167"/>
      <c r="J4255" s="168"/>
      <c r="K4255" s="503"/>
    </row>
    <row r="4256" spans="1:11" x14ac:dyDescent="0.2">
      <c r="A4256" s="163">
        <v>4241</v>
      </c>
      <c r="B4256" s="164"/>
      <c r="C4256" s="165"/>
      <c r="D4256" s="166"/>
      <c r="E4256" s="165"/>
      <c r="F4256" s="165"/>
      <c r="G4256" s="220"/>
      <c r="H4256" s="165"/>
      <c r="I4256" s="167"/>
      <c r="J4256" s="168"/>
      <c r="K4256" s="503"/>
    </row>
    <row r="4257" spans="1:11" x14ac:dyDescent="0.2">
      <c r="A4257" s="163">
        <v>4242</v>
      </c>
      <c r="B4257" s="164"/>
      <c r="C4257" s="165"/>
      <c r="D4257" s="166"/>
      <c r="E4257" s="165"/>
      <c r="F4257" s="165"/>
      <c r="G4257" s="220"/>
      <c r="H4257" s="165"/>
      <c r="I4257" s="167"/>
      <c r="J4257" s="168"/>
      <c r="K4257" s="503"/>
    </row>
    <row r="4258" spans="1:11" x14ac:dyDescent="0.2">
      <c r="A4258" s="163">
        <v>4243</v>
      </c>
      <c r="B4258" s="164"/>
      <c r="C4258" s="165"/>
      <c r="D4258" s="166"/>
      <c r="E4258" s="165"/>
      <c r="F4258" s="165"/>
      <c r="G4258" s="220"/>
      <c r="H4258" s="165"/>
      <c r="I4258" s="167"/>
      <c r="J4258" s="168"/>
      <c r="K4258" s="503"/>
    </row>
    <row r="4259" spans="1:11" x14ac:dyDescent="0.2">
      <c r="A4259" s="163">
        <v>4244</v>
      </c>
      <c r="B4259" s="164"/>
      <c r="C4259" s="165"/>
      <c r="D4259" s="166"/>
      <c r="E4259" s="165"/>
      <c r="F4259" s="165"/>
      <c r="G4259" s="220"/>
      <c r="H4259" s="165"/>
      <c r="I4259" s="167"/>
      <c r="J4259" s="168"/>
      <c r="K4259" s="503"/>
    </row>
    <row r="4260" spans="1:11" x14ac:dyDescent="0.2">
      <c r="A4260" s="163">
        <v>4245</v>
      </c>
      <c r="B4260" s="164"/>
      <c r="C4260" s="165"/>
      <c r="D4260" s="166"/>
      <c r="E4260" s="165"/>
      <c r="F4260" s="165"/>
      <c r="G4260" s="220"/>
      <c r="H4260" s="165"/>
      <c r="I4260" s="167"/>
      <c r="J4260" s="168"/>
      <c r="K4260" s="503"/>
    </row>
    <row r="4261" spans="1:11" x14ac:dyDescent="0.2">
      <c r="A4261" s="163">
        <v>4246</v>
      </c>
      <c r="B4261" s="164"/>
      <c r="C4261" s="165"/>
      <c r="D4261" s="166"/>
      <c r="E4261" s="165"/>
      <c r="F4261" s="165"/>
      <c r="G4261" s="220"/>
      <c r="H4261" s="165"/>
      <c r="I4261" s="167"/>
      <c r="J4261" s="168"/>
      <c r="K4261" s="503"/>
    </row>
    <row r="4262" spans="1:11" x14ac:dyDescent="0.2">
      <c r="A4262" s="163">
        <v>4247</v>
      </c>
      <c r="B4262" s="164"/>
      <c r="C4262" s="165"/>
      <c r="D4262" s="166"/>
      <c r="E4262" s="165"/>
      <c r="F4262" s="165"/>
      <c r="G4262" s="220"/>
      <c r="H4262" s="165"/>
      <c r="I4262" s="167"/>
      <c r="J4262" s="168"/>
      <c r="K4262" s="503"/>
    </row>
    <row r="4263" spans="1:11" x14ac:dyDescent="0.2">
      <c r="A4263" s="163">
        <v>4248</v>
      </c>
      <c r="B4263" s="164"/>
      <c r="C4263" s="165"/>
      <c r="D4263" s="166"/>
      <c r="E4263" s="165"/>
      <c r="F4263" s="165"/>
      <c r="G4263" s="220"/>
      <c r="H4263" s="165"/>
      <c r="I4263" s="167"/>
      <c r="J4263" s="168"/>
      <c r="K4263" s="503"/>
    </row>
    <row r="4264" spans="1:11" x14ac:dyDescent="0.2">
      <c r="A4264" s="163">
        <v>4249</v>
      </c>
      <c r="B4264" s="164"/>
      <c r="C4264" s="165"/>
      <c r="D4264" s="166"/>
      <c r="E4264" s="165"/>
      <c r="F4264" s="165"/>
      <c r="G4264" s="220"/>
      <c r="H4264" s="165"/>
      <c r="I4264" s="167"/>
      <c r="J4264" s="168"/>
      <c r="K4264" s="503"/>
    </row>
    <row r="4265" spans="1:11" x14ac:dyDescent="0.2">
      <c r="A4265" s="163">
        <v>4250</v>
      </c>
      <c r="B4265" s="164"/>
      <c r="C4265" s="165"/>
      <c r="D4265" s="166"/>
      <c r="E4265" s="165"/>
      <c r="F4265" s="165"/>
      <c r="G4265" s="220"/>
      <c r="H4265" s="165"/>
      <c r="I4265" s="167"/>
      <c r="J4265" s="168"/>
      <c r="K4265" s="503"/>
    </row>
    <row r="4266" spans="1:11" x14ac:dyDescent="0.2">
      <c r="A4266" s="163">
        <v>4251</v>
      </c>
      <c r="B4266" s="164"/>
      <c r="C4266" s="165"/>
      <c r="D4266" s="166"/>
      <c r="E4266" s="165"/>
      <c r="F4266" s="165"/>
      <c r="G4266" s="220"/>
      <c r="H4266" s="165"/>
      <c r="I4266" s="167"/>
      <c r="J4266" s="168"/>
      <c r="K4266" s="503"/>
    </row>
    <row r="4267" spans="1:11" x14ac:dyDescent="0.2">
      <c r="A4267" s="163">
        <v>4252</v>
      </c>
      <c r="B4267" s="164"/>
      <c r="C4267" s="165"/>
      <c r="D4267" s="166"/>
      <c r="E4267" s="165"/>
      <c r="F4267" s="165"/>
      <c r="G4267" s="220"/>
      <c r="H4267" s="165"/>
      <c r="I4267" s="167"/>
      <c r="J4267" s="168"/>
      <c r="K4267" s="503"/>
    </row>
    <row r="4268" spans="1:11" x14ac:dyDescent="0.2">
      <c r="A4268" s="163">
        <v>4253</v>
      </c>
      <c r="B4268" s="164"/>
      <c r="C4268" s="165"/>
      <c r="D4268" s="166"/>
      <c r="E4268" s="165"/>
      <c r="F4268" s="165"/>
      <c r="G4268" s="220"/>
      <c r="H4268" s="165"/>
      <c r="I4268" s="167"/>
      <c r="J4268" s="168"/>
      <c r="K4268" s="503"/>
    </row>
    <row r="4269" spans="1:11" x14ac:dyDescent="0.2">
      <c r="A4269" s="163">
        <v>4254</v>
      </c>
      <c r="B4269" s="164"/>
      <c r="C4269" s="165"/>
      <c r="D4269" s="166"/>
      <c r="E4269" s="165"/>
      <c r="F4269" s="165"/>
      <c r="G4269" s="220"/>
      <c r="H4269" s="165"/>
      <c r="I4269" s="167"/>
      <c r="J4269" s="168"/>
      <c r="K4269" s="503"/>
    </row>
    <row r="4270" spans="1:11" x14ac:dyDescent="0.2">
      <c r="A4270" s="163">
        <v>4255</v>
      </c>
      <c r="B4270" s="164"/>
      <c r="C4270" s="165"/>
      <c r="D4270" s="166"/>
      <c r="E4270" s="165"/>
      <c r="F4270" s="165"/>
      <c r="G4270" s="220"/>
      <c r="H4270" s="165"/>
      <c r="I4270" s="167"/>
      <c r="J4270" s="168"/>
      <c r="K4270" s="503"/>
    </row>
    <row r="4271" spans="1:11" x14ac:dyDescent="0.2">
      <c r="A4271" s="163">
        <v>4256</v>
      </c>
      <c r="B4271" s="164"/>
      <c r="C4271" s="165"/>
      <c r="D4271" s="166"/>
      <c r="E4271" s="165"/>
      <c r="F4271" s="165"/>
      <c r="G4271" s="220"/>
      <c r="H4271" s="165"/>
      <c r="I4271" s="167"/>
      <c r="J4271" s="168"/>
      <c r="K4271" s="503"/>
    </row>
    <row r="4272" spans="1:11" x14ac:dyDescent="0.2">
      <c r="A4272" s="163">
        <v>4257</v>
      </c>
      <c r="B4272" s="164"/>
      <c r="C4272" s="165"/>
      <c r="D4272" s="166"/>
      <c r="E4272" s="165"/>
      <c r="F4272" s="165"/>
      <c r="G4272" s="220"/>
      <c r="H4272" s="165"/>
      <c r="I4272" s="167"/>
      <c r="J4272" s="168"/>
      <c r="K4272" s="503"/>
    </row>
    <row r="4273" spans="1:11" x14ac:dyDescent="0.2">
      <c r="A4273" s="163">
        <v>4258</v>
      </c>
      <c r="B4273" s="164"/>
      <c r="C4273" s="165"/>
      <c r="D4273" s="166"/>
      <c r="E4273" s="165"/>
      <c r="F4273" s="165"/>
      <c r="G4273" s="220"/>
      <c r="H4273" s="165"/>
      <c r="I4273" s="167"/>
      <c r="J4273" s="168"/>
      <c r="K4273" s="503"/>
    </row>
    <row r="4274" spans="1:11" x14ac:dyDescent="0.2">
      <c r="A4274" s="163">
        <v>4259</v>
      </c>
      <c r="B4274" s="164"/>
      <c r="C4274" s="165"/>
      <c r="D4274" s="166"/>
      <c r="E4274" s="165"/>
      <c r="F4274" s="165"/>
      <c r="G4274" s="220"/>
      <c r="H4274" s="165"/>
      <c r="I4274" s="167"/>
      <c r="J4274" s="168"/>
      <c r="K4274" s="503"/>
    </row>
    <row r="4275" spans="1:11" x14ac:dyDescent="0.2">
      <c r="A4275" s="163">
        <v>4260</v>
      </c>
      <c r="B4275" s="164"/>
      <c r="C4275" s="165"/>
      <c r="D4275" s="166"/>
      <c r="E4275" s="165"/>
      <c r="F4275" s="165"/>
      <c r="G4275" s="220"/>
      <c r="H4275" s="165"/>
      <c r="I4275" s="167"/>
      <c r="J4275" s="168"/>
      <c r="K4275" s="503"/>
    </row>
    <row r="4276" spans="1:11" x14ac:dyDescent="0.2">
      <c r="A4276" s="163">
        <v>4261</v>
      </c>
      <c r="B4276" s="164"/>
      <c r="C4276" s="165"/>
      <c r="D4276" s="166"/>
      <c r="E4276" s="165"/>
      <c r="F4276" s="165"/>
      <c r="G4276" s="220"/>
      <c r="H4276" s="165"/>
      <c r="I4276" s="167"/>
      <c r="J4276" s="168"/>
      <c r="K4276" s="503"/>
    </row>
    <row r="4277" spans="1:11" x14ac:dyDescent="0.2">
      <c r="A4277" s="163">
        <v>4262</v>
      </c>
      <c r="B4277" s="164"/>
      <c r="C4277" s="165"/>
      <c r="D4277" s="166"/>
      <c r="E4277" s="165"/>
      <c r="F4277" s="165"/>
      <c r="G4277" s="220"/>
      <c r="H4277" s="165"/>
      <c r="I4277" s="167"/>
      <c r="J4277" s="168"/>
      <c r="K4277" s="503"/>
    </row>
    <row r="4278" spans="1:11" x14ac:dyDescent="0.2">
      <c r="A4278" s="163">
        <v>4263</v>
      </c>
      <c r="B4278" s="164"/>
      <c r="C4278" s="165"/>
      <c r="D4278" s="166"/>
      <c r="E4278" s="165"/>
      <c r="F4278" s="165"/>
      <c r="G4278" s="220"/>
      <c r="H4278" s="165"/>
      <c r="I4278" s="167"/>
      <c r="J4278" s="168"/>
      <c r="K4278" s="503"/>
    </row>
    <row r="4279" spans="1:11" x14ac:dyDescent="0.2">
      <c r="A4279" s="163">
        <v>4264</v>
      </c>
      <c r="B4279" s="164"/>
      <c r="C4279" s="165"/>
      <c r="D4279" s="166"/>
      <c r="E4279" s="165"/>
      <c r="F4279" s="165"/>
      <c r="G4279" s="220"/>
      <c r="H4279" s="165"/>
      <c r="I4279" s="167"/>
      <c r="J4279" s="168"/>
      <c r="K4279" s="503"/>
    </row>
    <row r="4280" spans="1:11" x14ac:dyDescent="0.2">
      <c r="A4280" s="163">
        <v>4265</v>
      </c>
      <c r="B4280" s="164"/>
      <c r="C4280" s="165"/>
      <c r="D4280" s="166"/>
      <c r="E4280" s="165"/>
      <c r="F4280" s="165"/>
      <c r="G4280" s="220"/>
      <c r="H4280" s="165"/>
      <c r="I4280" s="167"/>
      <c r="J4280" s="168"/>
      <c r="K4280" s="503"/>
    </row>
    <row r="4281" spans="1:11" x14ac:dyDescent="0.2">
      <c r="A4281" s="163">
        <v>4266</v>
      </c>
      <c r="B4281" s="164"/>
      <c r="C4281" s="165"/>
      <c r="D4281" s="166"/>
      <c r="E4281" s="165"/>
      <c r="F4281" s="165"/>
      <c r="G4281" s="220"/>
      <c r="H4281" s="165"/>
      <c r="I4281" s="167"/>
      <c r="J4281" s="168"/>
      <c r="K4281" s="503"/>
    </row>
    <row r="4282" spans="1:11" x14ac:dyDescent="0.2">
      <c r="A4282" s="163">
        <v>4267</v>
      </c>
      <c r="B4282" s="164"/>
      <c r="C4282" s="165"/>
      <c r="D4282" s="166"/>
      <c r="E4282" s="165"/>
      <c r="F4282" s="165"/>
      <c r="G4282" s="220"/>
      <c r="H4282" s="165"/>
      <c r="I4282" s="167"/>
      <c r="J4282" s="168"/>
      <c r="K4282" s="503"/>
    </row>
    <row r="4283" spans="1:11" x14ac:dyDescent="0.2">
      <c r="A4283" s="163">
        <v>4268</v>
      </c>
      <c r="B4283" s="164"/>
      <c r="C4283" s="165"/>
      <c r="D4283" s="166"/>
      <c r="E4283" s="165"/>
      <c r="F4283" s="165"/>
      <c r="G4283" s="220"/>
      <c r="H4283" s="165"/>
      <c r="I4283" s="167"/>
      <c r="J4283" s="168"/>
      <c r="K4283" s="503"/>
    </row>
    <row r="4284" spans="1:11" x14ac:dyDescent="0.2">
      <c r="A4284" s="163">
        <v>4269</v>
      </c>
      <c r="B4284" s="164"/>
      <c r="C4284" s="165"/>
      <c r="D4284" s="166"/>
      <c r="E4284" s="165"/>
      <c r="F4284" s="165"/>
      <c r="G4284" s="220"/>
      <c r="H4284" s="165"/>
      <c r="I4284" s="167"/>
      <c r="J4284" s="168"/>
      <c r="K4284" s="503"/>
    </row>
    <row r="4285" spans="1:11" x14ac:dyDescent="0.2">
      <c r="A4285" s="163">
        <v>4270</v>
      </c>
      <c r="B4285" s="164"/>
      <c r="C4285" s="165"/>
      <c r="D4285" s="166"/>
      <c r="E4285" s="165"/>
      <c r="F4285" s="165"/>
      <c r="G4285" s="220"/>
      <c r="H4285" s="165"/>
      <c r="I4285" s="167"/>
      <c r="J4285" s="168"/>
      <c r="K4285" s="503"/>
    </row>
    <row r="4286" spans="1:11" x14ac:dyDescent="0.2">
      <c r="A4286" s="163">
        <v>4271</v>
      </c>
      <c r="B4286" s="164"/>
      <c r="C4286" s="165"/>
      <c r="D4286" s="166"/>
      <c r="E4286" s="165"/>
      <c r="F4286" s="165"/>
      <c r="G4286" s="220"/>
      <c r="H4286" s="165"/>
      <c r="I4286" s="167"/>
      <c r="J4286" s="168"/>
      <c r="K4286" s="503"/>
    </row>
    <row r="4287" spans="1:11" x14ac:dyDescent="0.2">
      <c r="A4287" s="163">
        <v>4272</v>
      </c>
      <c r="B4287" s="164"/>
      <c r="C4287" s="165"/>
      <c r="D4287" s="166"/>
      <c r="E4287" s="165"/>
      <c r="F4287" s="165"/>
      <c r="G4287" s="220"/>
      <c r="H4287" s="165"/>
      <c r="I4287" s="167"/>
      <c r="J4287" s="168"/>
      <c r="K4287" s="503"/>
    </row>
    <row r="4288" spans="1:11" x14ac:dyDescent="0.2">
      <c r="A4288" s="163">
        <v>4273</v>
      </c>
      <c r="B4288" s="164"/>
      <c r="C4288" s="165"/>
      <c r="D4288" s="166"/>
      <c r="E4288" s="165"/>
      <c r="F4288" s="165"/>
      <c r="G4288" s="220"/>
      <c r="H4288" s="165"/>
      <c r="I4288" s="167"/>
      <c r="J4288" s="168"/>
      <c r="K4288" s="503"/>
    </row>
    <row r="4289" spans="1:11" x14ac:dyDescent="0.2">
      <c r="A4289" s="163">
        <v>4274</v>
      </c>
      <c r="B4289" s="164"/>
      <c r="C4289" s="165"/>
      <c r="D4289" s="166"/>
      <c r="E4289" s="165"/>
      <c r="F4289" s="165"/>
      <c r="G4289" s="220"/>
      <c r="H4289" s="165"/>
      <c r="I4289" s="167"/>
      <c r="J4289" s="168"/>
      <c r="K4289" s="503"/>
    </row>
    <row r="4290" spans="1:11" x14ac:dyDescent="0.2">
      <c r="A4290" s="163">
        <v>4275</v>
      </c>
      <c r="B4290" s="164"/>
      <c r="C4290" s="165"/>
      <c r="D4290" s="166"/>
      <c r="E4290" s="165"/>
      <c r="F4290" s="165"/>
      <c r="G4290" s="220"/>
      <c r="H4290" s="165"/>
      <c r="I4290" s="167"/>
      <c r="J4290" s="168"/>
      <c r="K4290" s="503"/>
    </row>
    <row r="4291" spans="1:11" x14ac:dyDescent="0.2">
      <c r="A4291" s="163">
        <v>4276</v>
      </c>
      <c r="B4291" s="164"/>
      <c r="C4291" s="165"/>
      <c r="D4291" s="166"/>
      <c r="E4291" s="165"/>
      <c r="F4291" s="165"/>
      <c r="G4291" s="220"/>
      <c r="H4291" s="165"/>
      <c r="I4291" s="167"/>
      <c r="J4291" s="168"/>
      <c r="K4291" s="503"/>
    </row>
    <row r="4292" spans="1:11" x14ac:dyDescent="0.2">
      <c r="A4292" s="163">
        <v>4277</v>
      </c>
      <c r="B4292" s="164"/>
      <c r="C4292" s="165"/>
      <c r="D4292" s="166"/>
      <c r="E4292" s="165"/>
      <c r="F4292" s="165"/>
      <c r="G4292" s="220"/>
      <c r="H4292" s="165"/>
      <c r="I4292" s="167"/>
      <c r="J4292" s="168"/>
      <c r="K4292" s="503"/>
    </row>
    <row r="4293" spans="1:11" x14ac:dyDescent="0.2">
      <c r="A4293" s="163">
        <v>4278</v>
      </c>
      <c r="B4293" s="164"/>
      <c r="C4293" s="165"/>
      <c r="D4293" s="166"/>
      <c r="E4293" s="165"/>
      <c r="F4293" s="165"/>
      <c r="G4293" s="220"/>
      <c r="H4293" s="165"/>
      <c r="I4293" s="167"/>
      <c r="J4293" s="168"/>
      <c r="K4293" s="503"/>
    </row>
    <row r="4294" spans="1:11" x14ac:dyDescent="0.2">
      <c r="A4294" s="163">
        <v>4279</v>
      </c>
      <c r="B4294" s="164"/>
      <c r="C4294" s="165"/>
      <c r="D4294" s="166"/>
      <c r="E4294" s="165"/>
      <c r="F4294" s="165"/>
      <c r="G4294" s="220"/>
      <c r="H4294" s="165"/>
      <c r="I4294" s="167"/>
      <c r="J4294" s="168"/>
      <c r="K4294" s="503"/>
    </row>
    <row r="4295" spans="1:11" x14ac:dyDescent="0.2">
      <c r="A4295" s="163">
        <v>4280</v>
      </c>
      <c r="B4295" s="164"/>
      <c r="C4295" s="165"/>
      <c r="D4295" s="166"/>
      <c r="E4295" s="165"/>
      <c r="F4295" s="165"/>
      <c r="G4295" s="220"/>
      <c r="H4295" s="165"/>
      <c r="I4295" s="167"/>
      <c r="J4295" s="168"/>
      <c r="K4295" s="503"/>
    </row>
    <row r="4296" spans="1:11" x14ac:dyDescent="0.2">
      <c r="A4296" s="163">
        <v>4281</v>
      </c>
      <c r="B4296" s="164"/>
      <c r="C4296" s="165"/>
      <c r="D4296" s="166"/>
      <c r="E4296" s="165"/>
      <c r="F4296" s="165"/>
      <c r="G4296" s="220"/>
      <c r="H4296" s="165"/>
      <c r="I4296" s="167"/>
      <c r="J4296" s="168"/>
      <c r="K4296" s="503"/>
    </row>
    <row r="4297" spans="1:11" x14ac:dyDescent="0.2">
      <c r="A4297" s="163">
        <v>4282</v>
      </c>
      <c r="B4297" s="164"/>
      <c r="C4297" s="165"/>
      <c r="D4297" s="166"/>
      <c r="E4297" s="165"/>
      <c r="F4297" s="165"/>
      <c r="G4297" s="220"/>
      <c r="H4297" s="165"/>
      <c r="I4297" s="167"/>
      <c r="J4297" s="168"/>
      <c r="K4297" s="503"/>
    </row>
    <row r="4298" spans="1:11" x14ac:dyDescent="0.2">
      <c r="A4298" s="163">
        <v>4283</v>
      </c>
      <c r="B4298" s="164"/>
      <c r="C4298" s="165"/>
      <c r="D4298" s="166"/>
      <c r="E4298" s="165"/>
      <c r="F4298" s="165"/>
      <c r="G4298" s="220"/>
      <c r="H4298" s="165"/>
      <c r="I4298" s="167"/>
      <c r="J4298" s="168"/>
      <c r="K4298" s="503"/>
    </row>
    <row r="4299" spans="1:11" x14ac:dyDescent="0.2">
      <c r="A4299" s="163">
        <v>4284</v>
      </c>
      <c r="B4299" s="164"/>
      <c r="C4299" s="165"/>
      <c r="D4299" s="166"/>
      <c r="E4299" s="165"/>
      <c r="F4299" s="165"/>
      <c r="G4299" s="220"/>
      <c r="H4299" s="165"/>
      <c r="I4299" s="167"/>
      <c r="J4299" s="168"/>
      <c r="K4299" s="503"/>
    </row>
    <row r="4300" spans="1:11" x14ac:dyDescent="0.2">
      <c r="A4300" s="163">
        <v>4285</v>
      </c>
      <c r="B4300" s="164"/>
      <c r="C4300" s="165"/>
      <c r="D4300" s="166"/>
      <c r="E4300" s="165"/>
      <c r="F4300" s="165"/>
      <c r="G4300" s="220"/>
      <c r="H4300" s="165"/>
      <c r="I4300" s="167"/>
      <c r="J4300" s="168"/>
      <c r="K4300" s="503"/>
    </row>
    <row r="4301" spans="1:11" x14ac:dyDescent="0.2">
      <c r="A4301" s="163">
        <v>4286</v>
      </c>
      <c r="B4301" s="164"/>
      <c r="C4301" s="165"/>
      <c r="D4301" s="166"/>
      <c r="E4301" s="165"/>
      <c r="F4301" s="165"/>
      <c r="G4301" s="220"/>
      <c r="H4301" s="165"/>
      <c r="I4301" s="167"/>
      <c r="J4301" s="168"/>
      <c r="K4301" s="503"/>
    </row>
    <row r="4302" spans="1:11" x14ac:dyDescent="0.2">
      <c r="A4302" s="163">
        <v>4287</v>
      </c>
      <c r="B4302" s="164"/>
      <c r="C4302" s="165"/>
      <c r="D4302" s="166"/>
      <c r="E4302" s="165"/>
      <c r="F4302" s="165"/>
      <c r="G4302" s="220"/>
      <c r="H4302" s="165"/>
      <c r="I4302" s="167"/>
      <c r="J4302" s="168"/>
      <c r="K4302" s="503"/>
    </row>
    <row r="4303" spans="1:11" x14ac:dyDescent="0.2">
      <c r="A4303" s="163">
        <v>4288</v>
      </c>
      <c r="B4303" s="164"/>
      <c r="C4303" s="165"/>
      <c r="D4303" s="166"/>
      <c r="E4303" s="165"/>
      <c r="F4303" s="165"/>
      <c r="G4303" s="220"/>
      <c r="H4303" s="165"/>
      <c r="I4303" s="167"/>
      <c r="J4303" s="168"/>
      <c r="K4303" s="503"/>
    </row>
    <row r="4304" spans="1:11" x14ac:dyDescent="0.2">
      <c r="A4304" s="163">
        <v>4289</v>
      </c>
      <c r="B4304" s="164"/>
      <c r="C4304" s="165"/>
      <c r="D4304" s="166"/>
      <c r="E4304" s="165"/>
      <c r="F4304" s="165"/>
      <c r="G4304" s="220"/>
      <c r="H4304" s="165"/>
      <c r="I4304" s="167"/>
      <c r="J4304" s="168"/>
      <c r="K4304" s="503"/>
    </row>
    <row r="4305" spans="1:11" x14ac:dyDescent="0.2">
      <c r="A4305" s="163">
        <v>4290</v>
      </c>
      <c r="B4305" s="164"/>
      <c r="C4305" s="165"/>
      <c r="D4305" s="166"/>
      <c r="E4305" s="165"/>
      <c r="F4305" s="165"/>
      <c r="G4305" s="220"/>
      <c r="H4305" s="165"/>
      <c r="I4305" s="167"/>
      <c r="J4305" s="168"/>
      <c r="K4305" s="503"/>
    </row>
    <row r="4306" spans="1:11" x14ac:dyDescent="0.2">
      <c r="A4306" s="163">
        <v>4291</v>
      </c>
      <c r="B4306" s="164"/>
      <c r="C4306" s="165"/>
      <c r="D4306" s="166"/>
      <c r="E4306" s="165"/>
      <c r="F4306" s="165"/>
      <c r="G4306" s="220"/>
      <c r="H4306" s="165"/>
      <c r="I4306" s="167"/>
      <c r="J4306" s="168"/>
      <c r="K4306" s="503"/>
    </row>
    <row r="4307" spans="1:11" x14ac:dyDescent="0.2">
      <c r="A4307" s="163">
        <v>4292</v>
      </c>
      <c r="B4307" s="164"/>
      <c r="C4307" s="165"/>
      <c r="D4307" s="166"/>
      <c r="E4307" s="165"/>
      <c r="F4307" s="165"/>
      <c r="G4307" s="220"/>
      <c r="H4307" s="165"/>
      <c r="I4307" s="167"/>
      <c r="J4307" s="168"/>
      <c r="K4307" s="503"/>
    </row>
    <row r="4308" spans="1:11" x14ac:dyDescent="0.2">
      <c r="A4308" s="163">
        <v>4293</v>
      </c>
      <c r="B4308" s="164"/>
      <c r="C4308" s="165"/>
      <c r="D4308" s="166"/>
      <c r="E4308" s="165"/>
      <c r="F4308" s="165"/>
      <c r="G4308" s="220"/>
      <c r="H4308" s="165"/>
      <c r="I4308" s="167"/>
      <c r="J4308" s="168"/>
      <c r="K4308" s="503"/>
    </row>
    <row r="4309" spans="1:11" x14ac:dyDescent="0.2">
      <c r="A4309" s="163">
        <v>4294</v>
      </c>
      <c r="B4309" s="164"/>
      <c r="C4309" s="165"/>
      <c r="D4309" s="166"/>
      <c r="E4309" s="165"/>
      <c r="F4309" s="165"/>
      <c r="G4309" s="220"/>
      <c r="H4309" s="165"/>
      <c r="I4309" s="167"/>
      <c r="J4309" s="168"/>
      <c r="K4309" s="503"/>
    </row>
    <row r="4310" spans="1:11" x14ac:dyDescent="0.2">
      <c r="A4310" s="163">
        <v>4295</v>
      </c>
      <c r="B4310" s="164"/>
      <c r="C4310" s="165"/>
      <c r="D4310" s="166"/>
      <c r="E4310" s="165"/>
      <c r="F4310" s="165"/>
      <c r="G4310" s="220"/>
      <c r="H4310" s="165"/>
      <c r="I4310" s="167"/>
      <c r="J4310" s="168"/>
      <c r="K4310" s="503"/>
    </row>
    <row r="4311" spans="1:11" x14ac:dyDescent="0.2">
      <c r="A4311" s="163">
        <v>4296</v>
      </c>
      <c r="B4311" s="164"/>
      <c r="C4311" s="165"/>
      <c r="D4311" s="166"/>
      <c r="E4311" s="165"/>
      <c r="F4311" s="165"/>
      <c r="G4311" s="220"/>
      <c r="H4311" s="165"/>
      <c r="I4311" s="167"/>
      <c r="J4311" s="168"/>
      <c r="K4311" s="503"/>
    </row>
    <row r="4312" spans="1:11" x14ac:dyDescent="0.2">
      <c r="A4312" s="163">
        <v>4297</v>
      </c>
      <c r="B4312" s="164"/>
      <c r="C4312" s="165"/>
      <c r="D4312" s="166"/>
      <c r="E4312" s="165"/>
      <c r="F4312" s="165"/>
      <c r="G4312" s="220"/>
      <c r="H4312" s="165"/>
      <c r="I4312" s="167"/>
      <c r="J4312" s="168"/>
      <c r="K4312" s="503"/>
    </row>
    <row r="4313" spans="1:11" x14ac:dyDescent="0.2">
      <c r="A4313" s="163">
        <v>4298</v>
      </c>
      <c r="B4313" s="164"/>
      <c r="C4313" s="165"/>
      <c r="D4313" s="166"/>
      <c r="E4313" s="165"/>
      <c r="F4313" s="165"/>
      <c r="G4313" s="220"/>
      <c r="H4313" s="165"/>
      <c r="I4313" s="167"/>
      <c r="J4313" s="168"/>
      <c r="K4313" s="503"/>
    </row>
    <row r="4314" spans="1:11" x14ac:dyDescent="0.2">
      <c r="A4314" s="163">
        <v>4299</v>
      </c>
      <c r="B4314" s="164"/>
      <c r="C4314" s="165"/>
      <c r="D4314" s="166"/>
      <c r="E4314" s="165"/>
      <c r="F4314" s="165"/>
      <c r="G4314" s="220"/>
      <c r="H4314" s="165"/>
      <c r="I4314" s="167"/>
      <c r="J4314" s="168"/>
      <c r="K4314" s="503"/>
    </row>
    <row r="4315" spans="1:11" x14ac:dyDescent="0.2">
      <c r="A4315" s="163">
        <v>4300</v>
      </c>
      <c r="B4315" s="164"/>
      <c r="C4315" s="165"/>
      <c r="D4315" s="166"/>
      <c r="E4315" s="165"/>
      <c r="F4315" s="165"/>
      <c r="G4315" s="220"/>
      <c r="H4315" s="165"/>
      <c r="I4315" s="167"/>
      <c r="J4315" s="168"/>
      <c r="K4315" s="503"/>
    </row>
    <row r="4316" spans="1:11" x14ac:dyDescent="0.2">
      <c r="A4316" s="163">
        <v>4301</v>
      </c>
      <c r="B4316" s="164"/>
      <c r="C4316" s="165"/>
      <c r="D4316" s="166"/>
      <c r="E4316" s="165"/>
      <c r="F4316" s="165"/>
      <c r="G4316" s="220"/>
      <c r="H4316" s="165"/>
      <c r="I4316" s="167"/>
      <c r="J4316" s="168"/>
      <c r="K4316" s="503"/>
    </row>
    <row r="4317" spans="1:11" x14ac:dyDescent="0.2">
      <c r="A4317" s="163">
        <v>4302</v>
      </c>
      <c r="B4317" s="164"/>
      <c r="C4317" s="165"/>
      <c r="D4317" s="166"/>
      <c r="E4317" s="165"/>
      <c r="F4317" s="165"/>
      <c r="G4317" s="220"/>
      <c r="H4317" s="165"/>
      <c r="I4317" s="167"/>
      <c r="J4317" s="168"/>
      <c r="K4317" s="503"/>
    </row>
    <row r="4318" spans="1:11" x14ac:dyDescent="0.2">
      <c r="A4318" s="163">
        <v>4303</v>
      </c>
      <c r="B4318" s="164"/>
      <c r="C4318" s="165"/>
      <c r="D4318" s="166"/>
      <c r="E4318" s="165"/>
      <c r="F4318" s="165"/>
      <c r="G4318" s="220"/>
      <c r="H4318" s="165"/>
      <c r="I4318" s="167"/>
      <c r="J4318" s="168"/>
      <c r="K4318" s="503"/>
    </row>
    <row r="4319" spans="1:11" x14ac:dyDescent="0.2">
      <c r="A4319" s="163">
        <v>4304</v>
      </c>
      <c r="B4319" s="164"/>
      <c r="C4319" s="165"/>
      <c r="D4319" s="166"/>
      <c r="E4319" s="165"/>
      <c r="F4319" s="165"/>
      <c r="G4319" s="220"/>
      <c r="H4319" s="165"/>
      <c r="I4319" s="167"/>
      <c r="J4319" s="168"/>
      <c r="K4319" s="503"/>
    </row>
    <row r="4320" spans="1:11" x14ac:dyDescent="0.2">
      <c r="A4320" s="163">
        <v>4305</v>
      </c>
      <c r="B4320" s="164"/>
      <c r="C4320" s="165"/>
      <c r="D4320" s="166"/>
      <c r="E4320" s="165"/>
      <c r="F4320" s="165"/>
      <c r="G4320" s="220"/>
      <c r="H4320" s="165"/>
      <c r="I4320" s="167"/>
      <c r="J4320" s="168"/>
      <c r="K4320" s="503"/>
    </row>
    <row r="4321" spans="1:11" x14ac:dyDescent="0.2">
      <c r="A4321" s="163">
        <v>4306</v>
      </c>
      <c r="B4321" s="164"/>
      <c r="C4321" s="165"/>
      <c r="D4321" s="166"/>
      <c r="E4321" s="165"/>
      <c r="F4321" s="165"/>
      <c r="G4321" s="220"/>
      <c r="H4321" s="165"/>
      <c r="I4321" s="167"/>
      <c r="J4321" s="168"/>
      <c r="K4321" s="503"/>
    </row>
    <row r="4322" spans="1:11" x14ac:dyDescent="0.2">
      <c r="A4322" s="163">
        <v>4307</v>
      </c>
      <c r="B4322" s="164"/>
      <c r="C4322" s="165"/>
      <c r="D4322" s="166"/>
      <c r="E4322" s="165"/>
      <c r="F4322" s="165"/>
      <c r="G4322" s="220"/>
      <c r="H4322" s="165"/>
      <c r="I4322" s="167"/>
      <c r="J4322" s="168"/>
      <c r="K4322" s="503"/>
    </row>
    <row r="4323" spans="1:11" x14ac:dyDescent="0.2">
      <c r="A4323" s="163">
        <v>4308</v>
      </c>
      <c r="B4323" s="164"/>
      <c r="C4323" s="165"/>
      <c r="D4323" s="166"/>
      <c r="E4323" s="165"/>
      <c r="F4323" s="165"/>
      <c r="G4323" s="220"/>
      <c r="H4323" s="165"/>
      <c r="I4323" s="167"/>
      <c r="J4323" s="168"/>
      <c r="K4323" s="503"/>
    </row>
    <row r="4324" spans="1:11" x14ac:dyDescent="0.2">
      <c r="A4324" s="163">
        <v>4309</v>
      </c>
      <c r="B4324" s="164"/>
      <c r="C4324" s="165"/>
      <c r="D4324" s="166"/>
      <c r="E4324" s="165"/>
      <c r="F4324" s="165"/>
      <c r="G4324" s="220"/>
      <c r="H4324" s="165"/>
      <c r="I4324" s="167"/>
      <c r="J4324" s="168"/>
      <c r="K4324" s="503"/>
    </row>
    <row r="4325" spans="1:11" x14ac:dyDescent="0.2">
      <c r="A4325" s="163">
        <v>4310</v>
      </c>
      <c r="B4325" s="164"/>
      <c r="C4325" s="165"/>
      <c r="D4325" s="166"/>
      <c r="E4325" s="165"/>
      <c r="F4325" s="165"/>
      <c r="G4325" s="220"/>
      <c r="H4325" s="165"/>
      <c r="I4325" s="167"/>
      <c r="J4325" s="168"/>
      <c r="K4325" s="503"/>
    </row>
    <row r="4326" spans="1:11" x14ac:dyDescent="0.2">
      <c r="A4326" s="163">
        <v>4311</v>
      </c>
      <c r="B4326" s="164"/>
      <c r="C4326" s="165"/>
      <c r="D4326" s="166"/>
      <c r="E4326" s="165"/>
      <c r="F4326" s="165"/>
      <c r="G4326" s="220"/>
      <c r="H4326" s="165"/>
      <c r="I4326" s="167"/>
      <c r="J4326" s="168"/>
      <c r="K4326" s="503"/>
    </row>
    <row r="4327" spans="1:11" x14ac:dyDescent="0.2">
      <c r="A4327" s="163">
        <v>4312</v>
      </c>
      <c r="B4327" s="164"/>
      <c r="C4327" s="165"/>
      <c r="D4327" s="166"/>
      <c r="E4327" s="165"/>
      <c r="F4327" s="165"/>
      <c r="G4327" s="220"/>
      <c r="H4327" s="165"/>
      <c r="I4327" s="167"/>
      <c r="J4327" s="168"/>
      <c r="K4327" s="503"/>
    </row>
    <row r="4328" spans="1:11" x14ac:dyDescent="0.2">
      <c r="A4328" s="163">
        <v>4313</v>
      </c>
      <c r="B4328" s="164"/>
      <c r="C4328" s="165"/>
      <c r="D4328" s="166"/>
      <c r="E4328" s="165"/>
      <c r="F4328" s="165"/>
      <c r="G4328" s="220"/>
      <c r="H4328" s="165"/>
      <c r="I4328" s="167"/>
      <c r="J4328" s="168"/>
      <c r="K4328" s="503"/>
    </row>
    <row r="4329" spans="1:11" x14ac:dyDescent="0.2">
      <c r="A4329" s="163">
        <v>4314</v>
      </c>
      <c r="B4329" s="164"/>
      <c r="C4329" s="165"/>
      <c r="D4329" s="166"/>
      <c r="E4329" s="165"/>
      <c r="F4329" s="165"/>
      <c r="G4329" s="220"/>
      <c r="H4329" s="165"/>
      <c r="I4329" s="167"/>
      <c r="J4329" s="168"/>
      <c r="K4329" s="503"/>
    </row>
    <row r="4330" spans="1:11" x14ac:dyDescent="0.2">
      <c r="A4330" s="163">
        <v>4315</v>
      </c>
      <c r="B4330" s="164"/>
      <c r="C4330" s="165"/>
      <c r="D4330" s="166"/>
      <c r="E4330" s="165"/>
      <c r="F4330" s="165"/>
      <c r="G4330" s="220"/>
      <c r="H4330" s="165"/>
      <c r="I4330" s="167"/>
      <c r="J4330" s="168"/>
      <c r="K4330" s="503"/>
    </row>
    <row r="4331" spans="1:11" x14ac:dyDescent="0.2">
      <c r="A4331" s="163">
        <v>4316</v>
      </c>
      <c r="B4331" s="164"/>
      <c r="C4331" s="165"/>
      <c r="D4331" s="166"/>
      <c r="E4331" s="165"/>
      <c r="F4331" s="165"/>
      <c r="G4331" s="220"/>
      <c r="H4331" s="165"/>
      <c r="I4331" s="167"/>
      <c r="J4331" s="168"/>
      <c r="K4331" s="503"/>
    </row>
    <row r="4332" spans="1:11" x14ac:dyDescent="0.2">
      <c r="A4332" s="163">
        <v>4317</v>
      </c>
      <c r="B4332" s="164"/>
      <c r="C4332" s="165"/>
      <c r="D4332" s="166"/>
      <c r="E4332" s="165"/>
      <c r="F4332" s="165"/>
      <c r="G4332" s="220"/>
      <c r="H4332" s="165"/>
      <c r="I4332" s="167"/>
      <c r="J4332" s="168"/>
      <c r="K4332" s="503"/>
    </row>
    <row r="4333" spans="1:11" x14ac:dyDescent="0.2">
      <c r="A4333" s="163">
        <v>4318</v>
      </c>
      <c r="B4333" s="164"/>
      <c r="C4333" s="165"/>
      <c r="D4333" s="166"/>
      <c r="E4333" s="165"/>
      <c r="F4333" s="165"/>
      <c r="G4333" s="220"/>
      <c r="H4333" s="165"/>
      <c r="I4333" s="167"/>
      <c r="J4333" s="168"/>
      <c r="K4333" s="503"/>
    </row>
    <row r="4334" spans="1:11" x14ac:dyDescent="0.2">
      <c r="A4334" s="163">
        <v>4319</v>
      </c>
      <c r="B4334" s="164"/>
      <c r="C4334" s="165"/>
      <c r="D4334" s="166"/>
      <c r="E4334" s="165"/>
      <c r="F4334" s="165"/>
      <c r="G4334" s="220"/>
      <c r="H4334" s="165"/>
      <c r="I4334" s="167"/>
      <c r="J4334" s="168"/>
      <c r="K4334" s="503"/>
    </row>
    <row r="4335" spans="1:11" x14ac:dyDescent="0.2">
      <c r="A4335" s="163">
        <v>4320</v>
      </c>
      <c r="B4335" s="164"/>
      <c r="C4335" s="165"/>
      <c r="D4335" s="166"/>
      <c r="E4335" s="165"/>
      <c r="F4335" s="165"/>
      <c r="G4335" s="220"/>
      <c r="H4335" s="165"/>
      <c r="I4335" s="167"/>
      <c r="J4335" s="168"/>
      <c r="K4335" s="503"/>
    </row>
    <row r="4336" spans="1:11" x14ac:dyDescent="0.2">
      <c r="A4336" s="163">
        <v>4321</v>
      </c>
      <c r="B4336" s="164"/>
      <c r="C4336" s="165"/>
      <c r="D4336" s="166"/>
      <c r="E4336" s="165"/>
      <c r="F4336" s="165"/>
      <c r="G4336" s="220"/>
      <c r="H4336" s="165"/>
      <c r="I4336" s="167"/>
      <c r="J4336" s="168"/>
      <c r="K4336" s="503"/>
    </row>
    <row r="4337" spans="1:11" x14ac:dyDescent="0.2">
      <c r="A4337" s="163">
        <v>4322</v>
      </c>
      <c r="B4337" s="164"/>
      <c r="C4337" s="165"/>
      <c r="D4337" s="166"/>
      <c r="E4337" s="165"/>
      <c r="F4337" s="165"/>
      <c r="G4337" s="220"/>
      <c r="H4337" s="165"/>
      <c r="I4337" s="167"/>
      <c r="J4337" s="168"/>
      <c r="K4337" s="503"/>
    </row>
    <row r="4338" spans="1:11" x14ac:dyDescent="0.2">
      <c r="A4338" s="163">
        <v>4323</v>
      </c>
      <c r="B4338" s="164"/>
      <c r="C4338" s="165"/>
      <c r="D4338" s="166"/>
      <c r="E4338" s="165"/>
      <c r="F4338" s="165"/>
      <c r="G4338" s="220"/>
      <c r="H4338" s="165"/>
      <c r="I4338" s="167"/>
      <c r="J4338" s="168"/>
      <c r="K4338" s="503"/>
    </row>
    <row r="4339" spans="1:11" x14ac:dyDescent="0.2">
      <c r="A4339" s="163">
        <v>4324</v>
      </c>
      <c r="B4339" s="164"/>
      <c r="C4339" s="165"/>
      <c r="D4339" s="166"/>
      <c r="E4339" s="165"/>
      <c r="F4339" s="165"/>
      <c r="G4339" s="220"/>
      <c r="H4339" s="165"/>
      <c r="I4339" s="167"/>
      <c r="J4339" s="168"/>
      <c r="K4339" s="503"/>
    </row>
    <row r="4340" spans="1:11" x14ac:dyDescent="0.2">
      <c r="A4340" s="163">
        <v>4325</v>
      </c>
      <c r="B4340" s="164"/>
      <c r="C4340" s="165"/>
      <c r="D4340" s="166"/>
      <c r="E4340" s="165"/>
      <c r="F4340" s="165"/>
      <c r="G4340" s="220"/>
      <c r="H4340" s="165"/>
      <c r="I4340" s="167"/>
      <c r="J4340" s="168"/>
      <c r="K4340" s="503"/>
    </row>
    <row r="4341" spans="1:11" x14ac:dyDescent="0.2">
      <c r="A4341" s="163">
        <v>4326</v>
      </c>
      <c r="B4341" s="164"/>
      <c r="C4341" s="165"/>
      <c r="D4341" s="166"/>
      <c r="E4341" s="165"/>
      <c r="F4341" s="165"/>
      <c r="G4341" s="220"/>
      <c r="H4341" s="165"/>
      <c r="I4341" s="167"/>
      <c r="J4341" s="168"/>
      <c r="K4341" s="503"/>
    </row>
    <row r="4342" spans="1:11" x14ac:dyDescent="0.2">
      <c r="A4342" s="163">
        <v>4327</v>
      </c>
      <c r="B4342" s="164"/>
      <c r="C4342" s="165"/>
      <c r="D4342" s="166"/>
      <c r="E4342" s="165"/>
      <c r="F4342" s="165"/>
      <c r="G4342" s="220"/>
      <c r="H4342" s="165"/>
      <c r="I4342" s="167"/>
      <c r="J4342" s="168"/>
      <c r="K4342" s="503"/>
    </row>
    <row r="4343" spans="1:11" x14ac:dyDescent="0.2">
      <c r="A4343" s="163">
        <v>4328</v>
      </c>
      <c r="B4343" s="164"/>
      <c r="C4343" s="165"/>
      <c r="D4343" s="166"/>
      <c r="E4343" s="165"/>
      <c r="F4343" s="165"/>
      <c r="G4343" s="220"/>
      <c r="H4343" s="165"/>
      <c r="I4343" s="167"/>
      <c r="J4343" s="168"/>
      <c r="K4343" s="503"/>
    </row>
    <row r="4344" spans="1:11" x14ac:dyDescent="0.2">
      <c r="A4344" s="163">
        <v>4329</v>
      </c>
      <c r="B4344" s="164"/>
      <c r="C4344" s="165"/>
      <c r="D4344" s="166"/>
      <c r="E4344" s="165"/>
      <c r="F4344" s="165"/>
      <c r="G4344" s="220"/>
      <c r="H4344" s="165"/>
      <c r="I4344" s="167"/>
      <c r="J4344" s="168"/>
      <c r="K4344" s="503"/>
    </row>
    <row r="4345" spans="1:11" x14ac:dyDescent="0.2">
      <c r="A4345" s="163">
        <v>4330</v>
      </c>
      <c r="B4345" s="164"/>
      <c r="C4345" s="165"/>
      <c r="D4345" s="166"/>
      <c r="E4345" s="165"/>
      <c r="F4345" s="165"/>
      <c r="G4345" s="220"/>
      <c r="H4345" s="165"/>
      <c r="I4345" s="167"/>
      <c r="J4345" s="168"/>
      <c r="K4345" s="503"/>
    </row>
    <row r="4346" spans="1:11" x14ac:dyDescent="0.2">
      <c r="A4346" s="163">
        <v>4331</v>
      </c>
      <c r="B4346" s="164"/>
      <c r="C4346" s="165"/>
      <c r="D4346" s="166"/>
      <c r="E4346" s="165"/>
      <c r="F4346" s="165"/>
      <c r="G4346" s="220"/>
      <c r="H4346" s="165"/>
      <c r="I4346" s="167"/>
      <c r="J4346" s="168"/>
      <c r="K4346" s="503"/>
    </row>
    <row r="4347" spans="1:11" x14ac:dyDescent="0.2">
      <c r="A4347" s="163">
        <v>4332</v>
      </c>
      <c r="B4347" s="164"/>
      <c r="C4347" s="165"/>
      <c r="D4347" s="166"/>
      <c r="E4347" s="165"/>
      <c r="F4347" s="165"/>
      <c r="G4347" s="220"/>
      <c r="H4347" s="165"/>
      <c r="I4347" s="167"/>
      <c r="J4347" s="168"/>
      <c r="K4347" s="503"/>
    </row>
    <row r="4348" spans="1:11" x14ac:dyDescent="0.2">
      <c r="A4348" s="163">
        <v>4333</v>
      </c>
      <c r="B4348" s="164"/>
      <c r="C4348" s="165"/>
      <c r="D4348" s="166"/>
      <c r="E4348" s="165"/>
      <c r="F4348" s="165"/>
      <c r="G4348" s="220"/>
      <c r="H4348" s="165"/>
      <c r="I4348" s="167"/>
      <c r="J4348" s="168"/>
      <c r="K4348" s="503"/>
    </row>
    <row r="4349" spans="1:11" x14ac:dyDescent="0.2">
      <c r="A4349" s="163">
        <v>4334</v>
      </c>
      <c r="B4349" s="164"/>
      <c r="C4349" s="165"/>
      <c r="D4349" s="166"/>
      <c r="E4349" s="165"/>
      <c r="F4349" s="165"/>
      <c r="G4349" s="220"/>
      <c r="H4349" s="165"/>
      <c r="I4349" s="167"/>
      <c r="J4349" s="168"/>
      <c r="K4349" s="503"/>
    </row>
    <row r="4350" spans="1:11" x14ac:dyDescent="0.2">
      <c r="A4350" s="163">
        <v>4335</v>
      </c>
      <c r="B4350" s="164"/>
      <c r="C4350" s="165"/>
      <c r="D4350" s="166"/>
      <c r="E4350" s="165"/>
      <c r="F4350" s="165"/>
      <c r="G4350" s="220"/>
      <c r="H4350" s="165"/>
      <c r="I4350" s="167"/>
      <c r="J4350" s="168"/>
      <c r="K4350" s="503"/>
    </row>
    <row r="4351" spans="1:11" x14ac:dyDescent="0.2">
      <c r="A4351" s="163">
        <v>4336</v>
      </c>
      <c r="B4351" s="164"/>
      <c r="C4351" s="165"/>
      <c r="D4351" s="166"/>
      <c r="E4351" s="165"/>
      <c r="F4351" s="165"/>
      <c r="G4351" s="220"/>
      <c r="H4351" s="165"/>
      <c r="I4351" s="167"/>
      <c r="J4351" s="168"/>
      <c r="K4351" s="503"/>
    </row>
    <row r="4352" spans="1:11" x14ac:dyDescent="0.2">
      <c r="A4352" s="163">
        <v>4337</v>
      </c>
      <c r="B4352" s="164"/>
      <c r="C4352" s="165"/>
      <c r="D4352" s="166"/>
      <c r="E4352" s="165"/>
      <c r="F4352" s="165"/>
      <c r="G4352" s="220"/>
      <c r="H4352" s="165"/>
      <c r="I4352" s="167"/>
      <c r="J4352" s="168"/>
      <c r="K4352" s="503"/>
    </row>
    <row r="4353" spans="1:11" x14ac:dyDescent="0.2">
      <c r="A4353" s="163">
        <v>4338</v>
      </c>
      <c r="B4353" s="164"/>
      <c r="C4353" s="165"/>
      <c r="D4353" s="166"/>
      <c r="E4353" s="165"/>
      <c r="F4353" s="165"/>
      <c r="G4353" s="220"/>
      <c r="H4353" s="165"/>
      <c r="I4353" s="167"/>
      <c r="J4353" s="168"/>
      <c r="K4353" s="503"/>
    </row>
    <row r="4354" spans="1:11" x14ac:dyDescent="0.2">
      <c r="A4354" s="163">
        <v>4339</v>
      </c>
      <c r="B4354" s="164"/>
      <c r="C4354" s="165"/>
      <c r="D4354" s="166"/>
      <c r="E4354" s="165"/>
      <c r="F4354" s="165"/>
      <c r="G4354" s="220"/>
      <c r="H4354" s="165"/>
      <c r="I4354" s="167"/>
      <c r="J4354" s="168"/>
      <c r="K4354" s="503"/>
    </row>
    <row r="4355" spans="1:11" x14ac:dyDescent="0.2">
      <c r="A4355" s="163">
        <v>4340</v>
      </c>
      <c r="B4355" s="164"/>
      <c r="C4355" s="165"/>
      <c r="D4355" s="166"/>
      <c r="E4355" s="165"/>
      <c r="F4355" s="165"/>
      <c r="G4355" s="220"/>
      <c r="H4355" s="165"/>
      <c r="I4355" s="167"/>
      <c r="J4355" s="168"/>
      <c r="K4355" s="503"/>
    </row>
    <row r="4356" spans="1:11" x14ac:dyDescent="0.2">
      <c r="A4356" s="163">
        <v>4341</v>
      </c>
      <c r="B4356" s="164"/>
      <c r="C4356" s="165"/>
      <c r="D4356" s="166"/>
      <c r="E4356" s="165"/>
      <c r="F4356" s="165"/>
      <c r="G4356" s="220"/>
      <c r="H4356" s="165"/>
      <c r="I4356" s="167"/>
      <c r="J4356" s="168"/>
      <c r="K4356" s="503"/>
    </row>
    <row r="4357" spans="1:11" x14ac:dyDescent="0.2">
      <c r="A4357" s="163">
        <v>4342</v>
      </c>
      <c r="B4357" s="164"/>
      <c r="C4357" s="165"/>
      <c r="D4357" s="166"/>
      <c r="E4357" s="165"/>
      <c r="F4357" s="165"/>
      <c r="G4357" s="220"/>
      <c r="H4357" s="165"/>
      <c r="I4357" s="167"/>
      <c r="J4357" s="168"/>
      <c r="K4357" s="503"/>
    </row>
    <row r="4358" spans="1:11" x14ac:dyDescent="0.2">
      <c r="A4358" s="163">
        <v>4343</v>
      </c>
      <c r="B4358" s="164"/>
      <c r="C4358" s="165"/>
      <c r="D4358" s="166"/>
      <c r="E4358" s="165"/>
      <c r="F4358" s="165"/>
      <c r="G4358" s="220"/>
      <c r="H4358" s="165"/>
      <c r="I4358" s="167"/>
      <c r="J4358" s="168"/>
      <c r="K4358" s="503"/>
    </row>
    <row r="4359" spans="1:11" x14ac:dyDescent="0.2">
      <c r="A4359" s="163">
        <v>4344</v>
      </c>
      <c r="B4359" s="164"/>
      <c r="C4359" s="165"/>
      <c r="D4359" s="166"/>
      <c r="E4359" s="165"/>
      <c r="F4359" s="165"/>
      <c r="G4359" s="220"/>
      <c r="H4359" s="165"/>
      <c r="I4359" s="167"/>
      <c r="J4359" s="168"/>
      <c r="K4359" s="503"/>
    </row>
    <row r="4360" spans="1:11" x14ac:dyDescent="0.2">
      <c r="A4360" s="163">
        <v>4345</v>
      </c>
      <c r="B4360" s="164"/>
      <c r="C4360" s="165"/>
      <c r="D4360" s="166"/>
      <c r="E4360" s="165"/>
      <c r="F4360" s="165"/>
      <c r="G4360" s="220"/>
      <c r="H4360" s="165"/>
      <c r="I4360" s="167"/>
      <c r="J4360" s="168"/>
      <c r="K4360" s="503"/>
    </row>
    <row r="4361" spans="1:11" x14ac:dyDescent="0.2">
      <c r="A4361" s="163">
        <v>4346</v>
      </c>
      <c r="B4361" s="164"/>
      <c r="C4361" s="165"/>
      <c r="D4361" s="166"/>
      <c r="E4361" s="165"/>
      <c r="F4361" s="165"/>
      <c r="G4361" s="220"/>
      <c r="H4361" s="165"/>
      <c r="I4361" s="167"/>
      <c r="J4361" s="168"/>
      <c r="K4361" s="503"/>
    </row>
    <row r="4362" spans="1:11" x14ac:dyDescent="0.2">
      <c r="A4362" s="163">
        <v>4347</v>
      </c>
      <c r="B4362" s="164"/>
      <c r="C4362" s="165"/>
      <c r="D4362" s="166"/>
      <c r="E4362" s="165"/>
      <c r="F4362" s="165"/>
      <c r="G4362" s="220"/>
      <c r="H4362" s="165"/>
      <c r="I4362" s="167"/>
      <c r="J4362" s="168"/>
      <c r="K4362" s="503"/>
    </row>
    <row r="4363" spans="1:11" x14ac:dyDescent="0.2">
      <c r="A4363" s="163">
        <v>4348</v>
      </c>
      <c r="B4363" s="164"/>
      <c r="C4363" s="165"/>
      <c r="D4363" s="166"/>
      <c r="E4363" s="165"/>
      <c r="F4363" s="165"/>
      <c r="G4363" s="220"/>
      <c r="H4363" s="165"/>
      <c r="I4363" s="167"/>
      <c r="J4363" s="168"/>
      <c r="K4363" s="503"/>
    </row>
    <row r="4364" spans="1:11" x14ac:dyDescent="0.2">
      <c r="A4364" s="163">
        <v>4349</v>
      </c>
      <c r="B4364" s="164"/>
      <c r="C4364" s="165"/>
      <c r="D4364" s="166"/>
      <c r="E4364" s="165"/>
      <c r="F4364" s="165"/>
      <c r="G4364" s="220"/>
      <c r="H4364" s="165"/>
      <c r="I4364" s="167"/>
      <c r="J4364" s="168"/>
      <c r="K4364" s="503"/>
    </row>
    <row r="4365" spans="1:11" x14ac:dyDescent="0.2">
      <c r="A4365" s="163">
        <v>4350</v>
      </c>
      <c r="B4365" s="164"/>
      <c r="C4365" s="165"/>
      <c r="D4365" s="166"/>
      <c r="E4365" s="165"/>
      <c r="F4365" s="165"/>
      <c r="G4365" s="220"/>
      <c r="H4365" s="165"/>
      <c r="I4365" s="167"/>
      <c r="J4365" s="168"/>
      <c r="K4365" s="503"/>
    </row>
    <row r="4366" spans="1:11" x14ac:dyDescent="0.2">
      <c r="A4366" s="163">
        <v>4351</v>
      </c>
      <c r="B4366" s="164"/>
      <c r="C4366" s="165"/>
      <c r="D4366" s="166"/>
      <c r="E4366" s="165"/>
      <c r="F4366" s="165"/>
      <c r="G4366" s="220"/>
      <c r="H4366" s="165"/>
      <c r="I4366" s="167"/>
      <c r="J4366" s="168"/>
      <c r="K4366" s="503"/>
    </row>
    <row r="4367" spans="1:11" x14ac:dyDescent="0.2">
      <c r="A4367" s="163">
        <v>4352</v>
      </c>
      <c r="B4367" s="164"/>
      <c r="C4367" s="165"/>
      <c r="D4367" s="166"/>
      <c r="E4367" s="165"/>
      <c r="F4367" s="165"/>
      <c r="G4367" s="220"/>
      <c r="H4367" s="165"/>
      <c r="I4367" s="167"/>
      <c r="J4367" s="168"/>
      <c r="K4367" s="503"/>
    </row>
    <row r="4368" spans="1:11" x14ac:dyDescent="0.2">
      <c r="A4368" s="163">
        <v>4353</v>
      </c>
      <c r="B4368" s="164"/>
      <c r="C4368" s="165"/>
      <c r="D4368" s="166"/>
      <c r="E4368" s="165"/>
      <c r="F4368" s="165"/>
      <c r="G4368" s="220"/>
      <c r="H4368" s="165"/>
      <c r="I4368" s="167"/>
      <c r="J4368" s="168"/>
      <c r="K4368" s="503"/>
    </row>
    <row r="4369" spans="1:11" x14ac:dyDescent="0.2">
      <c r="A4369" s="163">
        <v>4354</v>
      </c>
      <c r="B4369" s="164"/>
      <c r="C4369" s="165"/>
      <c r="D4369" s="166"/>
      <c r="E4369" s="165"/>
      <c r="F4369" s="165"/>
      <c r="G4369" s="220"/>
      <c r="H4369" s="165"/>
      <c r="I4369" s="167"/>
      <c r="J4369" s="168"/>
      <c r="K4369" s="503"/>
    </row>
    <row r="4370" spans="1:11" x14ac:dyDescent="0.2">
      <c r="A4370" s="163">
        <v>4355</v>
      </c>
      <c r="B4370" s="164"/>
      <c r="C4370" s="165"/>
      <c r="D4370" s="166"/>
      <c r="E4370" s="165"/>
      <c r="F4370" s="165"/>
      <c r="G4370" s="220"/>
      <c r="H4370" s="165"/>
      <c r="I4370" s="167"/>
      <c r="J4370" s="168"/>
      <c r="K4370" s="503"/>
    </row>
    <row r="4371" spans="1:11" x14ac:dyDescent="0.2">
      <c r="A4371" s="163">
        <v>4356</v>
      </c>
      <c r="B4371" s="164"/>
      <c r="C4371" s="165"/>
      <c r="D4371" s="166"/>
      <c r="E4371" s="165"/>
      <c r="F4371" s="165"/>
      <c r="G4371" s="220"/>
      <c r="H4371" s="165"/>
      <c r="I4371" s="167"/>
      <c r="J4371" s="168"/>
      <c r="K4371" s="503"/>
    </row>
    <row r="4372" spans="1:11" x14ac:dyDescent="0.2">
      <c r="A4372" s="163">
        <v>4357</v>
      </c>
      <c r="B4372" s="164"/>
      <c r="C4372" s="165"/>
      <c r="D4372" s="166"/>
      <c r="E4372" s="165"/>
      <c r="F4372" s="165"/>
      <c r="G4372" s="220"/>
      <c r="H4372" s="165"/>
      <c r="I4372" s="167"/>
      <c r="J4372" s="168"/>
      <c r="K4372" s="503"/>
    </row>
    <row r="4373" spans="1:11" x14ac:dyDescent="0.2">
      <c r="A4373" s="163">
        <v>4358</v>
      </c>
      <c r="B4373" s="164"/>
      <c r="C4373" s="165"/>
      <c r="D4373" s="166"/>
      <c r="E4373" s="165"/>
      <c r="F4373" s="165"/>
      <c r="G4373" s="220"/>
      <c r="H4373" s="165"/>
      <c r="I4373" s="167"/>
      <c r="J4373" s="168"/>
      <c r="K4373" s="503"/>
    </row>
    <row r="4374" spans="1:11" x14ac:dyDescent="0.2">
      <c r="A4374" s="163">
        <v>4359</v>
      </c>
      <c r="B4374" s="164"/>
      <c r="C4374" s="165"/>
      <c r="D4374" s="166"/>
      <c r="E4374" s="165"/>
      <c r="F4374" s="165"/>
      <c r="G4374" s="220"/>
      <c r="H4374" s="165"/>
      <c r="I4374" s="167"/>
      <c r="J4374" s="168"/>
      <c r="K4374" s="503"/>
    </row>
    <row r="4375" spans="1:11" x14ac:dyDescent="0.2">
      <c r="A4375" s="163">
        <v>4360</v>
      </c>
      <c r="B4375" s="164"/>
      <c r="C4375" s="165"/>
      <c r="D4375" s="166"/>
      <c r="E4375" s="165"/>
      <c r="F4375" s="165"/>
      <c r="G4375" s="220"/>
      <c r="H4375" s="165"/>
      <c r="I4375" s="167"/>
      <c r="J4375" s="168"/>
      <c r="K4375" s="503"/>
    </row>
    <row r="4376" spans="1:11" x14ac:dyDescent="0.2">
      <c r="A4376" s="163">
        <v>4361</v>
      </c>
      <c r="B4376" s="164"/>
      <c r="C4376" s="165"/>
      <c r="D4376" s="166"/>
      <c r="E4376" s="165"/>
      <c r="F4376" s="165"/>
      <c r="G4376" s="220"/>
      <c r="H4376" s="165"/>
      <c r="I4376" s="167"/>
      <c r="J4376" s="168"/>
      <c r="K4376" s="503"/>
    </row>
    <row r="4377" spans="1:11" x14ac:dyDescent="0.2">
      <c r="A4377" s="163">
        <v>4362</v>
      </c>
      <c r="B4377" s="164"/>
      <c r="C4377" s="165"/>
      <c r="D4377" s="166"/>
      <c r="E4377" s="165"/>
      <c r="F4377" s="165"/>
      <c r="G4377" s="220"/>
      <c r="H4377" s="165"/>
      <c r="I4377" s="167"/>
      <c r="J4377" s="168"/>
      <c r="K4377" s="503"/>
    </row>
    <row r="4378" spans="1:11" x14ac:dyDescent="0.2">
      <c r="A4378" s="163">
        <v>4363</v>
      </c>
      <c r="B4378" s="164"/>
      <c r="C4378" s="165"/>
      <c r="D4378" s="166"/>
      <c r="E4378" s="165"/>
      <c r="F4378" s="165"/>
      <c r="G4378" s="220"/>
      <c r="H4378" s="165"/>
      <c r="I4378" s="167"/>
      <c r="J4378" s="168"/>
      <c r="K4378" s="503"/>
    </row>
    <row r="4379" spans="1:11" x14ac:dyDescent="0.2">
      <c r="A4379" s="163">
        <v>4364</v>
      </c>
      <c r="B4379" s="164"/>
      <c r="C4379" s="165"/>
      <c r="D4379" s="166"/>
      <c r="E4379" s="165"/>
      <c r="F4379" s="165"/>
      <c r="G4379" s="220"/>
      <c r="H4379" s="165"/>
      <c r="I4379" s="167"/>
      <c r="J4379" s="168"/>
      <c r="K4379" s="503"/>
    </row>
    <row r="4380" spans="1:11" x14ac:dyDescent="0.2">
      <c r="A4380" s="163">
        <v>4365</v>
      </c>
      <c r="B4380" s="164"/>
      <c r="C4380" s="165"/>
      <c r="D4380" s="166"/>
      <c r="E4380" s="165"/>
      <c r="F4380" s="165"/>
      <c r="G4380" s="220"/>
      <c r="H4380" s="165"/>
      <c r="I4380" s="167"/>
      <c r="J4380" s="168"/>
      <c r="K4380" s="503"/>
    </row>
    <row r="4381" spans="1:11" x14ac:dyDescent="0.2">
      <c r="A4381" s="163">
        <v>4366</v>
      </c>
      <c r="B4381" s="164"/>
      <c r="C4381" s="165"/>
      <c r="D4381" s="166"/>
      <c r="E4381" s="165"/>
      <c r="F4381" s="165"/>
      <c r="G4381" s="220"/>
      <c r="H4381" s="165"/>
      <c r="I4381" s="167"/>
      <c r="J4381" s="168"/>
      <c r="K4381" s="503"/>
    </row>
    <row r="4382" spans="1:11" x14ac:dyDescent="0.2">
      <c r="A4382" s="163">
        <v>4367</v>
      </c>
      <c r="B4382" s="164"/>
      <c r="C4382" s="165"/>
      <c r="D4382" s="166"/>
      <c r="E4382" s="165"/>
      <c r="F4382" s="165"/>
      <c r="G4382" s="220"/>
      <c r="H4382" s="165"/>
      <c r="I4382" s="167"/>
      <c r="J4382" s="168"/>
      <c r="K4382" s="503"/>
    </row>
    <row r="4383" spans="1:11" x14ac:dyDescent="0.2">
      <c r="A4383" s="163">
        <v>4368</v>
      </c>
      <c r="B4383" s="164"/>
      <c r="C4383" s="165"/>
      <c r="D4383" s="166"/>
      <c r="E4383" s="165"/>
      <c r="F4383" s="165"/>
      <c r="G4383" s="220"/>
      <c r="H4383" s="165"/>
      <c r="I4383" s="167"/>
      <c r="J4383" s="168"/>
      <c r="K4383" s="503"/>
    </row>
    <row r="4384" spans="1:11" x14ac:dyDescent="0.2">
      <c r="A4384" s="163">
        <v>4369</v>
      </c>
      <c r="B4384" s="164"/>
      <c r="C4384" s="165"/>
      <c r="D4384" s="166"/>
      <c r="E4384" s="165"/>
      <c r="F4384" s="165"/>
      <c r="G4384" s="220"/>
      <c r="H4384" s="165"/>
      <c r="I4384" s="167"/>
      <c r="J4384" s="168"/>
      <c r="K4384" s="503"/>
    </row>
    <row r="4385" spans="1:11" x14ac:dyDescent="0.2">
      <c r="A4385" s="163">
        <v>4370</v>
      </c>
      <c r="B4385" s="164"/>
      <c r="C4385" s="165"/>
      <c r="D4385" s="166"/>
      <c r="E4385" s="165"/>
      <c r="F4385" s="165"/>
      <c r="G4385" s="220"/>
      <c r="H4385" s="165"/>
      <c r="I4385" s="167"/>
      <c r="J4385" s="168"/>
      <c r="K4385" s="503"/>
    </row>
    <row r="4386" spans="1:11" x14ac:dyDescent="0.2">
      <c r="A4386" s="163">
        <v>4371</v>
      </c>
      <c r="B4386" s="164"/>
      <c r="C4386" s="165"/>
      <c r="D4386" s="166"/>
      <c r="E4386" s="165"/>
      <c r="F4386" s="165"/>
      <c r="G4386" s="220"/>
      <c r="H4386" s="165"/>
      <c r="I4386" s="167"/>
      <c r="J4386" s="168"/>
      <c r="K4386" s="503"/>
    </row>
    <row r="4387" spans="1:11" x14ac:dyDescent="0.2">
      <c r="A4387" s="163">
        <v>4372</v>
      </c>
      <c r="B4387" s="164"/>
      <c r="C4387" s="165"/>
      <c r="D4387" s="166"/>
      <c r="E4387" s="165"/>
      <c r="F4387" s="165"/>
      <c r="G4387" s="220"/>
      <c r="H4387" s="165"/>
      <c r="I4387" s="167"/>
      <c r="J4387" s="168"/>
      <c r="K4387" s="503"/>
    </row>
    <row r="4388" spans="1:11" x14ac:dyDescent="0.2">
      <c r="A4388" s="163">
        <v>4373</v>
      </c>
      <c r="B4388" s="164"/>
      <c r="C4388" s="165"/>
      <c r="D4388" s="166"/>
      <c r="E4388" s="165"/>
      <c r="F4388" s="165"/>
      <c r="G4388" s="220"/>
      <c r="H4388" s="165"/>
      <c r="I4388" s="167"/>
      <c r="J4388" s="168"/>
      <c r="K4388" s="503"/>
    </row>
    <row r="4389" spans="1:11" x14ac:dyDescent="0.2">
      <c r="A4389" s="163">
        <v>4374</v>
      </c>
      <c r="B4389" s="164"/>
      <c r="C4389" s="165"/>
      <c r="D4389" s="166"/>
      <c r="E4389" s="165"/>
      <c r="F4389" s="165"/>
      <c r="G4389" s="220"/>
      <c r="H4389" s="165"/>
      <c r="I4389" s="167"/>
      <c r="J4389" s="168"/>
      <c r="K4389" s="503"/>
    </row>
    <row r="4390" spans="1:11" x14ac:dyDescent="0.2">
      <c r="A4390" s="163">
        <v>4375</v>
      </c>
      <c r="B4390" s="164"/>
      <c r="C4390" s="165"/>
      <c r="D4390" s="166"/>
      <c r="E4390" s="165"/>
      <c r="F4390" s="165"/>
      <c r="G4390" s="220"/>
      <c r="H4390" s="165"/>
      <c r="I4390" s="167"/>
      <c r="J4390" s="168"/>
      <c r="K4390" s="503"/>
    </row>
    <row r="4391" spans="1:11" x14ac:dyDescent="0.2">
      <c r="A4391" s="163">
        <v>4376</v>
      </c>
      <c r="B4391" s="164"/>
      <c r="C4391" s="165"/>
      <c r="D4391" s="166"/>
      <c r="E4391" s="165"/>
      <c r="F4391" s="165"/>
      <c r="G4391" s="220"/>
      <c r="H4391" s="165"/>
      <c r="I4391" s="167"/>
      <c r="J4391" s="168"/>
      <c r="K4391" s="503"/>
    </row>
    <row r="4392" spans="1:11" x14ac:dyDescent="0.2">
      <c r="A4392" s="163">
        <v>4377</v>
      </c>
      <c r="B4392" s="164"/>
      <c r="C4392" s="165"/>
      <c r="D4392" s="166"/>
      <c r="E4392" s="165"/>
      <c r="F4392" s="165"/>
      <c r="G4392" s="220"/>
      <c r="H4392" s="165"/>
      <c r="I4392" s="167"/>
      <c r="J4392" s="168"/>
      <c r="K4392" s="503"/>
    </row>
    <row r="4393" spans="1:11" x14ac:dyDescent="0.2">
      <c r="A4393" s="163">
        <v>4378</v>
      </c>
      <c r="B4393" s="164"/>
      <c r="C4393" s="165"/>
      <c r="D4393" s="166"/>
      <c r="E4393" s="165"/>
      <c r="F4393" s="165"/>
      <c r="G4393" s="220"/>
      <c r="H4393" s="165"/>
      <c r="I4393" s="167"/>
      <c r="J4393" s="168"/>
      <c r="K4393" s="503"/>
    </row>
    <row r="4394" spans="1:11" x14ac:dyDescent="0.2">
      <c r="A4394" s="163">
        <v>4379</v>
      </c>
      <c r="B4394" s="164"/>
      <c r="C4394" s="165"/>
      <c r="D4394" s="166"/>
      <c r="E4394" s="165"/>
      <c r="F4394" s="165"/>
      <c r="G4394" s="220"/>
      <c r="H4394" s="165"/>
      <c r="I4394" s="167"/>
      <c r="J4394" s="168"/>
      <c r="K4394" s="503"/>
    </row>
    <row r="4395" spans="1:11" x14ac:dyDescent="0.2">
      <c r="A4395" s="163">
        <v>4380</v>
      </c>
      <c r="B4395" s="164"/>
      <c r="C4395" s="165"/>
      <c r="D4395" s="166"/>
      <c r="E4395" s="165"/>
      <c r="F4395" s="165"/>
      <c r="G4395" s="220"/>
      <c r="H4395" s="165"/>
      <c r="I4395" s="167"/>
      <c r="J4395" s="168"/>
      <c r="K4395" s="503"/>
    </row>
    <row r="4396" spans="1:11" x14ac:dyDescent="0.2">
      <c r="A4396" s="163">
        <v>4381</v>
      </c>
      <c r="B4396" s="164"/>
      <c r="C4396" s="165"/>
      <c r="D4396" s="166"/>
      <c r="E4396" s="165"/>
      <c r="F4396" s="165"/>
      <c r="G4396" s="220"/>
      <c r="H4396" s="165"/>
      <c r="I4396" s="167"/>
      <c r="J4396" s="168"/>
      <c r="K4396" s="503"/>
    </row>
    <row r="4397" spans="1:11" x14ac:dyDescent="0.2">
      <c r="A4397" s="163">
        <v>4382</v>
      </c>
      <c r="B4397" s="164"/>
      <c r="C4397" s="165"/>
      <c r="D4397" s="166"/>
      <c r="E4397" s="165"/>
      <c r="F4397" s="165"/>
      <c r="G4397" s="220"/>
      <c r="H4397" s="165"/>
      <c r="I4397" s="167"/>
      <c r="J4397" s="168"/>
      <c r="K4397" s="503"/>
    </row>
    <row r="4398" spans="1:11" x14ac:dyDescent="0.2">
      <c r="A4398" s="163">
        <v>4383</v>
      </c>
      <c r="B4398" s="164"/>
      <c r="C4398" s="165"/>
      <c r="D4398" s="166"/>
      <c r="E4398" s="165"/>
      <c r="F4398" s="165"/>
      <c r="G4398" s="220"/>
      <c r="H4398" s="165"/>
      <c r="I4398" s="167"/>
      <c r="J4398" s="168"/>
      <c r="K4398" s="503"/>
    </row>
    <row r="4399" spans="1:11" x14ac:dyDescent="0.2">
      <c r="A4399" s="163">
        <v>4384</v>
      </c>
      <c r="B4399" s="164"/>
      <c r="C4399" s="165"/>
      <c r="D4399" s="166"/>
      <c r="E4399" s="165"/>
      <c r="F4399" s="165"/>
      <c r="G4399" s="220"/>
      <c r="H4399" s="165"/>
      <c r="I4399" s="167"/>
      <c r="J4399" s="168"/>
      <c r="K4399" s="503"/>
    </row>
    <row r="4400" spans="1:11" x14ac:dyDescent="0.2">
      <c r="A4400" s="163">
        <v>4385</v>
      </c>
      <c r="B4400" s="164"/>
      <c r="C4400" s="165"/>
      <c r="D4400" s="166"/>
      <c r="E4400" s="165"/>
      <c r="F4400" s="165"/>
      <c r="G4400" s="220"/>
      <c r="H4400" s="165"/>
      <c r="I4400" s="167"/>
      <c r="J4400" s="168"/>
      <c r="K4400" s="503"/>
    </row>
    <row r="4401" spans="1:11" x14ac:dyDescent="0.2">
      <c r="A4401" s="163">
        <v>4386</v>
      </c>
      <c r="B4401" s="164"/>
      <c r="C4401" s="165"/>
      <c r="D4401" s="166"/>
      <c r="E4401" s="165"/>
      <c r="F4401" s="165"/>
      <c r="G4401" s="220"/>
      <c r="H4401" s="165"/>
      <c r="I4401" s="167"/>
      <c r="J4401" s="168"/>
      <c r="K4401" s="503"/>
    </row>
    <row r="4402" spans="1:11" x14ac:dyDescent="0.2">
      <c r="A4402" s="163">
        <v>4387</v>
      </c>
      <c r="B4402" s="164"/>
      <c r="C4402" s="165"/>
      <c r="D4402" s="166"/>
      <c r="E4402" s="165"/>
      <c r="F4402" s="165"/>
      <c r="G4402" s="220"/>
      <c r="H4402" s="165"/>
      <c r="I4402" s="167"/>
      <c r="J4402" s="168"/>
      <c r="K4402" s="503"/>
    </row>
    <row r="4403" spans="1:11" x14ac:dyDescent="0.2">
      <c r="A4403" s="163">
        <v>4388</v>
      </c>
      <c r="B4403" s="164"/>
      <c r="C4403" s="165"/>
      <c r="D4403" s="166"/>
      <c r="E4403" s="165"/>
      <c r="F4403" s="165"/>
      <c r="G4403" s="220"/>
      <c r="H4403" s="165"/>
      <c r="I4403" s="167"/>
      <c r="J4403" s="168"/>
      <c r="K4403" s="503"/>
    </row>
    <row r="4404" spans="1:11" x14ac:dyDescent="0.2">
      <c r="A4404" s="163">
        <v>4389</v>
      </c>
      <c r="B4404" s="164"/>
      <c r="C4404" s="165"/>
      <c r="D4404" s="166"/>
      <c r="E4404" s="165"/>
      <c r="F4404" s="165"/>
      <c r="G4404" s="220"/>
      <c r="H4404" s="165"/>
      <c r="I4404" s="167"/>
      <c r="J4404" s="168"/>
      <c r="K4404" s="503"/>
    </row>
    <row r="4405" spans="1:11" x14ac:dyDescent="0.2">
      <c r="A4405" s="163">
        <v>4390</v>
      </c>
      <c r="B4405" s="164"/>
      <c r="C4405" s="165"/>
      <c r="D4405" s="166"/>
      <c r="E4405" s="165"/>
      <c r="F4405" s="165"/>
      <c r="G4405" s="220"/>
      <c r="H4405" s="165"/>
      <c r="I4405" s="167"/>
      <c r="J4405" s="168"/>
      <c r="K4405" s="503"/>
    </row>
    <row r="4406" spans="1:11" x14ac:dyDescent="0.2">
      <c r="A4406" s="163">
        <v>4391</v>
      </c>
      <c r="B4406" s="164"/>
      <c r="C4406" s="165"/>
      <c r="D4406" s="166"/>
      <c r="E4406" s="165"/>
      <c r="F4406" s="165"/>
      <c r="G4406" s="220"/>
      <c r="H4406" s="165"/>
      <c r="I4406" s="167"/>
      <c r="J4406" s="168"/>
      <c r="K4406" s="503"/>
    </row>
    <row r="4407" spans="1:11" x14ac:dyDescent="0.2">
      <c r="A4407" s="163">
        <v>4392</v>
      </c>
      <c r="B4407" s="164"/>
      <c r="C4407" s="165"/>
      <c r="D4407" s="166"/>
      <c r="E4407" s="165"/>
      <c r="F4407" s="165"/>
      <c r="G4407" s="220"/>
      <c r="H4407" s="165"/>
      <c r="I4407" s="167"/>
      <c r="J4407" s="168"/>
      <c r="K4407" s="503"/>
    </row>
    <row r="4408" spans="1:11" x14ac:dyDescent="0.2">
      <c r="A4408" s="163">
        <v>4393</v>
      </c>
      <c r="B4408" s="164"/>
      <c r="C4408" s="165"/>
      <c r="D4408" s="166"/>
      <c r="E4408" s="165"/>
      <c r="F4408" s="165"/>
      <c r="G4408" s="220"/>
      <c r="H4408" s="165"/>
      <c r="I4408" s="167"/>
      <c r="J4408" s="168"/>
      <c r="K4408" s="503"/>
    </row>
    <row r="4409" spans="1:11" x14ac:dyDescent="0.2">
      <c r="A4409" s="163">
        <v>4394</v>
      </c>
      <c r="B4409" s="164"/>
      <c r="C4409" s="165"/>
      <c r="D4409" s="166"/>
      <c r="E4409" s="165"/>
      <c r="F4409" s="165"/>
      <c r="G4409" s="220"/>
      <c r="H4409" s="165"/>
      <c r="I4409" s="167"/>
      <c r="J4409" s="168"/>
      <c r="K4409" s="503"/>
    </row>
    <row r="4410" spans="1:11" x14ac:dyDescent="0.2">
      <c r="A4410" s="163">
        <v>4395</v>
      </c>
      <c r="B4410" s="164"/>
      <c r="C4410" s="165"/>
      <c r="D4410" s="166"/>
      <c r="E4410" s="165"/>
      <c r="F4410" s="165"/>
      <c r="G4410" s="220"/>
      <c r="H4410" s="165"/>
      <c r="I4410" s="167"/>
      <c r="J4410" s="168"/>
      <c r="K4410" s="503"/>
    </row>
    <row r="4411" spans="1:11" x14ac:dyDescent="0.2">
      <c r="A4411" s="163">
        <v>4396</v>
      </c>
      <c r="B4411" s="164"/>
      <c r="C4411" s="165"/>
      <c r="D4411" s="166"/>
      <c r="E4411" s="165"/>
      <c r="F4411" s="165"/>
      <c r="G4411" s="220"/>
      <c r="H4411" s="165"/>
      <c r="I4411" s="167"/>
      <c r="J4411" s="168"/>
      <c r="K4411" s="503"/>
    </row>
    <row r="4412" spans="1:11" x14ac:dyDescent="0.2">
      <c r="A4412" s="163">
        <v>4397</v>
      </c>
      <c r="B4412" s="164"/>
      <c r="C4412" s="165"/>
      <c r="D4412" s="166"/>
      <c r="E4412" s="165"/>
      <c r="F4412" s="165"/>
      <c r="G4412" s="220"/>
      <c r="H4412" s="165"/>
      <c r="I4412" s="167"/>
      <c r="J4412" s="168"/>
      <c r="K4412" s="503"/>
    </row>
    <row r="4413" spans="1:11" x14ac:dyDescent="0.2">
      <c r="A4413" s="163">
        <v>4398</v>
      </c>
      <c r="B4413" s="164"/>
      <c r="C4413" s="165"/>
      <c r="D4413" s="166"/>
      <c r="E4413" s="165"/>
      <c r="F4413" s="165"/>
      <c r="G4413" s="220"/>
      <c r="H4413" s="165"/>
      <c r="I4413" s="167"/>
      <c r="J4413" s="168"/>
      <c r="K4413" s="503"/>
    </row>
    <row r="4414" spans="1:11" x14ac:dyDescent="0.2">
      <c r="A4414" s="163">
        <v>4399</v>
      </c>
      <c r="B4414" s="164"/>
      <c r="C4414" s="165"/>
      <c r="D4414" s="166"/>
      <c r="E4414" s="165"/>
      <c r="F4414" s="165"/>
      <c r="G4414" s="220"/>
      <c r="H4414" s="165"/>
      <c r="I4414" s="167"/>
      <c r="J4414" s="168"/>
      <c r="K4414" s="503"/>
    </row>
    <row r="4415" spans="1:11" x14ac:dyDescent="0.2">
      <c r="A4415" s="163">
        <v>4400</v>
      </c>
      <c r="B4415" s="164"/>
      <c r="C4415" s="165"/>
      <c r="D4415" s="166"/>
      <c r="E4415" s="165"/>
      <c r="F4415" s="165"/>
      <c r="G4415" s="220"/>
      <c r="H4415" s="165"/>
      <c r="I4415" s="167"/>
      <c r="J4415" s="168"/>
      <c r="K4415" s="503"/>
    </row>
    <row r="4416" spans="1:11" x14ac:dyDescent="0.2">
      <c r="A4416" s="163">
        <v>4401</v>
      </c>
      <c r="B4416" s="164"/>
      <c r="C4416" s="165"/>
      <c r="D4416" s="166"/>
      <c r="E4416" s="165"/>
      <c r="F4416" s="165"/>
      <c r="G4416" s="220"/>
      <c r="H4416" s="165"/>
      <c r="I4416" s="167"/>
      <c r="J4416" s="168"/>
      <c r="K4416" s="503"/>
    </row>
    <row r="4417" spans="1:11" x14ac:dyDescent="0.2">
      <c r="A4417" s="163">
        <v>4402</v>
      </c>
      <c r="B4417" s="164"/>
      <c r="C4417" s="165"/>
      <c r="D4417" s="166"/>
      <c r="E4417" s="165"/>
      <c r="F4417" s="165"/>
      <c r="G4417" s="220"/>
      <c r="H4417" s="165"/>
      <c r="I4417" s="167"/>
      <c r="J4417" s="168"/>
      <c r="K4417" s="503"/>
    </row>
    <row r="4418" spans="1:11" x14ac:dyDescent="0.2">
      <c r="A4418" s="163">
        <v>4403</v>
      </c>
      <c r="B4418" s="164"/>
      <c r="C4418" s="165"/>
      <c r="D4418" s="166"/>
      <c r="E4418" s="165"/>
      <c r="F4418" s="165"/>
      <c r="G4418" s="220"/>
      <c r="H4418" s="165"/>
      <c r="I4418" s="167"/>
      <c r="J4418" s="168"/>
      <c r="K4418" s="503"/>
    </row>
    <row r="4419" spans="1:11" x14ac:dyDescent="0.2">
      <c r="A4419" s="163">
        <v>4404</v>
      </c>
      <c r="B4419" s="164"/>
      <c r="C4419" s="165"/>
      <c r="D4419" s="166"/>
      <c r="E4419" s="165"/>
      <c r="F4419" s="165"/>
      <c r="G4419" s="220"/>
      <c r="H4419" s="165"/>
      <c r="I4419" s="167"/>
      <c r="J4419" s="168"/>
      <c r="K4419" s="503"/>
    </row>
    <row r="4420" spans="1:11" x14ac:dyDescent="0.2">
      <c r="A4420" s="163">
        <v>4405</v>
      </c>
      <c r="B4420" s="164"/>
      <c r="C4420" s="165"/>
      <c r="D4420" s="166"/>
      <c r="E4420" s="165"/>
      <c r="F4420" s="165"/>
      <c r="G4420" s="220"/>
      <c r="H4420" s="165"/>
      <c r="I4420" s="167"/>
      <c r="J4420" s="168"/>
      <c r="K4420" s="503"/>
    </row>
    <row r="4421" spans="1:11" x14ac:dyDescent="0.2">
      <c r="A4421" s="163">
        <v>4406</v>
      </c>
      <c r="B4421" s="164"/>
      <c r="C4421" s="165"/>
      <c r="D4421" s="166"/>
      <c r="E4421" s="165"/>
      <c r="F4421" s="165"/>
      <c r="G4421" s="220"/>
      <c r="H4421" s="165"/>
      <c r="I4421" s="167"/>
      <c r="J4421" s="168"/>
      <c r="K4421" s="503"/>
    </row>
    <row r="4422" spans="1:11" x14ac:dyDescent="0.2">
      <c r="A4422" s="163">
        <v>4407</v>
      </c>
      <c r="B4422" s="164"/>
      <c r="C4422" s="165"/>
      <c r="D4422" s="166"/>
      <c r="E4422" s="165"/>
      <c r="F4422" s="165"/>
      <c r="G4422" s="220"/>
      <c r="H4422" s="165"/>
      <c r="I4422" s="167"/>
      <c r="J4422" s="168"/>
      <c r="K4422" s="503"/>
    </row>
    <row r="4423" spans="1:11" x14ac:dyDescent="0.2">
      <c r="A4423" s="163">
        <v>4408</v>
      </c>
      <c r="B4423" s="164"/>
      <c r="C4423" s="165"/>
      <c r="D4423" s="166"/>
      <c r="E4423" s="165"/>
      <c r="F4423" s="165"/>
      <c r="G4423" s="220"/>
      <c r="H4423" s="165"/>
      <c r="I4423" s="167"/>
      <c r="J4423" s="168"/>
      <c r="K4423" s="503"/>
    </row>
    <row r="4424" spans="1:11" x14ac:dyDescent="0.2">
      <c r="A4424" s="163">
        <v>4409</v>
      </c>
      <c r="B4424" s="164"/>
      <c r="C4424" s="165"/>
      <c r="D4424" s="166"/>
      <c r="E4424" s="165"/>
      <c r="F4424" s="165"/>
      <c r="G4424" s="220"/>
      <c r="H4424" s="165"/>
      <c r="I4424" s="167"/>
      <c r="J4424" s="168"/>
      <c r="K4424" s="503"/>
    </row>
    <row r="4425" spans="1:11" x14ac:dyDescent="0.2">
      <c r="A4425" s="163">
        <v>4410</v>
      </c>
      <c r="B4425" s="164"/>
      <c r="C4425" s="165"/>
      <c r="D4425" s="166"/>
      <c r="E4425" s="165"/>
      <c r="F4425" s="165"/>
      <c r="G4425" s="220"/>
      <c r="H4425" s="165"/>
      <c r="I4425" s="167"/>
      <c r="J4425" s="168"/>
      <c r="K4425" s="503"/>
    </row>
    <row r="4426" spans="1:11" x14ac:dyDescent="0.2">
      <c r="A4426" s="163">
        <v>4411</v>
      </c>
      <c r="B4426" s="164"/>
      <c r="C4426" s="165"/>
      <c r="D4426" s="166"/>
      <c r="E4426" s="165"/>
      <c r="F4426" s="165"/>
      <c r="G4426" s="220"/>
      <c r="H4426" s="165"/>
      <c r="I4426" s="167"/>
      <c r="J4426" s="168"/>
      <c r="K4426" s="503"/>
    </row>
    <row r="4427" spans="1:11" x14ac:dyDescent="0.2">
      <c r="A4427" s="163">
        <v>4412</v>
      </c>
      <c r="B4427" s="164"/>
      <c r="C4427" s="165"/>
      <c r="D4427" s="166"/>
      <c r="E4427" s="165"/>
      <c r="F4427" s="165"/>
      <c r="G4427" s="220"/>
      <c r="H4427" s="165"/>
      <c r="I4427" s="167"/>
      <c r="J4427" s="168"/>
      <c r="K4427" s="503"/>
    </row>
    <row r="4428" spans="1:11" x14ac:dyDescent="0.2">
      <c r="A4428" s="163">
        <v>4413</v>
      </c>
      <c r="B4428" s="164"/>
      <c r="C4428" s="165"/>
      <c r="D4428" s="166"/>
      <c r="E4428" s="165"/>
      <c r="F4428" s="165"/>
      <c r="G4428" s="220"/>
      <c r="H4428" s="165"/>
      <c r="I4428" s="167"/>
      <c r="J4428" s="168"/>
      <c r="K4428" s="503"/>
    </row>
    <row r="4429" spans="1:11" x14ac:dyDescent="0.2">
      <c r="A4429" s="163">
        <v>4414</v>
      </c>
      <c r="B4429" s="164"/>
      <c r="C4429" s="165"/>
      <c r="D4429" s="166"/>
      <c r="E4429" s="165"/>
      <c r="F4429" s="165"/>
      <c r="G4429" s="220"/>
      <c r="H4429" s="165"/>
      <c r="I4429" s="167"/>
      <c r="J4429" s="168"/>
      <c r="K4429" s="503"/>
    </row>
    <row r="4430" spans="1:11" x14ac:dyDescent="0.2">
      <c r="A4430" s="163">
        <v>4415</v>
      </c>
      <c r="B4430" s="164"/>
      <c r="C4430" s="165"/>
      <c r="D4430" s="166"/>
      <c r="E4430" s="165"/>
      <c r="F4430" s="165"/>
      <c r="G4430" s="220"/>
      <c r="H4430" s="165"/>
      <c r="I4430" s="167"/>
      <c r="J4430" s="168"/>
      <c r="K4430" s="503"/>
    </row>
    <row r="4431" spans="1:11" x14ac:dyDescent="0.2">
      <c r="A4431" s="163">
        <v>4416</v>
      </c>
      <c r="B4431" s="164"/>
      <c r="C4431" s="165"/>
      <c r="D4431" s="166"/>
      <c r="E4431" s="165"/>
      <c r="F4431" s="165"/>
      <c r="G4431" s="220"/>
      <c r="H4431" s="165"/>
      <c r="I4431" s="167"/>
      <c r="J4431" s="168"/>
      <c r="K4431" s="503"/>
    </row>
    <row r="4432" spans="1:11" x14ac:dyDescent="0.2">
      <c r="A4432" s="163">
        <v>4417</v>
      </c>
      <c r="B4432" s="164"/>
      <c r="C4432" s="165"/>
      <c r="D4432" s="166"/>
      <c r="E4432" s="165"/>
      <c r="F4432" s="165"/>
      <c r="G4432" s="220"/>
      <c r="H4432" s="165"/>
      <c r="I4432" s="167"/>
      <c r="J4432" s="168"/>
      <c r="K4432" s="503"/>
    </row>
    <row r="4433" spans="1:11" x14ac:dyDescent="0.2">
      <c r="A4433" s="163">
        <v>4418</v>
      </c>
      <c r="B4433" s="164"/>
      <c r="C4433" s="165"/>
      <c r="D4433" s="166"/>
      <c r="E4433" s="165"/>
      <c r="F4433" s="165"/>
      <c r="G4433" s="220"/>
      <c r="H4433" s="165"/>
      <c r="I4433" s="167"/>
      <c r="J4433" s="168"/>
      <c r="K4433" s="503"/>
    </row>
    <row r="4434" spans="1:11" x14ac:dyDescent="0.2">
      <c r="A4434" s="163">
        <v>4419</v>
      </c>
      <c r="B4434" s="164"/>
      <c r="C4434" s="165"/>
      <c r="D4434" s="166"/>
      <c r="E4434" s="165"/>
      <c r="F4434" s="165"/>
      <c r="G4434" s="220"/>
      <c r="H4434" s="165"/>
      <c r="I4434" s="167"/>
      <c r="J4434" s="168"/>
      <c r="K4434" s="503"/>
    </row>
    <row r="4435" spans="1:11" x14ac:dyDescent="0.2">
      <c r="A4435" s="163">
        <v>4420</v>
      </c>
      <c r="B4435" s="164"/>
      <c r="C4435" s="165"/>
      <c r="D4435" s="166"/>
      <c r="E4435" s="165"/>
      <c r="F4435" s="165"/>
      <c r="G4435" s="220"/>
      <c r="H4435" s="165"/>
      <c r="I4435" s="167"/>
      <c r="J4435" s="168"/>
      <c r="K4435" s="503"/>
    </row>
    <row r="4436" spans="1:11" x14ac:dyDescent="0.2">
      <c r="A4436" s="163">
        <v>4421</v>
      </c>
      <c r="B4436" s="164"/>
      <c r="C4436" s="165"/>
      <c r="D4436" s="166"/>
      <c r="E4436" s="165"/>
      <c r="F4436" s="165"/>
      <c r="G4436" s="220"/>
      <c r="H4436" s="165"/>
      <c r="I4436" s="167"/>
      <c r="J4436" s="168"/>
      <c r="K4436" s="503"/>
    </row>
    <row r="4437" spans="1:11" x14ac:dyDescent="0.2">
      <c r="A4437" s="163">
        <v>4422</v>
      </c>
      <c r="B4437" s="164"/>
      <c r="C4437" s="165"/>
      <c r="D4437" s="166"/>
      <c r="E4437" s="165"/>
      <c r="F4437" s="165"/>
      <c r="G4437" s="220"/>
      <c r="H4437" s="165"/>
      <c r="I4437" s="167"/>
      <c r="J4437" s="168"/>
      <c r="K4437" s="503"/>
    </row>
    <row r="4438" spans="1:11" x14ac:dyDescent="0.2">
      <c r="A4438" s="163">
        <v>4423</v>
      </c>
      <c r="B4438" s="164"/>
      <c r="C4438" s="165"/>
      <c r="D4438" s="166"/>
      <c r="E4438" s="165"/>
      <c r="F4438" s="165"/>
      <c r="G4438" s="220"/>
      <c r="H4438" s="165"/>
      <c r="I4438" s="167"/>
      <c r="J4438" s="168"/>
      <c r="K4438" s="503"/>
    </row>
    <row r="4439" spans="1:11" x14ac:dyDescent="0.2">
      <c r="A4439" s="163">
        <v>4424</v>
      </c>
      <c r="B4439" s="164"/>
      <c r="C4439" s="165"/>
      <c r="D4439" s="166"/>
      <c r="E4439" s="165"/>
      <c r="F4439" s="165"/>
      <c r="G4439" s="220"/>
      <c r="H4439" s="165"/>
      <c r="I4439" s="167"/>
      <c r="J4439" s="168"/>
      <c r="K4439" s="503"/>
    </row>
    <row r="4440" spans="1:11" x14ac:dyDescent="0.2">
      <c r="A4440" s="163">
        <v>4425</v>
      </c>
      <c r="B4440" s="164"/>
      <c r="C4440" s="165"/>
      <c r="D4440" s="166"/>
      <c r="E4440" s="165"/>
      <c r="F4440" s="165"/>
      <c r="G4440" s="220"/>
      <c r="H4440" s="165"/>
      <c r="I4440" s="167"/>
      <c r="J4440" s="168"/>
      <c r="K4440" s="503"/>
    </row>
    <row r="4441" spans="1:11" x14ac:dyDescent="0.2">
      <c r="A4441" s="163">
        <v>4426</v>
      </c>
      <c r="B4441" s="164"/>
      <c r="C4441" s="165"/>
      <c r="D4441" s="166"/>
      <c r="E4441" s="165"/>
      <c r="F4441" s="165"/>
      <c r="G4441" s="220"/>
      <c r="H4441" s="165"/>
      <c r="I4441" s="167"/>
      <c r="J4441" s="168"/>
      <c r="K4441" s="503"/>
    </row>
    <row r="4442" spans="1:11" x14ac:dyDescent="0.2">
      <c r="A4442" s="163">
        <v>4427</v>
      </c>
      <c r="B4442" s="164"/>
      <c r="C4442" s="165"/>
      <c r="D4442" s="166"/>
      <c r="E4442" s="165"/>
      <c r="F4442" s="165"/>
      <c r="G4442" s="220"/>
      <c r="H4442" s="165"/>
      <c r="I4442" s="167"/>
      <c r="J4442" s="168"/>
      <c r="K4442" s="503"/>
    </row>
    <row r="4443" spans="1:11" x14ac:dyDescent="0.2">
      <c r="A4443" s="163">
        <v>4428</v>
      </c>
      <c r="B4443" s="164"/>
      <c r="C4443" s="165"/>
      <c r="D4443" s="166"/>
      <c r="E4443" s="165"/>
      <c r="F4443" s="165"/>
      <c r="G4443" s="220"/>
      <c r="H4443" s="165"/>
      <c r="I4443" s="167"/>
      <c r="J4443" s="168"/>
      <c r="K4443" s="503"/>
    </row>
    <row r="4444" spans="1:11" x14ac:dyDescent="0.2">
      <c r="A4444" s="163">
        <v>4429</v>
      </c>
      <c r="B4444" s="164"/>
      <c r="C4444" s="165"/>
      <c r="D4444" s="166"/>
      <c r="E4444" s="165"/>
      <c r="F4444" s="165"/>
      <c r="G4444" s="220"/>
      <c r="H4444" s="165"/>
      <c r="I4444" s="167"/>
      <c r="J4444" s="168"/>
      <c r="K4444" s="503"/>
    </row>
    <row r="4445" spans="1:11" x14ac:dyDescent="0.2">
      <c r="A4445" s="163">
        <v>4430</v>
      </c>
      <c r="B4445" s="164"/>
      <c r="C4445" s="165"/>
      <c r="D4445" s="166"/>
      <c r="E4445" s="165"/>
      <c r="F4445" s="165"/>
      <c r="G4445" s="220"/>
      <c r="H4445" s="165"/>
      <c r="I4445" s="167"/>
      <c r="J4445" s="168"/>
      <c r="K4445" s="503"/>
    </row>
    <row r="4446" spans="1:11" x14ac:dyDescent="0.2">
      <c r="A4446" s="163">
        <v>4431</v>
      </c>
      <c r="B4446" s="164"/>
      <c r="C4446" s="165"/>
      <c r="D4446" s="166"/>
      <c r="E4446" s="165"/>
      <c r="F4446" s="165"/>
      <c r="G4446" s="220"/>
      <c r="H4446" s="165"/>
      <c r="I4446" s="167"/>
      <c r="J4446" s="168"/>
      <c r="K4446" s="503"/>
    </row>
    <row r="4447" spans="1:11" x14ac:dyDescent="0.2">
      <c r="A4447" s="163">
        <v>4432</v>
      </c>
      <c r="B4447" s="164"/>
      <c r="C4447" s="165"/>
      <c r="D4447" s="166"/>
      <c r="E4447" s="165"/>
      <c r="F4447" s="165"/>
      <c r="G4447" s="220"/>
      <c r="H4447" s="165"/>
      <c r="I4447" s="167"/>
      <c r="J4447" s="168"/>
      <c r="K4447" s="503"/>
    </row>
    <row r="4448" spans="1:11" x14ac:dyDescent="0.2">
      <c r="A4448" s="163">
        <v>4433</v>
      </c>
      <c r="B4448" s="164"/>
      <c r="C4448" s="165"/>
      <c r="D4448" s="166"/>
      <c r="E4448" s="165"/>
      <c r="F4448" s="165"/>
      <c r="G4448" s="220"/>
      <c r="H4448" s="165"/>
      <c r="I4448" s="167"/>
      <c r="J4448" s="168"/>
      <c r="K4448" s="503"/>
    </row>
    <row r="4449" spans="1:11" x14ac:dyDescent="0.2">
      <c r="A4449" s="163">
        <v>4434</v>
      </c>
      <c r="B4449" s="164"/>
      <c r="C4449" s="165"/>
      <c r="D4449" s="166"/>
      <c r="E4449" s="165"/>
      <c r="F4449" s="165"/>
      <c r="G4449" s="220"/>
      <c r="H4449" s="165"/>
      <c r="I4449" s="167"/>
      <c r="J4449" s="168"/>
      <c r="K4449" s="503"/>
    </row>
    <row r="4450" spans="1:11" x14ac:dyDescent="0.2">
      <c r="A4450" s="163">
        <v>4435</v>
      </c>
      <c r="B4450" s="164"/>
      <c r="C4450" s="165"/>
      <c r="D4450" s="166"/>
      <c r="E4450" s="165"/>
      <c r="F4450" s="165"/>
      <c r="G4450" s="220"/>
      <c r="H4450" s="165"/>
      <c r="I4450" s="167"/>
      <c r="J4450" s="168"/>
      <c r="K4450" s="503"/>
    </row>
    <row r="4451" spans="1:11" x14ac:dyDescent="0.2">
      <c r="A4451" s="163">
        <v>4436</v>
      </c>
      <c r="B4451" s="164"/>
      <c r="C4451" s="165"/>
      <c r="D4451" s="166"/>
      <c r="E4451" s="165"/>
      <c r="F4451" s="165"/>
      <c r="G4451" s="220"/>
      <c r="H4451" s="165"/>
      <c r="I4451" s="167"/>
      <c r="J4451" s="168"/>
      <c r="K4451" s="503"/>
    </row>
    <row r="4452" spans="1:11" x14ac:dyDescent="0.2">
      <c r="A4452" s="163">
        <v>4437</v>
      </c>
      <c r="B4452" s="164"/>
      <c r="C4452" s="165"/>
      <c r="D4452" s="166"/>
      <c r="E4452" s="165"/>
      <c r="F4452" s="165"/>
      <c r="G4452" s="220"/>
      <c r="H4452" s="165"/>
      <c r="I4452" s="167"/>
      <c r="J4452" s="168"/>
      <c r="K4452" s="503"/>
    </row>
    <row r="4453" spans="1:11" x14ac:dyDescent="0.2">
      <c r="A4453" s="163">
        <v>4438</v>
      </c>
      <c r="B4453" s="164"/>
      <c r="C4453" s="165"/>
      <c r="D4453" s="166"/>
      <c r="E4453" s="165"/>
      <c r="F4453" s="165"/>
      <c r="G4453" s="220"/>
      <c r="H4453" s="165"/>
      <c r="I4453" s="167"/>
      <c r="J4453" s="168"/>
      <c r="K4453" s="503"/>
    </row>
    <row r="4454" spans="1:11" x14ac:dyDescent="0.2">
      <c r="A4454" s="163">
        <v>4439</v>
      </c>
      <c r="B4454" s="164"/>
      <c r="C4454" s="165"/>
      <c r="D4454" s="166"/>
      <c r="E4454" s="165"/>
      <c r="F4454" s="165"/>
      <c r="G4454" s="220"/>
      <c r="H4454" s="165"/>
      <c r="I4454" s="167"/>
      <c r="J4454" s="168"/>
      <c r="K4454" s="503"/>
    </row>
    <row r="4455" spans="1:11" x14ac:dyDescent="0.2">
      <c r="A4455" s="163">
        <v>4440</v>
      </c>
      <c r="B4455" s="164"/>
      <c r="C4455" s="165"/>
      <c r="D4455" s="166"/>
      <c r="E4455" s="165"/>
      <c r="F4455" s="165"/>
      <c r="G4455" s="220"/>
      <c r="H4455" s="165"/>
      <c r="I4455" s="167"/>
      <c r="J4455" s="168"/>
      <c r="K4455" s="503"/>
    </row>
    <row r="4456" spans="1:11" x14ac:dyDescent="0.2">
      <c r="A4456" s="163">
        <v>4441</v>
      </c>
      <c r="B4456" s="164"/>
      <c r="C4456" s="165"/>
      <c r="D4456" s="166"/>
      <c r="E4456" s="165"/>
      <c r="F4456" s="165"/>
      <c r="G4456" s="220"/>
      <c r="H4456" s="165"/>
      <c r="I4456" s="167"/>
      <c r="J4456" s="168"/>
      <c r="K4456" s="503"/>
    </row>
    <row r="4457" spans="1:11" x14ac:dyDescent="0.2">
      <c r="A4457" s="163">
        <v>4442</v>
      </c>
      <c r="B4457" s="164"/>
      <c r="C4457" s="165"/>
      <c r="D4457" s="166"/>
      <c r="E4457" s="165"/>
      <c r="F4457" s="165"/>
      <c r="G4457" s="220"/>
      <c r="H4457" s="165"/>
      <c r="I4457" s="167"/>
      <c r="J4457" s="168"/>
      <c r="K4457" s="503"/>
    </row>
    <row r="4458" spans="1:11" x14ac:dyDescent="0.2">
      <c r="A4458" s="163">
        <v>4443</v>
      </c>
      <c r="B4458" s="164"/>
      <c r="C4458" s="165"/>
      <c r="D4458" s="166"/>
      <c r="E4458" s="165"/>
      <c r="F4458" s="165"/>
      <c r="G4458" s="220"/>
      <c r="H4458" s="165"/>
      <c r="I4458" s="167"/>
      <c r="J4458" s="168"/>
      <c r="K4458" s="503"/>
    </row>
    <row r="4459" spans="1:11" x14ac:dyDescent="0.2">
      <c r="A4459" s="163">
        <v>4444</v>
      </c>
      <c r="B4459" s="164"/>
      <c r="C4459" s="165"/>
      <c r="D4459" s="166"/>
      <c r="E4459" s="165"/>
      <c r="F4459" s="165"/>
      <c r="G4459" s="220"/>
      <c r="H4459" s="165"/>
      <c r="I4459" s="167"/>
      <c r="J4459" s="168"/>
      <c r="K4459" s="503"/>
    </row>
    <row r="4460" spans="1:11" x14ac:dyDescent="0.2">
      <c r="A4460" s="163">
        <v>4445</v>
      </c>
      <c r="B4460" s="164"/>
      <c r="C4460" s="165"/>
      <c r="D4460" s="166"/>
      <c r="E4460" s="165"/>
      <c r="F4460" s="165"/>
      <c r="G4460" s="220"/>
      <c r="H4460" s="165"/>
      <c r="I4460" s="167"/>
      <c r="J4460" s="168"/>
      <c r="K4460" s="503"/>
    </row>
    <row r="4461" spans="1:11" x14ac:dyDescent="0.2">
      <c r="A4461" s="163">
        <v>4446</v>
      </c>
      <c r="B4461" s="164"/>
      <c r="C4461" s="165"/>
      <c r="D4461" s="166"/>
      <c r="E4461" s="165"/>
      <c r="F4461" s="165"/>
      <c r="G4461" s="220"/>
      <c r="H4461" s="165"/>
      <c r="I4461" s="167"/>
      <c r="J4461" s="168"/>
      <c r="K4461" s="503"/>
    </row>
    <row r="4462" spans="1:11" x14ac:dyDescent="0.2">
      <c r="A4462" s="163">
        <v>4447</v>
      </c>
      <c r="B4462" s="164"/>
      <c r="C4462" s="165"/>
      <c r="D4462" s="166"/>
      <c r="E4462" s="165"/>
      <c r="F4462" s="165"/>
      <c r="G4462" s="220"/>
      <c r="H4462" s="165"/>
      <c r="I4462" s="167"/>
      <c r="J4462" s="168"/>
      <c r="K4462" s="503"/>
    </row>
    <row r="4463" spans="1:11" x14ac:dyDescent="0.2">
      <c r="A4463" s="163">
        <v>4448</v>
      </c>
      <c r="B4463" s="164"/>
      <c r="C4463" s="165"/>
      <c r="D4463" s="166"/>
      <c r="E4463" s="165"/>
      <c r="F4463" s="165"/>
      <c r="G4463" s="220"/>
      <c r="H4463" s="165"/>
      <c r="I4463" s="167"/>
      <c r="J4463" s="168"/>
      <c r="K4463" s="503"/>
    </row>
    <row r="4464" spans="1:11" x14ac:dyDescent="0.2">
      <c r="A4464" s="163">
        <v>4449</v>
      </c>
      <c r="B4464" s="164"/>
      <c r="C4464" s="165"/>
      <c r="D4464" s="166"/>
      <c r="E4464" s="165"/>
      <c r="F4464" s="165"/>
      <c r="G4464" s="220"/>
      <c r="H4464" s="165"/>
      <c r="I4464" s="167"/>
      <c r="J4464" s="168"/>
      <c r="K4464" s="503"/>
    </row>
    <row r="4465" spans="1:11" x14ac:dyDescent="0.2">
      <c r="A4465" s="163">
        <v>4450</v>
      </c>
      <c r="B4465" s="164"/>
      <c r="C4465" s="165"/>
      <c r="D4465" s="166"/>
      <c r="E4465" s="165"/>
      <c r="F4465" s="165"/>
      <c r="G4465" s="220"/>
      <c r="H4465" s="165"/>
      <c r="I4465" s="167"/>
      <c r="J4465" s="168"/>
      <c r="K4465" s="503"/>
    </row>
    <row r="4466" spans="1:11" x14ac:dyDescent="0.2">
      <c r="A4466" s="163">
        <v>4451</v>
      </c>
      <c r="B4466" s="164"/>
      <c r="C4466" s="165"/>
      <c r="D4466" s="166"/>
      <c r="E4466" s="165"/>
      <c r="F4466" s="165"/>
      <c r="G4466" s="220"/>
      <c r="H4466" s="165"/>
      <c r="I4466" s="167"/>
      <c r="J4466" s="168"/>
      <c r="K4466" s="503"/>
    </row>
    <row r="4467" spans="1:11" x14ac:dyDescent="0.2">
      <c r="A4467" s="163">
        <v>4452</v>
      </c>
      <c r="B4467" s="164"/>
      <c r="C4467" s="165"/>
      <c r="D4467" s="166"/>
      <c r="E4467" s="165"/>
      <c r="F4467" s="165"/>
      <c r="G4467" s="220"/>
      <c r="H4467" s="165"/>
      <c r="I4467" s="167"/>
      <c r="J4467" s="168"/>
      <c r="K4467" s="503"/>
    </row>
    <row r="4468" spans="1:11" x14ac:dyDescent="0.2">
      <c r="A4468" s="163">
        <v>4453</v>
      </c>
      <c r="B4468" s="164"/>
      <c r="C4468" s="165"/>
      <c r="D4468" s="166"/>
      <c r="E4468" s="165"/>
      <c r="F4468" s="165"/>
      <c r="G4468" s="220"/>
      <c r="H4468" s="165"/>
      <c r="I4468" s="167"/>
      <c r="J4468" s="168"/>
      <c r="K4468" s="503"/>
    </row>
    <row r="4469" spans="1:11" x14ac:dyDescent="0.2">
      <c r="A4469" s="163">
        <v>4454</v>
      </c>
      <c r="B4469" s="164"/>
      <c r="C4469" s="165"/>
      <c r="D4469" s="166"/>
      <c r="E4469" s="165"/>
      <c r="F4469" s="165"/>
      <c r="G4469" s="220"/>
      <c r="H4469" s="165"/>
      <c r="I4469" s="167"/>
      <c r="J4469" s="168"/>
      <c r="K4469" s="503"/>
    </row>
    <row r="4470" spans="1:11" x14ac:dyDescent="0.2">
      <c r="A4470" s="163">
        <v>4455</v>
      </c>
      <c r="B4470" s="164"/>
      <c r="C4470" s="165"/>
      <c r="D4470" s="166"/>
      <c r="E4470" s="165"/>
      <c r="F4470" s="165"/>
      <c r="G4470" s="220"/>
      <c r="H4470" s="165"/>
      <c r="I4470" s="167"/>
      <c r="J4470" s="168"/>
      <c r="K4470" s="503"/>
    </row>
    <row r="4471" spans="1:11" x14ac:dyDescent="0.2">
      <c r="A4471" s="163">
        <v>4456</v>
      </c>
      <c r="B4471" s="164"/>
      <c r="C4471" s="165"/>
      <c r="D4471" s="166"/>
      <c r="E4471" s="165"/>
      <c r="F4471" s="165"/>
      <c r="G4471" s="220"/>
      <c r="H4471" s="165"/>
      <c r="I4471" s="167"/>
      <c r="J4471" s="168"/>
      <c r="K4471" s="503"/>
    </row>
    <row r="4472" spans="1:11" x14ac:dyDescent="0.2">
      <c r="A4472" s="163">
        <v>4457</v>
      </c>
      <c r="B4472" s="164"/>
      <c r="C4472" s="165"/>
      <c r="D4472" s="166"/>
      <c r="E4472" s="165"/>
      <c r="F4472" s="165"/>
      <c r="G4472" s="220"/>
      <c r="H4472" s="165"/>
      <c r="I4472" s="167"/>
      <c r="J4472" s="168"/>
      <c r="K4472" s="503"/>
    </row>
    <row r="4473" spans="1:11" x14ac:dyDescent="0.2">
      <c r="A4473" s="163">
        <v>4458</v>
      </c>
      <c r="B4473" s="164"/>
      <c r="C4473" s="165"/>
      <c r="D4473" s="166"/>
      <c r="E4473" s="165"/>
      <c r="F4473" s="165"/>
      <c r="G4473" s="220"/>
      <c r="H4473" s="165"/>
      <c r="I4473" s="167"/>
      <c r="J4473" s="168"/>
      <c r="K4473" s="503"/>
    </row>
    <row r="4474" spans="1:11" x14ac:dyDescent="0.2">
      <c r="A4474" s="163">
        <v>4459</v>
      </c>
      <c r="B4474" s="164"/>
      <c r="C4474" s="165"/>
      <c r="D4474" s="166"/>
      <c r="E4474" s="165"/>
      <c r="F4474" s="165"/>
      <c r="G4474" s="220"/>
      <c r="H4474" s="165"/>
      <c r="I4474" s="167"/>
      <c r="J4474" s="168"/>
      <c r="K4474" s="503"/>
    </row>
    <row r="4475" spans="1:11" x14ac:dyDescent="0.2">
      <c r="A4475" s="163">
        <v>4460</v>
      </c>
      <c r="B4475" s="164"/>
      <c r="C4475" s="165"/>
      <c r="D4475" s="166"/>
      <c r="E4475" s="165"/>
      <c r="F4475" s="165"/>
      <c r="G4475" s="220"/>
      <c r="H4475" s="165"/>
      <c r="I4475" s="167"/>
      <c r="J4475" s="168"/>
      <c r="K4475" s="503"/>
    </row>
    <row r="4476" spans="1:11" x14ac:dyDescent="0.2">
      <c r="A4476" s="163">
        <v>4461</v>
      </c>
      <c r="B4476" s="164"/>
      <c r="C4476" s="165"/>
      <c r="D4476" s="166"/>
      <c r="E4476" s="165"/>
      <c r="F4476" s="165"/>
      <c r="G4476" s="220"/>
      <c r="H4476" s="165"/>
      <c r="I4476" s="167"/>
      <c r="J4476" s="168"/>
      <c r="K4476" s="503"/>
    </row>
    <row r="4477" spans="1:11" x14ac:dyDescent="0.2">
      <c r="A4477" s="163">
        <v>4462</v>
      </c>
      <c r="B4477" s="164"/>
      <c r="C4477" s="165"/>
      <c r="D4477" s="166"/>
      <c r="E4477" s="165"/>
      <c r="F4477" s="165"/>
      <c r="G4477" s="220"/>
      <c r="H4477" s="165"/>
      <c r="I4477" s="167"/>
      <c r="J4477" s="168"/>
      <c r="K4477" s="503"/>
    </row>
    <row r="4478" spans="1:11" x14ac:dyDescent="0.2">
      <c r="A4478" s="163">
        <v>4463</v>
      </c>
      <c r="B4478" s="164"/>
      <c r="C4478" s="165"/>
      <c r="D4478" s="166"/>
      <c r="E4478" s="165"/>
      <c r="F4478" s="165"/>
      <c r="G4478" s="220"/>
      <c r="H4478" s="165"/>
      <c r="I4478" s="167"/>
      <c r="J4478" s="168"/>
      <c r="K4478" s="503"/>
    </row>
    <row r="4479" spans="1:11" x14ac:dyDescent="0.2">
      <c r="A4479" s="163">
        <v>4464</v>
      </c>
      <c r="B4479" s="164"/>
      <c r="C4479" s="165"/>
      <c r="D4479" s="166"/>
      <c r="E4479" s="165"/>
      <c r="F4479" s="165"/>
      <c r="G4479" s="220"/>
      <c r="H4479" s="165"/>
      <c r="I4479" s="167"/>
      <c r="J4479" s="168"/>
      <c r="K4479" s="503"/>
    </row>
    <row r="4480" spans="1:11" x14ac:dyDescent="0.2">
      <c r="A4480" s="163">
        <v>4465</v>
      </c>
      <c r="B4480" s="164"/>
      <c r="C4480" s="165"/>
      <c r="D4480" s="166"/>
      <c r="E4480" s="165"/>
      <c r="F4480" s="165"/>
      <c r="G4480" s="220"/>
      <c r="H4480" s="165"/>
      <c r="I4480" s="167"/>
      <c r="J4480" s="168"/>
      <c r="K4480" s="503"/>
    </row>
    <row r="4481" spans="1:11" x14ac:dyDescent="0.2">
      <c r="A4481" s="163">
        <v>4466</v>
      </c>
      <c r="B4481" s="164"/>
      <c r="C4481" s="165"/>
      <c r="D4481" s="166"/>
      <c r="E4481" s="165"/>
      <c r="F4481" s="165"/>
      <c r="G4481" s="220"/>
      <c r="H4481" s="165"/>
      <c r="I4481" s="167"/>
      <c r="J4481" s="168"/>
      <c r="K4481" s="503"/>
    </row>
    <row r="4482" spans="1:11" x14ac:dyDescent="0.2">
      <c r="A4482" s="163">
        <v>4467</v>
      </c>
      <c r="B4482" s="164"/>
      <c r="C4482" s="165"/>
      <c r="D4482" s="166"/>
      <c r="E4482" s="165"/>
      <c r="F4482" s="165"/>
      <c r="G4482" s="220"/>
      <c r="H4482" s="165"/>
      <c r="I4482" s="167"/>
      <c r="J4482" s="168"/>
      <c r="K4482" s="503"/>
    </row>
    <row r="4483" spans="1:11" x14ac:dyDescent="0.2">
      <c r="A4483" s="163">
        <v>4468</v>
      </c>
      <c r="B4483" s="164"/>
      <c r="C4483" s="165"/>
      <c r="D4483" s="166"/>
      <c r="E4483" s="165"/>
      <c r="F4483" s="165"/>
      <c r="G4483" s="220"/>
      <c r="H4483" s="165"/>
      <c r="I4483" s="167"/>
      <c r="J4483" s="168"/>
      <c r="K4483" s="503"/>
    </row>
    <row r="4484" spans="1:11" x14ac:dyDescent="0.2">
      <c r="A4484" s="163">
        <v>4469</v>
      </c>
      <c r="B4484" s="164"/>
      <c r="C4484" s="165"/>
      <c r="D4484" s="166"/>
      <c r="E4484" s="165"/>
      <c r="F4484" s="165"/>
      <c r="G4484" s="220"/>
      <c r="H4484" s="165"/>
      <c r="I4484" s="167"/>
      <c r="J4484" s="168"/>
      <c r="K4484" s="503"/>
    </row>
    <row r="4485" spans="1:11" x14ac:dyDescent="0.2">
      <c r="A4485" s="163">
        <v>4470</v>
      </c>
      <c r="B4485" s="164"/>
      <c r="C4485" s="165"/>
      <c r="D4485" s="166"/>
      <c r="E4485" s="165"/>
      <c r="F4485" s="165"/>
      <c r="G4485" s="220"/>
      <c r="H4485" s="165"/>
      <c r="I4485" s="167"/>
      <c r="J4485" s="168"/>
      <c r="K4485" s="503"/>
    </row>
    <row r="4486" spans="1:11" x14ac:dyDescent="0.2">
      <c r="A4486" s="163">
        <v>4471</v>
      </c>
      <c r="B4486" s="164"/>
      <c r="C4486" s="165"/>
      <c r="D4486" s="166"/>
      <c r="E4486" s="165"/>
      <c r="F4486" s="165"/>
      <c r="G4486" s="220"/>
      <c r="H4486" s="165"/>
      <c r="I4486" s="167"/>
      <c r="J4486" s="168"/>
      <c r="K4486" s="503"/>
    </row>
    <row r="4487" spans="1:11" x14ac:dyDescent="0.2">
      <c r="A4487" s="163">
        <v>4472</v>
      </c>
      <c r="B4487" s="164"/>
      <c r="C4487" s="165"/>
      <c r="D4487" s="166"/>
      <c r="E4487" s="165"/>
      <c r="F4487" s="165"/>
      <c r="G4487" s="220"/>
      <c r="H4487" s="165"/>
      <c r="I4487" s="167"/>
      <c r="J4487" s="168"/>
      <c r="K4487" s="503"/>
    </row>
    <row r="4488" spans="1:11" x14ac:dyDescent="0.2">
      <c r="A4488" s="163">
        <v>4473</v>
      </c>
      <c r="B4488" s="164"/>
      <c r="C4488" s="165"/>
      <c r="D4488" s="166"/>
      <c r="E4488" s="165"/>
      <c r="F4488" s="165"/>
      <c r="G4488" s="220"/>
      <c r="H4488" s="165"/>
      <c r="I4488" s="167"/>
      <c r="J4488" s="168"/>
      <c r="K4488" s="503"/>
    </row>
    <row r="4489" spans="1:11" x14ac:dyDescent="0.2">
      <c r="A4489" s="163">
        <v>4474</v>
      </c>
      <c r="B4489" s="164"/>
      <c r="C4489" s="165"/>
      <c r="D4489" s="166"/>
      <c r="E4489" s="165"/>
      <c r="F4489" s="165"/>
      <c r="G4489" s="220"/>
      <c r="H4489" s="165"/>
      <c r="I4489" s="167"/>
      <c r="J4489" s="168"/>
      <c r="K4489" s="503"/>
    </row>
    <row r="4490" spans="1:11" x14ac:dyDescent="0.2">
      <c r="A4490" s="163">
        <v>4475</v>
      </c>
      <c r="B4490" s="164"/>
      <c r="C4490" s="165"/>
      <c r="D4490" s="166"/>
      <c r="E4490" s="165"/>
      <c r="F4490" s="165"/>
      <c r="G4490" s="220"/>
      <c r="H4490" s="165"/>
      <c r="I4490" s="167"/>
      <c r="J4490" s="168"/>
      <c r="K4490" s="503"/>
    </row>
    <row r="4491" spans="1:11" x14ac:dyDescent="0.2">
      <c r="A4491" s="163">
        <v>4476</v>
      </c>
      <c r="B4491" s="164"/>
      <c r="C4491" s="165"/>
      <c r="D4491" s="166"/>
      <c r="E4491" s="165"/>
      <c r="F4491" s="165"/>
      <c r="G4491" s="220"/>
      <c r="H4491" s="165"/>
      <c r="I4491" s="167"/>
      <c r="J4491" s="168"/>
      <c r="K4491" s="503"/>
    </row>
    <row r="4492" spans="1:11" x14ac:dyDescent="0.2">
      <c r="A4492" s="163">
        <v>4477</v>
      </c>
      <c r="B4492" s="164"/>
      <c r="C4492" s="165"/>
      <c r="D4492" s="166"/>
      <c r="E4492" s="165"/>
      <c r="F4492" s="165"/>
      <c r="G4492" s="220"/>
      <c r="H4492" s="165"/>
      <c r="I4492" s="167"/>
      <c r="J4492" s="168"/>
      <c r="K4492" s="503"/>
    </row>
    <row r="4493" spans="1:11" x14ac:dyDescent="0.2">
      <c r="A4493" s="163">
        <v>4478</v>
      </c>
      <c r="B4493" s="164"/>
      <c r="C4493" s="165"/>
      <c r="D4493" s="166"/>
      <c r="E4493" s="165"/>
      <c r="F4493" s="165"/>
      <c r="G4493" s="220"/>
      <c r="H4493" s="165"/>
      <c r="I4493" s="167"/>
      <c r="J4493" s="168"/>
      <c r="K4493" s="503"/>
    </row>
    <row r="4494" spans="1:11" x14ac:dyDescent="0.2">
      <c r="A4494" s="163">
        <v>4479</v>
      </c>
      <c r="B4494" s="164"/>
      <c r="C4494" s="165"/>
      <c r="D4494" s="166"/>
      <c r="E4494" s="165"/>
      <c r="F4494" s="165"/>
      <c r="G4494" s="220"/>
      <c r="H4494" s="165"/>
      <c r="I4494" s="167"/>
      <c r="J4494" s="168"/>
      <c r="K4494" s="503"/>
    </row>
    <row r="4495" spans="1:11" x14ac:dyDescent="0.2">
      <c r="A4495" s="163">
        <v>4480</v>
      </c>
      <c r="B4495" s="164"/>
      <c r="C4495" s="165"/>
      <c r="D4495" s="166"/>
      <c r="E4495" s="165"/>
      <c r="F4495" s="165"/>
      <c r="G4495" s="220"/>
      <c r="H4495" s="165"/>
      <c r="I4495" s="167"/>
      <c r="J4495" s="168"/>
      <c r="K4495" s="503"/>
    </row>
    <row r="4496" spans="1:11" x14ac:dyDescent="0.2">
      <c r="A4496" s="163">
        <v>4481</v>
      </c>
      <c r="B4496" s="164"/>
      <c r="C4496" s="165"/>
      <c r="D4496" s="166"/>
      <c r="E4496" s="165"/>
      <c r="F4496" s="165"/>
      <c r="G4496" s="220"/>
      <c r="H4496" s="165"/>
      <c r="I4496" s="167"/>
      <c r="J4496" s="168"/>
      <c r="K4496" s="503"/>
    </row>
    <row r="4497" spans="1:11" x14ac:dyDescent="0.2">
      <c r="A4497" s="163">
        <v>4482</v>
      </c>
      <c r="B4497" s="164"/>
      <c r="C4497" s="165"/>
      <c r="D4497" s="166"/>
      <c r="E4497" s="165"/>
      <c r="F4497" s="165"/>
      <c r="G4497" s="220"/>
      <c r="H4497" s="165"/>
      <c r="I4497" s="167"/>
      <c r="J4497" s="168"/>
      <c r="K4497" s="503"/>
    </row>
    <row r="4498" spans="1:11" x14ac:dyDescent="0.2">
      <c r="A4498" s="163">
        <v>4483</v>
      </c>
      <c r="B4498" s="164"/>
      <c r="C4498" s="165"/>
      <c r="D4498" s="166"/>
      <c r="E4498" s="165"/>
      <c r="F4498" s="165"/>
      <c r="G4498" s="220"/>
      <c r="H4498" s="165"/>
      <c r="I4498" s="167"/>
      <c r="J4498" s="168"/>
      <c r="K4498" s="503"/>
    </row>
    <row r="4499" spans="1:11" x14ac:dyDescent="0.2">
      <c r="A4499" s="163">
        <v>4484</v>
      </c>
      <c r="B4499" s="164"/>
      <c r="C4499" s="165"/>
      <c r="D4499" s="166"/>
      <c r="E4499" s="165"/>
      <c r="F4499" s="165"/>
      <c r="G4499" s="220"/>
      <c r="H4499" s="165"/>
      <c r="I4499" s="167"/>
      <c r="J4499" s="168"/>
      <c r="K4499" s="503"/>
    </row>
    <row r="4500" spans="1:11" x14ac:dyDescent="0.2">
      <c r="A4500" s="163">
        <v>4485</v>
      </c>
      <c r="B4500" s="164"/>
      <c r="C4500" s="165"/>
      <c r="D4500" s="166"/>
      <c r="E4500" s="165"/>
      <c r="F4500" s="165"/>
      <c r="G4500" s="220"/>
      <c r="H4500" s="165"/>
      <c r="I4500" s="167"/>
      <c r="J4500" s="168"/>
      <c r="K4500" s="503"/>
    </row>
    <row r="4501" spans="1:11" x14ac:dyDescent="0.2">
      <c r="A4501" s="163">
        <v>4486</v>
      </c>
      <c r="B4501" s="164"/>
      <c r="C4501" s="165"/>
      <c r="D4501" s="166"/>
      <c r="E4501" s="165"/>
      <c r="F4501" s="165"/>
      <c r="G4501" s="220"/>
      <c r="H4501" s="165"/>
      <c r="I4501" s="167"/>
      <c r="J4501" s="168"/>
      <c r="K4501" s="503"/>
    </row>
    <row r="4502" spans="1:11" x14ac:dyDescent="0.2">
      <c r="A4502" s="163">
        <v>4487</v>
      </c>
      <c r="B4502" s="164"/>
      <c r="C4502" s="165"/>
      <c r="D4502" s="166"/>
      <c r="E4502" s="165"/>
      <c r="F4502" s="165"/>
      <c r="G4502" s="220"/>
      <c r="H4502" s="165"/>
      <c r="I4502" s="167"/>
      <c r="J4502" s="168"/>
      <c r="K4502" s="503"/>
    </row>
    <row r="4503" spans="1:11" x14ac:dyDescent="0.2">
      <c r="A4503" s="163">
        <v>4488</v>
      </c>
      <c r="B4503" s="164"/>
      <c r="C4503" s="165"/>
      <c r="D4503" s="166"/>
      <c r="E4503" s="165"/>
      <c r="F4503" s="165"/>
      <c r="G4503" s="220"/>
      <c r="H4503" s="165"/>
      <c r="I4503" s="167"/>
      <c r="J4503" s="168"/>
      <c r="K4503" s="503"/>
    </row>
    <row r="4504" spans="1:11" x14ac:dyDescent="0.2">
      <c r="A4504" s="163">
        <v>4489</v>
      </c>
      <c r="B4504" s="164"/>
      <c r="C4504" s="165"/>
      <c r="D4504" s="166"/>
      <c r="E4504" s="165"/>
      <c r="F4504" s="165"/>
      <c r="G4504" s="220"/>
      <c r="H4504" s="165"/>
      <c r="I4504" s="167"/>
      <c r="J4504" s="168"/>
      <c r="K4504" s="503"/>
    </row>
    <row r="4505" spans="1:11" x14ac:dyDescent="0.2">
      <c r="A4505" s="163">
        <v>4490</v>
      </c>
      <c r="B4505" s="164"/>
      <c r="C4505" s="165"/>
      <c r="D4505" s="166"/>
      <c r="E4505" s="165"/>
      <c r="F4505" s="165"/>
      <c r="G4505" s="220"/>
      <c r="H4505" s="165"/>
      <c r="I4505" s="167"/>
      <c r="J4505" s="168"/>
      <c r="K4505" s="503"/>
    </row>
    <row r="4506" spans="1:11" x14ac:dyDescent="0.2">
      <c r="A4506" s="163">
        <v>4491</v>
      </c>
      <c r="B4506" s="164"/>
      <c r="C4506" s="165"/>
      <c r="D4506" s="166"/>
      <c r="E4506" s="165"/>
      <c r="F4506" s="165"/>
      <c r="G4506" s="220"/>
      <c r="H4506" s="165"/>
      <c r="I4506" s="167"/>
      <c r="J4506" s="168"/>
      <c r="K4506" s="503"/>
    </row>
    <row r="4507" spans="1:11" x14ac:dyDescent="0.2">
      <c r="A4507" s="163">
        <v>4492</v>
      </c>
      <c r="B4507" s="164"/>
      <c r="C4507" s="165"/>
      <c r="D4507" s="166"/>
      <c r="E4507" s="165"/>
      <c r="F4507" s="165"/>
      <c r="G4507" s="220"/>
      <c r="H4507" s="165"/>
      <c r="I4507" s="167"/>
      <c r="J4507" s="168"/>
      <c r="K4507" s="503"/>
    </row>
    <row r="4508" spans="1:11" x14ac:dyDescent="0.2">
      <c r="A4508" s="163">
        <v>4493</v>
      </c>
      <c r="B4508" s="164"/>
      <c r="C4508" s="165"/>
      <c r="D4508" s="166"/>
      <c r="E4508" s="165"/>
      <c r="F4508" s="165"/>
      <c r="G4508" s="220"/>
      <c r="H4508" s="165"/>
      <c r="I4508" s="167"/>
      <c r="J4508" s="168"/>
      <c r="K4508" s="503"/>
    </row>
    <row r="4509" spans="1:11" x14ac:dyDescent="0.2">
      <c r="A4509" s="163">
        <v>4494</v>
      </c>
      <c r="B4509" s="164"/>
      <c r="C4509" s="165"/>
      <c r="D4509" s="166"/>
      <c r="E4509" s="165"/>
      <c r="F4509" s="165"/>
      <c r="G4509" s="220"/>
      <c r="H4509" s="165"/>
      <c r="I4509" s="167"/>
      <c r="J4509" s="168"/>
      <c r="K4509" s="503"/>
    </row>
    <row r="4510" spans="1:11" x14ac:dyDescent="0.2">
      <c r="A4510" s="163">
        <v>4495</v>
      </c>
      <c r="B4510" s="164"/>
      <c r="C4510" s="165"/>
      <c r="D4510" s="166"/>
      <c r="E4510" s="165"/>
      <c r="F4510" s="165"/>
      <c r="G4510" s="220"/>
      <c r="H4510" s="165"/>
      <c r="I4510" s="167"/>
      <c r="J4510" s="168"/>
      <c r="K4510" s="503"/>
    </row>
    <row r="4511" spans="1:11" x14ac:dyDescent="0.2">
      <c r="A4511" s="163">
        <v>4496</v>
      </c>
      <c r="B4511" s="164"/>
      <c r="C4511" s="165"/>
      <c r="D4511" s="166"/>
      <c r="E4511" s="165"/>
      <c r="F4511" s="165"/>
      <c r="G4511" s="220"/>
      <c r="H4511" s="165"/>
      <c r="I4511" s="167"/>
      <c r="J4511" s="168"/>
      <c r="K4511" s="503"/>
    </row>
    <row r="4512" spans="1:11" x14ac:dyDescent="0.2">
      <c r="A4512" s="163">
        <v>4497</v>
      </c>
      <c r="B4512" s="164"/>
      <c r="C4512" s="165"/>
      <c r="D4512" s="166"/>
      <c r="E4512" s="165"/>
      <c r="F4512" s="165"/>
      <c r="G4512" s="220"/>
      <c r="H4512" s="165"/>
      <c r="I4512" s="167"/>
      <c r="J4512" s="168"/>
      <c r="K4512" s="503"/>
    </row>
    <row r="4513" spans="1:11" x14ac:dyDescent="0.2">
      <c r="A4513" s="163">
        <v>4498</v>
      </c>
      <c r="B4513" s="164"/>
      <c r="C4513" s="165"/>
      <c r="D4513" s="166"/>
      <c r="E4513" s="165"/>
      <c r="F4513" s="165"/>
      <c r="G4513" s="220"/>
      <c r="H4513" s="165"/>
      <c r="I4513" s="167"/>
      <c r="J4513" s="168"/>
      <c r="K4513" s="503"/>
    </row>
    <row r="4514" spans="1:11" x14ac:dyDescent="0.2">
      <c r="A4514" s="163">
        <v>4499</v>
      </c>
      <c r="B4514" s="164"/>
      <c r="C4514" s="165"/>
      <c r="D4514" s="166"/>
      <c r="E4514" s="165"/>
      <c r="F4514" s="165"/>
      <c r="G4514" s="220"/>
      <c r="H4514" s="165"/>
      <c r="I4514" s="167"/>
      <c r="J4514" s="168"/>
      <c r="K4514" s="503"/>
    </row>
    <row r="4515" spans="1:11" x14ac:dyDescent="0.2">
      <c r="A4515" s="163">
        <v>4500</v>
      </c>
      <c r="B4515" s="164"/>
      <c r="C4515" s="165"/>
      <c r="D4515" s="166"/>
      <c r="E4515" s="165"/>
      <c r="F4515" s="165"/>
      <c r="G4515" s="220"/>
      <c r="H4515" s="165"/>
      <c r="I4515" s="167"/>
      <c r="J4515" s="168"/>
      <c r="K4515" s="503"/>
    </row>
    <row r="4516" spans="1:11" x14ac:dyDescent="0.2">
      <c r="A4516" s="163">
        <v>4501</v>
      </c>
      <c r="B4516" s="164"/>
      <c r="C4516" s="165"/>
      <c r="D4516" s="166"/>
      <c r="E4516" s="165"/>
      <c r="F4516" s="165"/>
      <c r="G4516" s="220"/>
      <c r="H4516" s="165"/>
      <c r="I4516" s="167"/>
      <c r="J4516" s="168"/>
      <c r="K4516" s="503"/>
    </row>
    <row r="4517" spans="1:11" x14ac:dyDescent="0.2">
      <c r="A4517" s="163">
        <v>4502</v>
      </c>
      <c r="B4517" s="164"/>
      <c r="C4517" s="165"/>
      <c r="D4517" s="166"/>
      <c r="E4517" s="165"/>
      <c r="F4517" s="165"/>
      <c r="G4517" s="220"/>
      <c r="H4517" s="165"/>
      <c r="I4517" s="167"/>
      <c r="J4517" s="168"/>
      <c r="K4517" s="503"/>
    </row>
    <row r="4518" spans="1:11" x14ac:dyDescent="0.2">
      <c r="A4518" s="163">
        <v>4503</v>
      </c>
      <c r="B4518" s="164"/>
      <c r="C4518" s="165"/>
      <c r="D4518" s="166"/>
      <c r="E4518" s="165"/>
      <c r="F4518" s="165"/>
      <c r="G4518" s="220"/>
      <c r="H4518" s="165"/>
      <c r="I4518" s="167"/>
      <c r="J4518" s="168"/>
      <c r="K4518" s="503"/>
    </row>
    <row r="4519" spans="1:11" x14ac:dyDescent="0.2">
      <c r="A4519" s="163">
        <v>4504</v>
      </c>
      <c r="B4519" s="164"/>
      <c r="C4519" s="165"/>
      <c r="D4519" s="166"/>
      <c r="E4519" s="165"/>
      <c r="F4519" s="165"/>
      <c r="G4519" s="220"/>
      <c r="H4519" s="165"/>
      <c r="I4519" s="167"/>
      <c r="J4519" s="168"/>
      <c r="K4519" s="503"/>
    </row>
    <row r="4520" spans="1:11" x14ac:dyDescent="0.2">
      <c r="A4520" s="163">
        <v>4505</v>
      </c>
      <c r="B4520" s="164"/>
      <c r="C4520" s="165"/>
      <c r="D4520" s="166"/>
      <c r="E4520" s="165"/>
      <c r="F4520" s="165"/>
      <c r="G4520" s="220"/>
      <c r="H4520" s="165"/>
      <c r="I4520" s="167"/>
      <c r="J4520" s="168"/>
      <c r="K4520" s="503"/>
    </row>
    <row r="4521" spans="1:11" x14ac:dyDescent="0.2">
      <c r="A4521" s="163">
        <v>4506</v>
      </c>
      <c r="B4521" s="164"/>
      <c r="C4521" s="165"/>
      <c r="D4521" s="166"/>
      <c r="E4521" s="165"/>
      <c r="F4521" s="165"/>
      <c r="G4521" s="220"/>
      <c r="H4521" s="165"/>
      <c r="I4521" s="167"/>
      <c r="J4521" s="168"/>
      <c r="K4521" s="503"/>
    </row>
    <row r="4522" spans="1:11" x14ac:dyDescent="0.2">
      <c r="A4522" s="163">
        <v>4507</v>
      </c>
      <c r="B4522" s="164"/>
      <c r="C4522" s="165"/>
      <c r="D4522" s="166"/>
      <c r="E4522" s="165"/>
      <c r="F4522" s="165"/>
      <c r="G4522" s="220"/>
      <c r="H4522" s="165"/>
      <c r="I4522" s="167"/>
      <c r="J4522" s="168"/>
      <c r="K4522" s="503"/>
    </row>
    <row r="4523" spans="1:11" x14ac:dyDescent="0.2">
      <c r="A4523" s="163">
        <v>4508</v>
      </c>
      <c r="B4523" s="164"/>
      <c r="C4523" s="165"/>
      <c r="D4523" s="166"/>
      <c r="E4523" s="165"/>
      <c r="F4523" s="165"/>
      <c r="G4523" s="220"/>
      <c r="H4523" s="165"/>
      <c r="I4523" s="167"/>
      <c r="J4523" s="168"/>
      <c r="K4523" s="503"/>
    </row>
    <row r="4524" spans="1:11" x14ac:dyDescent="0.2">
      <c r="A4524" s="163">
        <v>4509</v>
      </c>
      <c r="B4524" s="164"/>
      <c r="C4524" s="165"/>
      <c r="D4524" s="166"/>
      <c r="E4524" s="165"/>
      <c r="F4524" s="165"/>
      <c r="G4524" s="220"/>
      <c r="H4524" s="165"/>
      <c r="I4524" s="167"/>
      <c r="J4524" s="168"/>
      <c r="K4524" s="503"/>
    </row>
    <row r="4525" spans="1:11" x14ac:dyDescent="0.2">
      <c r="A4525" s="163">
        <v>4510</v>
      </c>
      <c r="B4525" s="164"/>
      <c r="C4525" s="165"/>
      <c r="D4525" s="166"/>
      <c r="E4525" s="165"/>
      <c r="F4525" s="165"/>
      <c r="G4525" s="220"/>
      <c r="H4525" s="165"/>
      <c r="I4525" s="167"/>
      <c r="J4525" s="168"/>
      <c r="K4525" s="503"/>
    </row>
    <row r="4526" spans="1:11" x14ac:dyDescent="0.2">
      <c r="A4526" s="163">
        <v>4511</v>
      </c>
      <c r="B4526" s="164"/>
      <c r="C4526" s="165"/>
      <c r="D4526" s="166"/>
      <c r="E4526" s="165"/>
      <c r="F4526" s="165"/>
      <c r="G4526" s="220"/>
      <c r="H4526" s="165"/>
      <c r="I4526" s="167"/>
      <c r="J4526" s="168"/>
      <c r="K4526" s="503"/>
    </row>
    <row r="4527" spans="1:11" x14ac:dyDescent="0.2">
      <c r="A4527" s="163">
        <v>4512</v>
      </c>
      <c r="B4527" s="164"/>
      <c r="C4527" s="165"/>
      <c r="D4527" s="166"/>
      <c r="E4527" s="165"/>
      <c r="F4527" s="165"/>
      <c r="G4527" s="220"/>
      <c r="H4527" s="165"/>
      <c r="I4527" s="167"/>
      <c r="J4527" s="168"/>
      <c r="K4527" s="503"/>
    </row>
    <row r="4528" spans="1:11" x14ac:dyDescent="0.2">
      <c r="A4528" s="163">
        <v>4513</v>
      </c>
      <c r="B4528" s="164"/>
      <c r="C4528" s="165"/>
      <c r="D4528" s="166"/>
      <c r="E4528" s="165"/>
      <c r="F4528" s="165"/>
      <c r="G4528" s="220"/>
      <c r="H4528" s="165"/>
      <c r="I4528" s="167"/>
      <c r="J4528" s="168"/>
      <c r="K4528" s="503"/>
    </row>
    <row r="4529" spans="1:11" x14ac:dyDescent="0.2">
      <c r="A4529" s="163">
        <v>4514</v>
      </c>
      <c r="B4529" s="164"/>
      <c r="C4529" s="165"/>
      <c r="D4529" s="166"/>
      <c r="E4529" s="165"/>
      <c r="F4529" s="165"/>
      <c r="G4529" s="220"/>
      <c r="H4529" s="165"/>
      <c r="I4529" s="167"/>
      <c r="J4529" s="168"/>
      <c r="K4529" s="503"/>
    </row>
    <row r="4530" spans="1:11" x14ac:dyDescent="0.2">
      <c r="A4530" s="163">
        <v>4515</v>
      </c>
      <c r="B4530" s="164"/>
      <c r="C4530" s="165"/>
      <c r="D4530" s="166"/>
      <c r="E4530" s="165"/>
      <c r="F4530" s="165"/>
      <c r="G4530" s="220"/>
      <c r="H4530" s="165"/>
      <c r="I4530" s="167"/>
      <c r="J4530" s="168"/>
      <c r="K4530" s="503"/>
    </row>
    <row r="4531" spans="1:11" x14ac:dyDescent="0.2">
      <c r="A4531" s="163">
        <v>4516</v>
      </c>
      <c r="B4531" s="164"/>
      <c r="C4531" s="165"/>
      <c r="D4531" s="166"/>
      <c r="E4531" s="165"/>
      <c r="F4531" s="165"/>
      <c r="G4531" s="220"/>
      <c r="H4531" s="165"/>
      <c r="I4531" s="167"/>
      <c r="J4531" s="168"/>
      <c r="K4531" s="503"/>
    </row>
    <row r="4532" spans="1:11" x14ac:dyDescent="0.2">
      <c r="A4532" s="163">
        <v>4517</v>
      </c>
      <c r="B4532" s="164"/>
      <c r="C4532" s="165"/>
      <c r="D4532" s="166"/>
      <c r="E4532" s="165"/>
      <c r="F4532" s="165"/>
      <c r="G4532" s="220"/>
      <c r="H4532" s="165"/>
      <c r="I4532" s="167"/>
      <c r="J4532" s="168"/>
      <c r="K4532" s="503"/>
    </row>
    <row r="4533" spans="1:11" x14ac:dyDescent="0.2">
      <c r="A4533" s="163">
        <v>4518</v>
      </c>
      <c r="B4533" s="164"/>
      <c r="C4533" s="165"/>
      <c r="D4533" s="166"/>
      <c r="E4533" s="165"/>
      <c r="F4533" s="165"/>
      <c r="G4533" s="220"/>
      <c r="H4533" s="165"/>
      <c r="I4533" s="167"/>
      <c r="J4533" s="168"/>
      <c r="K4533" s="503"/>
    </row>
    <row r="4534" spans="1:11" x14ac:dyDescent="0.2">
      <c r="A4534" s="163">
        <v>4519</v>
      </c>
      <c r="B4534" s="164"/>
      <c r="C4534" s="165"/>
      <c r="D4534" s="166"/>
      <c r="E4534" s="165"/>
      <c r="F4534" s="165"/>
      <c r="G4534" s="220"/>
      <c r="H4534" s="165"/>
      <c r="I4534" s="167"/>
      <c r="J4534" s="168"/>
      <c r="K4534" s="503"/>
    </row>
    <row r="4535" spans="1:11" x14ac:dyDescent="0.2">
      <c r="A4535" s="163">
        <v>4520</v>
      </c>
      <c r="B4535" s="164"/>
      <c r="C4535" s="165"/>
      <c r="D4535" s="166"/>
      <c r="E4535" s="165"/>
      <c r="F4535" s="165"/>
      <c r="G4535" s="220"/>
      <c r="H4535" s="165"/>
      <c r="I4535" s="167"/>
      <c r="J4535" s="168"/>
      <c r="K4535" s="503"/>
    </row>
    <row r="4536" spans="1:11" x14ac:dyDescent="0.2">
      <c r="A4536" s="163">
        <v>4521</v>
      </c>
      <c r="B4536" s="164"/>
      <c r="C4536" s="165"/>
      <c r="D4536" s="166"/>
      <c r="E4536" s="165"/>
      <c r="F4536" s="165"/>
      <c r="G4536" s="220"/>
      <c r="H4536" s="165"/>
      <c r="I4536" s="167"/>
      <c r="J4536" s="168"/>
      <c r="K4536" s="503"/>
    </row>
    <row r="4537" spans="1:11" x14ac:dyDescent="0.2">
      <c r="A4537" s="163">
        <v>4522</v>
      </c>
      <c r="B4537" s="164"/>
      <c r="C4537" s="165"/>
      <c r="D4537" s="166"/>
      <c r="E4537" s="165"/>
      <c r="F4537" s="165"/>
      <c r="G4537" s="220"/>
      <c r="H4537" s="165"/>
      <c r="I4537" s="167"/>
      <c r="J4537" s="168"/>
      <c r="K4537" s="503"/>
    </row>
    <row r="4538" spans="1:11" x14ac:dyDescent="0.2">
      <c r="A4538" s="163">
        <v>4523</v>
      </c>
      <c r="B4538" s="164"/>
      <c r="C4538" s="165"/>
      <c r="D4538" s="166"/>
      <c r="E4538" s="165"/>
      <c r="F4538" s="165"/>
      <c r="G4538" s="220"/>
      <c r="H4538" s="165"/>
      <c r="I4538" s="167"/>
      <c r="J4538" s="168"/>
      <c r="K4538" s="503"/>
    </row>
    <row r="4539" spans="1:11" x14ac:dyDescent="0.2">
      <c r="A4539" s="163">
        <v>4524</v>
      </c>
      <c r="B4539" s="164"/>
      <c r="C4539" s="165"/>
      <c r="D4539" s="166"/>
      <c r="E4539" s="165"/>
      <c r="F4539" s="165"/>
      <c r="G4539" s="220"/>
      <c r="H4539" s="165"/>
      <c r="I4539" s="167"/>
      <c r="J4539" s="168"/>
      <c r="K4539" s="503"/>
    </row>
    <row r="4540" spans="1:11" x14ac:dyDescent="0.2">
      <c r="A4540" s="163">
        <v>4525</v>
      </c>
      <c r="B4540" s="164"/>
      <c r="C4540" s="165"/>
      <c r="D4540" s="166"/>
      <c r="E4540" s="165"/>
      <c r="F4540" s="165"/>
      <c r="G4540" s="220"/>
      <c r="H4540" s="165"/>
      <c r="I4540" s="167"/>
      <c r="J4540" s="168"/>
      <c r="K4540" s="503"/>
    </row>
    <row r="4541" spans="1:11" x14ac:dyDescent="0.2">
      <c r="A4541" s="163">
        <v>4526</v>
      </c>
      <c r="B4541" s="164"/>
      <c r="C4541" s="165"/>
      <c r="D4541" s="166"/>
      <c r="E4541" s="165"/>
      <c r="F4541" s="165"/>
      <c r="G4541" s="220"/>
      <c r="H4541" s="165"/>
      <c r="I4541" s="167"/>
      <c r="J4541" s="168"/>
      <c r="K4541" s="503"/>
    </row>
    <row r="4542" spans="1:11" x14ac:dyDescent="0.2">
      <c r="A4542" s="163">
        <v>4527</v>
      </c>
      <c r="B4542" s="164"/>
      <c r="C4542" s="165"/>
      <c r="D4542" s="166"/>
      <c r="E4542" s="165"/>
      <c r="F4542" s="165"/>
      <c r="G4542" s="220"/>
      <c r="H4542" s="165"/>
      <c r="I4542" s="167"/>
      <c r="J4542" s="168"/>
      <c r="K4542" s="503"/>
    </row>
    <row r="4543" spans="1:11" x14ac:dyDescent="0.2">
      <c r="A4543" s="163">
        <v>4528</v>
      </c>
      <c r="B4543" s="164"/>
      <c r="C4543" s="165"/>
      <c r="D4543" s="166"/>
      <c r="E4543" s="165"/>
      <c r="F4543" s="165"/>
      <c r="G4543" s="220"/>
      <c r="H4543" s="165"/>
      <c r="I4543" s="167"/>
      <c r="J4543" s="168"/>
      <c r="K4543" s="503"/>
    </row>
    <row r="4544" spans="1:11" x14ac:dyDescent="0.2">
      <c r="A4544" s="163">
        <v>4529</v>
      </c>
      <c r="B4544" s="164"/>
      <c r="C4544" s="165"/>
      <c r="D4544" s="166"/>
      <c r="E4544" s="165"/>
      <c r="F4544" s="165"/>
      <c r="G4544" s="220"/>
      <c r="H4544" s="165"/>
      <c r="I4544" s="167"/>
      <c r="J4544" s="168"/>
      <c r="K4544" s="503"/>
    </row>
    <row r="4545" spans="1:11" x14ac:dyDescent="0.2">
      <c r="A4545" s="163">
        <v>4530</v>
      </c>
      <c r="B4545" s="164"/>
      <c r="C4545" s="165"/>
      <c r="D4545" s="166"/>
      <c r="E4545" s="165"/>
      <c r="F4545" s="165"/>
      <c r="G4545" s="220"/>
      <c r="H4545" s="165"/>
      <c r="I4545" s="167"/>
      <c r="J4545" s="168"/>
      <c r="K4545" s="503"/>
    </row>
    <row r="4546" spans="1:11" x14ac:dyDescent="0.2">
      <c r="A4546" s="163">
        <v>4531</v>
      </c>
      <c r="B4546" s="164"/>
      <c r="C4546" s="165"/>
      <c r="D4546" s="166"/>
      <c r="E4546" s="165"/>
      <c r="F4546" s="165"/>
      <c r="G4546" s="220"/>
      <c r="H4546" s="165"/>
      <c r="I4546" s="167"/>
      <c r="J4546" s="168"/>
      <c r="K4546" s="503"/>
    </row>
    <row r="4547" spans="1:11" x14ac:dyDescent="0.2">
      <c r="A4547" s="163">
        <v>4532</v>
      </c>
      <c r="B4547" s="164"/>
      <c r="C4547" s="165"/>
      <c r="D4547" s="166"/>
      <c r="E4547" s="165"/>
      <c r="F4547" s="165"/>
      <c r="G4547" s="220"/>
      <c r="H4547" s="165"/>
      <c r="I4547" s="167"/>
      <c r="J4547" s="168"/>
      <c r="K4547" s="503"/>
    </row>
    <row r="4548" spans="1:11" x14ac:dyDescent="0.2">
      <c r="A4548" s="163">
        <v>4533</v>
      </c>
      <c r="B4548" s="164"/>
      <c r="C4548" s="165"/>
      <c r="D4548" s="166"/>
      <c r="E4548" s="165"/>
      <c r="F4548" s="165"/>
      <c r="G4548" s="220"/>
      <c r="H4548" s="165"/>
      <c r="I4548" s="167"/>
      <c r="J4548" s="168"/>
      <c r="K4548" s="503"/>
    </row>
    <row r="4549" spans="1:11" x14ac:dyDescent="0.2">
      <c r="A4549" s="163">
        <v>4534</v>
      </c>
      <c r="B4549" s="164"/>
      <c r="C4549" s="165"/>
      <c r="D4549" s="166"/>
      <c r="E4549" s="165"/>
      <c r="F4549" s="165"/>
      <c r="G4549" s="220"/>
      <c r="H4549" s="165"/>
      <c r="I4549" s="167"/>
      <c r="J4549" s="168"/>
      <c r="K4549" s="503"/>
    </row>
    <row r="4550" spans="1:11" x14ac:dyDescent="0.2">
      <c r="A4550" s="163">
        <v>4535</v>
      </c>
      <c r="B4550" s="164"/>
      <c r="C4550" s="165"/>
      <c r="D4550" s="166"/>
      <c r="E4550" s="165"/>
      <c r="F4550" s="165"/>
      <c r="G4550" s="220"/>
      <c r="H4550" s="165"/>
      <c r="I4550" s="167"/>
      <c r="J4550" s="168"/>
      <c r="K4550" s="503"/>
    </row>
    <row r="4551" spans="1:11" x14ac:dyDescent="0.2">
      <c r="A4551" s="163">
        <v>4536</v>
      </c>
      <c r="B4551" s="164"/>
      <c r="C4551" s="165"/>
      <c r="D4551" s="166"/>
      <c r="E4551" s="165"/>
      <c r="F4551" s="165"/>
      <c r="G4551" s="220"/>
      <c r="H4551" s="165"/>
      <c r="I4551" s="167"/>
      <c r="J4551" s="168"/>
      <c r="K4551" s="503"/>
    </row>
    <row r="4552" spans="1:11" x14ac:dyDescent="0.2">
      <c r="A4552" s="163">
        <v>4537</v>
      </c>
      <c r="B4552" s="164"/>
      <c r="C4552" s="165"/>
      <c r="D4552" s="166"/>
      <c r="E4552" s="165"/>
      <c r="F4552" s="165"/>
      <c r="G4552" s="220"/>
      <c r="H4552" s="165"/>
      <c r="I4552" s="167"/>
      <c r="J4552" s="168"/>
      <c r="K4552" s="503"/>
    </row>
    <row r="4553" spans="1:11" x14ac:dyDescent="0.2">
      <c r="A4553" s="163">
        <v>4538</v>
      </c>
      <c r="B4553" s="164"/>
      <c r="C4553" s="165"/>
      <c r="D4553" s="166"/>
      <c r="E4553" s="165"/>
      <c r="F4553" s="165"/>
      <c r="G4553" s="220"/>
      <c r="H4553" s="165"/>
      <c r="I4553" s="167"/>
      <c r="J4553" s="168"/>
      <c r="K4553" s="503"/>
    </row>
    <row r="4554" spans="1:11" x14ac:dyDescent="0.2">
      <c r="A4554" s="163">
        <v>4539</v>
      </c>
      <c r="B4554" s="164"/>
      <c r="C4554" s="165"/>
      <c r="D4554" s="166"/>
      <c r="E4554" s="165"/>
      <c r="F4554" s="165"/>
      <c r="G4554" s="220"/>
      <c r="H4554" s="165"/>
      <c r="I4554" s="167"/>
      <c r="J4554" s="168"/>
      <c r="K4554" s="503"/>
    </row>
    <row r="4555" spans="1:11" x14ac:dyDescent="0.2">
      <c r="A4555" s="163">
        <v>4540</v>
      </c>
      <c r="B4555" s="164"/>
      <c r="C4555" s="165"/>
      <c r="D4555" s="166"/>
      <c r="E4555" s="165"/>
      <c r="F4555" s="165"/>
      <c r="G4555" s="220"/>
      <c r="H4555" s="165"/>
      <c r="I4555" s="167"/>
      <c r="J4555" s="168"/>
      <c r="K4555" s="503"/>
    </row>
    <row r="4556" spans="1:11" x14ac:dyDescent="0.2">
      <c r="A4556" s="163">
        <v>4541</v>
      </c>
      <c r="B4556" s="164"/>
      <c r="C4556" s="165"/>
      <c r="D4556" s="166"/>
      <c r="E4556" s="165"/>
      <c r="F4556" s="165"/>
      <c r="G4556" s="220"/>
      <c r="H4556" s="165"/>
      <c r="I4556" s="167"/>
      <c r="J4556" s="168"/>
      <c r="K4556" s="503"/>
    </row>
    <row r="4557" spans="1:11" x14ac:dyDescent="0.2">
      <c r="A4557" s="163">
        <v>4542</v>
      </c>
      <c r="B4557" s="164"/>
      <c r="C4557" s="165"/>
      <c r="D4557" s="166"/>
      <c r="E4557" s="165"/>
      <c r="F4557" s="165"/>
      <c r="G4557" s="220"/>
      <c r="H4557" s="165"/>
      <c r="I4557" s="167"/>
      <c r="J4557" s="168"/>
      <c r="K4557" s="503"/>
    </row>
    <row r="4558" spans="1:11" x14ac:dyDescent="0.2">
      <c r="A4558" s="163">
        <v>4543</v>
      </c>
      <c r="B4558" s="164"/>
      <c r="C4558" s="165"/>
      <c r="D4558" s="166"/>
      <c r="E4558" s="165"/>
      <c r="F4558" s="165"/>
      <c r="G4558" s="220"/>
      <c r="H4558" s="165"/>
      <c r="I4558" s="167"/>
      <c r="J4558" s="168"/>
      <c r="K4558" s="503"/>
    </row>
    <row r="4559" spans="1:11" x14ac:dyDescent="0.2">
      <c r="A4559" s="163">
        <v>4544</v>
      </c>
      <c r="B4559" s="164"/>
      <c r="C4559" s="165"/>
      <c r="D4559" s="166"/>
      <c r="E4559" s="165"/>
      <c r="F4559" s="165"/>
      <c r="G4559" s="220"/>
      <c r="H4559" s="165"/>
      <c r="I4559" s="167"/>
      <c r="J4559" s="168"/>
      <c r="K4559" s="503"/>
    </row>
    <row r="4560" spans="1:11" x14ac:dyDescent="0.2">
      <c r="A4560" s="163">
        <v>4545</v>
      </c>
      <c r="B4560" s="164"/>
      <c r="C4560" s="165"/>
      <c r="D4560" s="166"/>
      <c r="E4560" s="165"/>
      <c r="F4560" s="165"/>
      <c r="G4560" s="220"/>
      <c r="H4560" s="165"/>
      <c r="I4560" s="167"/>
      <c r="J4560" s="168"/>
      <c r="K4560" s="503"/>
    </row>
    <row r="4561" spans="1:11" x14ac:dyDescent="0.2">
      <c r="A4561" s="163">
        <v>4546</v>
      </c>
      <c r="B4561" s="164"/>
      <c r="C4561" s="165"/>
      <c r="D4561" s="166"/>
      <c r="E4561" s="165"/>
      <c r="F4561" s="165"/>
      <c r="G4561" s="220"/>
      <c r="H4561" s="165"/>
      <c r="I4561" s="167"/>
      <c r="J4561" s="168"/>
      <c r="K4561" s="503"/>
    </row>
    <row r="4562" spans="1:11" x14ac:dyDescent="0.2">
      <c r="A4562" s="163">
        <v>4547</v>
      </c>
      <c r="B4562" s="164"/>
      <c r="C4562" s="165"/>
      <c r="D4562" s="166"/>
      <c r="E4562" s="165"/>
      <c r="F4562" s="165"/>
      <c r="G4562" s="220"/>
      <c r="H4562" s="165"/>
      <c r="I4562" s="167"/>
      <c r="J4562" s="168"/>
      <c r="K4562" s="503"/>
    </row>
    <row r="4563" spans="1:11" x14ac:dyDescent="0.2">
      <c r="A4563" s="163">
        <v>4548</v>
      </c>
      <c r="B4563" s="164"/>
      <c r="C4563" s="165"/>
      <c r="D4563" s="166"/>
      <c r="E4563" s="165"/>
      <c r="F4563" s="165"/>
      <c r="G4563" s="220"/>
      <c r="H4563" s="165"/>
      <c r="I4563" s="167"/>
      <c r="J4563" s="168"/>
      <c r="K4563" s="503"/>
    </row>
    <row r="4564" spans="1:11" x14ac:dyDescent="0.2">
      <c r="A4564" s="163">
        <v>4549</v>
      </c>
      <c r="B4564" s="164"/>
      <c r="C4564" s="165"/>
      <c r="D4564" s="166"/>
      <c r="E4564" s="165"/>
      <c r="F4564" s="165"/>
      <c r="G4564" s="220"/>
      <c r="H4564" s="165"/>
      <c r="I4564" s="167"/>
      <c r="J4564" s="168"/>
      <c r="K4564" s="503"/>
    </row>
    <row r="4565" spans="1:11" x14ac:dyDescent="0.2">
      <c r="A4565" s="163">
        <v>4550</v>
      </c>
      <c r="B4565" s="164"/>
      <c r="C4565" s="165"/>
      <c r="D4565" s="166"/>
      <c r="E4565" s="165"/>
      <c r="F4565" s="165"/>
      <c r="G4565" s="220"/>
      <c r="H4565" s="165"/>
      <c r="I4565" s="167"/>
      <c r="J4565" s="168"/>
      <c r="K4565" s="503"/>
    </row>
    <row r="4566" spans="1:11" x14ac:dyDescent="0.2">
      <c r="A4566" s="163">
        <v>4551</v>
      </c>
      <c r="B4566" s="164"/>
      <c r="C4566" s="165"/>
      <c r="D4566" s="166"/>
      <c r="E4566" s="165"/>
      <c r="F4566" s="165"/>
      <c r="G4566" s="220"/>
      <c r="H4566" s="165"/>
      <c r="I4566" s="167"/>
      <c r="J4566" s="168"/>
      <c r="K4566" s="503"/>
    </row>
    <row r="4567" spans="1:11" x14ac:dyDescent="0.2">
      <c r="A4567" s="163">
        <v>4552</v>
      </c>
      <c r="B4567" s="164"/>
      <c r="C4567" s="165"/>
      <c r="D4567" s="166"/>
      <c r="E4567" s="165"/>
      <c r="F4567" s="165"/>
      <c r="G4567" s="220"/>
      <c r="H4567" s="165"/>
      <c r="I4567" s="167"/>
      <c r="J4567" s="168"/>
      <c r="K4567" s="503"/>
    </row>
    <row r="4568" spans="1:11" x14ac:dyDescent="0.2">
      <c r="A4568" s="163">
        <v>4553</v>
      </c>
      <c r="B4568" s="164"/>
      <c r="C4568" s="165"/>
      <c r="D4568" s="166"/>
      <c r="E4568" s="165"/>
      <c r="F4568" s="165"/>
      <c r="G4568" s="220"/>
      <c r="H4568" s="165"/>
      <c r="I4568" s="167"/>
      <c r="J4568" s="168"/>
      <c r="K4568" s="503"/>
    </row>
    <row r="4569" spans="1:11" x14ac:dyDescent="0.2">
      <c r="A4569" s="163">
        <v>4554</v>
      </c>
      <c r="B4569" s="164"/>
      <c r="C4569" s="165"/>
      <c r="D4569" s="166"/>
      <c r="E4569" s="165"/>
      <c r="F4569" s="165"/>
      <c r="G4569" s="220"/>
      <c r="H4569" s="165"/>
      <c r="I4569" s="167"/>
      <c r="J4569" s="168"/>
      <c r="K4569" s="503"/>
    </row>
    <row r="4570" spans="1:11" x14ac:dyDescent="0.2">
      <c r="A4570" s="163">
        <v>4555</v>
      </c>
      <c r="B4570" s="164"/>
      <c r="C4570" s="165"/>
      <c r="D4570" s="166"/>
      <c r="E4570" s="165"/>
      <c r="F4570" s="165"/>
      <c r="G4570" s="220"/>
      <c r="H4570" s="165"/>
      <c r="I4570" s="167"/>
      <c r="J4570" s="168"/>
      <c r="K4570" s="503"/>
    </row>
    <row r="4571" spans="1:11" x14ac:dyDescent="0.2">
      <c r="A4571" s="163">
        <v>4556</v>
      </c>
      <c r="B4571" s="164"/>
      <c r="C4571" s="165"/>
      <c r="D4571" s="166"/>
      <c r="E4571" s="165"/>
      <c r="F4571" s="165"/>
      <c r="G4571" s="220"/>
      <c r="H4571" s="165"/>
      <c r="I4571" s="167"/>
      <c r="J4571" s="168"/>
      <c r="K4571" s="503"/>
    </row>
    <row r="4572" spans="1:11" x14ac:dyDescent="0.2">
      <c r="A4572" s="163">
        <v>4557</v>
      </c>
      <c r="B4572" s="164"/>
      <c r="C4572" s="165"/>
      <c r="D4572" s="166"/>
      <c r="E4572" s="165"/>
      <c r="F4572" s="165"/>
      <c r="G4572" s="220"/>
      <c r="H4572" s="165"/>
      <c r="I4572" s="167"/>
      <c r="J4572" s="168"/>
      <c r="K4572" s="503"/>
    </row>
    <row r="4573" spans="1:11" x14ac:dyDescent="0.2">
      <c r="A4573" s="163">
        <v>4558</v>
      </c>
      <c r="B4573" s="164"/>
      <c r="C4573" s="165"/>
      <c r="D4573" s="166"/>
      <c r="E4573" s="165"/>
      <c r="F4573" s="165"/>
      <c r="G4573" s="220"/>
      <c r="H4573" s="165"/>
      <c r="I4573" s="167"/>
      <c r="J4573" s="168"/>
      <c r="K4573" s="503"/>
    </row>
    <row r="4574" spans="1:11" x14ac:dyDescent="0.2">
      <c r="A4574" s="163">
        <v>4559</v>
      </c>
      <c r="B4574" s="164"/>
      <c r="C4574" s="165"/>
      <c r="D4574" s="166"/>
      <c r="E4574" s="165"/>
      <c r="F4574" s="165"/>
      <c r="G4574" s="220"/>
      <c r="H4574" s="165"/>
      <c r="I4574" s="167"/>
      <c r="J4574" s="168"/>
      <c r="K4574" s="503"/>
    </row>
    <row r="4575" spans="1:11" x14ac:dyDescent="0.2">
      <c r="A4575" s="163">
        <v>4560</v>
      </c>
      <c r="B4575" s="164"/>
      <c r="C4575" s="165"/>
      <c r="D4575" s="166"/>
      <c r="E4575" s="165"/>
      <c r="F4575" s="165"/>
      <c r="G4575" s="220"/>
      <c r="H4575" s="165"/>
      <c r="I4575" s="167"/>
      <c r="J4575" s="168"/>
      <c r="K4575" s="503"/>
    </row>
    <row r="4576" spans="1:11" x14ac:dyDescent="0.2">
      <c r="A4576" s="163">
        <v>4561</v>
      </c>
      <c r="B4576" s="164"/>
      <c r="C4576" s="165"/>
      <c r="D4576" s="166"/>
      <c r="E4576" s="165"/>
      <c r="F4576" s="165"/>
      <c r="G4576" s="220"/>
      <c r="H4576" s="165"/>
      <c r="I4576" s="167"/>
      <c r="J4576" s="168"/>
      <c r="K4576" s="503"/>
    </row>
    <row r="4577" spans="1:11" x14ac:dyDescent="0.2">
      <c r="A4577" s="163">
        <v>4562</v>
      </c>
      <c r="B4577" s="164"/>
      <c r="C4577" s="165"/>
      <c r="D4577" s="166"/>
      <c r="E4577" s="165"/>
      <c r="F4577" s="165"/>
      <c r="G4577" s="220"/>
      <c r="H4577" s="165"/>
      <c r="I4577" s="167"/>
      <c r="J4577" s="168"/>
      <c r="K4577" s="503"/>
    </row>
    <row r="4578" spans="1:11" x14ac:dyDescent="0.2">
      <c r="A4578" s="163">
        <v>4563</v>
      </c>
      <c r="B4578" s="164"/>
      <c r="C4578" s="165"/>
      <c r="D4578" s="166"/>
      <c r="E4578" s="165"/>
      <c r="F4578" s="165"/>
      <c r="G4578" s="220"/>
      <c r="H4578" s="165"/>
      <c r="I4578" s="167"/>
      <c r="J4578" s="168"/>
      <c r="K4578" s="503"/>
    </row>
    <row r="4579" spans="1:11" x14ac:dyDescent="0.2">
      <c r="A4579" s="163">
        <v>4564</v>
      </c>
      <c r="B4579" s="164"/>
      <c r="C4579" s="165"/>
      <c r="D4579" s="166"/>
      <c r="E4579" s="165"/>
      <c r="F4579" s="165"/>
      <c r="G4579" s="220"/>
      <c r="H4579" s="165"/>
      <c r="I4579" s="167"/>
      <c r="J4579" s="168"/>
      <c r="K4579" s="503"/>
    </row>
    <row r="4580" spans="1:11" x14ac:dyDescent="0.2">
      <c r="A4580" s="163">
        <v>4565</v>
      </c>
      <c r="B4580" s="164"/>
      <c r="C4580" s="165"/>
      <c r="D4580" s="166"/>
      <c r="E4580" s="165"/>
      <c r="F4580" s="165"/>
      <c r="G4580" s="220"/>
      <c r="H4580" s="165"/>
      <c r="I4580" s="167"/>
      <c r="J4580" s="168"/>
      <c r="K4580" s="503"/>
    </row>
    <row r="4581" spans="1:11" x14ac:dyDescent="0.2">
      <c r="A4581" s="163">
        <v>4566</v>
      </c>
      <c r="B4581" s="164"/>
      <c r="C4581" s="165"/>
      <c r="D4581" s="166"/>
      <c r="E4581" s="165"/>
      <c r="F4581" s="165"/>
      <c r="G4581" s="220"/>
      <c r="H4581" s="165"/>
      <c r="I4581" s="167"/>
      <c r="J4581" s="168"/>
      <c r="K4581" s="503"/>
    </row>
    <row r="4582" spans="1:11" x14ac:dyDescent="0.2">
      <c r="A4582" s="163">
        <v>4567</v>
      </c>
      <c r="B4582" s="164"/>
      <c r="C4582" s="165"/>
      <c r="D4582" s="166"/>
      <c r="E4582" s="165"/>
      <c r="F4582" s="165"/>
      <c r="G4582" s="220"/>
      <c r="H4582" s="165"/>
      <c r="I4582" s="167"/>
      <c r="J4582" s="168"/>
      <c r="K4582" s="503"/>
    </row>
    <row r="4583" spans="1:11" x14ac:dyDescent="0.2">
      <c r="A4583" s="163">
        <v>4568</v>
      </c>
      <c r="B4583" s="164"/>
      <c r="C4583" s="165"/>
      <c r="D4583" s="166"/>
      <c r="E4583" s="165"/>
      <c r="F4583" s="165"/>
      <c r="G4583" s="220"/>
      <c r="H4583" s="165"/>
      <c r="I4583" s="167"/>
      <c r="J4583" s="168"/>
      <c r="K4583" s="503"/>
    </row>
    <row r="4584" spans="1:11" x14ac:dyDescent="0.2">
      <c r="A4584" s="163">
        <v>4569</v>
      </c>
      <c r="B4584" s="164"/>
      <c r="C4584" s="165"/>
      <c r="D4584" s="166"/>
      <c r="E4584" s="165"/>
      <c r="F4584" s="165"/>
      <c r="G4584" s="220"/>
      <c r="H4584" s="165"/>
      <c r="I4584" s="167"/>
      <c r="J4584" s="168"/>
      <c r="K4584" s="503"/>
    </row>
    <row r="4585" spans="1:11" x14ac:dyDescent="0.2">
      <c r="A4585" s="163">
        <v>4570</v>
      </c>
      <c r="B4585" s="164"/>
      <c r="C4585" s="165"/>
      <c r="D4585" s="166"/>
      <c r="E4585" s="165"/>
      <c r="F4585" s="165"/>
      <c r="G4585" s="220"/>
      <c r="H4585" s="165"/>
      <c r="I4585" s="167"/>
      <c r="J4585" s="168"/>
      <c r="K4585" s="503"/>
    </row>
    <row r="4586" spans="1:11" x14ac:dyDescent="0.2">
      <c r="A4586" s="163">
        <v>4571</v>
      </c>
      <c r="B4586" s="164"/>
      <c r="C4586" s="165"/>
      <c r="D4586" s="166"/>
      <c r="E4586" s="165"/>
      <c r="F4586" s="165"/>
      <c r="G4586" s="220"/>
      <c r="H4586" s="165"/>
      <c r="I4586" s="167"/>
      <c r="J4586" s="168"/>
      <c r="K4586" s="503"/>
    </row>
    <row r="4587" spans="1:11" x14ac:dyDescent="0.2">
      <c r="A4587" s="163">
        <v>4572</v>
      </c>
      <c r="B4587" s="164"/>
      <c r="C4587" s="165"/>
      <c r="D4587" s="166"/>
      <c r="E4587" s="165"/>
      <c r="F4587" s="165"/>
      <c r="G4587" s="220"/>
      <c r="H4587" s="165"/>
      <c r="I4587" s="167"/>
      <c r="J4587" s="168"/>
      <c r="K4587" s="503"/>
    </row>
    <row r="4588" spans="1:11" x14ac:dyDescent="0.2">
      <c r="A4588" s="163">
        <v>4573</v>
      </c>
      <c r="B4588" s="164"/>
      <c r="C4588" s="165"/>
      <c r="D4588" s="166"/>
      <c r="E4588" s="165"/>
      <c r="F4588" s="165"/>
      <c r="G4588" s="220"/>
      <c r="H4588" s="165"/>
      <c r="I4588" s="167"/>
      <c r="J4588" s="168"/>
      <c r="K4588" s="503"/>
    </row>
    <row r="4589" spans="1:11" x14ac:dyDescent="0.2">
      <c r="A4589" s="163">
        <v>4574</v>
      </c>
      <c r="B4589" s="164"/>
      <c r="C4589" s="165"/>
      <c r="D4589" s="166"/>
      <c r="E4589" s="165"/>
      <c r="F4589" s="165"/>
      <c r="G4589" s="220"/>
      <c r="H4589" s="165"/>
      <c r="I4589" s="167"/>
      <c r="J4589" s="168"/>
      <c r="K4589" s="503"/>
    </row>
    <row r="4590" spans="1:11" x14ac:dyDescent="0.2">
      <c r="A4590" s="163">
        <v>4575</v>
      </c>
      <c r="B4590" s="164"/>
      <c r="C4590" s="165"/>
      <c r="D4590" s="166"/>
      <c r="E4590" s="165"/>
      <c r="F4590" s="165"/>
      <c r="G4590" s="220"/>
      <c r="H4590" s="165"/>
      <c r="I4590" s="167"/>
      <c r="J4590" s="168"/>
      <c r="K4590" s="503"/>
    </row>
    <row r="4591" spans="1:11" x14ac:dyDescent="0.2">
      <c r="A4591" s="163">
        <v>4576</v>
      </c>
      <c r="B4591" s="164"/>
      <c r="C4591" s="165"/>
      <c r="D4591" s="166"/>
      <c r="E4591" s="165"/>
      <c r="F4591" s="165"/>
      <c r="G4591" s="220"/>
      <c r="H4591" s="165"/>
      <c r="I4591" s="167"/>
      <c r="J4591" s="168"/>
      <c r="K4591" s="503"/>
    </row>
    <row r="4592" spans="1:11" x14ac:dyDescent="0.2">
      <c r="A4592" s="163">
        <v>4577</v>
      </c>
      <c r="B4592" s="164"/>
      <c r="C4592" s="165"/>
      <c r="D4592" s="166"/>
      <c r="E4592" s="165"/>
      <c r="F4592" s="165"/>
      <c r="G4592" s="220"/>
      <c r="H4592" s="165"/>
      <c r="I4592" s="167"/>
      <c r="J4592" s="168"/>
      <c r="K4592" s="503"/>
    </row>
    <row r="4593" spans="1:11" x14ac:dyDescent="0.2">
      <c r="A4593" s="163">
        <v>4578</v>
      </c>
      <c r="B4593" s="164"/>
      <c r="C4593" s="165"/>
      <c r="D4593" s="166"/>
      <c r="E4593" s="165"/>
      <c r="F4593" s="165"/>
      <c r="G4593" s="220"/>
      <c r="H4593" s="165"/>
      <c r="I4593" s="167"/>
      <c r="J4593" s="168"/>
      <c r="K4593" s="503"/>
    </row>
    <row r="4594" spans="1:11" x14ac:dyDescent="0.2">
      <c r="A4594" s="163">
        <v>4579</v>
      </c>
      <c r="B4594" s="164"/>
      <c r="C4594" s="165"/>
      <c r="D4594" s="166"/>
      <c r="E4594" s="165"/>
      <c r="F4594" s="165"/>
      <c r="G4594" s="220"/>
      <c r="H4594" s="165"/>
      <c r="I4594" s="167"/>
      <c r="J4594" s="168"/>
      <c r="K4594" s="503"/>
    </row>
    <row r="4595" spans="1:11" x14ac:dyDescent="0.2">
      <c r="A4595" s="163">
        <v>4580</v>
      </c>
      <c r="B4595" s="164"/>
      <c r="C4595" s="165"/>
      <c r="D4595" s="166"/>
      <c r="E4595" s="165"/>
      <c r="F4595" s="165"/>
      <c r="G4595" s="220"/>
      <c r="H4595" s="165"/>
      <c r="I4595" s="167"/>
      <c r="J4595" s="168"/>
      <c r="K4595" s="503"/>
    </row>
    <row r="4596" spans="1:11" x14ac:dyDescent="0.2">
      <c r="A4596" s="163">
        <v>4581</v>
      </c>
      <c r="B4596" s="164"/>
      <c r="C4596" s="165"/>
      <c r="D4596" s="166"/>
      <c r="E4596" s="165"/>
      <c r="F4596" s="165"/>
      <c r="G4596" s="220"/>
      <c r="H4596" s="165"/>
      <c r="I4596" s="167"/>
      <c r="J4596" s="168"/>
      <c r="K4596" s="503"/>
    </row>
    <row r="4597" spans="1:11" x14ac:dyDescent="0.2">
      <c r="A4597" s="163">
        <v>4582</v>
      </c>
      <c r="B4597" s="164"/>
      <c r="C4597" s="165"/>
      <c r="D4597" s="166"/>
      <c r="E4597" s="165"/>
      <c r="F4597" s="165"/>
      <c r="G4597" s="220"/>
      <c r="H4597" s="165"/>
      <c r="I4597" s="167"/>
      <c r="J4597" s="168"/>
      <c r="K4597" s="503"/>
    </row>
    <row r="4598" spans="1:11" x14ac:dyDescent="0.2">
      <c r="A4598" s="163">
        <v>4583</v>
      </c>
      <c r="B4598" s="164"/>
      <c r="C4598" s="165"/>
      <c r="D4598" s="166"/>
      <c r="E4598" s="165"/>
      <c r="F4598" s="165"/>
      <c r="G4598" s="220"/>
      <c r="H4598" s="165"/>
      <c r="I4598" s="167"/>
      <c r="J4598" s="168"/>
      <c r="K4598" s="503"/>
    </row>
    <row r="4599" spans="1:11" x14ac:dyDescent="0.2">
      <c r="A4599" s="163">
        <v>4584</v>
      </c>
      <c r="B4599" s="164"/>
      <c r="C4599" s="165"/>
      <c r="D4599" s="166"/>
      <c r="E4599" s="165"/>
      <c r="F4599" s="165"/>
      <c r="G4599" s="220"/>
      <c r="H4599" s="165"/>
      <c r="I4599" s="167"/>
      <c r="J4599" s="168"/>
      <c r="K4599" s="503"/>
    </row>
    <row r="4600" spans="1:11" x14ac:dyDescent="0.2">
      <c r="A4600" s="163">
        <v>4585</v>
      </c>
      <c r="B4600" s="164"/>
      <c r="C4600" s="165"/>
      <c r="D4600" s="166"/>
      <c r="E4600" s="165"/>
      <c r="F4600" s="165"/>
      <c r="G4600" s="220"/>
      <c r="H4600" s="165"/>
      <c r="I4600" s="167"/>
      <c r="J4600" s="168"/>
      <c r="K4600" s="503"/>
    </row>
    <row r="4601" spans="1:11" x14ac:dyDescent="0.2">
      <c r="A4601" s="163">
        <v>4586</v>
      </c>
      <c r="B4601" s="164"/>
      <c r="C4601" s="165"/>
      <c r="D4601" s="166"/>
      <c r="E4601" s="165"/>
      <c r="F4601" s="165"/>
      <c r="G4601" s="220"/>
      <c r="H4601" s="165"/>
      <c r="I4601" s="167"/>
      <c r="J4601" s="168"/>
      <c r="K4601" s="503"/>
    </row>
    <row r="4602" spans="1:11" x14ac:dyDescent="0.2">
      <c r="A4602" s="163">
        <v>4587</v>
      </c>
      <c r="B4602" s="164"/>
      <c r="C4602" s="165"/>
      <c r="D4602" s="166"/>
      <c r="E4602" s="165"/>
      <c r="F4602" s="165"/>
      <c r="G4602" s="220"/>
      <c r="H4602" s="165"/>
      <c r="I4602" s="167"/>
      <c r="J4602" s="168"/>
      <c r="K4602" s="503"/>
    </row>
    <row r="4603" spans="1:11" x14ac:dyDescent="0.2">
      <c r="A4603" s="163">
        <v>4588</v>
      </c>
      <c r="B4603" s="164"/>
      <c r="C4603" s="165"/>
      <c r="D4603" s="166"/>
      <c r="E4603" s="165"/>
      <c r="F4603" s="165"/>
      <c r="G4603" s="220"/>
      <c r="H4603" s="165"/>
      <c r="I4603" s="167"/>
      <c r="J4603" s="168"/>
      <c r="K4603" s="503"/>
    </row>
    <row r="4604" spans="1:11" x14ac:dyDescent="0.2">
      <c r="A4604" s="163">
        <v>4589</v>
      </c>
      <c r="B4604" s="164"/>
      <c r="C4604" s="165"/>
      <c r="D4604" s="166"/>
      <c r="E4604" s="165"/>
      <c r="F4604" s="165"/>
      <c r="G4604" s="220"/>
      <c r="H4604" s="165"/>
      <c r="I4604" s="167"/>
      <c r="J4604" s="168"/>
      <c r="K4604" s="503"/>
    </row>
    <row r="4605" spans="1:11" x14ac:dyDescent="0.2">
      <c r="A4605" s="163">
        <v>4590</v>
      </c>
      <c r="B4605" s="164"/>
      <c r="C4605" s="165"/>
      <c r="D4605" s="166"/>
      <c r="E4605" s="165"/>
      <c r="F4605" s="165"/>
      <c r="G4605" s="220"/>
      <c r="H4605" s="165"/>
      <c r="I4605" s="167"/>
      <c r="J4605" s="168"/>
      <c r="K4605" s="503"/>
    </row>
    <row r="4606" spans="1:11" x14ac:dyDescent="0.2">
      <c r="A4606" s="163">
        <v>4591</v>
      </c>
      <c r="B4606" s="164"/>
      <c r="C4606" s="165"/>
      <c r="D4606" s="166"/>
      <c r="E4606" s="165"/>
      <c r="F4606" s="165"/>
      <c r="G4606" s="220"/>
      <c r="H4606" s="165"/>
      <c r="I4606" s="167"/>
      <c r="J4606" s="168"/>
      <c r="K4606" s="503"/>
    </row>
    <row r="4607" spans="1:11" x14ac:dyDescent="0.2">
      <c r="A4607" s="163">
        <v>4592</v>
      </c>
      <c r="B4607" s="164"/>
      <c r="C4607" s="165"/>
      <c r="D4607" s="166"/>
      <c r="E4607" s="165"/>
      <c r="F4607" s="165"/>
      <c r="G4607" s="220"/>
      <c r="H4607" s="165"/>
      <c r="I4607" s="167"/>
      <c r="J4607" s="168"/>
      <c r="K4607" s="503"/>
    </row>
    <row r="4608" spans="1:11" x14ac:dyDescent="0.2">
      <c r="A4608" s="163">
        <v>4593</v>
      </c>
      <c r="B4608" s="164"/>
      <c r="C4608" s="165"/>
      <c r="D4608" s="166"/>
      <c r="E4608" s="165"/>
      <c r="F4608" s="165"/>
      <c r="G4608" s="220"/>
      <c r="H4608" s="165"/>
      <c r="I4608" s="167"/>
      <c r="J4608" s="168"/>
      <c r="K4608" s="503"/>
    </row>
    <row r="4609" spans="1:11" x14ac:dyDescent="0.2">
      <c r="A4609" s="163">
        <v>4594</v>
      </c>
      <c r="B4609" s="164"/>
      <c r="C4609" s="165"/>
      <c r="D4609" s="166"/>
      <c r="E4609" s="165"/>
      <c r="F4609" s="165"/>
      <c r="G4609" s="220"/>
      <c r="H4609" s="165"/>
      <c r="I4609" s="167"/>
      <c r="J4609" s="168"/>
      <c r="K4609" s="503"/>
    </row>
    <row r="4610" spans="1:11" x14ac:dyDescent="0.2">
      <c r="A4610" s="163">
        <v>4595</v>
      </c>
      <c r="B4610" s="164"/>
      <c r="C4610" s="165"/>
      <c r="D4610" s="166"/>
      <c r="E4610" s="165"/>
      <c r="F4610" s="165"/>
      <c r="G4610" s="220"/>
      <c r="H4610" s="165"/>
      <c r="I4610" s="167"/>
      <c r="J4610" s="168"/>
      <c r="K4610" s="503"/>
    </row>
    <row r="4611" spans="1:11" x14ac:dyDescent="0.2">
      <c r="A4611" s="163">
        <v>4596</v>
      </c>
      <c r="B4611" s="164"/>
      <c r="C4611" s="165"/>
      <c r="D4611" s="166"/>
      <c r="E4611" s="165"/>
      <c r="F4611" s="165"/>
      <c r="G4611" s="220"/>
      <c r="H4611" s="165"/>
      <c r="I4611" s="167"/>
      <c r="J4611" s="168"/>
      <c r="K4611" s="503"/>
    </row>
    <row r="4612" spans="1:11" x14ac:dyDescent="0.2">
      <c r="A4612" s="163">
        <v>4597</v>
      </c>
      <c r="B4612" s="164"/>
      <c r="C4612" s="165"/>
      <c r="D4612" s="166"/>
      <c r="E4612" s="165"/>
      <c r="F4612" s="165"/>
      <c r="G4612" s="220"/>
      <c r="H4612" s="165"/>
      <c r="I4612" s="167"/>
      <c r="J4612" s="168"/>
      <c r="K4612" s="503"/>
    </row>
    <row r="4613" spans="1:11" x14ac:dyDescent="0.2">
      <c r="A4613" s="163">
        <v>4598</v>
      </c>
      <c r="B4613" s="164"/>
      <c r="C4613" s="165"/>
      <c r="D4613" s="166"/>
      <c r="E4613" s="165"/>
      <c r="F4613" s="165"/>
      <c r="G4613" s="220"/>
      <c r="H4613" s="165"/>
      <c r="I4613" s="167"/>
      <c r="J4613" s="168"/>
      <c r="K4613" s="503"/>
    </row>
    <row r="4614" spans="1:11" x14ac:dyDescent="0.2">
      <c r="A4614" s="163">
        <v>4599</v>
      </c>
      <c r="B4614" s="164"/>
      <c r="C4614" s="165"/>
      <c r="D4614" s="166"/>
      <c r="E4614" s="165"/>
      <c r="F4614" s="165"/>
      <c r="G4614" s="220"/>
      <c r="H4614" s="165"/>
      <c r="I4614" s="167"/>
      <c r="J4614" s="168"/>
      <c r="K4614" s="503"/>
    </row>
    <row r="4615" spans="1:11" x14ac:dyDescent="0.2">
      <c r="A4615" s="163">
        <v>4600</v>
      </c>
      <c r="B4615" s="164"/>
      <c r="C4615" s="165"/>
      <c r="D4615" s="166"/>
      <c r="E4615" s="165"/>
      <c r="F4615" s="165"/>
      <c r="G4615" s="220"/>
      <c r="H4615" s="165"/>
      <c r="I4615" s="167"/>
      <c r="J4615" s="168"/>
      <c r="K4615" s="503"/>
    </row>
    <row r="4616" spans="1:11" x14ac:dyDescent="0.2">
      <c r="A4616" s="163">
        <v>4601</v>
      </c>
      <c r="B4616" s="164"/>
      <c r="C4616" s="165"/>
      <c r="D4616" s="166"/>
      <c r="E4616" s="165"/>
      <c r="F4616" s="165"/>
      <c r="G4616" s="220"/>
      <c r="H4616" s="165"/>
      <c r="I4616" s="167"/>
      <c r="J4616" s="168"/>
      <c r="K4616" s="503"/>
    </row>
    <row r="4617" spans="1:11" x14ac:dyDescent="0.2">
      <c r="A4617" s="163">
        <v>4602</v>
      </c>
      <c r="B4617" s="164"/>
      <c r="C4617" s="165"/>
      <c r="D4617" s="166"/>
      <c r="E4617" s="165"/>
      <c r="F4617" s="165"/>
      <c r="G4617" s="220"/>
      <c r="H4617" s="165"/>
      <c r="I4617" s="167"/>
      <c r="J4617" s="168"/>
      <c r="K4617" s="503"/>
    </row>
    <row r="4618" spans="1:11" x14ac:dyDescent="0.2">
      <c r="A4618" s="163">
        <v>4603</v>
      </c>
      <c r="B4618" s="164"/>
      <c r="C4618" s="165"/>
      <c r="D4618" s="166"/>
      <c r="E4618" s="165"/>
      <c r="F4618" s="165"/>
      <c r="G4618" s="220"/>
      <c r="H4618" s="165"/>
      <c r="I4618" s="167"/>
      <c r="J4618" s="168"/>
      <c r="K4618" s="503"/>
    </row>
    <row r="4619" spans="1:11" x14ac:dyDescent="0.2">
      <c r="A4619" s="163">
        <v>4604</v>
      </c>
      <c r="B4619" s="164"/>
      <c r="C4619" s="165"/>
      <c r="D4619" s="166"/>
      <c r="E4619" s="165"/>
      <c r="F4619" s="165"/>
      <c r="G4619" s="220"/>
      <c r="H4619" s="165"/>
      <c r="I4619" s="167"/>
      <c r="J4619" s="168"/>
      <c r="K4619" s="503"/>
    </row>
    <row r="4620" spans="1:11" x14ac:dyDescent="0.2">
      <c r="A4620" s="163">
        <v>4605</v>
      </c>
      <c r="B4620" s="164"/>
      <c r="C4620" s="165"/>
      <c r="D4620" s="166"/>
      <c r="E4620" s="165"/>
      <c r="F4620" s="165"/>
      <c r="G4620" s="220"/>
      <c r="H4620" s="165"/>
      <c r="I4620" s="167"/>
      <c r="J4620" s="168"/>
      <c r="K4620" s="503"/>
    </row>
    <row r="4621" spans="1:11" x14ac:dyDescent="0.2">
      <c r="A4621" s="163">
        <v>4606</v>
      </c>
      <c r="B4621" s="164"/>
      <c r="C4621" s="165"/>
      <c r="D4621" s="166"/>
      <c r="E4621" s="165"/>
      <c r="F4621" s="165"/>
      <c r="G4621" s="220"/>
      <c r="H4621" s="165"/>
      <c r="I4621" s="167"/>
      <c r="J4621" s="168"/>
      <c r="K4621" s="503"/>
    </row>
    <row r="4622" spans="1:11" x14ac:dyDescent="0.2">
      <c r="A4622" s="163">
        <v>4607</v>
      </c>
      <c r="B4622" s="164"/>
      <c r="C4622" s="165"/>
      <c r="D4622" s="166"/>
      <c r="E4622" s="165"/>
      <c r="F4622" s="165"/>
      <c r="G4622" s="220"/>
      <c r="H4622" s="165"/>
      <c r="I4622" s="167"/>
      <c r="J4622" s="168"/>
      <c r="K4622" s="503"/>
    </row>
    <row r="4623" spans="1:11" x14ac:dyDescent="0.2">
      <c r="A4623" s="163">
        <v>4608</v>
      </c>
      <c r="B4623" s="164"/>
      <c r="C4623" s="165"/>
      <c r="D4623" s="166"/>
      <c r="E4623" s="165"/>
      <c r="F4623" s="165"/>
      <c r="G4623" s="220"/>
      <c r="H4623" s="165"/>
      <c r="I4623" s="167"/>
      <c r="J4623" s="168"/>
      <c r="K4623" s="503"/>
    </row>
    <row r="4624" spans="1:11" x14ac:dyDescent="0.2">
      <c r="A4624" s="163">
        <v>4609</v>
      </c>
      <c r="B4624" s="164"/>
      <c r="C4624" s="165"/>
      <c r="D4624" s="166"/>
      <c r="E4624" s="165"/>
      <c r="F4624" s="165"/>
      <c r="G4624" s="220"/>
      <c r="H4624" s="165"/>
      <c r="I4624" s="167"/>
      <c r="J4624" s="168"/>
      <c r="K4624" s="503"/>
    </row>
    <row r="4625" spans="1:11" x14ac:dyDescent="0.2">
      <c r="A4625" s="163">
        <v>4610</v>
      </c>
      <c r="B4625" s="164"/>
      <c r="C4625" s="165"/>
      <c r="D4625" s="166"/>
      <c r="E4625" s="165"/>
      <c r="F4625" s="165"/>
      <c r="G4625" s="220"/>
      <c r="H4625" s="165"/>
      <c r="I4625" s="167"/>
      <c r="J4625" s="168"/>
      <c r="K4625" s="503"/>
    </row>
    <row r="4626" spans="1:11" x14ac:dyDescent="0.2">
      <c r="A4626" s="163">
        <v>4611</v>
      </c>
      <c r="B4626" s="164"/>
      <c r="C4626" s="165"/>
      <c r="D4626" s="166"/>
      <c r="E4626" s="165"/>
      <c r="F4626" s="165"/>
      <c r="G4626" s="220"/>
      <c r="H4626" s="165"/>
      <c r="I4626" s="167"/>
      <c r="J4626" s="168"/>
      <c r="K4626" s="503"/>
    </row>
    <row r="4627" spans="1:11" x14ac:dyDescent="0.2">
      <c r="A4627" s="163">
        <v>4612</v>
      </c>
      <c r="B4627" s="164"/>
      <c r="C4627" s="165"/>
      <c r="D4627" s="166"/>
      <c r="E4627" s="165"/>
      <c r="F4627" s="165"/>
      <c r="G4627" s="220"/>
      <c r="H4627" s="165"/>
      <c r="I4627" s="167"/>
      <c r="J4627" s="168"/>
      <c r="K4627" s="503"/>
    </row>
    <row r="4628" spans="1:11" x14ac:dyDescent="0.2">
      <c r="A4628" s="163">
        <v>4613</v>
      </c>
      <c r="B4628" s="164"/>
      <c r="C4628" s="165"/>
      <c r="D4628" s="166"/>
      <c r="E4628" s="165"/>
      <c r="F4628" s="165"/>
      <c r="G4628" s="220"/>
      <c r="H4628" s="165"/>
      <c r="I4628" s="167"/>
      <c r="J4628" s="168"/>
      <c r="K4628" s="503"/>
    </row>
    <row r="4629" spans="1:11" x14ac:dyDescent="0.2">
      <c r="A4629" s="163">
        <v>4614</v>
      </c>
      <c r="B4629" s="164"/>
      <c r="C4629" s="165"/>
      <c r="D4629" s="166"/>
      <c r="E4629" s="165"/>
      <c r="F4629" s="165"/>
      <c r="G4629" s="220"/>
      <c r="H4629" s="165"/>
      <c r="I4629" s="167"/>
      <c r="J4629" s="168"/>
      <c r="K4629" s="503"/>
    </row>
    <row r="4630" spans="1:11" x14ac:dyDescent="0.2">
      <c r="A4630" s="163">
        <v>4615</v>
      </c>
      <c r="B4630" s="164"/>
      <c r="C4630" s="165"/>
      <c r="D4630" s="166"/>
      <c r="E4630" s="165"/>
      <c r="F4630" s="165"/>
      <c r="G4630" s="220"/>
      <c r="H4630" s="165"/>
      <c r="I4630" s="167"/>
      <c r="J4630" s="168"/>
      <c r="K4630" s="503"/>
    </row>
    <row r="4631" spans="1:11" x14ac:dyDescent="0.2">
      <c r="A4631" s="163">
        <v>4616</v>
      </c>
      <c r="B4631" s="164"/>
      <c r="C4631" s="165"/>
      <c r="D4631" s="166"/>
      <c r="E4631" s="165"/>
      <c r="F4631" s="165"/>
      <c r="G4631" s="220"/>
      <c r="H4631" s="165"/>
      <c r="I4631" s="167"/>
      <c r="J4631" s="168"/>
      <c r="K4631" s="503"/>
    </row>
    <row r="4632" spans="1:11" x14ac:dyDescent="0.2">
      <c r="A4632" s="163">
        <v>4617</v>
      </c>
      <c r="B4632" s="164"/>
      <c r="C4632" s="165"/>
      <c r="D4632" s="166"/>
      <c r="E4632" s="165"/>
      <c r="F4632" s="165"/>
      <c r="G4632" s="220"/>
      <c r="H4632" s="165"/>
      <c r="I4632" s="167"/>
      <c r="J4632" s="168"/>
      <c r="K4632" s="503"/>
    </row>
    <row r="4633" spans="1:11" x14ac:dyDescent="0.2">
      <c r="A4633" s="163">
        <v>4618</v>
      </c>
      <c r="B4633" s="164"/>
      <c r="C4633" s="165"/>
      <c r="D4633" s="166"/>
      <c r="E4633" s="165"/>
      <c r="F4633" s="165"/>
      <c r="G4633" s="220"/>
      <c r="H4633" s="165"/>
      <c r="I4633" s="167"/>
      <c r="J4633" s="168"/>
      <c r="K4633" s="503"/>
    </row>
    <row r="4634" spans="1:11" x14ac:dyDescent="0.2">
      <c r="A4634" s="163">
        <v>4619</v>
      </c>
      <c r="B4634" s="164"/>
      <c r="C4634" s="165"/>
      <c r="D4634" s="166"/>
      <c r="E4634" s="165"/>
      <c r="F4634" s="165"/>
      <c r="G4634" s="220"/>
      <c r="H4634" s="165"/>
      <c r="I4634" s="167"/>
      <c r="J4634" s="168"/>
      <c r="K4634" s="503"/>
    </row>
    <row r="4635" spans="1:11" x14ac:dyDescent="0.2">
      <c r="A4635" s="163">
        <v>4620</v>
      </c>
      <c r="B4635" s="164"/>
      <c r="C4635" s="165"/>
      <c r="D4635" s="166"/>
      <c r="E4635" s="165"/>
      <c r="F4635" s="165"/>
      <c r="G4635" s="220"/>
      <c r="H4635" s="165"/>
      <c r="I4635" s="167"/>
      <c r="J4635" s="168"/>
      <c r="K4635" s="503"/>
    </row>
    <row r="4636" spans="1:11" x14ac:dyDescent="0.2">
      <c r="A4636" s="163">
        <v>4621</v>
      </c>
      <c r="B4636" s="164"/>
      <c r="C4636" s="165"/>
      <c r="D4636" s="166"/>
      <c r="E4636" s="165"/>
      <c r="F4636" s="165"/>
      <c r="G4636" s="220"/>
      <c r="H4636" s="165"/>
      <c r="I4636" s="167"/>
      <c r="J4636" s="168"/>
      <c r="K4636" s="503"/>
    </row>
    <row r="4637" spans="1:11" x14ac:dyDescent="0.2">
      <c r="A4637" s="163">
        <v>4622</v>
      </c>
      <c r="B4637" s="164"/>
      <c r="C4637" s="165"/>
      <c r="D4637" s="166"/>
      <c r="E4637" s="165"/>
      <c r="F4637" s="165"/>
      <c r="G4637" s="220"/>
      <c r="H4637" s="165"/>
      <c r="I4637" s="167"/>
      <c r="J4637" s="168"/>
      <c r="K4637" s="503"/>
    </row>
    <row r="4638" spans="1:11" x14ac:dyDescent="0.2">
      <c r="A4638" s="163">
        <v>4623</v>
      </c>
      <c r="B4638" s="164"/>
      <c r="C4638" s="165"/>
      <c r="D4638" s="166"/>
      <c r="E4638" s="165"/>
      <c r="F4638" s="165"/>
      <c r="G4638" s="220"/>
      <c r="H4638" s="165"/>
      <c r="I4638" s="167"/>
      <c r="J4638" s="168"/>
      <c r="K4638" s="503"/>
    </row>
    <row r="4639" spans="1:11" x14ac:dyDescent="0.2">
      <c r="A4639" s="163">
        <v>4624</v>
      </c>
      <c r="B4639" s="164"/>
      <c r="C4639" s="165"/>
      <c r="D4639" s="166"/>
      <c r="E4639" s="165"/>
      <c r="F4639" s="165"/>
      <c r="G4639" s="220"/>
      <c r="H4639" s="165"/>
      <c r="I4639" s="167"/>
      <c r="J4639" s="168"/>
      <c r="K4639" s="503"/>
    </row>
    <row r="4640" spans="1:11" x14ac:dyDescent="0.2">
      <c r="A4640" s="163">
        <v>4625</v>
      </c>
      <c r="B4640" s="164"/>
      <c r="C4640" s="165"/>
      <c r="D4640" s="166"/>
      <c r="E4640" s="165"/>
      <c r="F4640" s="165"/>
      <c r="G4640" s="220"/>
      <c r="H4640" s="165"/>
      <c r="I4640" s="167"/>
      <c r="J4640" s="168"/>
      <c r="K4640" s="503"/>
    </row>
    <row r="4641" spans="1:11" x14ac:dyDescent="0.2">
      <c r="A4641" s="163">
        <v>4626</v>
      </c>
      <c r="B4641" s="164"/>
      <c r="C4641" s="165"/>
      <c r="D4641" s="166"/>
      <c r="E4641" s="165"/>
      <c r="F4641" s="165"/>
      <c r="G4641" s="220"/>
      <c r="H4641" s="165"/>
      <c r="I4641" s="167"/>
      <c r="J4641" s="168"/>
      <c r="K4641" s="503"/>
    </row>
    <row r="4642" spans="1:11" x14ac:dyDescent="0.2">
      <c r="A4642" s="163">
        <v>4627</v>
      </c>
      <c r="B4642" s="164"/>
      <c r="C4642" s="165"/>
      <c r="D4642" s="166"/>
      <c r="E4642" s="165"/>
      <c r="F4642" s="165"/>
      <c r="G4642" s="220"/>
      <c r="H4642" s="165"/>
      <c r="I4642" s="167"/>
      <c r="J4642" s="168"/>
      <c r="K4642" s="503"/>
    </row>
    <row r="4643" spans="1:11" x14ac:dyDescent="0.2">
      <c r="A4643" s="163">
        <v>4628</v>
      </c>
      <c r="B4643" s="164"/>
      <c r="C4643" s="165"/>
      <c r="D4643" s="166"/>
      <c r="E4643" s="165"/>
      <c r="F4643" s="165"/>
      <c r="G4643" s="220"/>
      <c r="H4643" s="165"/>
      <c r="I4643" s="167"/>
      <c r="J4643" s="168"/>
      <c r="K4643" s="503"/>
    </row>
    <row r="4644" spans="1:11" x14ac:dyDescent="0.2">
      <c r="A4644" s="163">
        <v>4629</v>
      </c>
      <c r="B4644" s="164"/>
      <c r="C4644" s="165"/>
      <c r="D4644" s="166"/>
      <c r="E4644" s="165"/>
      <c r="F4644" s="165"/>
      <c r="G4644" s="220"/>
      <c r="H4644" s="165"/>
      <c r="I4644" s="167"/>
      <c r="J4644" s="168"/>
      <c r="K4644" s="503"/>
    </row>
    <row r="4645" spans="1:11" x14ac:dyDescent="0.2">
      <c r="A4645" s="163">
        <v>4630</v>
      </c>
      <c r="B4645" s="164"/>
      <c r="C4645" s="165"/>
      <c r="D4645" s="166"/>
      <c r="E4645" s="165"/>
      <c r="F4645" s="165"/>
      <c r="G4645" s="220"/>
      <c r="H4645" s="165"/>
      <c r="I4645" s="167"/>
      <c r="J4645" s="168"/>
      <c r="K4645" s="503"/>
    </row>
    <row r="4646" spans="1:11" x14ac:dyDescent="0.2">
      <c r="A4646" s="163">
        <v>4631</v>
      </c>
      <c r="B4646" s="164"/>
      <c r="C4646" s="165"/>
      <c r="D4646" s="166"/>
      <c r="E4646" s="165"/>
      <c r="F4646" s="165"/>
      <c r="G4646" s="220"/>
      <c r="H4646" s="165"/>
      <c r="I4646" s="167"/>
      <c r="J4646" s="168"/>
      <c r="K4646" s="503"/>
    </row>
    <row r="4647" spans="1:11" x14ac:dyDescent="0.2">
      <c r="A4647" s="163">
        <v>4632</v>
      </c>
      <c r="B4647" s="164"/>
      <c r="C4647" s="165"/>
      <c r="D4647" s="166"/>
      <c r="E4647" s="165"/>
      <c r="F4647" s="165"/>
      <c r="G4647" s="220"/>
      <c r="H4647" s="165"/>
      <c r="I4647" s="167"/>
      <c r="J4647" s="168"/>
      <c r="K4647" s="503"/>
    </row>
    <row r="4648" spans="1:11" x14ac:dyDescent="0.2">
      <c r="A4648" s="163">
        <v>4633</v>
      </c>
      <c r="B4648" s="164"/>
      <c r="C4648" s="165"/>
      <c r="D4648" s="166"/>
      <c r="E4648" s="165"/>
      <c r="F4648" s="165"/>
      <c r="G4648" s="220"/>
      <c r="H4648" s="165"/>
      <c r="I4648" s="167"/>
      <c r="J4648" s="168"/>
      <c r="K4648" s="503"/>
    </row>
    <row r="4649" spans="1:11" x14ac:dyDescent="0.2">
      <c r="A4649" s="163">
        <v>4634</v>
      </c>
      <c r="B4649" s="164"/>
      <c r="C4649" s="165"/>
      <c r="D4649" s="166"/>
      <c r="E4649" s="165"/>
      <c r="F4649" s="165"/>
      <c r="G4649" s="220"/>
      <c r="H4649" s="165"/>
      <c r="I4649" s="167"/>
      <c r="J4649" s="168"/>
      <c r="K4649" s="503"/>
    </row>
    <row r="4650" spans="1:11" x14ac:dyDescent="0.2">
      <c r="A4650" s="163">
        <v>4635</v>
      </c>
      <c r="B4650" s="164"/>
      <c r="C4650" s="165"/>
      <c r="D4650" s="166"/>
      <c r="E4650" s="165"/>
      <c r="F4650" s="165"/>
      <c r="G4650" s="220"/>
      <c r="H4650" s="165"/>
      <c r="I4650" s="167"/>
      <c r="J4650" s="168"/>
      <c r="K4650" s="503"/>
    </row>
    <row r="4651" spans="1:11" x14ac:dyDescent="0.2">
      <c r="A4651" s="163">
        <v>4636</v>
      </c>
      <c r="B4651" s="164"/>
      <c r="C4651" s="165"/>
      <c r="D4651" s="166"/>
      <c r="E4651" s="165"/>
      <c r="F4651" s="165"/>
      <c r="G4651" s="220"/>
      <c r="H4651" s="165"/>
      <c r="I4651" s="167"/>
      <c r="J4651" s="168"/>
      <c r="K4651" s="503"/>
    </row>
    <row r="4652" spans="1:11" x14ac:dyDescent="0.2">
      <c r="A4652" s="163">
        <v>4637</v>
      </c>
      <c r="B4652" s="164"/>
      <c r="C4652" s="165"/>
      <c r="D4652" s="166"/>
      <c r="E4652" s="165"/>
      <c r="F4652" s="165"/>
      <c r="G4652" s="220"/>
      <c r="H4652" s="165"/>
      <c r="I4652" s="167"/>
      <c r="J4652" s="168"/>
      <c r="K4652" s="503"/>
    </row>
    <row r="4653" spans="1:11" x14ac:dyDescent="0.2">
      <c r="A4653" s="163">
        <v>4638</v>
      </c>
      <c r="B4653" s="164"/>
      <c r="C4653" s="165"/>
      <c r="D4653" s="166"/>
      <c r="E4653" s="165"/>
      <c r="F4653" s="165"/>
      <c r="G4653" s="220"/>
      <c r="H4653" s="165"/>
      <c r="I4653" s="167"/>
      <c r="J4653" s="168"/>
      <c r="K4653" s="503"/>
    </row>
    <row r="4654" spans="1:11" x14ac:dyDescent="0.2">
      <c r="A4654" s="163">
        <v>4639</v>
      </c>
      <c r="B4654" s="164"/>
      <c r="C4654" s="165"/>
      <c r="D4654" s="166"/>
      <c r="E4654" s="165"/>
      <c r="F4654" s="165"/>
      <c r="G4654" s="220"/>
      <c r="H4654" s="165"/>
      <c r="I4654" s="167"/>
      <c r="J4654" s="168"/>
      <c r="K4654" s="503"/>
    </row>
    <row r="4655" spans="1:11" x14ac:dyDescent="0.2">
      <c r="A4655" s="163">
        <v>4640</v>
      </c>
      <c r="B4655" s="164"/>
      <c r="C4655" s="165"/>
      <c r="D4655" s="166"/>
      <c r="E4655" s="165"/>
      <c r="F4655" s="165"/>
      <c r="G4655" s="220"/>
      <c r="H4655" s="165"/>
      <c r="I4655" s="167"/>
      <c r="J4655" s="168"/>
      <c r="K4655" s="503"/>
    </row>
    <row r="4656" spans="1:11" x14ac:dyDescent="0.2">
      <c r="A4656" s="163">
        <v>4641</v>
      </c>
      <c r="B4656" s="164"/>
      <c r="C4656" s="165"/>
      <c r="D4656" s="166"/>
      <c r="E4656" s="165"/>
      <c r="F4656" s="165"/>
      <c r="G4656" s="220"/>
      <c r="H4656" s="165"/>
      <c r="I4656" s="167"/>
      <c r="J4656" s="168"/>
      <c r="K4656" s="503"/>
    </row>
    <row r="4657" spans="1:11" x14ac:dyDescent="0.2">
      <c r="A4657" s="163">
        <v>4642</v>
      </c>
      <c r="B4657" s="164"/>
      <c r="C4657" s="165"/>
      <c r="D4657" s="166"/>
      <c r="E4657" s="165"/>
      <c r="F4657" s="165"/>
      <c r="G4657" s="220"/>
      <c r="H4657" s="165"/>
      <c r="I4657" s="167"/>
      <c r="J4657" s="168"/>
      <c r="K4657" s="503"/>
    </row>
    <row r="4658" spans="1:11" x14ac:dyDescent="0.2">
      <c r="A4658" s="163">
        <v>4643</v>
      </c>
      <c r="B4658" s="164"/>
      <c r="C4658" s="165"/>
      <c r="D4658" s="166"/>
      <c r="E4658" s="165"/>
      <c r="F4658" s="165"/>
      <c r="G4658" s="220"/>
      <c r="H4658" s="165"/>
      <c r="I4658" s="167"/>
      <c r="J4658" s="168"/>
      <c r="K4658" s="503"/>
    </row>
    <row r="4659" spans="1:11" x14ac:dyDescent="0.2">
      <c r="A4659" s="163">
        <v>4644</v>
      </c>
      <c r="B4659" s="164"/>
      <c r="C4659" s="165"/>
      <c r="D4659" s="166"/>
      <c r="E4659" s="165"/>
      <c r="F4659" s="165"/>
      <c r="G4659" s="220"/>
      <c r="H4659" s="165"/>
      <c r="I4659" s="167"/>
      <c r="J4659" s="168"/>
      <c r="K4659" s="503"/>
    </row>
    <row r="4660" spans="1:11" x14ac:dyDescent="0.2">
      <c r="A4660" s="163">
        <v>4645</v>
      </c>
      <c r="B4660" s="164"/>
      <c r="C4660" s="165"/>
      <c r="D4660" s="166"/>
      <c r="E4660" s="165"/>
      <c r="F4660" s="165"/>
      <c r="G4660" s="220"/>
      <c r="H4660" s="165"/>
      <c r="I4660" s="167"/>
      <c r="J4660" s="168"/>
      <c r="K4660" s="503"/>
    </row>
    <row r="4661" spans="1:11" x14ac:dyDescent="0.2">
      <c r="A4661" s="163">
        <v>4646</v>
      </c>
      <c r="B4661" s="164"/>
      <c r="C4661" s="165"/>
      <c r="D4661" s="166"/>
      <c r="E4661" s="165"/>
      <c r="F4661" s="165"/>
      <c r="G4661" s="220"/>
      <c r="H4661" s="165"/>
      <c r="I4661" s="167"/>
      <c r="J4661" s="168"/>
      <c r="K4661" s="503"/>
    </row>
    <row r="4662" spans="1:11" x14ac:dyDescent="0.2">
      <c r="A4662" s="163">
        <v>4647</v>
      </c>
      <c r="B4662" s="164"/>
      <c r="C4662" s="165"/>
      <c r="D4662" s="166"/>
      <c r="E4662" s="165"/>
      <c r="F4662" s="165"/>
      <c r="G4662" s="220"/>
      <c r="H4662" s="165"/>
      <c r="I4662" s="167"/>
      <c r="J4662" s="168"/>
      <c r="K4662" s="503"/>
    </row>
    <row r="4663" spans="1:11" x14ac:dyDescent="0.2">
      <c r="A4663" s="163">
        <v>4648</v>
      </c>
      <c r="B4663" s="164"/>
      <c r="C4663" s="165"/>
      <c r="D4663" s="166"/>
      <c r="E4663" s="165"/>
      <c r="F4663" s="165"/>
      <c r="G4663" s="220"/>
      <c r="H4663" s="165"/>
      <c r="I4663" s="167"/>
      <c r="J4663" s="168"/>
      <c r="K4663" s="503"/>
    </row>
    <row r="4664" spans="1:11" x14ac:dyDescent="0.2">
      <c r="A4664" s="163">
        <v>4649</v>
      </c>
      <c r="B4664" s="164"/>
      <c r="C4664" s="165"/>
      <c r="D4664" s="166"/>
      <c r="E4664" s="165"/>
      <c r="F4664" s="165"/>
      <c r="G4664" s="220"/>
      <c r="H4664" s="165"/>
      <c r="I4664" s="167"/>
      <c r="J4664" s="168"/>
      <c r="K4664" s="503"/>
    </row>
    <row r="4665" spans="1:11" x14ac:dyDescent="0.2">
      <c r="A4665" s="163">
        <v>4650</v>
      </c>
      <c r="B4665" s="164"/>
      <c r="C4665" s="165"/>
      <c r="D4665" s="166"/>
      <c r="E4665" s="165"/>
      <c r="F4665" s="165"/>
      <c r="G4665" s="220"/>
      <c r="H4665" s="165"/>
      <c r="I4665" s="167"/>
      <c r="J4665" s="168"/>
      <c r="K4665" s="503"/>
    </row>
    <row r="4666" spans="1:11" x14ac:dyDescent="0.2">
      <c r="A4666" s="163">
        <v>4651</v>
      </c>
      <c r="B4666" s="164"/>
      <c r="C4666" s="165"/>
      <c r="D4666" s="166"/>
      <c r="E4666" s="165"/>
      <c r="F4666" s="165"/>
      <c r="G4666" s="220"/>
      <c r="H4666" s="165"/>
      <c r="I4666" s="167"/>
      <c r="J4666" s="168"/>
      <c r="K4666" s="503"/>
    </row>
    <row r="4667" spans="1:11" x14ac:dyDescent="0.2">
      <c r="A4667" s="163">
        <v>4652</v>
      </c>
      <c r="B4667" s="164"/>
      <c r="C4667" s="165"/>
      <c r="D4667" s="166"/>
      <c r="E4667" s="165"/>
      <c r="F4667" s="165"/>
      <c r="G4667" s="220"/>
      <c r="H4667" s="165"/>
      <c r="I4667" s="167"/>
      <c r="J4667" s="168"/>
      <c r="K4667" s="503"/>
    </row>
    <row r="4668" spans="1:11" x14ac:dyDescent="0.2">
      <c r="A4668" s="163">
        <v>4653</v>
      </c>
      <c r="B4668" s="164"/>
      <c r="C4668" s="165"/>
      <c r="D4668" s="166"/>
      <c r="E4668" s="165"/>
      <c r="F4668" s="165"/>
      <c r="G4668" s="220"/>
      <c r="H4668" s="165"/>
      <c r="I4668" s="167"/>
      <c r="J4668" s="168"/>
      <c r="K4668" s="503"/>
    </row>
    <row r="4669" spans="1:11" x14ac:dyDescent="0.2">
      <c r="A4669" s="163">
        <v>4654</v>
      </c>
      <c r="B4669" s="164"/>
      <c r="C4669" s="165"/>
      <c r="D4669" s="166"/>
      <c r="E4669" s="165"/>
      <c r="F4669" s="165"/>
      <c r="G4669" s="220"/>
      <c r="H4669" s="165"/>
      <c r="I4669" s="167"/>
      <c r="J4669" s="168"/>
      <c r="K4669" s="503"/>
    </row>
    <row r="4670" spans="1:11" x14ac:dyDescent="0.2">
      <c r="A4670" s="163">
        <v>4655</v>
      </c>
      <c r="B4670" s="164"/>
      <c r="C4670" s="165"/>
      <c r="D4670" s="166"/>
      <c r="E4670" s="165"/>
      <c r="F4670" s="165"/>
      <c r="G4670" s="220"/>
      <c r="H4670" s="165"/>
      <c r="I4670" s="167"/>
      <c r="J4670" s="168"/>
      <c r="K4670" s="503"/>
    </row>
    <row r="4671" spans="1:11" x14ac:dyDescent="0.2">
      <c r="A4671" s="163">
        <v>4656</v>
      </c>
      <c r="B4671" s="164"/>
      <c r="C4671" s="165"/>
      <c r="D4671" s="166"/>
      <c r="E4671" s="165"/>
      <c r="F4671" s="165"/>
      <c r="G4671" s="220"/>
      <c r="H4671" s="165"/>
      <c r="I4671" s="167"/>
      <c r="J4671" s="168"/>
      <c r="K4671" s="503"/>
    </row>
    <row r="4672" spans="1:11" x14ac:dyDescent="0.2">
      <c r="A4672" s="163">
        <v>4657</v>
      </c>
      <c r="B4672" s="164"/>
      <c r="C4672" s="165"/>
      <c r="D4672" s="166"/>
      <c r="E4672" s="165"/>
      <c r="F4672" s="165"/>
      <c r="G4672" s="220"/>
      <c r="H4672" s="165"/>
      <c r="I4672" s="167"/>
      <c r="J4672" s="168"/>
      <c r="K4672" s="503"/>
    </row>
    <row r="4673" spans="1:11" x14ac:dyDescent="0.2">
      <c r="A4673" s="163">
        <v>4658</v>
      </c>
      <c r="B4673" s="164"/>
      <c r="C4673" s="165"/>
      <c r="D4673" s="166"/>
      <c r="E4673" s="165"/>
      <c r="F4673" s="165"/>
      <c r="G4673" s="220"/>
      <c r="H4673" s="165"/>
      <c r="I4673" s="167"/>
      <c r="J4673" s="168"/>
      <c r="K4673" s="503"/>
    </row>
    <row r="4674" spans="1:11" x14ac:dyDescent="0.2">
      <c r="A4674" s="163">
        <v>4659</v>
      </c>
      <c r="B4674" s="164"/>
      <c r="C4674" s="165"/>
      <c r="D4674" s="166"/>
      <c r="E4674" s="165"/>
      <c r="F4674" s="165"/>
      <c r="G4674" s="220"/>
      <c r="H4674" s="165"/>
      <c r="I4674" s="167"/>
      <c r="J4674" s="168"/>
      <c r="K4674" s="503"/>
    </row>
    <row r="4675" spans="1:11" x14ac:dyDescent="0.2">
      <c r="A4675" s="163">
        <v>4660</v>
      </c>
      <c r="B4675" s="164"/>
      <c r="C4675" s="165"/>
      <c r="D4675" s="166"/>
      <c r="E4675" s="165"/>
      <c r="F4675" s="165"/>
      <c r="G4675" s="220"/>
      <c r="H4675" s="165"/>
      <c r="I4675" s="167"/>
      <c r="J4675" s="168"/>
      <c r="K4675" s="503"/>
    </row>
    <row r="4676" spans="1:11" x14ac:dyDescent="0.2">
      <c r="A4676" s="163">
        <v>4661</v>
      </c>
      <c r="B4676" s="164"/>
      <c r="C4676" s="165"/>
      <c r="D4676" s="166"/>
      <c r="E4676" s="165"/>
      <c r="F4676" s="165"/>
      <c r="G4676" s="220"/>
      <c r="H4676" s="165"/>
      <c r="I4676" s="167"/>
      <c r="J4676" s="168"/>
      <c r="K4676" s="503"/>
    </row>
    <row r="4677" spans="1:11" x14ac:dyDescent="0.2">
      <c r="A4677" s="163">
        <v>4662</v>
      </c>
      <c r="B4677" s="164"/>
      <c r="C4677" s="165"/>
      <c r="D4677" s="166"/>
      <c r="E4677" s="165"/>
      <c r="F4677" s="165"/>
      <c r="G4677" s="220"/>
      <c r="H4677" s="165"/>
      <c r="I4677" s="167"/>
      <c r="J4677" s="168"/>
      <c r="K4677" s="503"/>
    </row>
    <row r="4678" spans="1:11" x14ac:dyDescent="0.2">
      <c r="A4678" s="163">
        <v>4663</v>
      </c>
      <c r="B4678" s="164"/>
      <c r="C4678" s="165"/>
      <c r="D4678" s="166"/>
      <c r="E4678" s="165"/>
      <c r="F4678" s="165"/>
      <c r="G4678" s="220"/>
      <c r="H4678" s="165"/>
      <c r="I4678" s="167"/>
      <c r="J4678" s="168"/>
      <c r="K4678" s="503"/>
    </row>
    <row r="4679" spans="1:11" x14ac:dyDescent="0.2">
      <c r="A4679" s="163">
        <v>4664</v>
      </c>
      <c r="B4679" s="164"/>
      <c r="C4679" s="165"/>
      <c r="D4679" s="166"/>
      <c r="E4679" s="165"/>
      <c r="F4679" s="165"/>
      <c r="G4679" s="220"/>
      <c r="H4679" s="165"/>
      <c r="I4679" s="167"/>
      <c r="J4679" s="168"/>
      <c r="K4679" s="503"/>
    </row>
    <row r="4680" spans="1:11" x14ac:dyDescent="0.2">
      <c r="A4680" s="163">
        <v>4665</v>
      </c>
      <c r="B4680" s="164"/>
      <c r="C4680" s="165"/>
      <c r="D4680" s="166"/>
      <c r="E4680" s="165"/>
      <c r="F4680" s="165"/>
      <c r="G4680" s="220"/>
      <c r="H4680" s="165"/>
      <c r="I4680" s="167"/>
      <c r="J4680" s="168"/>
      <c r="K4680" s="503"/>
    </row>
    <row r="4681" spans="1:11" x14ac:dyDescent="0.2">
      <c r="A4681" s="163">
        <v>4666</v>
      </c>
      <c r="B4681" s="164"/>
      <c r="C4681" s="165"/>
      <c r="D4681" s="166"/>
      <c r="E4681" s="165"/>
      <c r="F4681" s="165"/>
      <c r="G4681" s="220"/>
      <c r="H4681" s="165"/>
      <c r="I4681" s="167"/>
      <c r="J4681" s="168"/>
      <c r="K4681" s="503"/>
    </row>
    <row r="4682" spans="1:11" x14ac:dyDescent="0.2">
      <c r="A4682" s="163">
        <v>4667</v>
      </c>
      <c r="B4682" s="164"/>
      <c r="C4682" s="165"/>
      <c r="D4682" s="166"/>
      <c r="E4682" s="165"/>
      <c r="F4682" s="165"/>
      <c r="G4682" s="220"/>
      <c r="H4682" s="165"/>
      <c r="I4682" s="167"/>
      <c r="J4682" s="168"/>
      <c r="K4682" s="503"/>
    </row>
    <row r="4683" spans="1:11" x14ac:dyDescent="0.2">
      <c r="A4683" s="163">
        <v>4668</v>
      </c>
      <c r="B4683" s="164"/>
      <c r="C4683" s="165"/>
      <c r="D4683" s="166"/>
      <c r="E4683" s="165"/>
      <c r="F4683" s="165"/>
      <c r="G4683" s="220"/>
      <c r="H4683" s="165"/>
      <c r="I4683" s="167"/>
      <c r="J4683" s="168"/>
      <c r="K4683" s="503"/>
    </row>
    <row r="4684" spans="1:11" x14ac:dyDescent="0.2">
      <c r="A4684" s="163">
        <v>4669</v>
      </c>
      <c r="B4684" s="164"/>
      <c r="C4684" s="165"/>
      <c r="D4684" s="166"/>
      <c r="E4684" s="165"/>
      <c r="F4684" s="165"/>
      <c r="G4684" s="220"/>
      <c r="H4684" s="165"/>
      <c r="I4684" s="167"/>
      <c r="J4684" s="168"/>
      <c r="K4684" s="503"/>
    </row>
    <row r="4685" spans="1:11" x14ac:dyDescent="0.2">
      <c r="A4685" s="163">
        <v>4670</v>
      </c>
      <c r="B4685" s="164"/>
      <c r="C4685" s="165"/>
      <c r="D4685" s="166"/>
      <c r="E4685" s="165"/>
      <c r="F4685" s="165"/>
      <c r="G4685" s="220"/>
      <c r="H4685" s="165"/>
      <c r="I4685" s="167"/>
      <c r="J4685" s="168"/>
      <c r="K4685" s="503"/>
    </row>
    <row r="4686" spans="1:11" x14ac:dyDescent="0.2">
      <c r="A4686" s="163">
        <v>4671</v>
      </c>
      <c r="B4686" s="164"/>
      <c r="C4686" s="165"/>
      <c r="D4686" s="166"/>
      <c r="E4686" s="165"/>
      <c r="F4686" s="165"/>
      <c r="G4686" s="220"/>
      <c r="H4686" s="165"/>
      <c r="I4686" s="167"/>
      <c r="J4686" s="168"/>
      <c r="K4686" s="503"/>
    </row>
    <row r="4687" spans="1:11" x14ac:dyDescent="0.2">
      <c r="A4687" s="163">
        <v>4672</v>
      </c>
      <c r="B4687" s="164"/>
      <c r="C4687" s="165"/>
      <c r="D4687" s="166"/>
      <c r="E4687" s="165"/>
      <c r="F4687" s="165"/>
      <c r="G4687" s="220"/>
      <c r="H4687" s="165"/>
      <c r="I4687" s="167"/>
      <c r="J4687" s="168"/>
      <c r="K4687" s="503"/>
    </row>
    <row r="4688" spans="1:11" x14ac:dyDescent="0.2">
      <c r="A4688" s="163">
        <v>4673</v>
      </c>
      <c r="B4688" s="164"/>
      <c r="C4688" s="165"/>
      <c r="D4688" s="166"/>
      <c r="E4688" s="165"/>
      <c r="F4688" s="165"/>
      <c r="G4688" s="220"/>
      <c r="H4688" s="165"/>
      <c r="I4688" s="167"/>
      <c r="J4688" s="168"/>
      <c r="K4688" s="503"/>
    </row>
    <row r="4689" spans="1:11" x14ac:dyDescent="0.2">
      <c r="A4689" s="163">
        <v>4674</v>
      </c>
      <c r="B4689" s="164"/>
      <c r="C4689" s="165"/>
      <c r="D4689" s="166"/>
      <c r="E4689" s="165"/>
      <c r="F4689" s="165"/>
      <c r="G4689" s="220"/>
      <c r="H4689" s="165"/>
      <c r="I4689" s="167"/>
      <c r="J4689" s="168"/>
      <c r="K4689" s="503"/>
    </row>
    <row r="4690" spans="1:11" x14ac:dyDescent="0.2">
      <c r="A4690" s="163">
        <v>4675</v>
      </c>
      <c r="B4690" s="164"/>
      <c r="C4690" s="165"/>
      <c r="D4690" s="166"/>
      <c r="E4690" s="165"/>
      <c r="F4690" s="165"/>
      <c r="G4690" s="220"/>
      <c r="H4690" s="165"/>
      <c r="I4690" s="167"/>
      <c r="J4690" s="168"/>
      <c r="K4690" s="503"/>
    </row>
    <row r="4691" spans="1:11" x14ac:dyDescent="0.2">
      <c r="A4691" s="163">
        <v>4676</v>
      </c>
      <c r="B4691" s="164"/>
      <c r="C4691" s="165"/>
      <c r="D4691" s="166"/>
      <c r="E4691" s="165"/>
      <c r="F4691" s="165"/>
      <c r="G4691" s="220"/>
      <c r="H4691" s="165"/>
      <c r="I4691" s="167"/>
      <c r="J4691" s="168"/>
      <c r="K4691" s="503"/>
    </row>
    <row r="4692" spans="1:11" x14ac:dyDescent="0.2">
      <c r="A4692" s="163">
        <v>4677</v>
      </c>
      <c r="B4692" s="164"/>
      <c r="C4692" s="165"/>
      <c r="D4692" s="166"/>
      <c r="E4692" s="165"/>
      <c r="F4692" s="165"/>
      <c r="G4692" s="220"/>
      <c r="H4692" s="165"/>
      <c r="I4692" s="167"/>
      <c r="J4692" s="168"/>
      <c r="K4692" s="503"/>
    </row>
    <row r="4693" spans="1:11" x14ac:dyDescent="0.2">
      <c r="A4693" s="163">
        <v>4678</v>
      </c>
      <c r="B4693" s="164"/>
      <c r="C4693" s="165"/>
      <c r="D4693" s="166"/>
      <c r="E4693" s="165"/>
      <c r="F4693" s="165"/>
      <c r="G4693" s="220"/>
      <c r="H4693" s="165"/>
      <c r="I4693" s="167"/>
      <c r="J4693" s="168"/>
      <c r="K4693" s="503"/>
    </row>
    <row r="4694" spans="1:11" x14ac:dyDescent="0.2">
      <c r="A4694" s="163">
        <v>4679</v>
      </c>
      <c r="B4694" s="164"/>
      <c r="C4694" s="165"/>
      <c r="D4694" s="166"/>
      <c r="E4694" s="165"/>
      <c r="F4694" s="165"/>
      <c r="G4694" s="220"/>
      <c r="H4694" s="165"/>
      <c r="I4694" s="167"/>
      <c r="J4694" s="168"/>
      <c r="K4694" s="503"/>
    </row>
    <row r="4695" spans="1:11" x14ac:dyDescent="0.2">
      <c r="A4695" s="163">
        <v>4680</v>
      </c>
      <c r="B4695" s="164"/>
      <c r="C4695" s="165"/>
      <c r="D4695" s="166"/>
      <c r="E4695" s="165"/>
      <c r="F4695" s="165"/>
      <c r="G4695" s="220"/>
      <c r="H4695" s="165"/>
      <c r="I4695" s="167"/>
      <c r="J4695" s="168"/>
      <c r="K4695" s="503"/>
    </row>
    <row r="4696" spans="1:11" x14ac:dyDescent="0.2">
      <c r="A4696" s="163">
        <v>4681</v>
      </c>
      <c r="B4696" s="164"/>
      <c r="C4696" s="165"/>
      <c r="D4696" s="166"/>
      <c r="E4696" s="165"/>
      <c r="F4696" s="165"/>
      <c r="G4696" s="220"/>
      <c r="H4696" s="165"/>
      <c r="I4696" s="167"/>
      <c r="J4696" s="168"/>
      <c r="K4696" s="503"/>
    </row>
    <row r="4697" spans="1:11" x14ac:dyDescent="0.2">
      <c r="A4697" s="163">
        <v>4682</v>
      </c>
      <c r="B4697" s="164"/>
      <c r="C4697" s="165"/>
      <c r="D4697" s="166"/>
      <c r="E4697" s="165"/>
      <c r="F4697" s="165"/>
      <c r="G4697" s="220"/>
      <c r="H4697" s="165"/>
      <c r="I4697" s="167"/>
      <c r="J4697" s="168"/>
      <c r="K4697" s="503"/>
    </row>
    <row r="4698" spans="1:11" x14ac:dyDescent="0.2">
      <c r="A4698" s="163">
        <v>4683</v>
      </c>
      <c r="B4698" s="164"/>
      <c r="C4698" s="165"/>
      <c r="D4698" s="166"/>
      <c r="E4698" s="165"/>
      <c r="F4698" s="165"/>
      <c r="G4698" s="220"/>
      <c r="H4698" s="165"/>
      <c r="I4698" s="167"/>
      <c r="J4698" s="168"/>
      <c r="K4698" s="503"/>
    </row>
    <row r="4699" spans="1:11" x14ac:dyDescent="0.2">
      <c r="A4699" s="163">
        <v>4684</v>
      </c>
      <c r="B4699" s="164"/>
      <c r="C4699" s="165"/>
      <c r="D4699" s="166"/>
      <c r="E4699" s="165"/>
      <c r="F4699" s="165"/>
      <c r="G4699" s="220"/>
      <c r="H4699" s="165"/>
      <c r="I4699" s="167"/>
      <c r="J4699" s="168"/>
      <c r="K4699" s="503"/>
    </row>
    <row r="4700" spans="1:11" x14ac:dyDescent="0.2">
      <c r="A4700" s="163">
        <v>4685</v>
      </c>
      <c r="B4700" s="164"/>
      <c r="C4700" s="165"/>
      <c r="D4700" s="166"/>
      <c r="E4700" s="165"/>
      <c r="F4700" s="165"/>
      <c r="G4700" s="220"/>
      <c r="H4700" s="165"/>
      <c r="I4700" s="167"/>
      <c r="J4700" s="168"/>
      <c r="K4700" s="503"/>
    </row>
    <row r="4701" spans="1:11" x14ac:dyDescent="0.2">
      <c r="A4701" s="163">
        <v>4686</v>
      </c>
      <c r="B4701" s="164"/>
      <c r="C4701" s="165"/>
      <c r="D4701" s="166"/>
      <c r="E4701" s="165"/>
      <c r="F4701" s="165"/>
      <c r="G4701" s="220"/>
      <c r="H4701" s="165"/>
      <c r="I4701" s="167"/>
      <c r="J4701" s="168"/>
      <c r="K4701" s="503"/>
    </row>
    <row r="4702" spans="1:11" x14ac:dyDescent="0.2">
      <c r="A4702" s="163">
        <v>4687</v>
      </c>
      <c r="B4702" s="164"/>
      <c r="C4702" s="165"/>
      <c r="D4702" s="166"/>
      <c r="E4702" s="165"/>
      <c r="F4702" s="165"/>
      <c r="G4702" s="220"/>
      <c r="H4702" s="165"/>
      <c r="I4702" s="167"/>
      <c r="J4702" s="168"/>
      <c r="K4702" s="503"/>
    </row>
    <row r="4703" spans="1:11" x14ac:dyDescent="0.2">
      <c r="A4703" s="163">
        <v>4688</v>
      </c>
      <c r="B4703" s="164"/>
      <c r="C4703" s="165"/>
      <c r="D4703" s="166"/>
      <c r="E4703" s="165"/>
      <c r="F4703" s="165"/>
      <c r="G4703" s="220"/>
      <c r="H4703" s="165"/>
      <c r="I4703" s="167"/>
      <c r="J4703" s="168"/>
      <c r="K4703" s="503"/>
    </row>
    <row r="4704" spans="1:11" x14ac:dyDescent="0.2">
      <c r="A4704" s="163">
        <v>4689</v>
      </c>
      <c r="B4704" s="164"/>
      <c r="C4704" s="165"/>
      <c r="D4704" s="166"/>
      <c r="E4704" s="165"/>
      <c r="F4704" s="165"/>
      <c r="G4704" s="220"/>
      <c r="H4704" s="165"/>
      <c r="I4704" s="167"/>
      <c r="J4704" s="168"/>
      <c r="K4704" s="503"/>
    </row>
    <row r="4705" spans="1:11" x14ac:dyDescent="0.2">
      <c r="A4705" s="163">
        <v>4690</v>
      </c>
      <c r="B4705" s="164"/>
      <c r="C4705" s="165"/>
      <c r="D4705" s="166"/>
      <c r="E4705" s="165"/>
      <c r="F4705" s="165"/>
      <c r="G4705" s="220"/>
      <c r="H4705" s="165"/>
      <c r="I4705" s="167"/>
      <c r="J4705" s="168"/>
      <c r="K4705" s="503"/>
    </row>
    <row r="4706" spans="1:11" x14ac:dyDescent="0.2">
      <c r="A4706" s="163">
        <v>4691</v>
      </c>
      <c r="B4706" s="164"/>
      <c r="C4706" s="165"/>
      <c r="D4706" s="166"/>
      <c r="E4706" s="165"/>
      <c r="F4706" s="165"/>
      <c r="G4706" s="220"/>
      <c r="H4706" s="165"/>
      <c r="I4706" s="167"/>
      <c r="J4706" s="168"/>
      <c r="K4706" s="503"/>
    </row>
    <row r="4707" spans="1:11" x14ac:dyDescent="0.2">
      <c r="A4707" s="163">
        <v>4692</v>
      </c>
      <c r="B4707" s="164"/>
      <c r="C4707" s="165"/>
      <c r="D4707" s="166"/>
      <c r="E4707" s="165"/>
      <c r="F4707" s="165"/>
      <c r="G4707" s="220"/>
      <c r="H4707" s="165"/>
      <c r="I4707" s="167"/>
      <c r="J4707" s="168"/>
      <c r="K4707" s="503"/>
    </row>
    <row r="4708" spans="1:11" x14ac:dyDescent="0.2">
      <c r="A4708" s="163">
        <v>4693</v>
      </c>
      <c r="B4708" s="164"/>
      <c r="C4708" s="165"/>
      <c r="D4708" s="166"/>
      <c r="E4708" s="165"/>
      <c r="F4708" s="165"/>
      <c r="G4708" s="220"/>
      <c r="H4708" s="165"/>
      <c r="I4708" s="167"/>
      <c r="J4708" s="168"/>
      <c r="K4708" s="503"/>
    </row>
    <row r="4709" spans="1:11" x14ac:dyDescent="0.2">
      <c r="A4709" s="163">
        <v>4694</v>
      </c>
      <c r="B4709" s="164"/>
      <c r="C4709" s="165"/>
      <c r="D4709" s="166"/>
      <c r="E4709" s="165"/>
      <c r="F4709" s="165"/>
      <c r="G4709" s="220"/>
      <c r="H4709" s="165"/>
      <c r="I4709" s="167"/>
      <c r="J4709" s="168"/>
      <c r="K4709" s="503"/>
    </row>
    <row r="4710" spans="1:11" x14ac:dyDescent="0.2">
      <c r="A4710" s="163">
        <v>4695</v>
      </c>
      <c r="B4710" s="164"/>
      <c r="C4710" s="165"/>
      <c r="D4710" s="166"/>
      <c r="E4710" s="165"/>
      <c r="F4710" s="165"/>
      <c r="G4710" s="220"/>
      <c r="H4710" s="165"/>
      <c r="I4710" s="167"/>
      <c r="J4710" s="168"/>
      <c r="K4710" s="503"/>
    </row>
    <row r="4711" spans="1:11" x14ac:dyDescent="0.2">
      <c r="A4711" s="163">
        <v>4696</v>
      </c>
      <c r="B4711" s="164"/>
      <c r="C4711" s="165"/>
      <c r="D4711" s="166"/>
      <c r="E4711" s="165"/>
      <c r="F4711" s="165"/>
      <c r="G4711" s="220"/>
      <c r="H4711" s="165"/>
      <c r="I4711" s="167"/>
      <c r="J4711" s="168"/>
      <c r="K4711" s="503"/>
    </row>
    <row r="4712" spans="1:11" x14ac:dyDescent="0.2">
      <c r="A4712" s="163">
        <v>4697</v>
      </c>
      <c r="B4712" s="164"/>
      <c r="C4712" s="165"/>
      <c r="D4712" s="166"/>
      <c r="E4712" s="165"/>
      <c r="F4712" s="165"/>
      <c r="G4712" s="220"/>
      <c r="H4712" s="165"/>
      <c r="I4712" s="167"/>
      <c r="J4712" s="168"/>
      <c r="K4712" s="503"/>
    </row>
    <row r="4713" spans="1:11" x14ac:dyDescent="0.2">
      <c r="A4713" s="163">
        <v>4698</v>
      </c>
      <c r="B4713" s="164"/>
      <c r="C4713" s="165"/>
      <c r="D4713" s="166"/>
      <c r="E4713" s="165"/>
      <c r="F4713" s="165"/>
      <c r="G4713" s="220"/>
      <c r="H4713" s="165"/>
      <c r="I4713" s="167"/>
      <c r="J4713" s="168"/>
      <c r="K4713" s="503"/>
    </row>
    <row r="4714" spans="1:11" x14ac:dyDescent="0.2">
      <c r="A4714" s="163">
        <v>4699</v>
      </c>
      <c r="B4714" s="164"/>
      <c r="C4714" s="165"/>
      <c r="D4714" s="166"/>
      <c r="E4714" s="165"/>
      <c r="F4714" s="165"/>
      <c r="G4714" s="220"/>
      <c r="H4714" s="165"/>
      <c r="I4714" s="167"/>
      <c r="J4714" s="168"/>
      <c r="K4714" s="503"/>
    </row>
    <row r="4715" spans="1:11" x14ac:dyDescent="0.2">
      <c r="A4715" s="163">
        <v>4700</v>
      </c>
      <c r="B4715" s="164"/>
      <c r="C4715" s="165"/>
      <c r="D4715" s="166"/>
      <c r="E4715" s="165"/>
      <c r="F4715" s="165"/>
      <c r="G4715" s="220"/>
      <c r="H4715" s="165"/>
      <c r="I4715" s="167"/>
      <c r="J4715" s="168"/>
      <c r="K4715" s="503"/>
    </row>
    <row r="4716" spans="1:11" x14ac:dyDescent="0.2">
      <c r="A4716" s="163">
        <v>4701</v>
      </c>
      <c r="B4716" s="164"/>
      <c r="C4716" s="165"/>
      <c r="D4716" s="166"/>
      <c r="E4716" s="165"/>
      <c r="F4716" s="165"/>
      <c r="G4716" s="220"/>
      <c r="H4716" s="165"/>
      <c r="I4716" s="167"/>
      <c r="J4716" s="168"/>
      <c r="K4716" s="503"/>
    </row>
    <row r="4717" spans="1:11" x14ac:dyDescent="0.2">
      <c r="A4717" s="163">
        <v>4702</v>
      </c>
      <c r="B4717" s="164"/>
      <c r="C4717" s="165"/>
      <c r="D4717" s="166"/>
      <c r="E4717" s="165"/>
      <c r="F4717" s="165"/>
      <c r="G4717" s="220"/>
      <c r="H4717" s="165"/>
      <c r="I4717" s="167"/>
      <c r="J4717" s="168"/>
      <c r="K4717" s="503"/>
    </row>
    <row r="4718" spans="1:11" x14ac:dyDescent="0.2">
      <c r="A4718" s="163">
        <v>4703</v>
      </c>
      <c r="B4718" s="164"/>
      <c r="C4718" s="165"/>
      <c r="D4718" s="166"/>
      <c r="E4718" s="165"/>
      <c r="F4718" s="165"/>
      <c r="G4718" s="220"/>
      <c r="H4718" s="165"/>
      <c r="I4718" s="167"/>
      <c r="J4718" s="168"/>
      <c r="K4718" s="503"/>
    </row>
    <row r="4719" spans="1:11" x14ac:dyDescent="0.2">
      <c r="A4719" s="163">
        <v>4704</v>
      </c>
      <c r="B4719" s="164"/>
      <c r="C4719" s="165"/>
      <c r="D4719" s="166"/>
      <c r="E4719" s="165"/>
      <c r="F4719" s="165"/>
      <c r="G4719" s="220"/>
      <c r="H4719" s="165"/>
      <c r="I4719" s="167"/>
      <c r="J4719" s="168"/>
      <c r="K4719" s="503"/>
    </row>
    <row r="4720" spans="1:11" x14ac:dyDescent="0.2">
      <c r="A4720" s="163">
        <v>4705</v>
      </c>
      <c r="B4720" s="164"/>
      <c r="C4720" s="165"/>
      <c r="D4720" s="166"/>
      <c r="E4720" s="165"/>
      <c r="F4720" s="165"/>
      <c r="G4720" s="220"/>
      <c r="H4720" s="165"/>
      <c r="I4720" s="167"/>
      <c r="J4720" s="168"/>
      <c r="K4720" s="503"/>
    </row>
    <row r="4721" spans="1:11" x14ac:dyDescent="0.2">
      <c r="A4721" s="163">
        <v>4706</v>
      </c>
      <c r="B4721" s="164"/>
      <c r="C4721" s="165"/>
      <c r="D4721" s="166"/>
      <c r="E4721" s="165"/>
      <c r="F4721" s="165"/>
      <c r="G4721" s="220"/>
      <c r="H4721" s="165"/>
      <c r="I4721" s="167"/>
      <c r="J4721" s="168"/>
      <c r="K4721" s="503"/>
    </row>
    <row r="4722" spans="1:11" x14ac:dyDescent="0.2">
      <c r="A4722" s="163">
        <v>4707</v>
      </c>
      <c r="B4722" s="164"/>
      <c r="C4722" s="165"/>
      <c r="D4722" s="166"/>
      <c r="E4722" s="165"/>
      <c r="F4722" s="165"/>
      <c r="G4722" s="220"/>
      <c r="H4722" s="165"/>
      <c r="I4722" s="167"/>
      <c r="J4722" s="168"/>
      <c r="K4722" s="503"/>
    </row>
    <row r="4723" spans="1:11" x14ac:dyDescent="0.2">
      <c r="A4723" s="163">
        <v>4708</v>
      </c>
      <c r="B4723" s="164"/>
      <c r="C4723" s="165"/>
      <c r="D4723" s="166"/>
      <c r="E4723" s="165"/>
      <c r="F4723" s="165"/>
      <c r="G4723" s="220"/>
      <c r="H4723" s="165"/>
      <c r="I4723" s="167"/>
      <c r="J4723" s="168"/>
      <c r="K4723" s="503"/>
    </row>
    <row r="4724" spans="1:11" x14ac:dyDescent="0.2">
      <c r="A4724" s="163">
        <v>4709</v>
      </c>
      <c r="B4724" s="164"/>
      <c r="C4724" s="165"/>
      <c r="D4724" s="166"/>
      <c r="E4724" s="165"/>
      <c r="F4724" s="165"/>
      <c r="G4724" s="220"/>
      <c r="H4724" s="165"/>
      <c r="I4724" s="167"/>
      <c r="J4724" s="168"/>
      <c r="K4724" s="503"/>
    </row>
    <row r="4725" spans="1:11" x14ac:dyDescent="0.2">
      <c r="A4725" s="163">
        <v>4710</v>
      </c>
      <c r="B4725" s="164"/>
      <c r="C4725" s="165"/>
      <c r="D4725" s="166"/>
      <c r="E4725" s="165"/>
      <c r="F4725" s="165"/>
      <c r="G4725" s="220"/>
      <c r="H4725" s="165"/>
      <c r="I4725" s="167"/>
      <c r="J4725" s="168"/>
      <c r="K4725" s="503"/>
    </row>
    <row r="4726" spans="1:11" x14ac:dyDescent="0.2">
      <c r="A4726" s="163">
        <v>4711</v>
      </c>
      <c r="B4726" s="164"/>
      <c r="C4726" s="165"/>
      <c r="D4726" s="166"/>
      <c r="E4726" s="165"/>
      <c r="F4726" s="165"/>
      <c r="G4726" s="220"/>
      <c r="H4726" s="165"/>
      <c r="I4726" s="167"/>
      <c r="J4726" s="168"/>
      <c r="K4726" s="503"/>
    </row>
    <row r="4727" spans="1:11" x14ac:dyDescent="0.2">
      <c r="A4727" s="163">
        <v>4712</v>
      </c>
      <c r="B4727" s="164"/>
      <c r="C4727" s="165"/>
      <c r="D4727" s="166"/>
      <c r="E4727" s="165"/>
      <c r="F4727" s="165"/>
      <c r="G4727" s="220"/>
      <c r="H4727" s="165"/>
      <c r="I4727" s="167"/>
      <c r="J4727" s="168"/>
      <c r="K4727" s="503"/>
    </row>
    <row r="4728" spans="1:11" x14ac:dyDescent="0.2">
      <c r="A4728" s="163">
        <v>4713</v>
      </c>
      <c r="B4728" s="164"/>
      <c r="C4728" s="165"/>
      <c r="D4728" s="166"/>
      <c r="E4728" s="165"/>
      <c r="F4728" s="165"/>
      <c r="G4728" s="220"/>
      <c r="H4728" s="165"/>
      <c r="I4728" s="167"/>
      <c r="J4728" s="168"/>
      <c r="K4728" s="503"/>
    </row>
    <row r="4729" spans="1:11" x14ac:dyDescent="0.2">
      <c r="A4729" s="163">
        <v>4714</v>
      </c>
      <c r="B4729" s="164"/>
      <c r="C4729" s="165"/>
      <c r="D4729" s="166"/>
      <c r="E4729" s="165"/>
      <c r="F4729" s="165"/>
      <c r="G4729" s="220"/>
      <c r="H4729" s="165"/>
      <c r="I4729" s="167"/>
      <c r="J4729" s="168"/>
      <c r="K4729" s="503"/>
    </row>
    <row r="4730" spans="1:11" x14ac:dyDescent="0.2">
      <c r="A4730" s="163">
        <v>4715</v>
      </c>
      <c r="B4730" s="164"/>
      <c r="C4730" s="165"/>
      <c r="D4730" s="166"/>
      <c r="E4730" s="165"/>
      <c r="F4730" s="165"/>
      <c r="G4730" s="220"/>
      <c r="H4730" s="165"/>
      <c r="I4730" s="167"/>
      <c r="J4730" s="168"/>
      <c r="K4730" s="503"/>
    </row>
    <row r="4731" spans="1:11" x14ac:dyDescent="0.2">
      <c r="A4731" s="163">
        <v>4716</v>
      </c>
      <c r="B4731" s="164"/>
      <c r="C4731" s="165"/>
      <c r="D4731" s="166"/>
      <c r="E4731" s="165"/>
      <c r="F4731" s="165"/>
      <c r="G4731" s="220"/>
      <c r="H4731" s="165"/>
      <c r="I4731" s="167"/>
      <c r="J4731" s="168"/>
      <c r="K4731" s="503"/>
    </row>
    <row r="4732" spans="1:11" x14ac:dyDescent="0.2">
      <c r="A4732" s="163">
        <v>4717</v>
      </c>
      <c r="B4732" s="164"/>
      <c r="C4732" s="165"/>
      <c r="D4732" s="166"/>
      <c r="E4732" s="165"/>
      <c r="F4732" s="165"/>
      <c r="G4732" s="220"/>
      <c r="H4732" s="165"/>
      <c r="I4732" s="167"/>
      <c r="J4732" s="168"/>
      <c r="K4732" s="503"/>
    </row>
    <row r="4733" spans="1:11" x14ac:dyDescent="0.2">
      <c r="A4733" s="163">
        <v>4718</v>
      </c>
      <c r="B4733" s="164"/>
      <c r="C4733" s="165"/>
      <c r="D4733" s="166"/>
      <c r="E4733" s="165"/>
      <c r="F4733" s="165"/>
      <c r="G4733" s="220"/>
      <c r="H4733" s="165"/>
      <c r="I4733" s="167"/>
      <c r="J4733" s="168"/>
      <c r="K4733" s="503"/>
    </row>
    <row r="4734" spans="1:11" x14ac:dyDescent="0.2">
      <c r="A4734" s="163">
        <v>4719</v>
      </c>
      <c r="B4734" s="164"/>
      <c r="C4734" s="165"/>
      <c r="D4734" s="166"/>
      <c r="E4734" s="165"/>
      <c r="F4734" s="165"/>
      <c r="G4734" s="220"/>
      <c r="H4734" s="165"/>
      <c r="I4734" s="167"/>
      <c r="J4734" s="168"/>
      <c r="K4734" s="503"/>
    </row>
    <row r="4735" spans="1:11" x14ac:dyDescent="0.2">
      <c r="A4735" s="163">
        <v>4720</v>
      </c>
      <c r="B4735" s="164"/>
      <c r="C4735" s="165"/>
      <c r="D4735" s="166"/>
      <c r="E4735" s="165"/>
      <c r="F4735" s="165"/>
      <c r="G4735" s="220"/>
      <c r="H4735" s="165"/>
      <c r="I4735" s="167"/>
      <c r="J4735" s="168"/>
      <c r="K4735" s="503"/>
    </row>
    <row r="4736" spans="1:11" x14ac:dyDescent="0.2">
      <c r="A4736" s="163">
        <v>4721</v>
      </c>
      <c r="B4736" s="164"/>
      <c r="C4736" s="165"/>
      <c r="D4736" s="166"/>
      <c r="E4736" s="165"/>
      <c r="F4736" s="165"/>
      <c r="G4736" s="220"/>
      <c r="H4736" s="165"/>
      <c r="I4736" s="167"/>
      <c r="J4736" s="168"/>
      <c r="K4736" s="503"/>
    </row>
    <row r="4737" spans="1:11" x14ac:dyDescent="0.2">
      <c r="A4737" s="163">
        <v>4722</v>
      </c>
      <c r="B4737" s="164"/>
      <c r="C4737" s="165"/>
      <c r="D4737" s="166"/>
      <c r="E4737" s="165"/>
      <c r="F4737" s="165"/>
      <c r="G4737" s="220"/>
      <c r="H4737" s="165"/>
      <c r="I4737" s="167"/>
      <c r="J4737" s="168"/>
      <c r="K4737" s="503"/>
    </row>
    <row r="4738" spans="1:11" x14ac:dyDescent="0.2">
      <c r="A4738" s="163">
        <v>4723</v>
      </c>
      <c r="B4738" s="164"/>
      <c r="C4738" s="165"/>
      <c r="D4738" s="166"/>
      <c r="E4738" s="165"/>
      <c r="F4738" s="165"/>
      <c r="G4738" s="220"/>
      <c r="H4738" s="165"/>
      <c r="I4738" s="167"/>
      <c r="J4738" s="168"/>
      <c r="K4738" s="503"/>
    </row>
    <row r="4739" spans="1:11" x14ac:dyDescent="0.2">
      <c r="A4739" s="163">
        <v>4724</v>
      </c>
      <c r="B4739" s="164"/>
      <c r="C4739" s="165"/>
      <c r="D4739" s="166"/>
      <c r="E4739" s="165"/>
      <c r="F4739" s="165"/>
      <c r="G4739" s="220"/>
      <c r="H4739" s="165"/>
      <c r="I4739" s="167"/>
      <c r="J4739" s="168"/>
      <c r="K4739" s="503"/>
    </row>
    <row r="4740" spans="1:11" x14ac:dyDescent="0.2">
      <c r="A4740" s="163">
        <v>4725</v>
      </c>
      <c r="B4740" s="164"/>
      <c r="C4740" s="165"/>
      <c r="D4740" s="166"/>
      <c r="E4740" s="165"/>
      <c r="F4740" s="165"/>
      <c r="G4740" s="220"/>
      <c r="H4740" s="165"/>
      <c r="I4740" s="167"/>
      <c r="J4740" s="168"/>
      <c r="K4740" s="503"/>
    </row>
    <row r="4741" spans="1:11" x14ac:dyDescent="0.2">
      <c r="A4741" s="163">
        <v>4726</v>
      </c>
      <c r="B4741" s="164"/>
      <c r="C4741" s="165"/>
      <c r="D4741" s="166"/>
      <c r="E4741" s="165"/>
      <c r="F4741" s="165"/>
      <c r="G4741" s="220"/>
      <c r="H4741" s="165"/>
      <c r="I4741" s="167"/>
      <c r="J4741" s="168"/>
      <c r="K4741" s="503"/>
    </row>
    <row r="4742" spans="1:11" x14ac:dyDescent="0.2">
      <c r="A4742" s="163">
        <v>4727</v>
      </c>
      <c r="B4742" s="164"/>
      <c r="C4742" s="165"/>
      <c r="D4742" s="166"/>
      <c r="E4742" s="165"/>
      <c r="F4742" s="165"/>
      <c r="G4742" s="220"/>
      <c r="H4742" s="165"/>
      <c r="I4742" s="167"/>
      <c r="J4742" s="168"/>
      <c r="K4742" s="503"/>
    </row>
    <row r="4743" spans="1:11" x14ac:dyDescent="0.2">
      <c r="A4743" s="163">
        <v>4728</v>
      </c>
      <c r="B4743" s="164"/>
      <c r="C4743" s="165"/>
      <c r="D4743" s="166"/>
      <c r="E4743" s="165"/>
      <c r="F4743" s="165"/>
      <c r="G4743" s="220"/>
      <c r="H4743" s="165"/>
      <c r="I4743" s="167"/>
      <c r="J4743" s="168"/>
      <c r="K4743" s="503"/>
    </row>
    <row r="4744" spans="1:11" x14ac:dyDescent="0.2">
      <c r="A4744" s="163">
        <v>4729</v>
      </c>
      <c r="B4744" s="164"/>
      <c r="C4744" s="165"/>
      <c r="D4744" s="166"/>
      <c r="E4744" s="165"/>
      <c r="F4744" s="165"/>
      <c r="G4744" s="220"/>
      <c r="H4744" s="165"/>
      <c r="I4744" s="167"/>
      <c r="J4744" s="168"/>
      <c r="K4744" s="503"/>
    </row>
    <row r="4745" spans="1:11" x14ac:dyDescent="0.2">
      <c r="A4745" s="163">
        <v>4730</v>
      </c>
      <c r="B4745" s="164"/>
      <c r="C4745" s="165"/>
      <c r="D4745" s="166"/>
      <c r="E4745" s="165"/>
      <c r="F4745" s="165"/>
      <c r="G4745" s="220"/>
      <c r="H4745" s="165"/>
      <c r="I4745" s="167"/>
      <c r="J4745" s="168"/>
      <c r="K4745" s="503"/>
    </row>
    <row r="4746" spans="1:11" x14ac:dyDescent="0.2">
      <c r="A4746" s="163">
        <v>4731</v>
      </c>
      <c r="B4746" s="164"/>
      <c r="C4746" s="165"/>
      <c r="D4746" s="166"/>
      <c r="E4746" s="165"/>
      <c r="F4746" s="165"/>
      <c r="G4746" s="220"/>
      <c r="H4746" s="165"/>
      <c r="I4746" s="167"/>
      <c r="J4746" s="168"/>
      <c r="K4746" s="503"/>
    </row>
    <row r="4747" spans="1:11" x14ac:dyDescent="0.2">
      <c r="A4747" s="163">
        <v>4732</v>
      </c>
      <c r="B4747" s="164"/>
      <c r="C4747" s="165"/>
      <c r="D4747" s="166"/>
      <c r="E4747" s="165"/>
      <c r="F4747" s="165"/>
      <c r="G4747" s="220"/>
      <c r="H4747" s="165"/>
      <c r="I4747" s="167"/>
      <c r="J4747" s="168"/>
      <c r="K4747" s="503"/>
    </row>
    <row r="4748" spans="1:11" x14ac:dyDescent="0.2">
      <c r="A4748" s="163">
        <v>4733</v>
      </c>
      <c r="B4748" s="164"/>
      <c r="C4748" s="165"/>
      <c r="D4748" s="166"/>
      <c r="E4748" s="165"/>
      <c r="F4748" s="165"/>
      <c r="G4748" s="220"/>
      <c r="H4748" s="165"/>
      <c r="I4748" s="167"/>
      <c r="J4748" s="168"/>
      <c r="K4748" s="503"/>
    </row>
    <row r="4749" spans="1:11" x14ac:dyDescent="0.2">
      <c r="A4749" s="163">
        <v>4734</v>
      </c>
      <c r="B4749" s="164"/>
      <c r="C4749" s="165"/>
      <c r="D4749" s="166"/>
      <c r="E4749" s="165"/>
      <c r="F4749" s="165"/>
      <c r="G4749" s="220"/>
      <c r="H4749" s="165"/>
      <c r="I4749" s="167"/>
      <c r="J4749" s="168"/>
      <c r="K4749" s="503"/>
    </row>
    <row r="4750" spans="1:11" x14ac:dyDescent="0.2">
      <c r="A4750" s="163">
        <v>4735</v>
      </c>
      <c r="B4750" s="164"/>
      <c r="C4750" s="165"/>
      <c r="D4750" s="166"/>
      <c r="E4750" s="165"/>
      <c r="F4750" s="165"/>
      <c r="G4750" s="220"/>
      <c r="H4750" s="165"/>
      <c r="I4750" s="167"/>
      <c r="J4750" s="168"/>
      <c r="K4750" s="503"/>
    </row>
    <row r="4751" spans="1:11" x14ac:dyDescent="0.2">
      <c r="A4751" s="163">
        <v>4736</v>
      </c>
      <c r="B4751" s="164"/>
      <c r="C4751" s="165"/>
      <c r="D4751" s="166"/>
      <c r="E4751" s="165"/>
      <c r="F4751" s="165"/>
      <c r="G4751" s="220"/>
      <c r="H4751" s="165"/>
      <c r="I4751" s="167"/>
      <c r="J4751" s="168"/>
      <c r="K4751" s="503"/>
    </row>
    <row r="4752" spans="1:11" x14ac:dyDescent="0.2">
      <c r="A4752" s="163">
        <v>4737</v>
      </c>
      <c r="B4752" s="164"/>
      <c r="C4752" s="165"/>
      <c r="D4752" s="166"/>
      <c r="E4752" s="165"/>
      <c r="F4752" s="165"/>
      <c r="G4752" s="220"/>
      <c r="H4752" s="165"/>
      <c r="I4752" s="167"/>
      <c r="J4752" s="168"/>
      <c r="K4752" s="503"/>
    </row>
    <row r="4753" spans="1:11" x14ac:dyDescent="0.2">
      <c r="A4753" s="163">
        <v>4738</v>
      </c>
      <c r="B4753" s="164"/>
      <c r="C4753" s="165"/>
      <c r="D4753" s="166"/>
      <c r="E4753" s="165"/>
      <c r="F4753" s="165"/>
      <c r="G4753" s="220"/>
      <c r="H4753" s="165"/>
      <c r="I4753" s="167"/>
      <c r="J4753" s="168"/>
      <c r="K4753" s="503"/>
    </row>
    <row r="4754" spans="1:11" x14ac:dyDescent="0.2">
      <c r="A4754" s="163">
        <v>4739</v>
      </c>
      <c r="B4754" s="164"/>
      <c r="C4754" s="165"/>
      <c r="D4754" s="166"/>
      <c r="E4754" s="165"/>
      <c r="F4754" s="165"/>
      <c r="G4754" s="220"/>
      <c r="H4754" s="165"/>
      <c r="I4754" s="167"/>
      <c r="J4754" s="168"/>
      <c r="K4754" s="503"/>
    </row>
    <row r="4755" spans="1:11" x14ac:dyDescent="0.2">
      <c r="A4755" s="163">
        <v>4740</v>
      </c>
      <c r="B4755" s="164"/>
      <c r="C4755" s="165"/>
      <c r="D4755" s="166"/>
      <c r="E4755" s="165"/>
      <c r="F4755" s="165"/>
      <c r="G4755" s="220"/>
      <c r="H4755" s="165"/>
      <c r="I4755" s="167"/>
      <c r="J4755" s="168"/>
      <c r="K4755" s="503"/>
    </row>
    <row r="4756" spans="1:11" x14ac:dyDescent="0.2">
      <c r="A4756" s="163">
        <v>4741</v>
      </c>
      <c r="B4756" s="164"/>
      <c r="C4756" s="165"/>
      <c r="D4756" s="166"/>
      <c r="E4756" s="165"/>
      <c r="F4756" s="165"/>
      <c r="G4756" s="220"/>
      <c r="H4756" s="165"/>
      <c r="I4756" s="167"/>
      <c r="J4756" s="168"/>
      <c r="K4756" s="503"/>
    </row>
    <row r="4757" spans="1:11" x14ac:dyDescent="0.2">
      <c r="A4757" s="163">
        <v>4742</v>
      </c>
      <c r="B4757" s="164"/>
      <c r="C4757" s="165"/>
      <c r="D4757" s="166"/>
      <c r="E4757" s="165"/>
      <c r="F4757" s="165"/>
      <c r="G4757" s="220"/>
      <c r="H4757" s="165"/>
      <c r="I4757" s="167"/>
      <c r="J4757" s="168"/>
      <c r="K4757" s="503"/>
    </row>
    <row r="4758" spans="1:11" x14ac:dyDescent="0.2">
      <c r="A4758" s="163">
        <v>4743</v>
      </c>
      <c r="B4758" s="164"/>
      <c r="C4758" s="165"/>
      <c r="D4758" s="166"/>
      <c r="E4758" s="165"/>
      <c r="F4758" s="165"/>
      <c r="G4758" s="220"/>
      <c r="H4758" s="165"/>
      <c r="I4758" s="167"/>
      <c r="J4758" s="168"/>
      <c r="K4758" s="503"/>
    </row>
    <row r="4759" spans="1:11" x14ac:dyDescent="0.2">
      <c r="A4759" s="163">
        <v>4744</v>
      </c>
      <c r="B4759" s="164"/>
      <c r="C4759" s="165"/>
      <c r="D4759" s="166"/>
      <c r="E4759" s="165"/>
      <c r="F4759" s="165"/>
      <c r="G4759" s="220"/>
      <c r="H4759" s="165"/>
      <c r="I4759" s="167"/>
      <c r="J4759" s="168"/>
      <c r="K4759" s="503"/>
    </row>
    <row r="4760" spans="1:11" x14ac:dyDescent="0.2">
      <c r="A4760" s="163">
        <v>4745</v>
      </c>
      <c r="B4760" s="164"/>
      <c r="C4760" s="165"/>
      <c r="D4760" s="166"/>
      <c r="E4760" s="165"/>
      <c r="F4760" s="165"/>
      <c r="G4760" s="220"/>
      <c r="H4760" s="165"/>
      <c r="I4760" s="167"/>
      <c r="J4760" s="168"/>
      <c r="K4760" s="503"/>
    </row>
    <row r="4761" spans="1:11" x14ac:dyDescent="0.2">
      <c r="A4761" s="163">
        <v>4746</v>
      </c>
      <c r="B4761" s="164"/>
      <c r="C4761" s="165"/>
      <c r="D4761" s="166"/>
      <c r="E4761" s="165"/>
      <c r="F4761" s="165"/>
      <c r="G4761" s="220"/>
      <c r="H4761" s="165"/>
      <c r="I4761" s="167"/>
      <c r="J4761" s="168"/>
      <c r="K4761" s="503"/>
    </row>
    <row r="4762" spans="1:11" x14ac:dyDescent="0.2">
      <c r="A4762" s="163">
        <v>4747</v>
      </c>
      <c r="B4762" s="164"/>
      <c r="C4762" s="165"/>
      <c r="D4762" s="166"/>
      <c r="E4762" s="165"/>
      <c r="F4762" s="165"/>
      <c r="G4762" s="220"/>
      <c r="H4762" s="165"/>
      <c r="I4762" s="167"/>
      <c r="J4762" s="168"/>
      <c r="K4762" s="503"/>
    </row>
    <row r="4763" spans="1:11" x14ac:dyDescent="0.2">
      <c r="A4763" s="163">
        <v>4748</v>
      </c>
      <c r="B4763" s="164"/>
      <c r="C4763" s="165"/>
      <c r="D4763" s="166"/>
      <c r="E4763" s="165"/>
      <c r="F4763" s="165"/>
      <c r="G4763" s="220"/>
      <c r="H4763" s="165"/>
      <c r="I4763" s="167"/>
      <c r="J4763" s="168"/>
      <c r="K4763" s="503"/>
    </row>
    <row r="4764" spans="1:11" x14ac:dyDescent="0.2">
      <c r="A4764" s="163">
        <v>4749</v>
      </c>
      <c r="B4764" s="164"/>
      <c r="C4764" s="165"/>
      <c r="D4764" s="166"/>
      <c r="E4764" s="165"/>
      <c r="F4764" s="165"/>
      <c r="G4764" s="220"/>
      <c r="H4764" s="165"/>
      <c r="I4764" s="167"/>
      <c r="J4764" s="168"/>
      <c r="K4764" s="503"/>
    </row>
    <row r="4765" spans="1:11" x14ac:dyDescent="0.2">
      <c r="A4765" s="163">
        <v>4750</v>
      </c>
      <c r="B4765" s="164"/>
      <c r="C4765" s="165"/>
      <c r="D4765" s="166"/>
      <c r="E4765" s="165"/>
      <c r="F4765" s="165"/>
      <c r="G4765" s="220"/>
      <c r="H4765" s="165"/>
      <c r="I4765" s="167"/>
      <c r="J4765" s="168"/>
      <c r="K4765" s="503"/>
    </row>
    <row r="4766" spans="1:11" x14ac:dyDescent="0.2">
      <c r="A4766" s="163">
        <v>4751</v>
      </c>
      <c r="B4766" s="164"/>
      <c r="C4766" s="165"/>
      <c r="D4766" s="166"/>
      <c r="E4766" s="165"/>
      <c r="F4766" s="165"/>
      <c r="G4766" s="220"/>
      <c r="H4766" s="165"/>
      <c r="I4766" s="167"/>
      <c r="J4766" s="168"/>
      <c r="K4766" s="503"/>
    </row>
    <row r="4767" spans="1:11" x14ac:dyDescent="0.2">
      <c r="A4767" s="163">
        <v>4752</v>
      </c>
      <c r="B4767" s="164"/>
      <c r="C4767" s="165"/>
      <c r="D4767" s="166"/>
      <c r="E4767" s="165"/>
      <c r="F4767" s="165"/>
      <c r="G4767" s="220"/>
      <c r="H4767" s="165"/>
      <c r="I4767" s="167"/>
      <c r="J4767" s="168"/>
      <c r="K4767" s="503"/>
    </row>
    <row r="4768" spans="1:11" x14ac:dyDescent="0.2">
      <c r="A4768" s="163">
        <v>4753</v>
      </c>
      <c r="B4768" s="164"/>
      <c r="C4768" s="165"/>
      <c r="D4768" s="166"/>
      <c r="E4768" s="165"/>
      <c r="F4768" s="165"/>
      <c r="G4768" s="220"/>
      <c r="H4768" s="165"/>
      <c r="I4768" s="167"/>
      <c r="J4768" s="168"/>
      <c r="K4768" s="503"/>
    </row>
    <row r="4769" spans="1:11" x14ac:dyDescent="0.2">
      <c r="A4769" s="163">
        <v>4754</v>
      </c>
      <c r="B4769" s="164"/>
      <c r="C4769" s="165"/>
      <c r="D4769" s="166"/>
      <c r="E4769" s="165"/>
      <c r="F4769" s="165"/>
      <c r="G4769" s="220"/>
      <c r="H4769" s="165"/>
      <c r="I4769" s="167"/>
      <c r="J4769" s="168"/>
      <c r="K4769" s="503"/>
    </row>
    <row r="4770" spans="1:11" x14ac:dyDescent="0.2">
      <c r="A4770" s="163">
        <v>4755</v>
      </c>
      <c r="B4770" s="164"/>
      <c r="C4770" s="165"/>
      <c r="D4770" s="166"/>
      <c r="E4770" s="165"/>
      <c r="F4770" s="165"/>
      <c r="G4770" s="220"/>
      <c r="H4770" s="165"/>
      <c r="I4770" s="167"/>
      <c r="J4770" s="168"/>
      <c r="K4770" s="503"/>
    </row>
    <row r="4771" spans="1:11" x14ac:dyDescent="0.2">
      <c r="A4771" s="163">
        <v>4756</v>
      </c>
      <c r="B4771" s="164"/>
      <c r="C4771" s="165"/>
      <c r="D4771" s="166"/>
      <c r="E4771" s="165"/>
      <c r="F4771" s="165"/>
      <c r="G4771" s="220"/>
      <c r="H4771" s="165"/>
      <c r="I4771" s="167"/>
      <c r="J4771" s="168"/>
      <c r="K4771" s="503"/>
    </row>
    <row r="4772" spans="1:11" x14ac:dyDescent="0.2">
      <c r="A4772" s="163">
        <v>4757</v>
      </c>
      <c r="B4772" s="164"/>
      <c r="C4772" s="165"/>
      <c r="D4772" s="166"/>
      <c r="E4772" s="165"/>
      <c r="F4772" s="165"/>
      <c r="G4772" s="220"/>
      <c r="H4772" s="165"/>
      <c r="I4772" s="167"/>
      <c r="J4772" s="168"/>
      <c r="K4772" s="503"/>
    </row>
    <row r="4773" spans="1:11" x14ac:dyDescent="0.2">
      <c r="A4773" s="163">
        <v>4758</v>
      </c>
      <c r="B4773" s="164"/>
      <c r="C4773" s="165"/>
      <c r="D4773" s="166"/>
      <c r="E4773" s="165"/>
      <c r="F4773" s="165"/>
      <c r="G4773" s="220"/>
      <c r="H4773" s="165"/>
      <c r="I4773" s="167"/>
      <c r="J4773" s="168"/>
      <c r="K4773" s="503"/>
    </row>
    <row r="4774" spans="1:11" x14ac:dyDescent="0.2">
      <c r="A4774" s="163">
        <v>4759</v>
      </c>
      <c r="B4774" s="164"/>
      <c r="C4774" s="165"/>
      <c r="D4774" s="166"/>
      <c r="E4774" s="165"/>
      <c r="F4774" s="165"/>
      <c r="G4774" s="220"/>
      <c r="H4774" s="165"/>
      <c r="I4774" s="167"/>
      <c r="J4774" s="168"/>
      <c r="K4774" s="503"/>
    </row>
    <row r="4775" spans="1:11" x14ac:dyDescent="0.2">
      <c r="A4775" s="163">
        <v>4760</v>
      </c>
      <c r="B4775" s="164"/>
      <c r="C4775" s="165"/>
      <c r="D4775" s="166"/>
      <c r="E4775" s="165"/>
      <c r="F4775" s="165"/>
      <c r="G4775" s="220"/>
      <c r="H4775" s="165"/>
      <c r="I4775" s="167"/>
      <c r="J4775" s="168"/>
      <c r="K4775" s="503"/>
    </row>
    <row r="4776" spans="1:11" x14ac:dyDescent="0.2">
      <c r="A4776" s="163">
        <v>4761</v>
      </c>
      <c r="B4776" s="164"/>
      <c r="C4776" s="165"/>
      <c r="D4776" s="166"/>
      <c r="E4776" s="165"/>
      <c r="F4776" s="165"/>
      <c r="G4776" s="220"/>
      <c r="H4776" s="165"/>
      <c r="I4776" s="167"/>
      <c r="J4776" s="168"/>
      <c r="K4776" s="503"/>
    </row>
    <row r="4777" spans="1:11" x14ac:dyDescent="0.2">
      <c r="A4777" s="163">
        <v>4762</v>
      </c>
      <c r="B4777" s="164"/>
      <c r="C4777" s="165"/>
      <c r="D4777" s="166"/>
      <c r="E4777" s="165"/>
      <c r="F4777" s="165"/>
      <c r="G4777" s="220"/>
      <c r="H4777" s="165"/>
      <c r="I4777" s="167"/>
      <c r="J4777" s="168"/>
      <c r="K4777" s="503"/>
    </row>
    <row r="4778" spans="1:11" x14ac:dyDescent="0.2">
      <c r="A4778" s="163">
        <v>4763</v>
      </c>
      <c r="B4778" s="164"/>
      <c r="C4778" s="165"/>
      <c r="D4778" s="166"/>
      <c r="E4778" s="165"/>
      <c r="F4778" s="165"/>
      <c r="G4778" s="220"/>
      <c r="H4778" s="165"/>
      <c r="I4778" s="167"/>
      <c r="J4778" s="168"/>
      <c r="K4778" s="503"/>
    </row>
    <row r="4779" spans="1:11" x14ac:dyDescent="0.2">
      <c r="A4779" s="163">
        <v>4764</v>
      </c>
      <c r="B4779" s="164"/>
      <c r="C4779" s="165"/>
      <c r="D4779" s="166"/>
      <c r="E4779" s="165"/>
      <c r="F4779" s="165"/>
      <c r="G4779" s="220"/>
      <c r="H4779" s="165"/>
      <c r="I4779" s="167"/>
      <c r="J4779" s="168"/>
      <c r="K4779" s="503"/>
    </row>
    <row r="4780" spans="1:11" x14ac:dyDescent="0.2">
      <c r="A4780" s="163">
        <v>4765</v>
      </c>
      <c r="B4780" s="164"/>
      <c r="C4780" s="165"/>
      <c r="D4780" s="166"/>
      <c r="E4780" s="165"/>
      <c r="F4780" s="165"/>
      <c r="G4780" s="220"/>
      <c r="H4780" s="165"/>
      <c r="I4780" s="167"/>
      <c r="J4780" s="168"/>
      <c r="K4780" s="503"/>
    </row>
    <row r="4781" spans="1:11" x14ac:dyDescent="0.2">
      <c r="A4781" s="163">
        <v>4766</v>
      </c>
      <c r="B4781" s="164"/>
      <c r="C4781" s="165"/>
      <c r="D4781" s="166"/>
      <c r="E4781" s="165"/>
      <c r="F4781" s="165"/>
      <c r="G4781" s="220"/>
      <c r="H4781" s="165"/>
      <c r="I4781" s="167"/>
      <c r="J4781" s="168"/>
      <c r="K4781" s="503"/>
    </row>
    <row r="4782" spans="1:11" x14ac:dyDescent="0.2">
      <c r="A4782" s="163">
        <v>4767</v>
      </c>
      <c r="B4782" s="164"/>
      <c r="C4782" s="165"/>
      <c r="D4782" s="166"/>
      <c r="E4782" s="165"/>
      <c r="F4782" s="165"/>
      <c r="G4782" s="220"/>
      <c r="H4782" s="165"/>
      <c r="I4782" s="167"/>
      <c r="J4782" s="168"/>
      <c r="K4782" s="503"/>
    </row>
    <row r="4783" spans="1:11" x14ac:dyDescent="0.2">
      <c r="A4783" s="163">
        <v>4768</v>
      </c>
      <c r="B4783" s="164"/>
      <c r="C4783" s="165"/>
      <c r="D4783" s="166"/>
      <c r="E4783" s="165"/>
      <c r="F4783" s="165"/>
      <c r="G4783" s="220"/>
      <c r="H4783" s="165"/>
      <c r="I4783" s="167"/>
      <c r="J4783" s="168"/>
      <c r="K4783" s="503"/>
    </row>
    <row r="4784" spans="1:11" x14ac:dyDescent="0.2">
      <c r="A4784" s="163">
        <v>4769</v>
      </c>
      <c r="B4784" s="164"/>
      <c r="C4784" s="165"/>
      <c r="D4784" s="166"/>
      <c r="E4784" s="165"/>
      <c r="F4784" s="165"/>
      <c r="G4784" s="220"/>
      <c r="H4784" s="165"/>
      <c r="I4784" s="167"/>
      <c r="J4784" s="168"/>
      <c r="K4784" s="503"/>
    </row>
    <row r="4785" spans="1:11" x14ac:dyDescent="0.2">
      <c r="A4785" s="163">
        <v>4770</v>
      </c>
      <c r="B4785" s="164"/>
      <c r="C4785" s="165"/>
      <c r="D4785" s="166"/>
      <c r="E4785" s="165"/>
      <c r="F4785" s="165"/>
      <c r="G4785" s="220"/>
      <c r="H4785" s="165"/>
      <c r="I4785" s="167"/>
      <c r="J4785" s="168"/>
      <c r="K4785" s="503"/>
    </row>
    <row r="4786" spans="1:11" x14ac:dyDescent="0.2">
      <c r="A4786" s="163">
        <v>4771</v>
      </c>
      <c r="B4786" s="164"/>
      <c r="C4786" s="165"/>
      <c r="D4786" s="166"/>
      <c r="E4786" s="165"/>
      <c r="F4786" s="165"/>
      <c r="G4786" s="220"/>
      <c r="H4786" s="165"/>
      <c r="I4786" s="167"/>
      <c r="J4786" s="168"/>
      <c r="K4786" s="503"/>
    </row>
    <row r="4787" spans="1:11" x14ac:dyDescent="0.2">
      <c r="A4787" s="163">
        <v>4772</v>
      </c>
      <c r="B4787" s="164"/>
      <c r="C4787" s="165"/>
      <c r="D4787" s="166"/>
      <c r="E4787" s="165"/>
      <c r="F4787" s="165"/>
      <c r="G4787" s="220"/>
      <c r="H4787" s="165"/>
      <c r="I4787" s="167"/>
      <c r="J4787" s="168"/>
      <c r="K4787" s="503"/>
    </row>
    <row r="4788" spans="1:11" x14ac:dyDescent="0.2">
      <c r="A4788" s="163">
        <v>4773</v>
      </c>
      <c r="B4788" s="164"/>
      <c r="C4788" s="165"/>
      <c r="D4788" s="166"/>
      <c r="E4788" s="165"/>
      <c r="F4788" s="165"/>
      <c r="G4788" s="220"/>
      <c r="H4788" s="165"/>
      <c r="I4788" s="167"/>
      <c r="J4788" s="168"/>
      <c r="K4788" s="503"/>
    </row>
    <row r="4789" spans="1:11" x14ac:dyDescent="0.2">
      <c r="A4789" s="163">
        <v>4774</v>
      </c>
      <c r="B4789" s="164"/>
      <c r="C4789" s="165"/>
      <c r="D4789" s="166"/>
      <c r="E4789" s="165"/>
      <c r="F4789" s="165"/>
      <c r="G4789" s="220"/>
      <c r="H4789" s="165"/>
      <c r="I4789" s="167"/>
      <c r="J4789" s="168"/>
      <c r="K4789" s="503"/>
    </row>
    <row r="4790" spans="1:11" x14ac:dyDescent="0.2">
      <c r="A4790" s="163">
        <v>4775</v>
      </c>
      <c r="B4790" s="164"/>
      <c r="C4790" s="165"/>
      <c r="D4790" s="166"/>
      <c r="E4790" s="165"/>
      <c r="F4790" s="165"/>
      <c r="G4790" s="220"/>
      <c r="H4790" s="165"/>
      <c r="I4790" s="167"/>
      <c r="J4790" s="168"/>
      <c r="K4790" s="503"/>
    </row>
    <row r="4791" spans="1:11" x14ac:dyDescent="0.2">
      <c r="A4791" s="163">
        <v>4776</v>
      </c>
      <c r="B4791" s="164"/>
      <c r="C4791" s="165"/>
      <c r="D4791" s="166"/>
      <c r="E4791" s="165"/>
      <c r="F4791" s="165"/>
      <c r="G4791" s="220"/>
      <c r="H4791" s="165"/>
      <c r="I4791" s="167"/>
      <c r="J4791" s="168"/>
      <c r="K4791" s="503"/>
    </row>
    <row r="4792" spans="1:11" x14ac:dyDescent="0.2">
      <c r="A4792" s="163">
        <v>4777</v>
      </c>
      <c r="B4792" s="164"/>
      <c r="C4792" s="165"/>
      <c r="D4792" s="166"/>
      <c r="E4792" s="165"/>
      <c r="F4792" s="165"/>
      <c r="G4792" s="220"/>
      <c r="H4792" s="165"/>
      <c r="I4792" s="167"/>
      <c r="J4792" s="168"/>
      <c r="K4792" s="503"/>
    </row>
    <row r="4793" spans="1:11" x14ac:dyDescent="0.2">
      <c r="A4793" s="163">
        <v>4778</v>
      </c>
      <c r="B4793" s="164"/>
      <c r="C4793" s="165"/>
      <c r="D4793" s="166"/>
      <c r="E4793" s="165"/>
      <c r="F4793" s="165"/>
      <c r="G4793" s="220"/>
      <c r="H4793" s="165"/>
      <c r="I4793" s="167"/>
      <c r="J4793" s="168"/>
      <c r="K4793" s="503"/>
    </row>
    <row r="4794" spans="1:11" x14ac:dyDescent="0.2">
      <c r="A4794" s="163">
        <v>4779</v>
      </c>
      <c r="B4794" s="164"/>
      <c r="C4794" s="165"/>
      <c r="D4794" s="166"/>
      <c r="E4794" s="165"/>
      <c r="F4794" s="165"/>
      <c r="G4794" s="220"/>
      <c r="H4794" s="165"/>
      <c r="I4794" s="167"/>
      <c r="J4794" s="168"/>
      <c r="K4794" s="503"/>
    </row>
    <row r="4795" spans="1:11" x14ac:dyDescent="0.2">
      <c r="A4795" s="163">
        <v>4780</v>
      </c>
      <c r="B4795" s="164"/>
      <c r="C4795" s="165"/>
      <c r="D4795" s="166"/>
      <c r="E4795" s="165"/>
      <c r="F4795" s="165"/>
      <c r="G4795" s="220"/>
      <c r="H4795" s="165"/>
      <c r="I4795" s="167"/>
      <c r="J4795" s="168"/>
      <c r="K4795" s="503"/>
    </row>
    <row r="4796" spans="1:11" x14ac:dyDescent="0.2">
      <c r="A4796" s="163">
        <v>4781</v>
      </c>
      <c r="B4796" s="164"/>
      <c r="C4796" s="165"/>
      <c r="D4796" s="166"/>
      <c r="E4796" s="165"/>
      <c r="F4796" s="165"/>
      <c r="G4796" s="220"/>
      <c r="H4796" s="165"/>
      <c r="I4796" s="167"/>
      <c r="J4796" s="168"/>
      <c r="K4796" s="503"/>
    </row>
    <row r="4797" spans="1:11" x14ac:dyDescent="0.2">
      <c r="A4797" s="163">
        <v>4782</v>
      </c>
      <c r="B4797" s="164"/>
      <c r="C4797" s="165"/>
      <c r="D4797" s="166"/>
      <c r="E4797" s="165"/>
      <c r="F4797" s="165"/>
      <c r="G4797" s="220"/>
      <c r="H4797" s="165"/>
      <c r="I4797" s="167"/>
      <c r="J4797" s="168"/>
      <c r="K4797" s="503"/>
    </row>
    <row r="4798" spans="1:11" x14ac:dyDescent="0.2">
      <c r="A4798" s="163">
        <v>4783</v>
      </c>
      <c r="B4798" s="164"/>
      <c r="C4798" s="165"/>
      <c r="D4798" s="166"/>
      <c r="E4798" s="165"/>
      <c r="F4798" s="165"/>
      <c r="G4798" s="220"/>
      <c r="H4798" s="165"/>
      <c r="I4798" s="167"/>
      <c r="J4798" s="168"/>
      <c r="K4798" s="503"/>
    </row>
    <row r="4799" spans="1:11" x14ac:dyDescent="0.2">
      <c r="A4799" s="163">
        <v>4784</v>
      </c>
      <c r="B4799" s="164"/>
      <c r="C4799" s="165"/>
      <c r="D4799" s="166"/>
      <c r="E4799" s="165"/>
      <c r="F4799" s="165"/>
      <c r="G4799" s="220"/>
      <c r="H4799" s="165"/>
      <c r="I4799" s="167"/>
      <c r="J4799" s="168"/>
      <c r="K4799" s="503"/>
    </row>
    <row r="4800" spans="1:11" x14ac:dyDescent="0.2">
      <c r="A4800" s="163">
        <v>4785</v>
      </c>
      <c r="B4800" s="164"/>
      <c r="C4800" s="165"/>
      <c r="D4800" s="166"/>
      <c r="E4800" s="165"/>
      <c r="F4800" s="165"/>
      <c r="G4800" s="220"/>
      <c r="H4800" s="165"/>
      <c r="I4800" s="167"/>
      <c r="J4800" s="168"/>
      <c r="K4800" s="503"/>
    </row>
    <row r="4801" spans="1:11" x14ac:dyDescent="0.2">
      <c r="A4801" s="163">
        <v>4786</v>
      </c>
      <c r="B4801" s="164"/>
      <c r="C4801" s="165"/>
      <c r="D4801" s="166"/>
      <c r="E4801" s="165"/>
      <c r="F4801" s="165"/>
      <c r="G4801" s="220"/>
      <c r="H4801" s="165"/>
      <c r="I4801" s="167"/>
      <c r="J4801" s="168"/>
      <c r="K4801" s="503"/>
    </row>
    <row r="4802" spans="1:11" x14ac:dyDescent="0.2">
      <c r="A4802" s="163">
        <v>4787</v>
      </c>
      <c r="B4802" s="164"/>
      <c r="C4802" s="165"/>
      <c r="D4802" s="166"/>
      <c r="E4802" s="165"/>
      <c r="F4802" s="165"/>
      <c r="G4802" s="220"/>
      <c r="H4802" s="165"/>
      <c r="I4802" s="167"/>
      <c r="J4802" s="168"/>
      <c r="K4802" s="503"/>
    </row>
    <row r="4803" spans="1:11" x14ac:dyDescent="0.2">
      <c r="A4803" s="163">
        <v>4788</v>
      </c>
      <c r="B4803" s="164"/>
      <c r="C4803" s="165"/>
      <c r="D4803" s="166"/>
      <c r="E4803" s="165"/>
      <c r="F4803" s="165"/>
      <c r="G4803" s="220"/>
      <c r="H4803" s="165"/>
      <c r="I4803" s="167"/>
      <c r="J4803" s="168"/>
      <c r="K4803" s="503"/>
    </row>
    <row r="4804" spans="1:11" x14ac:dyDescent="0.2">
      <c r="A4804" s="163">
        <v>4789</v>
      </c>
      <c r="B4804" s="164"/>
      <c r="C4804" s="165"/>
      <c r="D4804" s="166"/>
      <c r="E4804" s="165"/>
      <c r="F4804" s="165"/>
      <c r="G4804" s="220"/>
      <c r="H4804" s="165"/>
      <c r="I4804" s="167"/>
      <c r="J4804" s="168"/>
      <c r="K4804" s="503"/>
    </row>
    <row r="4805" spans="1:11" x14ac:dyDescent="0.2">
      <c r="A4805" s="163">
        <v>4790</v>
      </c>
      <c r="B4805" s="164"/>
      <c r="C4805" s="165"/>
      <c r="D4805" s="166"/>
      <c r="E4805" s="165"/>
      <c r="F4805" s="165"/>
      <c r="G4805" s="220"/>
      <c r="H4805" s="165"/>
      <c r="I4805" s="167"/>
      <c r="J4805" s="168"/>
      <c r="K4805" s="503"/>
    </row>
    <row r="4806" spans="1:11" x14ac:dyDescent="0.2">
      <c r="A4806" s="163">
        <v>4791</v>
      </c>
      <c r="B4806" s="164"/>
      <c r="C4806" s="165"/>
      <c r="D4806" s="166"/>
      <c r="E4806" s="165"/>
      <c r="F4806" s="165"/>
      <c r="G4806" s="220"/>
      <c r="H4806" s="165"/>
      <c r="I4806" s="167"/>
      <c r="J4806" s="168"/>
      <c r="K4806" s="503"/>
    </row>
    <row r="4807" spans="1:11" x14ac:dyDescent="0.2">
      <c r="A4807" s="163">
        <v>4792</v>
      </c>
      <c r="B4807" s="164"/>
      <c r="C4807" s="165"/>
      <c r="D4807" s="166"/>
      <c r="E4807" s="165"/>
      <c r="F4807" s="165"/>
      <c r="G4807" s="220"/>
      <c r="H4807" s="165"/>
      <c r="I4807" s="167"/>
      <c r="J4807" s="168"/>
      <c r="K4807" s="503"/>
    </row>
    <row r="4808" spans="1:11" x14ac:dyDescent="0.2">
      <c r="A4808" s="163">
        <v>4793</v>
      </c>
      <c r="B4808" s="164"/>
      <c r="C4808" s="165"/>
      <c r="D4808" s="166"/>
      <c r="E4808" s="165"/>
      <c r="F4808" s="165"/>
      <c r="G4808" s="220"/>
      <c r="H4808" s="165"/>
      <c r="I4808" s="167"/>
      <c r="J4808" s="168"/>
      <c r="K4808" s="503"/>
    </row>
    <row r="4809" spans="1:11" x14ac:dyDescent="0.2">
      <c r="A4809" s="163">
        <v>4794</v>
      </c>
      <c r="B4809" s="164"/>
      <c r="C4809" s="165"/>
      <c r="D4809" s="166"/>
      <c r="E4809" s="165"/>
      <c r="F4809" s="165"/>
      <c r="G4809" s="220"/>
      <c r="H4809" s="165"/>
      <c r="I4809" s="167"/>
      <c r="J4809" s="168"/>
      <c r="K4809" s="503"/>
    </row>
    <row r="4810" spans="1:11" x14ac:dyDescent="0.2">
      <c r="A4810" s="163">
        <v>4795</v>
      </c>
      <c r="B4810" s="164"/>
      <c r="C4810" s="165"/>
      <c r="D4810" s="166"/>
      <c r="E4810" s="165"/>
      <c r="F4810" s="165"/>
      <c r="G4810" s="220"/>
      <c r="H4810" s="165"/>
      <c r="I4810" s="167"/>
      <c r="J4810" s="168"/>
      <c r="K4810" s="503"/>
    </row>
    <row r="4811" spans="1:11" x14ac:dyDescent="0.2">
      <c r="A4811" s="163">
        <v>4796</v>
      </c>
      <c r="B4811" s="164"/>
      <c r="C4811" s="165"/>
      <c r="D4811" s="166"/>
      <c r="E4811" s="165"/>
      <c r="F4811" s="165"/>
      <c r="G4811" s="220"/>
      <c r="H4811" s="165"/>
      <c r="I4811" s="167"/>
      <c r="J4811" s="168"/>
      <c r="K4811" s="503"/>
    </row>
    <row r="4812" spans="1:11" x14ac:dyDescent="0.2">
      <c r="A4812" s="163">
        <v>4797</v>
      </c>
      <c r="B4812" s="164"/>
      <c r="C4812" s="165"/>
      <c r="D4812" s="166"/>
      <c r="E4812" s="165"/>
      <c r="F4812" s="165"/>
      <c r="G4812" s="220"/>
      <c r="H4812" s="165"/>
      <c r="I4812" s="167"/>
      <c r="J4812" s="168"/>
      <c r="K4812" s="503"/>
    </row>
    <row r="4813" spans="1:11" x14ac:dyDescent="0.2">
      <c r="A4813" s="163">
        <v>4798</v>
      </c>
      <c r="B4813" s="164"/>
      <c r="C4813" s="165"/>
      <c r="D4813" s="166"/>
      <c r="E4813" s="165"/>
      <c r="F4813" s="165"/>
      <c r="G4813" s="220"/>
      <c r="H4813" s="165"/>
      <c r="I4813" s="167"/>
      <c r="J4813" s="168"/>
      <c r="K4813" s="503"/>
    </row>
    <row r="4814" spans="1:11" x14ac:dyDescent="0.2">
      <c r="A4814" s="163">
        <v>4799</v>
      </c>
      <c r="B4814" s="164"/>
      <c r="C4814" s="165"/>
      <c r="D4814" s="166"/>
      <c r="E4814" s="165"/>
      <c r="F4814" s="165"/>
      <c r="G4814" s="220"/>
      <c r="H4814" s="165"/>
      <c r="I4814" s="167"/>
      <c r="J4814" s="168"/>
      <c r="K4814" s="503"/>
    </row>
    <row r="4815" spans="1:11" x14ac:dyDescent="0.2">
      <c r="A4815" s="163">
        <v>4800</v>
      </c>
      <c r="B4815" s="164"/>
      <c r="C4815" s="165"/>
      <c r="D4815" s="166"/>
      <c r="E4815" s="165"/>
      <c r="F4815" s="165"/>
      <c r="G4815" s="220"/>
      <c r="H4815" s="165"/>
      <c r="I4815" s="167"/>
      <c r="J4815" s="168"/>
      <c r="K4815" s="503"/>
    </row>
    <row r="4816" spans="1:11" x14ac:dyDescent="0.2">
      <c r="A4816" s="163">
        <v>4801</v>
      </c>
      <c r="B4816" s="164"/>
      <c r="C4816" s="165"/>
      <c r="D4816" s="166"/>
      <c r="E4816" s="165"/>
      <c r="F4816" s="165"/>
      <c r="G4816" s="220"/>
      <c r="H4816" s="165"/>
      <c r="I4816" s="167"/>
      <c r="J4816" s="168"/>
      <c r="K4816" s="503"/>
    </row>
    <row r="4817" spans="1:11" x14ac:dyDescent="0.2">
      <c r="A4817" s="163">
        <v>4802</v>
      </c>
      <c r="B4817" s="164"/>
      <c r="C4817" s="165"/>
      <c r="D4817" s="166"/>
      <c r="E4817" s="165"/>
      <c r="F4817" s="165"/>
      <c r="G4817" s="220"/>
      <c r="H4817" s="165"/>
      <c r="I4817" s="167"/>
      <c r="J4817" s="168"/>
      <c r="K4817" s="503"/>
    </row>
    <row r="4818" spans="1:11" x14ac:dyDescent="0.2">
      <c r="A4818" s="163">
        <v>4803</v>
      </c>
      <c r="B4818" s="164"/>
      <c r="C4818" s="165"/>
      <c r="D4818" s="166"/>
      <c r="E4818" s="165"/>
      <c r="F4818" s="165"/>
      <c r="G4818" s="220"/>
      <c r="H4818" s="165"/>
      <c r="I4818" s="167"/>
      <c r="J4818" s="168"/>
      <c r="K4818" s="503"/>
    </row>
    <row r="4819" spans="1:11" x14ac:dyDescent="0.2">
      <c r="A4819" s="163">
        <v>4804</v>
      </c>
      <c r="B4819" s="164"/>
      <c r="C4819" s="165"/>
      <c r="D4819" s="166"/>
      <c r="E4819" s="165"/>
      <c r="F4819" s="165"/>
      <c r="G4819" s="220"/>
      <c r="H4819" s="165"/>
      <c r="I4819" s="167"/>
      <c r="J4819" s="168"/>
      <c r="K4819" s="503"/>
    </row>
    <row r="4820" spans="1:11" x14ac:dyDescent="0.2">
      <c r="A4820" s="163">
        <v>4805</v>
      </c>
      <c r="B4820" s="164"/>
      <c r="C4820" s="165"/>
      <c r="D4820" s="166"/>
      <c r="E4820" s="165"/>
      <c r="F4820" s="165"/>
      <c r="G4820" s="220"/>
      <c r="H4820" s="165"/>
      <c r="I4820" s="167"/>
      <c r="J4820" s="168"/>
      <c r="K4820" s="503"/>
    </row>
    <row r="4821" spans="1:11" x14ac:dyDescent="0.2">
      <c r="A4821" s="163">
        <v>4806</v>
      </c>
      <c r="B4821" s="164"/>
      <c r="C4821" s="165"/>
      <c r="D4821" s="166"/>
      <c r="E4821" s="165"/>
      <c r="F4821" s="165"/>
      <c r="G4821" s="220"/>
      <c r="H4821" s="165"/>
      <c r="I4821" s="167"/>
      <c r="J4821" s="168"/>
      <c r="K4821" s="503"/>
    </row>
    <row r="4822" spans="1:11" x14ac:dyDescent="0.2">
      <c r="A4822" s="163">
        <v>4807</v>
      </c>
      <c r="B4822" s="164"/>
      <c r="C4822" s="165"/>
      <c r="D4822" s="166"/>
      <c r="E4822" s="165"/>
      <c r="F4822" s="165"/>
      <c r="G4822" s="220"/>
      <c r="H4822" s="165"/>
      <c r="I4822" s="167"/>
      <c r="J4822" s="168"/>
      <c r="K4822" s="503"/>
    </row>
    <row r="4823" spans="1:11" x14ac:dyDescent="0.2">
      <c r="A4823" s="163">
        <v>4808</v>
      </c>
      <c r="B4823" s="164"/>
      <c r="C4823" s="165"/>
      <c r="D4823" s="166"/>
      <c r="E4823" s="165"/>
      <c r="F4823" s="165"/>
      <c r="G4823" s="220"/>
      <c r="H4823" s="165"/>
      <c r="I4823" s="167"/>
      <c r="J4823" s="168"/>
      <c r="K4823" s="503"/>
    </row>
    <row r="4824" spans="1:11" x14ac:dyDescent="0.2">
      <c r="A4824" s="163">
        <v>4809</v>
      </c>
      <c r="B4824" s="164"/>
      <c r="C4824" s="165"/>
      <c r="D4824" s="166"/>
      <c r="E4824" s="165"/>
      <c r="F4824" s="165"/>
      <c r="G4824" s="220"/>
      <c r="H4824" s="165"/>
      <c r="I4824" s="167"/>
      <c r="J4824" s="168"/>
      <c r="K4824" s="503"/>
    </row>
    <row r="4825" spans="1:11" x14ac:dyDescent="0.2">
      <c r="A4825" s="163">
        <v>4810</v>
      </c>
      <c r="B4825" s="164"/>
      <c r="C4825" s="165"/>
      <c r="D4825" s="166"/>
      <c r="E4825" s="165"/>
      <c r="F4825" s="165"/>
      <c r="G4825" s="220"/>
      <c r="H4825" s="165"/>
      <c r="I4825" s="167"/>
      <c r="J4825" s="168"/>
      <c r="K4825" s="503"/>
    </row>
    <row r="4826" spans="1:11" x14ac:dyDescent="0.2">
      <c r="A4826" s="163">
        <v>4811</v>
      </c>
      <c r="B4826" s="164"/>
      <c r="C4826" s="165"/>
      <c r="D4826" s="166"/>
      <c r="E4826" s="165"/>
      <c r="F4826" s="165"/>
      <c r="G4826" s="220"/>
      <c r="H4826" s="165"/>
      <c r="I4826" s="167"/>
      <c r="J4826" s="168"/>
      <c r="K4826" s="503"/>
    </row>
    <row r="4827" spans="1:11" x14ac:dyDescent="0.2">
      <c r="A4827" s="163">
        <v>4812</v>
      </c>
      <c r="B4827" s="164"/>
      <c r="C4827" s="165"/>
      <c r="D4827" s="166"/>
      <c r="E4827" s="165"/>
      <c r="F4827" s="165"/>
      <c r="G4827" s="220"/>
      <c r="H4827" s="165"/>
      <c r="I4827" s="167"/>
      <c r="J4827" s="168"/>
      <c r="K4827" s="503"/>
    </row>
    <row r="4828" spans="1:11" x14ac:dyDescent="0.2">
      <c r="A4828" s="163">
        <v>4813</v>
      </c>
      <c r="B4828" s="164"/>
      <c r="C4828" s="165"/>
      <c r="D4828" s="166"/>
      <c r="E4828" s="165"/>
      <c r="F4828" s="165"/>
      <c r="G4828" s="220"/>
      <c r="H4828" s="165"/>
      <c r="I4828" s="167"/>
      <c r="J4828" s="168"/>
      <c r="K4828" s="503"/>
    </row>
    <row r="4829" spans="1:11" x14ac:dyDescent="0.2">
      <c r="A4829" s="163">
        <v>4814</v>
      </c>
      <c r="B4829" s="164"/>
      <c r="C4829" s="165"/>
      <c r="D4829" s="166"/>
      <c r="E4829" s="165"/>
      <c r="F4829" s="165"/>
      <c r="G4829" s="220"/>
      <c r="H4829" s="165"/>
      <c r="I4829" s="167"/>
      <c r="J4829" s="168"/>
      <c r="K4829" s="503"/>
    </row>
    <row r="4830" spans="1:11" x14ac:dyDescent="0.2">
      <c r="A4830" s="163">
        <v>4815</v>
      </c>
      <c r="B4830" s="164"/>
      <c r="C4830" s="165"/>
      <c r="D4830" s="166"/>
      <c r="E4830" s="165"/>
      <c r="F4830" s="165"/>
      <c r="G4830" s="220"/>
      <c r="H4830" s="165"/>
      <c r="I4830" s="167"/>
      <c r="J4830" s="168"/>
      <c r="K4830" s="503"/>
    </row>
    <row r="4831" spans="1:11" x14ac:dyDescent="0.2">
      <c r="A4831" s="163">
        <v>4816</v>
      </c>
      <c r="B4831" s="164"/>
      <c r="C4831" s="165"/>
      <c r="D4831" s="166"/>
      <c r="E4831" s="165"/>
      <c r="F4831" s="165"/>
      <c r="G4831" s="220"/>
      <c r="H4831" s="165"/>
      <c r="I4831" s="167"/>
      <c r="J4831" s="168"/>
      <c r="K4831" s="503"/>
    </row>
    <row r="4832" spans="1:11" x14ac:dyDescent="0.2">
      <c r="A4832" s="163">
        <v>4817</v>
      </c>
      <c r="B4832" s="164"/>
      <c r="C4832" s="165"/>
      <c r="D4832" s="166"/>
      <c r="E4832" s="165"/>
      <c r="F4832" s="165"/>
      <c r="G4832" s="220"/>
      <c r="H4832" s="165"/>
      <c r="I4832" s="167"/>
      <c r="J4832" s="168"/>
      <c r="K4832" s="503"/>
    </row>
    <row r="4833" spans="1:11" x14ac:dyDescent="0.2">
      <c r="A4833" s="163">
        <v>4818</v>
      </c>
      <c r="B4833" s="164"/>
      <c r="C4833" s="165"/>
      <c r="D4833" s="166"/>
      <c r="E4833" s="165"/>
      <c r="F4833" s="165"/>
      <c r="G4833" s="220"/>
      <c r="H4833" s="165"/>
      <c r="I4833" s="167"/>
      <c r="J4833" s="168"/>
      <c r="K4833" s="503"/>
    </row>
    <row r="4834" spans="1:11" x14ac:dyDescent="0.2">
      <c r="A4834" s="163">
        <v>4819</v>
      </c>
      <c r="B4834" s="164"/>
      <c r="C4834" s="165"/>
      <c r="D4834" s="166"/>
      <c r="E4834" s="165"/>
      <c r="F4834" s="165"/>
      <c r="G4834" s="220"/>
      <c r="H4834" s="165"/>
      <c r="I4834" s="167"/>
      <c r="J4834" s="168"/>
      <c r="K4834" s="503"/>
    </row>
    <row r="4835" spans="1:11" x14ac:dyDescent="0.2">
      <c r="A4835" s="163">
        <v>4820</v>
      </c>
      <c r="B4835" s="164"/>
      <c r="C4835" s="165"/>
      <c r="D4835" s="166"/>
      <c r="E4835" s="165"/>
      <c r="F4835" s="165"/>
      <c r="G4835" s="220"/>
      <c r="H4835" s="165"/>
      <c r="I4835" s="167"/>
      <c r="J4835" s="168"/>
      <c r="K4835" s="503"/>
    </row>
    <row r="4836" spans="1:11" x14ac:dyDescent="0.2">
      <c r="A4836" s="163">
        <v>4821</v>
      </c>
      <c r="B4836" s="164"/>
      <c r="C4836" s="165"/>
      <c r="D4836" s="166"/>
      <c r="E4836" s="165"/>
      <c r="F4836" s="165"/>
      <c r="G4836" s="220"/>
      <c r="H4836" s="165"/>
      <c r="I4836" s="167"/>
      <c r="J4836" s="168"/>
      <c r="K4836" s="503"/>
    </row>
    <row r="4837" spans="1:11" x14ac:dyDescent="0.2">
      <c r="A4837" s="163">
        <v>4822</v>
      </c>
      <c r="B4837" s="164"/>
      <c r="C4837" s="165"/>
      <c r="D4837" s="166"/>
      <c r="E4837" s="165"/>
      <c r="F4837" s="165"/>
      <c r="G4837" s="220"/>
      <c r="H4837" s="165"/>
      <c r="I4837" s="167"/>
      <c r="J4837" s="168"/>
      <c r="K4837" s="503"/>
    </row>
    <row r="4838" spans="1:11" x14ac:dyDescent="0.2">
      <c r="A4838" s="163">
        <v>4823</v>
      </c>
      <c r="B4838" s="164"/>
      <c r="C4838" s="165"/>
      <c r="D4838" s="166"/>
      <c r="E4838" s="165"/>
      <c r="F4838" s="165"/>
      <c r="G4838" s="220"/>
      <c r="H4838" s="165"/>
      <c r="I4838" s="167"/>
      <c r="J4838" s="168"/>
      <c r="K4838" s="503"/>
    </row>
    <row r="4839" spans="1:11" x14ac:dyDescent="0.2">
      <c r="A4839" s="163">
        <v>4824</v>
      </c>
      <c r="B4839" s="164"/>
      <c r="C4839" s="165"/>
      <c r="D4839" s="166"/>
      <c r="E4839" s="165"/>
      <c r="F4839" s="165"/>
      <c r="G4839" s="220"/>
      <c r="H4839" s="165"/>
      <c r="I4839" s="167"/>
      <c r="J4839" s="168"/>
      <c r="K4839" s="503"/>
    </row>
    <row r="4840" spans="1:11" x14ac:dyDescent="0.2">
      <c r="A4840" s="163">
        <v>4825</v>
      </c>
      <c r="B4840" s="164"/>
      <c r="C4840" s="165"/>
      <c r="D4840" s="166"/>
      <c r="E4840" s="165"/>
      <c r="F4840" s="165"/>
      <c r="G4840" s="220"/>
      <c r="H4840" s="165"/>
      <c r="I4840" s="167"/>
      <c r="J4840" s="168"/>
      <c r="K4840" s="503"/>
    </row>
    <row r="4841" spans="1:11" x14ac:dyDescent="0.2">
      <c r="A4841" s="163">
        <v>4826</v>
      </c>
      <c r="B4841" s="164"/>
      <c r="C4841" s="165"/>
      <c r="D4841" s="166"/>
      <c r="E4841" s="165"/>
      <c r="F4841" s="165"/>
      <c r="G4841" s="220"/>
      <c r="H4841" s="165"/>
      <c r="I4841" s="167"/>
      <c r="J4841" s="168"/>
      <c r="K4841" s="503"/>
    </row>
    <row r="4842" spans="1:11" x14ac:dyDescent="0.2">
      <c r="A4842" s="163">
        <v>4827</v>
      </c>
      <c r="B4842" s="164"/>
      <c r="C4842" s="165"/>
      <c r="D4842" s="166"/>
      <c r="E4842" s="165"/>
      <c r="F4842" s="165"/>
      <c r="G4842" s="220"/>
      <c r="H4842" s="165"/>
      <c r="I4842" s="167"/>
      <c r="J4842" s="168"/>
      <c r="K4842" s="503"/>
    </row>
    <row r="4843" spans="1:11" x14ac:dyDescent="0.2">
      <c r="A4843" s="163">
        <v>4828</v>
      </c>
      <c r="B4843" s="164"/>
      <c r="C4843" s="165"/>
      <c r="D4843" s="166"/>
      <c r="E4843" s="165"/>
      <c r="F4843" s="165"/>
      <c r="G4843" s="220"/>
      <c r="H4843" s="165"/>
      <c r="I4843" s="167"/>
      <c r="J4843" s="168"/>
      <c r="K4843" s="503"/>
    </row>
    <row r="4844" spans="1:11" x14ac:dyDescent="0.2">
      <c r="A4844" s="163">
        <v>4829</v>
      </c>
      <c r="B4844" s="164"/>
      <c r="C4844" s="165"/>
      <c r="D4844" s="166"/>
      <c r="E4844" s="165"/>
      <c r="F4844" s="165"/>
      <c r="G4844" s="220"/>
      <c r="H4844" s="165"/>
      <c r="I4844" s="167"/>
      <c r="J4844" s="168"/>
      <c r="K4844" s="503"/>
    </row>
    <row r="4845" spans="1:11" x14ac:dyDescent="0.2">
      <c r="A4845" s="163">
        <v>4830</v>
      </c>
      <c r="B4845" s="164"/>
      <c r="C4845" s="165"/>
      <c r="D4845" s="166"/>
      <c r="E4845" s="165"/>
      <c r="F4845" s="165"/>
      <c r="G4845" s="220"/>
      <c r="H4845" s="165"/>
      <c r="I4845" s="167"/>
      <c r="J4845" s="168"/>
      <c r="K4845" s="503"/>
    </row>
    <row r="4846" spans="1:11" x14ac:dyDescent="0.2">
      <c r="A4846" s="163">
        <v>4831</v>
      </c>
      <c r="B4846" s="164"/>
      <c r="C4846" s="165"/>
      <c r="D4846" s="166"/>
      <c r="E4846" s="165"/>
      <c r="F4846" s="165"/>
      <c r="G4846" s="220"/>
      <c r="H4846" s="165"/>
      <c r="I4846" s="167"/>
      <c r="J4846" s="168"/>
      <c r="K4846" s="503"/>
    </row>
    <row r="4847" spans="1:11" x14ac:dyDescent="0.2">
      <c r="A4847" s="163">
        <v>4832</v>
      </c>
      <c r="B4847" s="164"/>
      <c r="C4847" s="165"/>
      <c r="D4847" s="166"/>
      <c r="E4847" s="165"/>
      <c r="F4847" s="165"/>
      <c r="G4847" s="220"/>
      <c r="H4847" s="165"/>
      <c r="I4847" s="167"/>
      <c r="J4847" s="168"/>
      <c r="K4847" s="503"/>
    </row>
    <row r="4848" spans="1:11" x14ac:dyDescent="0.2">
      <c r="A4848" s="163">
        <v>4833</v>
      </c>
      <c r="B4848" s="164"/>
      <c r="C4848" s="165"/>
      <c r="D4848" s="166"/>
      <c r="E4848" s="165"/>
      <c r="F4848" s="165"/>
      <c r="G4848" s="220"/>
      <c r="H4848" s="165"/>
      <c r="I4848" s="167"/>
      <c r="J4848" s="168"/>
      <c r="K4848" s="503"/>
    </row>
    <row r="4849" spans="1:11" x14ac:dyDescent="0.2">
      <c r="A4849" s="163">
        <v>4834</v>
      </c>
      <c r="B4849" s="164"/>
      <c r="C4849" s="165"/>
      <c r="D4849" s="166"/>
      <c r="E4849" s="165"/>
      <c r="F4849" s="165"/>
      <c r="G4849" s="220"/>
      <c r="H4849" s="165"/>
      <c r="I4849" s="167"/>
      <c r="J4849" s="168"/>
      <c r="K4849" s="503"/>
    </row>
    <row r="4850" spans="1:11" x14ac:dyDescent="0.2">
      <c r="A4850" s="163">
        <v>4835</v>
      </c>
      <c r="B4850" s="164"/>
      <c r="C4850" s="165"/>
      <c r="D4850" s="166"/>
      <c r="E4850" s="165"/>
      <c r="F4850" s="165"/>
      <c r="G4850" s="220"/>
      <c r="H4850" s="165"/>
      <c r="I4850" s="167"/>
      <c r="J4850" s="168"/>
      <c r="K4850" s="503"/>
    </row>
    <row r="4851" spans="1:11" x14ac:dyDescent="0.2">
      <c r="A4851" s="163">
        <v>4836</v>
      </c>
      <c r="B4851" s="164"/>
      <c r="C4851" s="165"/>
      <c r="D4851" s="166"/>
      <c r="E4851" s="165"/>
      <c r="F4851" s="165"/>
      <c r="G4851" s="220"/>
      <c r="H4851" s="165"/>
      <c r="I4851" s="167"/>
      <c r="J4851" s="168"/>
      <c r="K4851" s="503"/>
    </row>
    <row r="4852" spans="1:11" x14ac:dyDescent="0.2">
      <c r="A4852" s="163">
        <v>4837</v>
      </c>
      <c r="B4852" s="164"/>
      <c r="C4852" s="165"/>
      <c r="D4852" s="166"/>
      <c r="E4852" s="165"/>
      <c r="F4852" s="165"/>
      <c r="G4852" s="220"/>
      <c r="H4852" s="165"/>
      <c r="I4852" s="167"/>
      <c r="J4852" s="168"/>
      <c r="K4852" s="503"/>
    </row>
    <row r="4853" spans="1:11" x14ac:dyDescent="0.2">
      <c r="A4853" s="163">
        <v>4838</v>
      </c>
      <c r="B4853" s="164"/>
      <c r="C4853" s="165"/>
      <c r="D4853" s="166"/>
      <c r="E4853" s="165"/>
      <c r="F4853" s="165"/>
      <c r="G4853" s="220"/>
      <c r="H4853" s="165"/>
      <c r="I4853" s="167"/>
      <c r="J4853" s="168"/>
      <c r="K4853" s="503"/>
    </row>
    <row r="4854" spans="1:11" x14ac:dyDescent="0.2">
      <c r="A4854" s="163">
        <v>4839</v>
      </c>
      <c r="B4854" s="164"/>
      <c r="C4854" s="165"/>
      <c r="D4854" s="166"/>
      <c r="E4854" s="165"/>
      <c r="F4854" s="165"/>
      <c r="G4854" s="220"/>
      <c r="H4854" s="165"/>
      <c r="I4854" s="167"/>
      <c r="J4854" s="168"/>
      <c r="K4854" s="503"/>
    </row>
    <row r="4855" spans="1:11" x14ac:dyDescent="0.2">
      <c r="A4855" s="163">
        <v>4840</v>
      </c>
      <c r="B4855" s="164"/>
      <c r="C4855" s="165"/>
      <c r="D4855" s="166"/>
      <c r="E4855" s="165"/>
      <c r="F4855" s="165"/>
      <c r="G4855" s="220"/>
      <c r="H4855" s="165"/>
      <c r="I4855" s="167"/>
      <c r="J4855" s="168"/>
      <c r="K4855" s="503"/>
    </row>
    <row r="4856" spans="1:11" x14ac:dyDescent="0.2">
      <c r="A4856" s="163">
        <v>4841</v>
      </c>
      <c r="B4856" s="164"/>
      <c r="C4856" s="165"/>
      <c r="D4856" s="166"/>
      <c r="E4856" s="165"/>
      <c r="F4856" s="165"/>
      <c r="G4856" s="220"/>
      <c r="H4856" s="165"/>
      <c r="I4856" s="167"/>
      <c r="J4856" s="168"/>
      <c r="K4856" s="503"/>
    </row>
    <row r="4857" spans="1:11" x14ac:dyDescent="0.2">
      <c r="A4857" s="163">
        <v>4842</v>
      </c>
      <c r="B4857" s="164"/>
      <c r="C4857" s="165"/>
      <c r="D4857" s="166"/>
      <c r="E4857" s="165"/>
      <c r="F4857" s="165"/>
      <c r="G4857" s="220"/>
      <c r="H4857" s="165"/>
      <c r="I4857" s="167"/>
      <c r="J4857" s="168"/>
      <c r="K4857" s="503"/>
    </row>
    <row r="4858" spans="1:11" x14ac:dyDescent="0.2">
      <c r="A4858" s="163">
        <v>4843</v>
      </c>
      <c r="B4858" s="164"/>
      <c r="C4858" s="165"/>
      <c r="D4858" s="166"/>
      <c r="E4858" s="165"/>
      <c r="F4858" s="165"/>
      <c r="G4858" s="220"/>
      <c r="H4858" s="165"/>
      <c r="I4858" s="167"/>
      <c r="J4858" s="168"/>
      <c r="K4858" s="503"/>
    </row>
    <row r="4859" spans="1:11" x14ac:dyDescent="0.2">
      <c r="A4859" s="163">
        <v>4844</v>
      </c>
      <c r="B4859" s="164"/>
      <c r="C4859" s="165"/>
      <c r="D4859" s="166"/>
      <c r="E4859" s="165"/>
      <c r="F4859" s="165"/>
      <c r="G4859" s="220"/>
      <c r="H4859" s="165"/>
      <c r="I4859" s="167"/>
      <c r="J4859" s="168"/>
      <c r="K4859" s="503"/>
    </row>
    <row r="4860" spans="1:11" x14ac:dyDescent="0.2">
      <c r="A4860" s="163">
        <v>4845</v>
      </c>
      <c r="B4860" s="164"/>
      <c r="C4860" s="165"/>
      <c r="D4860" s="166"/>
      <c r="E4860" s="165"/>
      <c r="F4860" s="165"/>
      <c r="G4860" s="220"/>
      <c r="H4860" s="165"/>
      <c r="I4860" s="167"/>
      <c r="J4860" s="168"/>
      <c r="K4860" s="503"/>
    </row>
    <row r="4861" spans="1:11" x14ac:dyDescent="0.2">
      <c r="A4861" s="163">
        <v>4846</v>
      </c>
      <c r="B4861" s="164"/>
      <c r="C4861" s="165"/>
      <c r="D4861" s="166"/>
      <c r="E4861" s="165"/>
      <c r="F4861" s="165"/>
      <c r="G4861" s="220"/>
      <c r="H4861" s="165"/>
      <c r="I4861" s="167"/>
      <c r="J4861" s="168"/>
      <c r="K4861" s="503"/>
    </row>
    <row r="4862" spans="1:11" x14ac:dyDescent="0.2">
      <c r="A4862" s="163">
        <v>4847</v>
      </c>
      <c r="B4862" s="164"/>
      <c r="C4862" s="165"/>
      <c r="D4862" s="166"/>
      <c r="E4862" s="165"/>
      <c r="F4862" s="165"/>
      <c r="G4862" s="220"/>
      <c r="H4862" s="165"/>
      <c r="I4862" s="167"/>
      <c r="J4862" s="168"/>
      <c r="K4862" s="503"/>
    </row>
    <row r="4863" spans="1:11" x14ac:dyDescent="0.2">
      <c r="A4863" s="163">
        <v>4848</v>
      </c>
      <c r="B4863" s="164"/>
      <c r="C4863" s="165"/>
      <c r="D4863" s="166"/>
      <c r="E4863" s="165"/>
      <c r="F4863" s="165"/>
      <c r="G4863" s="220"/>
      <c r="H4863" s="165"/>
      <c r="I4863" s="167"/>
      <c r="J4863" s="168"/>
      <c r="K4863" s="503"/>
    </row>
    <row r="4864" spans="1:11" x14ac:dyDescent="0.2">
      <c r="A4864" s="163">
        <v>4849</v>
      </c>
      <c r="B4864" s="164"/>
      <c r="C4864" s="165"/>
      <c r="D4864" s="166"/>
      <c r="E4864" s="165"/>
      <c r="F4864" s="165"/>
      <c r="G4864" s="220"/>
      <c r="H4864" s="165"/>
      <c r="I4864" s="167"/>
      <c r="J4864" s="168"/>
      <c r="K4864" s="503"/>
    </row>
    <row r="4865" spans="1:11" x14ac:dyDescent="0.2">
      <c r="A4865" s="163">
        <v>4850</v>
      </c>
      <c r="B4865" s="164"/>
      <c r="C4865" s="165"/>
      <c r="D4865" s="166"/>
      <c r="E4865" s="165"/>
      <c r="F4865" s="165"/>
      <c r="G4865" s="220"/>
      <c r="H4865" s="165"/>
      <c r="I4865" s="167"/>
      <c r="J4865" s="168"/>
      <c r="K4865" s="503"/>
    </row>
    <row r="4866" spans="1:11" x14ac:dyDescent="0.2">
      <c r="A4866" s="163">
        <v>4851</v>
      </c>
      <c r="B4866" s="164"/>
      <c r="C4866" s="165"/>
      <c r="D4866" s="166"/>
      <c r="E4866" s="165"/>
      <c r="F4866" s="165"/>
      <c r="G4866" s="220"/>
      <c r="H4866" s="165"/>
      <c r="I4866" s="167"/>
      <c r="J4866" s="168"/>
      <c r="K4866" s="503"/>
    </row>
    <row r="4867" spans="1:11" x14ac:dyDescent="0.2">
      <c r="A4867" s="163">
        <v>4852</v>
      </c>
      <c r="B4867" s="164"/>
      <c r="C4867" s="165"/>
      <c r="D4867" s="166"/>
      <c r="E4867" s="165"/>
      <c r="F4867" s="165"/>
      <c r="G4867" s="220"/>
      <c r="H4867" s="165"/>
      <c r="I4867" s="167"/>
      <c r="J4867" s="168"/>
      <c r="K4867" s="503"/>
    </row>
    <row r="4868" spans="1:11" x14ac:dyDescent="0.2">
      <c r="A4868" s="163">
        <v>4853</v>
      </c>
      <c r="B4868" s="164"/>
      <c r="C4868" s="165"/>
      <c r="D4868" s="166"/>
      <c r="E4868" s="165"/>
      <c r="F4868" s="165"/>
      <c r="G4868" s="220"/>
      <c r="H4868" s="165"/>
      <c r="I4868" s="167"/>
      <c r="J4868" s="168"/>
      <c r="K4868" s="503"/>
    </row>
    <row r="4869" spans="1:11" x14ac:dyDescent="0.2">
      <c r="A4869" s="163">
        <v>4854</v>
      </c>
      <c r="B4869" s="164"/>
      <c r="C4869" s="165"/>
      <c r="D4869" s="166"/>
      <c r="E4869" s="165"/>
      <c r="F4869" s="165"/>
      <c r="G4869" s="220"/>
      <c r="H4869" s="165"/>
      <c r="I4869" s="167"/>
      <c r="J4869" s="168"/>
      <c r="K4869" s="503"/>
    </row>
    <row r="4870" spans="1:11" x14ac:dyDescent="0.2">
      <c r="A4870" s="163">
        <v>4855</v>
      </c>
      <c r="B4870" s="164"/>
      <c r="C4870" s="165"/>
      <c r="D4870" s="166"/>
      <c r="E4870" s="165"/>
      <c r="F4870" s="165"/>
      <c r="G4870" s="220"/>
      <c r="H4870" s="165"/>
      <c r="I4870" s="167"/>
      <c r="J4870" s="168"/>
      <c r="K4870" s="503"/>
    </row>
    <row r="4871" spans="1:11" x14ac:dyDescent="0.2">
      <c r="A4871" s="163">
        <v>4856</v>
      </c>
      <c r="B4871" s="164"/>
      <c r="C4871" s="165"/>
      <c r="D4871" s="166"/>
      <c r="E4871" s="165"/>
      <c r="F4871" s="165"/>
      <c r="G4871" s="220"/>
      <c r="H4871" s="165"/>
      <c r="I4871" s="167"/>
      <c r="J4871" s="168"/>
      <c r="K4871" s="503"/>
    </row>
    <row r="4872" spans="1:11" x14ac:dyDescent="0.2">
      <c r="A4872" s="163">
        <v>4857</v>
      </c>
      <c r="B4872" s="164"/>
      <c r="C4872" s="165"/>
      <c r="D4872" s="166"/>
      <c r="E4872" s="165"/>
      <c r="F4872" s="165"/>
      <c r="G4872" s="220"/>
      <c r="H4872" s="165"/>
      <c r="I4872" s="167"/>
      <c r="J4872" s="168"/>
      <c r="K4872" s="503"/>
    </row>
    <row r="4873" spans="1:11" x14ac:dyDescent="0.2">
      <c r="A4873" s="163">
        <v>4858</v>
      </c>
      <c r="B4873" s="164"/>
      <c r="C4873" s="165"/>
      <c r="D4873" s="166"/>
      <c r="E4873" s="165"/>
      <c r="F4873" s="165"/>
      <c r="G4873" s="220"/>
      <c r="H4873" s="165"/>
      <c r="I4873" s="167"/>
      <c r="J4873" s="168"/>
      <c r="K4873" s="503"/>
    </row>
    <row r="4874" spans="1:11" x14ac:dyDescent="0.2">
      <c r="A4874" s="163">
        <v>4859</v>
      </c>
      <c r="B4874" s="164"/>
      <c r="C4874" s="165"/>
      <c r="D4874" s="166"/>
      <c r="E4874" s="165"/>
      <c r="F4874" s="165"/>
      <c r="G4874" s="220"/>
      <c r="H4874" s="165"/>
      <c r="I4874" s="167"/>
      <c r="J4874" s="168"/>
      <c r="K4874" s="503"/>
    </row>
    <row r="4875" spans="1:11" x14ac:dyDescent="0.2">
      <c r="A4875" s="163">
        <v>4860</v>
      </c>
      <c r="B4875" s="164"/>
      <c r="C4875" s="165"/>
      <c r="D4875" s="166"/>
      <c r="E4875" s="165"/>
      <c r="F4875" s="165"/>
      <c r="G4875" s="220"/>
      <c r="H4875" s="165"/>
      <c r="I4875" s="167"/>
      <c r="J4875" s="168"/>
      <c r="K4875" s="503"/>
    </row>
    <row r="4876" spans="1:11" x14ac:dyDescent="0.2">
      <c r="A4876" s="163">
        <v>4861</v>
      </c>
      <c r="B4876" s="164"/>
      <c r="C4876" s="165"/>
      <c r="D4876" s="166"/>
      <c r="E4876" s="165"/>
      <c r="F4876" s="165"/>
      <c r="G4876" s="220"/>
      <c r="H4876" s="165"/>
      <c r="I4876" s="167"/>
      <c r="J4876" s="168"/>
      <c r="K4876" s="503"/>
    </row>
    <row r="4877" spans="1:11" x14ac:dyDescent="0.2">
      <c r="A4877" s="163">
        <v>4862</v>
      </c>
      <c r="B4877" s="164"/>
      <c r="C4877" s="165"/>
      <c r="D4877" s="166"/>
      <c r="E4877" s="165"/>
      <c r="F4877" s="165"/>
      <c r="G4877" s="220"/>
      <c r="H4877" s="165"/>
      <c r="I4877" s="167"/>
      <c r="J4877" s="168"/>
      <c r="K4877" s="503"/>
    </row>
    <row r="4878" spans="1:11" x14ac:dyDescent="0.2">
      <c r="A4878" s="163">
        <v>4863</v>
      </c>
      <c r="B4878" s="164"/>
      <c r="C4878" s="165"/>
      <c r="D4878" s="166"/>
      <c r="E4878" s="165"/>
      <c r="F4878" s="165"/>
      <c r="G4878" s="220"/>
      <c r="H4878" s="165"/>
      <c r="I4878" s="167"/>
      <c r="J4878" s="168"/>
      <c r="K4878" s="503"/>
    </row>
    <row r="4879" spans="1:11" x14ac:dyDescent="0.2">
      <c r="A4879" s="163">
        <v>4864</v>
      </c>
      <c r="B4879" s="164"/>
      <c r="C4879" s="165"/>
      <c r="D4879" s="166"/>
      <c r="E4879" s="165"/>
      <c r="F4879" s="165"/>
      <c r="G4879" s="220"/>
      <c r="H4879" s="165"/>
      <c r="I4879" s="167"/>
      <c r="J4879" s="168"/>
      <c r="K4879" s="503"/>
    </row>
    <row r="4880" spans="1:11" x14ac:dyDescent="0.2">
      <c r="A4880" s="163">
        <v>4865</v>
      </c>
      <c r="B4880" s="164"/>
      <c r="C4880" s="165"/>
      <c r="D4880" s="166"/>
      <c r="E4880" s="165"/>
      <c r="F4880" s="165"/>
      <c r="G4880" s="220"/>
      <c r="H4880" s="165"/>
      <c r="I4880" s="167"/>
      <c r="J4880" s="168"/>
      <c r="K4880" s="503"/>
    </row>
    <row r="4881" spans="1:11" x14ac:dyDescent="0.2">
      <c r="A4881" s="163">
        <v>4866</v>
      </c>
      <c r="B4881" s="164"/>
      <c r="C4881" s="165"/>
      <c r="D4881" s="166"/>
      <c r="E4881" s="165"/>
      <c r="F4881" s="165"/>
      <c r="G4881" s="220"/>
      <c r="H4881" s="165"/>
      <c r="I4881" s="167"/>
      <c r="J4881" s="168"/>
      <c r="K4881" s="503"/>
    </row>
    <row r="4882" spans="1:11" x14ac:dyDescent="0.2">
      <c r="A4882" s="163">
        <v>4867</v>
      </c>
      <c r="B4882" s="164"/>
      <c r="C4882" s="165"/>
      <c r="D4882" s="166"/>
      <c r="E4882" s="165"/>
      <c r="F4882" s="165"/>
      <c r="G4882" s="220"/>
      <c r="H4882" s="165"/>
      <c r="I4882" s="167"/>
      <c r="J4882" s="168"/>
      <c r="K4882" s="503"/>
    </row>
    <row r="4883" spans="1:11" x14ac:dyDescent="0.2">
      <c r="A4883" s="163">
        <v>4868</v>
      </c>
      <c r="B4883" s="164"/>
      <c r="C4883" s="165"/>
      <c r="D4883" s="166"/>
      <c r="E4883" s="165"/>
      <c r="F4883" s="165"/>
      <c r="G4883" s="220"/>
      <c r="H4883" s="165"/>
      <c r="I4883" s="167"/>
      <c r="J4883" s="168"/>
      <c r="K4883" s="503"/>
    </row>
    <row r="4884" spans="1:11" x14ac:dyDescent="0.2">
      <c r="A4884" s="163">
        <v>4869</v>
      </c>
      <c r="B4884" s="164"/>
      <c r="C4884" s="165"/>
      <c r="D4884" s="166"/>
      <c r="E4884" s="165"/>
      <c r="F4884" s="165"/>
      <c r="G4884" s="220"/>
      <c r="H4884" s="165"/>
      <c r="I4884" s="167"/>
      <c r="J4884" s="168"/>
      <c r="K4884" s="503"/>
    </row>
    <row r="4885" spans="1:11" x14ac:dyDescent="0.2">
      <c r="A4885" s="163">
        <v>4870</v>
      </c>
      <c r="B4885" s="164"/>
      <c r="C4885" s="165"/>
      <c r="D4885" s="166"/>
      <c r="E4885" s="165"/>
      <c r="F4885" s="165"/>
      <c r="G4885" s="220"/>
      <c r="H4885" s="165"/>
      <c r="I4885" s="167"/>
      <c r="J4885" s="168"/>
      <c r="K4885" s="503"/>
    </row>
    <row r="4886" spans="1:11" x14ac:dyDescent="0.2">
      <c r="A4886" s="163">
        <v>4871</v>
      </c>
      <c r="B4886" s="164"/>
      <c r="C4886" s="165"/>
      <c r="D4886" s="166"/>
      <c r="E4886" s="165"/>
      <c r="F4886" s="165"/>
      <c r="G4886" s="220"/>
      <c r="H4886" s="165"/>
      <c r="I4886" s="167"/>
      <c r="J4886" s="168"/>
      <c r="K4886" s="503"/>
    </row>
    <row r="4887" spans="1:11" x14ac:dyDescent="0.2">
      <c r="A4887" s="163">
        <v>4872</v>
      </c>
      <c r="B4887" s="164"/>
      <c r="C4887" s="165"/>
      <c r="D4887" s="166"/>
      <c r="E4887" s="165"/>
      <c r="F4887" s="165"/>
      <c r="G4887" s="220"/>
      <c r="H4887" s="165"/>
      <c r="I4887" s="167"/>
      <c r="J4887" s="168"/>
      <c r="K4887" s="503"/>
    </row>
    <row r="4888" spans="1:11" x14ac:dyDescent="0.2">
      <c r="A4888" s="163">
        <v>4873</v>
      </c>
      <c r="B4888" s="164"/>
      <c r="C4888" s="165"/>
      <c r="D4888" s="166"/>
      <c r="E4888" s="165"/>
      <c r="F4888" s="165"/>
      <c r="G4888" s="220"/>
      <c r="H4888" s="165"/>
      <c r="I4888" s="167"/>
      <c r="J4888" s="168"/>
      <c r="K4888" s="503"/>
    </row>
    <row r="4889" spans="1:11" x14ac:dyDescent="0.2">
      <c r="A4889" s="163">
        <v>4874</v>
      </c>
      <c r="B4889" s="164"/>
      <c r="C4889" s="165"/>
      <c r="D4889" s="166"/>
      <c r="E4889" s="165"/>
      <c r="F4889" s="165"/>
      <c r="G4889" s="220"/>
      <c r="H4889" s="165"/>
      <c r="I4889" s="167"/>
      <c r="J4889" s="168"/>
      <c r="K4889" s="503"/>
    </row>
    <row r="4890" spans="1:11" x14ac:dyDescent="0.2">
      <c r="A4890" s="163">
        <v>4875</v>
      </c>
      <c r="B4890" s="164"/>
      <c r="C4890" s="165"/>
      <c r="D4890" s="166"/>
      <c r="E4890" s="165"/>
      <c r="F4890" s="165"/>
      <c r="G4890" s="220"/>
      <c r="H4890" s="165"/>
      <c r="I4890" s="167"/>
      <c r="J4890" s="168"/>
      <c r="K4890" s="503"/>
    </row>
    <row r="4891" spans="1:11" x14ac:dyDescent="0.2">
      <c r="A4891" s="163">
        <v>4876</v>
      </c>
      <c r="B4891" s="164"/>
      <c r="C4891" s="165"/>
      <c r="D4891" s="166"/>
      <c r="E4891" s="165"/>
      <c r="F4891" s="165"/>
      <c r="G4891" s="220"/>
      <c r="H4891" s="165"/>
      <c r="I4891" s="167"/>
      <c r="J4891" s="168"/>
      <c r="K4891" s="503"/>
    </row>
    <row r="4892" spans="1:11" x14ac:dyDescent="0.2">
      <c r="A4892" s="163">
        <v>4877</v>
      </c>
      <c r="B4892" s="164"/>
      <c r="C4892" s="165"/>
      <c r="D4892" s="166"/>
      <c r="E4892" s="165"/>
      <c r="F4892" s="165"/>
      <c r="G4892" s="220"/>
      <c r="H4892" s="165"/>
      <c r="I4892" s="167"/>
      <c r="J4892" s="168"/>
      <c r="K4892" s="503"/>
    </row>
    <row r="4893" spans="1:11" x14ac:dyDescent="0.2">
      <c r="A4893" s="163">
        <v>4878</v>
      </c>
      <c r="B4893" s="164"/>
      <c r="C4893" s="165"/>
      <c r="D4893" s="166"/>
      <c r="E4893" s="165"/>
      <c r="F4893" s="165"/>
      <c r="G4893" s="220"/>
      <c r="H4893" s="165"/>
      <c r="I4893" s="167"/>
      <c r="J4893" s="168"/>
      <c r="K4893" s="503"/>
    </row>
    <row r="4894" spans="1:11" x14ac:dyDescent="0.2">
      <c r="A4894" s="163">
        <v>4879</v>
      </c>
      <c r="B4894" s="164"/>
      <c r="C4894" s="165"/>
      <c r="D4894" s="166"/>
      <c r="E4894" s="165"/>
      <c r="F4894" s="165"/>
      <c r="G4894" s="220"/>
      <c r="H4894" s="165"/>
      <c r="I4894" s="167"/>
      <c r="J4894" s="168"/>
      <c r="K4894" s="503"/>
    </row>
    <row r="4895" spans="1:11" x14ac:dyDescent="0.2">
      <c r="A4895" s="163">
        <v>4880</v>
      </c>
      <c r="B4895" s="164"/>
      <c r="C4895" s="165"/>
      <c r="D4895" s="166"/>
      <c r="E4895" s="165"/>
      <c r="F4895" s="165"/>
      <c r="G4895" s="220"/>
      <c r="H4895" s="165"/>
      <c r="I4895" s="167"/>
      <c r="J4895" s="168"/>
      <c r="K4895" s="503"/>
    </row>
    <row r="4896" spans="1:11" x14ac:dyDescent="0.2">
      <c r="A4896" s="163">
        <v>4881</v>
      </c>
      <c r="B4896" s="164"/>
      <c r="C4896" s="165"/>
      <c r="D4896" s="166"/>
      <c r="E4896" s="165"/>
      <c r="F4896" s="165"/>
      <c r="G4896" s="220"/>
      <c r="H4896" s="165"/>
      <c r="I4896" s="167"/>
      <c r="J4896" s="168"/>
      <c r="K4896" s="503"/>
    </row>
    <row r="4897" spans="1:11" x14ac:dyDescent="0.2">
      <c r="A4897" s="163">
        <v>4882</v>
      </c>
      <c r="B4897" s="164"/>
      <c r="C4897" s="165"/>
      <c r="D4897" s="166"/>
      <c r="E4897" s="165"/>
      <c r="F4897" s="165"/>
      <c r="G4897" s="220"/>
      <c r="H4897" s="165"/>
      <c r="I4897" s="167"/>
      <c r="J4897" s="168"/>
      <c r="K4897" s="503"/>
    </row>
    <row r="4898" spans="1:11" x14ac:dyDescent="0.2">
      <c r="A4898" s="163">
        <v>4883</v>
      </c>
      <c r="B4898" s="164"/>
      <c r="C4898" s="165"/>
      <c r="D4898" s="166"/>
      <c r="E4898" s="165"/>
      <c r="F4898" s="165"/>
      <c r="G4898" s="220"/>
      <c r="H4898" s="165"/>
      <c r="I4898" s="167"/>
      <c r="J4898" s="168"/>
      <c r="K4898" s="503"/>
    </row>
    <row r="4899" spans="1:11" x14ac:dyDescent="0.2">
      <c r="A4899" s="163">
        <v>4884</v>
      </c>
      <c r="B4899" s="164"/>
      <c r="C4899" s="165"/>
      <c r="D4899" s="166"/>
      <c r="E4899" s="165"/>
      <c r="F4899" s="165"/>
      <c r="G4899" s="220"/>
      <c r="H4899" s="165"/>
      <c r="I4899" s="167"/>
      <c r="J4899" s="168"/>
      <c r="K4899" s="503"/>
    </row>
    <row r="4900" spans="1:11" x14ac:dyDescent="0.2">
      <c r="A4900" s="163">
        <v>4885</v>
      </c>
      <c r="B4900" s="164"/>
      <c r="C4900" s="165"/>
      <c r="D4900" s="166"/>
      <c r="E4900" s="165"/>
      <c r="F4900" s="165"/>
      <c r="G4900" s="220"/>
      <c r="H4900" s="165"/>
      <c r="I4900" s="167"/>
      <c r="J4900" s="168"/>
      <c r="K4900" s="503"/>
    </row>
    <row r="4901" spans="1:11" x14ac:dyDescent="0.2">
      <c r="A4901" s="163">
        <v>4886</v>
      </c>
      <c r="B4901" s="164"/>
      <c r="C4901" s="165"/>
      <c r="D4901" s="166"/>
      <c r="E4901" s="165"/>
      <c r="F4901" s="165"/>
      <c r="G4901" s="220"/>
      <c r="H4901" s="165"/>
      <c r="I4901" s="167"/>
      <c r="J4901" s="168"/>
      <c r="K4901" s="503"/>
    </row>
    <row r="4902" spans="1:11" x14ac:dyDescent="0.2">
      <c r="A4902" s="163">
        <v>4887</v>
      </c>
      <c r="B4902" s="164"/>
      <c r="C4902" s="165"/>
      <c r="D4902" s="166"/>
      <c r="E4902" s="165"/>
      <c r="F4902" s="165"/>
      <c r="G4902" s="220"/>
      <c r="H4902" s="165"/>
      <c r="I4902" s="167"/>
      <c r="J4902" s="168"/>
      <c r="K4902" s="503"/>
    </row>
    <row r="4903" spans="1:11" x14ac:dyDescent="0.2">
      <c r="A4903" s="163">
        <v>4888</v>
      </c>
      <c r="B4903" s="164"/>
      <c r="C4903" s="165"/>
      <c r="D4903" s="166"/>
      <c r="E4903" s="165"/>
      <c r="F4903" s="165"/>
      <c r="G4903" s="220"/>
      <c r="H4903" s="165"/>
      <c r="I4903" s="167"/>
      <c r="J4903" s="168"/>
      <c r="K4903" s="503"/>
    </row>
    <row r="4904" spans="1:11" x14ac:dyDescent="0.2">
      <c r="A4904" s="163">
        <v>4889</v>
      </c>
      <c r="B4904" s="164"/>
      <c r="C4904" s="165"/>
      <c r="D4904" s="166"/>
      <c r="E4904" s="165"/>
      <c r="F4904" s="165"/>
      <c r="G4904" s="220"/>
      <c r="H4904" s="165"/>
      <c r="I4904" s="167"/>
      <c r="J4904" s="168"/>
      <c r="K4904" s="503"/>
    </row>
    <row r="4905" spans="1:11" x14ac:dyDescent="0.2">
      <c r="A4905" s="163">
        <v>4890</v>
      </c>
      <c r="B4905" s="164"/>
      <c r="C4905" s="165"/>
      <c r="D4905" s="166"/>
      <c r="E4905" s="165"/>
      <c r="F4905" s="165"/>
      <c r="G4905" s="220"/>
      <c r="H4905" s="165"/>
      <c r="I4905" s="167"/>
      <c r="J4905" s="168"/>
      <c r="K4905" s="503"/>
    </row>
    <row r="4906" spans="1:11" x14ac:dyDescent="0.2">
      <c r="A4906" s="163">
        <v>4891</v>
      </c>
      <c r="B4906" s="164"/>
      <c r="C4906" s="165"/>
      <c r="D4906" s="166"/>
      <c r="E4906" s="165"/>
      <c r="F4906" s="165"/>
      <c r="G4906" s="220"/>
      <c r="H4906" s="165"/>
      <c r="I4906" s="167"/>
      <c r="J4906" s="168"/>
      <c r="K4906" s="503"/>
    </row>
    <row r="4907" spans="1:11" x14ac:dyDescent="0.2">
      <c r="A4907" s="163">
        <v>4892</v>
      </c>
      <c r="B4907" s="164"/>
      <c r="C4907" s="165"/>
      <c r="D4907" s="166"/>
      <c r="E4907" s="165"/>
      <c r="F4907" s="165"/>
      <c r="G4907" s="220"/>
      <c r="H4907" s="165"/>
      <c r="I4907" s="167"/>
      <c r="J4907" s="168"/>
      <c r="K4907" s="503"/>
    </row>
    <row r="4908" spans="1:11" x14ac:dyDescent="0.2">
      <c r="A4908" s="163">
        <v>4893</v>
      </c>
      <c r="B4908" s="164"/>
      <c r="C4908" s="165"/>
      <c r="D4908" s="166"/>
      <c r="E4908" s="165"/>
      <c r="F4908" s="165"/>
      <c r="G4908" s="220"/>
      <c r="H4908" s="165"/>
      <c r="I4908" s="167"/>
      <c r="J4908" s="168"/>
      <c r="K4908" s="503"/>
    </row>
    <row r="4909" spans="1:11" x14ac:dyDescent="0.2">
      <c r="A4909" s="163">
        <v>4894</v>
      </c>
      <c r="B4909" s="164"/>
      <c r="C4909" s="165"/>
      <c r="D4909" s="166"/>
      <c r="E4909" s="165"/>
      <c r="F4909" s="165"/>
      <c r="G4909" s="220"/>
      <c r="H4909" s="165"/>
      <c r="I4909" s="167"/>
      <c r="J4909" s="168"/>
      <c r="K4909" s="503"/>
    </row>
    <row r="4910" spans="1:11" x14ac:dyDescent="0.2">
      <c r="A4910" s="163">
        <v>4895</v>
      </c>
      <c r="B4910" s="164"/>
      <c r="C4910" s="165"/>
      <c r="D4910" s="166"/>
      <c r="E4910" s="165"/>
      <c r="F4910" s="165"/>
      <c r="G4910" s="220"/>
      <c r="H4910" s="165"/>
      <c r="I4910" s="167"/>
      <c r="J4910" s="168"/>
      <c r="K4910" s="503"/>
    </row>
    <row r="4911" spans="1:11" x14ac:dyDescent="0.2">
      <c r="A4911" s="163">
        <v>4896</v>
      </c>
      <c r="B4911" s="164"/>
      <c r="C4911" s="165"/>
      <c r="D4911" s="166"/>
      <c r="E4911" s="165"/>
      <c r="F4911" s="165"/>
      <c r="G4911" s="220"/>
      <c r="H4911" s="165"/>
      <c r="I4911" s="167"/>
      <c r="J4911" s="168"/>
      <c r="K4911" s="503"/>
    </row>
    <row r="4912" spans="1:11" x14ac:dyDescent="0.2">
      <c r="A4912" s="163">
        <v>4897</v>
      </c>
      <c r="B4912" s="164"/>
      <c r="C4912" s="165"/>
      <c r="D4912" s="166"/>
      <c r="E4912" s="165"/>
      <c r="F4912" s="165"/>
      <c r="G4912" s="220"/>
      <c r="H4912" s="165"/>
      <c r="I4912" s="167"/>
      <c r="J4912" s="168"/>
      <c r="K4912" s="503"/>
    </row>
    <row r="4913" spans="1:11" x14ac:dyDescent="0.2">
      <c r="A4913" s="163">
        <v>4898</v>
      </c>
      <c r="B4913" s="164"/>
      <c r="C4913" s="165"/>
      <c r="D4913" s="166"/>
      <c r="E4913" s="165"/>
      <c r="F4913" s="165"/>
      <c r="G4913" s="220"/>
      <c r="H4913" s="165"/>
      <c r="I4913" s="167"/>
      <c r="J4913" s="168"/>
      <c r="K4913" s="503"/>
    </row>
    <row r="4914" spans="1:11" x14ac:dyDescent="0.2">
      <c r="A4914" s="163">
        <v>4899</v>
      </c>
      <c r="B4914" s="164"/>
      <c r="C4914" s="165"/>
      <c r="D4914" s="166"/>
      <c r="E4914" s="165"/>
      <c r="F4914" s="165"/>
      <c r="G4914" s="220"/>
      <c r="H4914" s="165"/>
      <c r="I4914" s="167"/>
      <c r="J4914" s="168"/>
      <c r="K4914" s="503"/>
    </row>
    <row r="4915" spans="1:11" x14ac:dyDescent="0.2">
      <c r="A4915" s="163">
        <v>4900</v>
      </c>
      <c r="B4915" s="164"/>
      <c r="C4915" s="165"/>
      <c r="D4915" s="166"/>
      <c r="E4915" s="165"/>
      <c r="F4915" s="165"/>
      <c r="G4915" s="220"/>
      <c r="H4915" s="165"/>
      <c r="I4915" s="167"/>
      <c r="J4915" s="168"/>
      <c r="K4915" s="503"/>
    </row>
    <row r="4916" spans="1:11" x14ac:dyDescent="0.2">
      <c r="A4916" s="163">
        <v>4901</v>
      </c>
      <c r="B4916" s="164"/>
      <c r="C4916" s="165"/>
      <c r="D4916" s="166"/>
      <c r="E4916" s="165"/>
      <c r="F4916" s="165"/>
      <c r="G4916" s="220"/>
      <c r="H4916" s="165"/>
      <c r="I4916" s="167"/>
      <c r="J4916" s="168"/>
      <c r="K4916" s="503"/>
    </row>
    <row r="4917" spans="1:11" x14ac:dyDescent="0.2">
      <c r="A4917" s="163">
        <v>4902</v>
      </c>
      <c r="B4917" s="164"/>
      <c r="C4917" s="165"/>
      <c r="D4917" s="166"/>
      <c r="E4917" s="165"/>
      <c r="F4917" s="165"/>
      <c r="G4917" s="220"/>
      <c r="H4917" s="165"/>
      <c r="I4917" s="167"/>
      <c r="J4917" s="168"/>
      <c r="K4917" s="503"/>
    </row>
    <row r="4918" spans="1:11" x14ac:dyDescent="0.2">
      <c r="A4918" s="163">
        <v>4903</v>
      </c>
      <c r="B4918" s="164"/>
      <c r="C4918" s="165"/>
      <c r="D4918" s="166"/>
      <c r="E4918" s="165"/>
      <c r="F4918" s="165"/>
      <c r="G4918" s="220"/>
      <c r="H4918" s="165"/>
      <c r="I4918" s="167"/>
      <c r="J4918" s="168"/>
      <c r="K4918" s="503"/>
    </row>
    <row r="4919" spans="1:11" x14ac:dyDescent="0.2">
      <c r="A4919" s="163">
        <v>4904</v>
      </c>
      <c r="B4919" s="164"/>
      <c r="C4919" s="165"/>
      <c r="D4919" s="166"/>
      <c r="E4919" s="165"/>
      <c r="F4919" s="165"/>
      <c r="G4919" s="220"/>
      <c r="H4919" s="165"/>
      <c r="I4919" s="167"/>
      <c r="J4919" s="168"/>
      <c r="K4919" s="503"/>
    </row>
    <row r="4920" spans="1:11" x14ac:dyDescent="0.2">
      <c r="A4920" s="163">
        <v>4905</v>
      </c>
      <c r="B4920" s="164"/>
      <c r="C4920" s="165"/>
      <c r="D4920" s="166"/>
      <c r="E4920" s="165"/>
      <c r="F4920" s="165"/>
      <c r="G4920" s="220"/>
      <c r="H4920" s="165"/>
      <c r="I4920" s="167"/>
      <c r="J4920" s="168"/>
      <c r="K4920" s="503"/>
    </row>
    <row r="4921" spans="1:11" x14ac:dyDescent="0.2">
      <c r="A4921" s="163">
        <v>4906</v>
      </c>
      <c r="B4921" s="164"/>
      <c r="C4921" s="165"/>
      <c r="D4921" s="166"/>
      <c r="E4921" s="165"/>
      <c r="F4921" s="165"/>
      <c r="G4921" s="220"/>
      <c r="H4921" s="165"/>
      <c r="I4921" s="167"/>
      <c r="J4921" s="168"/>
      <c r="K4921" s="503"/>
    </row>
    <row r="4922" spans="1:11" x14ac:dyDescent="0.2">
      <c r="A4922" s="163">
        <v>4907</v>
      </c>
      <c r="B4922" s="164"/>
      <c r="C4922" s="165"/>
      <c r="D4922" s="166"/>
      <c r="E4922" s="165"/>
      <c r="F4922" s="165"/>
      <c r="G4922" s="220"/>
      <c r="H4922" s="165"/>
      <c r="I4922" s="167"/>
      <c r="J4922" s="168"/>
      <c r="K4922" s="503"/>
    </row>
    <row r="4923" spans="1:11" x14ac:dyDescent="0.2">
      <c r="A4923" s="163">
        <v>4908</v>
      </c>
      <c r="B4923" s="164"/>
      <c r="C4923" s="165"/>
      <c r="D4923" s="166"/>
      <c r="E4923" s="165"/>
      <c r="F4923" s="165"/>
      <c r="G4923" s="220"/>
      <c r="H4923" s="165"/>
      <c r="I4923" s="167"/>
      <c r="J4923" s="168"/>
      <c r="K4923" s="503"/>
    </row>
    <row r="4924" spans="1:11" x14ac:dyDescent="0.2">
      <c r="A4924" s="163">
        <v>4909</v>
      </c>
      <c r="B4924" s="164"/>
      <c r="C4924" s="165"/>
      <c r="D4924" s="166"/>
      <c r="E4924" s="165"/>
      <c r="F4924" s="165"/>
      <c r="G4924" s="220"/>
      <c r="H4924" s="165"/>
      <c r="I4924" s="167"/>
      <c r="J4924" s="168"/>
      <c r="K4924" s="503"/>
    </row>
    <row r="4925" spans="1:11" x14ac:dyDescent="0.2">
      <c r="A4925" s="163">
        <v>4910</v>
      </c>
      <c r="B4925" s="164"/>
      <c r="C4925" s="165"/>
      <c r="D4925" s="166"/>
      <c r="E4925" s="165"/>
      <c r="F4925" s="165"/>
      <c r="G4925" s="220"/>
      <c r="H4925" s="165"/>
      <c r="I4925" s="167"/>
      <c r="J4925" s="168"/>
      <c r="K4925" s="503"/>
    </row>
    <row r="4926" spans="1:11" x14ac:dyDescent="0.2">
      <c r="A4926" s="163">
        <v>4911</v>
      </c>
      <c r="B4926" s="164"/>
      <c r="C4926" s="165"/>
      <c r="D4926" s="166"/>
      <c r="E4926" s="165"/>
      <c r="F4926" s="165"/>
      <c r="G4926" s="220"/>
      <c r="H4926" s="165"/>
      <c r="I4926" s="167"/>
      <c r="J4926" s="168"/>
      <c r="K4926" s="503"/>
    </row>
    <row r="4927" spans="1:11" x14ac:dyDescent="0.2">
      <c r="A4927" s="163">
        <v>4912</v>
      </c>
      <c r="B4927" s="164"/>
      <c r="C4927" s="165"/>
      <c r="D4927" s="166"/>
      <c r="E4927" s="165"/>
      <c r="F4927" s="165"/>
      <c r="G4927" s="220"/>
      <c r="H4927" s="165"/>
      <c r="I4927" s="167"/>
      <c r="J4927" s="168"/>
      <c r="K4927" s="503"/>
    </row>
    <row r="4928" spans="1:11" x14ac:dyDescent="0.2">
      <c r="A4928" s="163">
        <v>4913</v>
      </c>
      <c r="B4928" s="164"/>
      <c r="C4928" s="165"/>
      <c r="D4928" s="166"/>
      <c r="E4928" s="165"/>
      <c r="F4928" s="165"/>
      <c r="G4928" s="220"/>
      <c r="H4928" s="165"/>
      <c r="I4928" s="167"/>
      <c r="J4928" s="168"/>
      <c r="K4928" s="503"/>
    </row>
    <row r="4929" spans="1:11" x14ac:dyDescent="0.2">
      <c r="A4929" s="163">
        <v>4914</v>
      </c>
      <c r="B4929" s="164"/>
      <c r="C4929" s="165"/>
      <c r="D4929" s="166"/>
      <c r="E4929" s="165"/>
      <c r="F4929" s="165"/>
      <c r="G4929" s="220"/>
      <c r="H4929" s="165"/>
      <c r="I4929" s="167"/>
      <c r="J4929" s="168"/>
      <c r="K4929" s="503"/>
    </row>
    <row r="4930" spans="1:11" x14ac:dyDescent="0.2">
      <c r="A4930" s="163">
        <v>4915</v>
      </c>
      <c r="B4930" s="164"/>
      <c r="C4930" s="165"/>
      <c r="D4930" s="166"/>
      <c r="E4930" s="165"/>
      <c r="F4930" s="165"/>
      <c r="G4930" s="220"/>
      <c r="H4930" s="165"/>
      <c r="I4930" s="167"/>
      <c r="J4930" s="168"/>
      <c r="K4930" s="503"/>
    </row>
    <row r="4931" spans="1:11" x14ac:dyDescent="0.2">
      <c r="A4931" s="163">
        <v>4916</v>
      </c>
      <c r="B4931" s="164"/>
      <c r="C4931" s="165"/>
      <c r="D4931" s="166"/>
      <c r="E4931" s="165"/>
      <c r="F4931" s="165"/>
      <c r="G4931" s="220"/>
      <c r="H4931" s="165"/>
      <c r="I4931" s="167"/>
      <c r="J4931" s="168"/>
      <c r="K4931" s="503"/>
    </row>
    <row r="4932" spans="1:11" x14ac:dyDescent="0.2">
      <c r="A4932" s="163">
        <v>4917</v>
      </c>
      <c r="B4932" s="164"/>
      <c r="C4932" s="165"/>
      <c r="D4932" s="166"/>
      <c r="E4932" s="165"/>
      <c r="F4932" s="165"/>
      <c r="G4932" s="220"/>
      <c r="H4932" s="165"/>
      <c r="I4932" s="167"/>
      <c r="J4932" s="168"/>
      <c r="K4932" s="503"/>
    </row>
    <row r="4933" spans="1:11" x14ac:dyDescent="0.2">
      <c r="A4933" s="163">
        <v>4918</v>
      </c>
      <c r="B4933" s="164"/>
      <c r="C4933" s="165"/>
      <c r="D4933" s="166"/>
      <c r="E4933" s="165"/>
      <c r="F4933" s="165"/>
      <c r="G4933" s="220"/>
      <c r="H4933" s="165"/>
      <c r="I4933" s="167"/>
      <c r="J4933" s="168"/>
      <c r="K4933" s="503"/>
    </row>
    <row r="4934" spans="1:11" x14ac:dyDescent="0.2">
      <c r="A4934" s="163">
        <v>4919</v>
      </c>
      <c r="B4934" s="164"/>
      <c r="C4934" s="165"/>
      <c r="D4934" s="166"/>
      <c r="E4934" s="165"/>
      <c r="F4934" s="165"/>
      <c r="G4934" s="220"/>
      <c r="H4934" s="165"/>
      <c r="I4934" s="167"/>
      <c r="J4934" s="168"/>
      <c r="K4934" s="503"/>
    </row>
    <row r="4935" spans="1:11" x14ac:dyDescent="0.2">
      <c r="A4935" s="163">
        <v>4920</v>
      </c>
      <c r="B4935" s="164"/>
      <c r="C4935" s="165"/>
      <c r="D4935" s="166"/>
      <c r="E4935" s="165"/>
      <c r="F4935" s="165"/>
      <c r="G4935" s="220"/>
      <c r="H4935" s="165"/>
      <c r="I4935" s="167"/>
      <c r="J4935" s="168"/>
      <c r="K4935" s="503"/>
    </row>
    <row r="4936" spans="1:11" x14ac:dyDescent="0.2">
      <c r="A4936" s="163">
        <v>4921</v>
      </c>
      <c r="B4936" s="164"/>
      <c r="C4936" s="165"/>
      <c r="D4936" s="166"/>
      <c r="E4936" s="165"/>
      <c r="F4936" s="165"/>
      <c r="G4936" s="220"/>
      <c r="H4936" s="165"/>
      <c r="I4936" s="167"/>
      <c r="J4936" s="168"/>
      <c r="K4936" s="503"/>
    </row>
    <row r="4937" spans="1:11" x14ac:dyDescent="0.2">
      <c r="A4937" s="163">
        <v>4922</v>
      </c>
      <c r="B4937" s="164"/>
      <c r="C4937" s="165"/>
      <c r="D4937" s="166"/>
      <c r="E4937" s="165"/>
      <c r="F4937" s="165"/>
      <c r="G4937" s="220"/>
      <c r="H4937" s="165"/>
      <c r="I4937" s="167"/>
      <c r="J4937" s="168"/>
      <c r="K4937" s="503"/>
    </row>
    <row r="4938" spans="1:11" x14ac:dyDescent="0.2">
      <c r="A4938" s="163">
        <v>4923</v>
      </c>
      <c r="B4938" s="164"/>
      <c r="C4938" s="165"/>
      <c r="D4938" s="166"/>
      <c r="E4938" s="165"/>
      <c r="F4938" s="165"/>
      <c r="G4938" s="220"/>
      <c r="H4938" s="165"/>
      <c r="I4938" s="167"/>
      <c r="J4938" s="168"/>
      <c r="K4938" s="503"/>
    </row>
    <row r="4939" spans="1:11" x14ac:dyDescent="0.2">
      <c r="A4939" s="163">
        <v>4924</v>
      </c>
      <c r="B4939" s="164"/>
      <c r="C4939" s="165"/>
      <c r="D4939" s="166"/>
      <c r="E4939" s="165"/>
      <c r="F4939" s="165"/>
      <c r="G4939" s="220"/>
      <c r="H4939" s="165"/>
      <c r="I4939" s="167"/>
      <c r="J4939" s="168"/>
      <c r="K4939" s="503"/>
    </row>
    <row r="4940" spans="1:11" x14ac:dyDescent="0.2">
      <c r="A4940" s="163">
        <v>4925</v>
      </c>
      <c r="B4940" s="164"/>
      <c r="C4940" s="165"/>
      <c r="D4940" s="166"/>
      <c r="E4940" s="165"/>
      <c r="F4940" s="165"/>
      <c r="G4940" s="220"/>
      <c r="H4940" s="165"/>
      <c r="I4940" s="167"/>
      <c r="J4940" s="168"/>
      <c r="K4940" s="503"/>
    </row>
    <row r="4941" spans="1:11" x14ac:dyDescent="0.2">
      <c r="A4941" s="163">
        <v>4926</v>
      </c>
      <c r="B4941" s="164"/>
      <c r="C4941" s="165"/>
      <c r="D4941" s="166"/>
      <c r="E4941" s="165"/>
      <c r="F4941" s="165"/>
      <c r="G4941" s="220"/>
      <c r="H4941" s="165"/>
      <c r="I4941" s="167"/>
      <c r="J4941" s="168"/>
      <c r="K4941" s="503"/>
    </row>
    <row r="4942" spans="1:11" x14ac:dyDescent="0.2">
      <c r="A4942" s="163">
        <v>4927</v>
      </c>
      <c r="B4942" s="164"/>
      <c r="C4942" s="165"/>
      <c r="D4942" s="166"/>
      <c r="E4942" s="165"/>
      <c r="F4942" s="165"/>
      <c r="G4942" s="220"/>
      <c r="H4942" s="165"/>
      <c r="I4942" s="167"/>
      <c r="J4942" s="168"/>
      <c r="K4942" s="503"/>
    </row>
    <row r="4943" spans="1:11" x14ac:dyDescent="0.2">
      <c r="A4943" s="163">
        <v>4928</v>
      </c>
      <c r="B4943" s="164"/>
      <c r="C4943" s="165"/>
      <c r="D4943" s="166"/>
      <c r="E4943" s="165"/>
      <c r="F4943" s="165"/>
      <c r="G4943" s="220"/>
      <c r="H4943" s="165"/>
      <c r="I4943" s="167"/>
      <c r="J4943" s="168"/>
      <c r="K4943" s="503"/>
    </row>
    <row r="4944" spans="1:11" x14ac:dyDescent="0.2">
      <c r="A4944" s="163">
        <v>4929</v>
      </c>
      <c r="B4944" s="164"/>
      <c r="C4944" s="165"/>
      <c r="D4944" s="166"/>
      <c r="E4944" s="165"/>
      <c r="F4944" s="165"/>
      <c r="G4944" s="220"/>
      <c r="H4944" s="165"/>
      <c r="I4944" s="167"/>
      <c r="J4944" s="168"/>
      <c r="K4944" s="503"/>
    </row>
    <row r="4945" spans="1:11" x14ac:dyDescent="0.2">
      <c r="A4945" s="163">
        <v>4930</v>
      </c>
      <c r="B4945" s="164"/>
      <c r="C4945" s="165"/>
      <c r="D4945" s="166"/>
      <c r="E4945" s="165"/>
      <c r="F4945" s="165"/>
      <c r="G4945" s="220"/>
      <c r="H4945" s="165"/>
      <c r="I4945" s="167"/>
      <c r="J4945" s="168"/>
      <c r="K4945" s="503"/>
    </row>
    <row r="4946" spans="1:11" x14ac:dyDescent="0.2">
      <c r="A4946" s="163">
        <v>4931</v>
      </c>
      <c r="B4946" s="164"/>
      <c r="C4946" s="165"/>
      <c r="D4946" s="166"/>
      <c r="E4946" s="165"/>
      <c r="F4946" s="165"/>
      <c r="G4946" s="220"/>
      <c r="H4946" s="165"/>
      <c r="I4946" s="167"/>
      <c r="J4946" s="168"/>
      <c r="K4946" s="503"/>
    </row>
    <row r="4947" spans="1:11" x14ac:dyDescent="0.2">
      <c r="A4947" s="163">
        <v>4932</v>
      </c>
      <c r="B4947" s="164"/>
      <c r="C4947" s="165"/>
      <c r="D4947" s="166"/>
      <c r="E4947" s="165"/>
      <c r="F4947" s="165"/>
      <c r="G4947" s="220"/>
      <c r="H4947" s="165"/>
      <c r="I4947" s="167"/>
      <c r="J4947" s="168"/>
      <c r="K4947" s="503"/>
    </row>
    <row r="4948" spans="1:11" x14ac:dyDescent="0.2">
      <c r="A4948" s="163">
        <v>4933</v>
      </c>
      <c r="B4948" s="164"/>
      <c r="C4948" s="165"/>
      <c r="D4948" s="166"/>
      <c r="E4948" s="165"/>
      <c r="F4948" s="165"/>
      <c r="G4948" s="220"/>
      <c r="H4948" s="165"/>
      <c r="I4948" s="167"/>
      <c r="J4948" s="168"/>
      <c r="K4948" s="503"/>
    </row>
    <row r="4949" spans="1:11" x14ac:dyDescent="0.2">
      <c r="A4949" s="163">
        <v>4934</v>
      </c>
      <c r="B4949" s="164"/>
      <c r="C4949" s="165"/>
      <c r="D4949" s="166"/>
      <c r="E4949" s="165"/>
      <c r="F4949" s="165"/>
      <c r="G4949" s="220"/>
      <c r="H4949" s="165"/>
      <c r="I4949" s="167"/>
      <c r="J4949" s="168"/>
      <c r="K4949" s="503"/>
    </row>
    <row r="4950" spans="1:11" x14ac:dyDescent="0.2">
      <c r="A4950" s="163">
        <v>4935</v>
      </c>
      <c r="B4950" s="164"/>
      <c r="C4950" s="165"/>
      <c r="D4950" s="166"/>
      <c r="E4950" s="165"/>
      <c r="F4950" s="165"/>
      <c r="G4950" s="220"/>
      <c r="H4950" s="165"/>
      <c r="I4950" s="167"/>
      <c r="J4950" s="168"/>
      <c r="K4950" s="503"/>
    </row>
    <row r="4951" spans="1:11" x14ac:dyDescent="0.2">
      <c r="A4951" s="163">
        <v>4936</v>
      </c>
      <c r="B4951" s="164"/>
      <c r="C4951" s="165"/>
      <c r="D4951" s="166"/>
      <c r="E4951" s="165"/>
      <c r="F4951" s="165"/>
      <c r="G4951" s="220"/>
      <c r="H4951" s="165"/>
      <c r="I4951" s="167"/>
      <c r="J4951" s="168"/>
      <c r="K4951" s="503"/>
    </row>
    <row r="4952" spans="1:11" x14ac:dyDescent="0.2">
      <c r="A4952" s="163">
        <v>4937</v>
      </c>
      <c r="B4952" s="164"/>
      <c r="C4952" s="165"/>
      <c r="D4952" s="166"/>
      <c r="E4952" s="165"/>
      <c r="F4952" s="165"/>
      <c r="G4952" s="220"/>
      <c r="H4952" s="165"/>
      <c r="I4952" s="167"/>
      <c r="J4952" s="168"/>
      <c r="K4952" s="503"/>
    </row>
    <row r="4953" spans="1:11" x14ac:dyDescent="0.2">
      <c r="A4953" s="163">
        <v>4938</v>
      </c>
      <c r="B4953" s="164"/>
      <c r="C4953" s="165"/>
      <c r="D4953" s="166"/>
      <c r="E4953" s="165"/>
      <c r="F4953" s="165"/>
      <c r="G4953" s="220"/>
      <c r="H4953" s="165"/>
      <c r="I4953" s="167"/>
      <c r="J4953" s="168"/>
      <c r="K4953" s="503"/>
    </row>
    <row r="4954" spans="1:11" x14ac:dyDescent="0.2">
      <c r="A4954" s="163">
        <v>4939</v>
      </c>
      <c r="B4954" s="164"/>
      <c r="C4954" s="165"/>
      <c r="D4954" s="166"/>
      <c r="E4954" s="165"/>
      <c r="F4954" s="165"/>
      <c r="G4954" s="220"/>
      <c r="H4954" s="165"/>
      <c r="I4954" s="167"/>
      <c r="J4954" s="168"/>
      <c r="K4954" s="503"/>
    </row>
    <row r="4955" spans="1:11" x14ac:dyDescent="0.2">
      <c r="A4955" s="163">
        <v>4940</v>
      </c>
      <c r="B4955" s="164"/>
      <c r="C4955" s="165"/>
      <c r="D4955" s="166"/>
      <c r="E4955" s="165"/>
      <c r="F4955" s="165"/>
      <c r="G4955" s="220"/>
      <c r="H4955" s="165"/>
      <c r="I4955" s="167"/>
      <c r="J4955" s="168"/>
      <c r="K4955" s="503"/>
    </row>
    <row r="4956" spans="1:11" x14ac:dyDescent="0.2">
      <c r="A4956" s="163">
        <v>4941</v>
      </c>
      <c r="B4956" s="164"/>
      <c r="C4956" s="165"/>
      <c r="D4956" s="166"/>
      <c r="E4956" s="165"/>
      <c r="F4956" s="165"/>
      <c r="G4956" s="220"/>
      <c r="H4956" s="165"/>
      <c r="I4956" s="167"/>
      <c r="J4956" s="168"/>
      <c r="K4956" s="503"/>
    </row>
    <row r="4957" spans="1:11" x14ac:dyDescent="0.2">
      <c r="A4957" s="163">
        <v>4942</v>
      </c>
      <c r="B4957" s="164"/>
      <c r="C4957" s="165"/>
      <c r="D4957" s="166"/>
      <c r="E4957" s="165"/>
      <c r="F4957" s="165"/>
      <c r="G4957" s="220"/>
      <c r="H4957" s="165"/>
      <c r="I4957" s="167"/>
      <c r="J4957" s="168"/>
      <c r="K4957" s="503"/>
    </row>
    <row r="4958" spans="1:11" x14ac:dyDescent="0.2">
      <c r="A4958" s="163">
        <v>4943</v>
      </c>
      <c r="B4958" s="164"/>
      <c r="C4958" s="165"/>
      <c r="D4958" s="166"/>
      <c r="E4958" s="165"/>
      <c r="F4958" s="165"/>
      <c r="G4958" s="220"/>
      <c r="H4958" s="165"/>
      <c r="I4958" s="167"/>
      <c r="J4958" s="168"/>
      <c r="K4958" s="503"/>
    </row>
    <row r="4959" spans="1:11" x14ac:dyDescent="0.2">
      <c r="A4959" s="163">
        <v>4944</v>
      </c>
      <c r="B4959" s="164"/>
      <c r="C4959" s="165"/>
      <c r="D4959" s="166"/>
      <c r="E4959" s="165"/>
      <c r="F4959" s="165"/>
      <c r="G4959" s="220"/>
      <c r="H4959" s="165"/>
      <c r="I4959" s="167"/>
      <c r="J4959" s="168"/>
      <c r="K4959" s="503"/>
    </row>
    <row r="4960" spans="1:11" x14ac:dyDescent="0.2">
      <c r="A4960" s="163">
        <v>4945</v>
      </c>
      <c r="B4960" s="164"/>
      <c r="C4960" s="165"/>
      <c r="D4960" s="166"/>
      <c r="E4960" s="165"/>
      <c r="F4960" s="165"/>
      <c r="G4960" s="220"/>
      <c r="H4960" s="165"/>
      <c r="I4960" s="167"/>
      <c r="J4960" s="168"/>
      <c r="K4960" s="503"/>
    </row>
    <row r="4961" spans="1:11" x14ac:dyDescent="0.2">
      <c r="A4961" s="163">
        <v>4946</v>
      </c>
      <c r="B4961" s="164"/>
      <c r="C4961" s="165"/>
      <c r="D4961" s="166"/>
      <c r="E4961" s="165"/>
      <c r="F4961" s="165"/>
      <c r="G4961" s="220"/>
      <c r="H4961" s="165"/>
      <c r="I4961" s="167"/>
      <c r="J4961" s="168"/>
      <c r="K4961" s="503"/>
    </row>
    <row r="4962" spans="1:11" x14ac:dyDescent="0.2">
      <c r="A4962" s="163">
        <v>4947</v>
      </c>
      <c r="B4962" s="164"/>
      <c r="C4962" s="165"/>
      <c r="D4962" s="166"/>
      <c r="E4962" s="165"/>
      <c r="F4962" s="165"/>
      <c r="G4962" s="220"/>
      <c r="H4962" s="165"/>
      <c r="I4962" s="167"/>
      <c r="J4962" s="168"/>
      <c r="K4962" s="503"/>
    </row>
    <row r="4963" spans="1:11" x14ac:dyDescent="0.2">
      <c r="A4963" s="163">
        <v>4948</v>
      </c>
      <c r="B4963" s="164"/>
      <c r="C4963" s="165"/>
      <c r="D4963" s="166"/>
      <c r="E4963" s="165"/>
      <c r="F4963" s="165"/>
      <c r="G4963" s="220"/>
      <c r="H4963" s="165"/>
      <c r="I4963" s="167"/>
      <c r="J4963" s="168"/>
      <c r="K4963" s="503"/>
    </row>
    <row r="4964" spans="1:11" x14ac:dyDescent="0.2">
      <c r="A4964" s="163">
        <v>4949</v>
      </c>
      <c r="B4964" s="164"/>
      <c r="C4964" s="165"/>
      <c r="D4964" s="166"/>
      <c r="E4964" s="165"/>
      <c r="F4964" s="165"/>
      <c r="G4964" s="220"/>
      <c r="H4964" s="165"/>
      <c r="I4964" s="167"/>
      <c r="J4964" s="168"/>
      <c r="K4964" s="503"/>
    </row>
    <row r="4965" spans="1:11" x14ac:dyDescent="0.2">
      <c r="A4965" s="163">
        <v>4950</v>
      </c>
      <c r="B4965" s="164"/>
      <c r="C4965" s="165"/>
      <c r="D4965" s="166"/>
      <c r="E4965" s="165"/>
      <c r="F4965" s="165"/>
      <c r="G4965" s="220"/>
      <c r="H4965" s="165"/>
      <c r="I4965" s="167"/>
      <c r="J4965" s="168"/>
      <c r="K4965" s="503"/>
    </row>
    <row r="4966" spans="1:11" x14ac:dyDescent="0.2">
      <c r="A4966" s="163">
        <v>4951</v>
      </c>
      <c r="B4966" s="164"/>
      <c r="C4966" s="165"/>
      <c r="D4966" s="166"/>
      <c r="E4966" s="165"/>
      <c r="F4966" s="165"/>
      <c r="G4966" s="220"/>
      <c r="H4966" s="165"/>
      <c r="I4966" s="167"/>
      <c r="J4966" s="168"/>
      <c r="K4966" s="503"/>
    </row>
    <row r="4967" spans="1:11" x14ac:dyDescent="0.2">
      <c r="A4967" s="163">
        <v>4952</v>
      </c>
      <c r="B4967" s="164"/>
      <c r="C4967" s="165"/>
      <c r="D4967" s="166"/>
      <c r="E4967" s="165"/>
      <c r="F4967" s="165"/>
      <c r="G4967" s="220"/>
      <c r="H4967" s="165"/>
      <c r="I4967" s="167"/>
      <c r="J4967" s="168"/>
      <c r="K4967" s="503"/>
    </row>
    <row r="4968" spans="1:11" x14ac:dyDescent="0.2">
      <c r="A4968" s="163">
        <v>4953</v>
      </c>
      <c r="B4968" s="164"/>
      <c r="C4968" s="165"/>
      <c r="D4968" s="166"/>
      <c r="E4968" s="165"/>
      <c r="F4968" s="165"/>
      <c r="G4968" s="220"/>
      <c r="H4968" s="165"/>
      <c r="I4968" s="167"/>
      <c r="J4968" s="168"/>
      <c r="K4968" s="503"/>
    </row>
    <row r="4969" spans="1:11" x14ac:dyDescent="0.2">
      <c r="A4969" s="163">
        <v>4954</v>
      </c>
      <c r="B4969" s="164"/>
      <c r="C4969" s="165"/>
      <c r="D4969" s="166"/>
      <c r="E4969" s="165"/>
      <c r="F4969" s="165"/>
      <c r="G4969" s="220"/>
      <c r="H4969" s="165"/>
      <c r="I4969" s="167"/>
      <c r="J4969" s="168"/>
      <c r="K4969" s="503"/>
    </row>
    <row r="4970" spans="1:11" x14ac:dyDescent="0.2">
      <c r="A4970" s="163">
        <v>4955</v>
      </c>
      <c r="B4970" s="164"/>
      <c r="C4970" s="165"/>
      <c r="D4970" s="166"/>
      <c r="E4970" s="165"/>
      <c r="F4970" s="165"/>
      <c r="G4970" s="220"/>
      <c r="H4970" s="165"/>
      <c r="I4970" s="167"/>
      <c r="J4970" s="168"/>
      <c r="K4970" s="503"/>
    </row>
    <row r="4971" spans="1:11" x14ac:dyDescent="0.2">
      <c r="A4971" s="163">
        <v>4956</v>
      </c>
      <c r="B4971" s="164"/>
      <c r="C4971" s="165"/>
      <c r="D4971" s="166"/>
      <c r="E4971" s="165"/>
      <c r="F4971" s="165"/>
      <c r="G4971" s="220"/>
      <c r="H4971" s="165"/>
      <c r="I4971" s="167"/>
      <c r="J4971" s="168"/>
      <c r="K4971" s="503"/>
    </row>
    <row r="4972" spans="1:11" x14ac:dyDescent="0.2">
      <c r="A4972" s="163">
        <v>4957</v>
      </c>
      <c r="B4972" s="164"/>
      <c r="C4972" s="165"/>
      <c r="D4972" s="166"/>
      <c r="E4972" s="165"/>
      <c r="F4972" s="165"/>
      <c r="G4972" s="220"/>
      <c r="H4972" s="165"/>
      <c r="I4972" s="167"/>
      <c r="J4972" s="168"/>
      <c r="K4972" s="503"/>
    </row>
    <row r="4973" spans="1:11" x14ac:dyDescent="0.2">
      <c r="A4973" s="163">
        <v>4958</v>
      </c>
      <c r="B4973" s="164"/>
      <c r="C4973" s="165"/>
      <c r="D4973" s="166"/>
      <c r="E4973" s="165"/>
      <c r="F4973" s="165"/>
      <c r="G4973" s="220"/>
      <c r="H4973" s="165"/>
      <c r="I4973" s="167"/>
      <c r="J4973" s="168"/>
      <c r="K4973" s="503"/>
    </row>
    <row r="4974" spans="1:11" x14ac:dyDescent="0.2">
      <c r="A4974" s="163">
        <v>4959</v>
      </c>
      <c r="B4974" s="164"/>
      <c r="C4974" s="165"/>
      <c r="D4974" s="166"/>
      <c r="E4974" s="165"/>
      <c r="F4974" s="165"/>
      <c r="G4974" s="220"/>
      <c r="H4974" s="165"/>
      <c r="I4974" s="167"/>
      <c r="J4974" s="168"/>
      <c r="K4974" s="503"/>
    </row>
    <row r="4975" spans="1:11" x14ac:dyDescent="0.2">
      <c r="A4975" s="163">
        <v>4960</v>
      </c>
      <c r="B4975" s="164"/>
      <c r="C4975" s="165"/>
      <c r="D4975" s="166"/>
      <c r="E4975" s="165"/>
      <c r="F4975" s="165"/>
      <c r="G4975" s="220"/>
      <c r="H4975" s="165"/>
      <c r="I4975" s="167"/>
      <c r="J4975" s="168"/>
      <c r="K4975" s="503"/>
    </row>
    <row r="4976" spans="1:11" x14ac:dyDescent="0.2">
      <c r="A4976" s="163">
        <v>4961</v>
      </c>
      <c r="B4976" s="164"/>
      <c r="C4976" s="165"/>
      <c r="D4976" s="166"/>
      <c r="E4976" s="165"/>
      <c r="F4976" s="165"/>
      <c r="G4976" s="220"/>
      <c r="H4976" s="165"/>
      <c r="I4976" s="167"/>
      <c r="J4976" s="168"/>
      <c r="K4976" s="503"/>
    </row>
    <row r="4977" spans="1:11" x14ac:dyDescent="0.2">
      <c r="A4977" s="163">
        <v>4962</v>
      </c>
      <c r="B4977" s="164"/>
      <c r="C4977" s="165"/>
      <c r="D4977" s="166"/>
      <c r="E4977" s="165"/>
      <c r="F4977" s="165"/>
      <c r="G4977" s="220"/>
      <c r="H4977" s="165"/>
      <c r="I4977" s="167"/>
      <c r="J4977" s="168"/>
      <c r="K4977" s="503"/>
    </row>
    <row r="4978" spans="1:11" x14ac:dyDescent="0.2">
      <c r="A4978" s="163">
        <v>4963</v>
      </c>
      <c r="B4978" s="164"/>
      <c r="C4978" s="165"/>
      <c r="D4978" s="166"/>
      <c r="E4978" s="165"/>
      <c r="F4978" s="165"/>
      <c r="G4978" s="220"/>
      <c r="H4978" s="165"/>
      <c r="I4978" s="167"/>
      <c r="J4978" s="168"/>
      <c r="K4978" s="503"/>
    </row>
    <row r="4979" spans="1:11" x14ac:dyDescent="0.2">
      <c r="A4979" s="163">
        <v>4964</v>
      </c>
      <c r="B4979" s="164"/>
      <c r="C4979" s="165"/>
      <c r="D4979" s="166"/>
      <c r="E4979" s="165"/>
      <c r="F4979" s="165"/>
      <c r="G4979" s="220"/>
      <c r="H4979" s="165"/>
      <c r="I4979" s="167"/>
      <c r="J4979" s="168"/>
      <c r="K4979" s="503"/>
    </row>
    <row r="4980" spans="1:11" x14ac:dyDescent="0.2">
      <c r="A4980" s="163">
        <v>4965</v>
      </c>
      <c r="B4980" s="164"/>
      <c r="C4980" s="165"/>
      <c r="D4980" s="166"/>
      <c r="E4980" s="165"/>
      <c r="F4980" s="165"/>
      <c r="G4980" s="220"/>
      <c r="H4980" s="165"/>
      <c r="I4980" s="167"/>
      <c r="J4980" s="168"/>
      <c r="K4980" s="503"/>
    </row>
    <row r="4981" spans="1:11" x14ac:dyDescent="0.2">
      <c r="A4981" s="163">
        <v>4966</v>
      </c>
      <c r="B4981" s="164"/>
      <c r="C4981" s="165"/>
      <c r="D4981" s="166"/>
      <c r="E4981" s="165"/>
      <c r="F4981" s="165"/>
      <c r="G4981" s="220"/>
      <c r="H4981" s="165"/>
      <c r="I4981" s="167"/>
      <c r="J4981" s="168"/>
      <c r="K4981" s="503"/>
    </row>
    <row r="4982" spans="1:11" x14ac:dyDescent="0.2">
      <c r="A4982" s="163">
        <v>4967</v>
      </c>
      <c r="B4982" s="164"/>
      <c r="C4982" s="165"/>
      <c r="D4982" s="166"/>
      <c r="E4982" s="165"/>
      <c r="F4982" s="165"/>
      <c r="G4982" s="220"/>
      <c r="H4982" s="165"/>
      <c r="I4982" s="167"/>
      <c r="J4982" s="168"/>
      <c r="K4982" s="503"/>
    </row>
    <row r="4983" spans="1:11" x14ac:dyDescent="0.2">
      <c r="A4983" s="163">
        <v>4968</v>
      </c>
      <c r="B4983" s="164"/>
      <c r="C4983" s="165"/>
      <c r="D4983" s="166"/>
      <c r="E4983" s="165"/>
      <c r="F4983" s="165"/>
      <c r="G4983" s="220"/>
      <c r="H4983" s="165"/>
      <c r="I4983" s="167"/>
      <c r="J4983" s="168"/>
      <c r="K4983" s="503"/>
    </row>
    <row r="4984" spans="1:11" x14ac:dyDescent="0.2">
      <c r="A4984" s="163">
        <v>4969</v>
      </c>
      <c r="B4984" s="164"/>
      <c r="C4984" s="165"/>
      <c r="D4984" s="166"/>
      <c r="E4984" s="165"/>
      <c r="F4984" s="165"/>
      <c r="G4984" s="220"/>
      <c r="H4984" s="165"/>
      <c r="I4984" s="167"/>
      <c r="J4984" s="168"/>
      <c r="K4984" s="503"/>
    </row>
    <row r="4985" spans="1:11" x14ac:dyDescent="0.2">
      <c r="A4985" s="163">
        <v>4970</v>
      </c>
      <c r="B4985" s="164"/>
      <c r="C4985" s="165"/>
      <c r="D4985" s="166"/>
      <c r="E4985" s="165"/>
      <c r="F4985" s="165"/>
      <c r="G4985" s="220"/>
      <c r="H4985" s="165"/>
      <c r="I4985" s="167"/>
      <c r="J4985" s="168"/>
      <c r="K4985" s="503"/>
    </row>
    <row r="4986" spans="1:11" x14ac:dyDescent="0.2">
      <c r="A4986" s="163">
        <v>4971</v>
      </c>
      <c r="B4986" s="164"/>
      <c r="C4986" s="165"/>
      <c r="D4986" s="166"/>
      <c r="E4986" s="165"/>
      <c r="F4986" s="165"/>
      <c r="G4986" s="220"/>
      <c r="H4986" s="165"/>
      <c r="I4986" s="167"/>
      <c r="J4986" s="168"/>
      <c r="K4986" s="503"/>
    </row>
    <row r="4987" spans="1:11" x14ac:dyDescent="0.2">
      <c r="A4987" s="163">
        <v>4972</v>
      </c>
      <c r="B4987" s="164"/>
      <c r="C4987" s="165"/>
      <c r="D4987" s="166"/>
      <c r="E4987" s="165"/>
      <c r="F4987" s="165"/>
      <c r="G4987" s="220"/>
      <c r="H4987" s="165"/>
      <c r="I4987" s="167"/>
      <c r="J4987" s="168"/>
      <c r="K4987" s="503"/>
    </row>
    <row r="4988" spans="1:11" x14ac:dyDescent="0.2">
      <c r="A4988" s="163">
        <v>4973</v>
      </c>
      <c r="B4988" s="164"/>
      <c r="C4988" s="165"/>
      <c r="D4988" s="166"/>
      <c r="E4988" s="165"/>
      <c r="F4988" s="165"/>
      <c r="G4988" s="220"/>
      <c r="H4988" s="165"/>
      <c r="I4988" s="167"/>
      <c r="J4988" s="168"/>
      <c r="K4988" s="503"/>
    </row>
    <row r="4989" spans="1:11" x14ac:dyDescent="0.2">
      <c r="A4989" s="163">
        <v>4974</v>
      </c>
      <c r="B4989" s="164"/>
      <c r="C4989" s="165"/>
      <c r="D4989" s="166"/>
      <c r="E4989" s="165"/>
      <c r="F4989" s="165"/>
      <c r="G4989" s="220"/>
      <c r="H4989" s="165"/>
      <c r="I4989" s="167"/>
      <c r="J4989" s="168"/>
      <c r="K4989" s="503"/>
    </row>
    <row r="4990" spans="1:11" x14ac:dyDescent="0.2">
      <c r="A4990" s="163">
        <v>4975</v>
      </c>
      <c r="B4990" s="164"/>
      <c r="C4990" s="165"/>
      <c r="D4990" s="166"/>
      <c r="E4990" s="165"/>
      <c r="F4990" s="165"/>
      <c r="G4990" s="220"/>
      <c r="H4990" s="165"/>
      <c r="I4990" s="167"/>
      <c r="J4990" s="168"/>
      <c r="K4990" s="503"/>
    </row>
    <row r="4991" spans="1:11" x14ac:dyDescent="0.2">
      <c r="A4991" s="163">
        <v>4976</v>
      </c>
      <c r="B4991" s="164"/>
      <c r="C4991" s="165"/>
      <c r="D4991" s="166"/>
      <c r="E4991" s="165"/>
      <c r="F4991" s="165"/>
      <c r="G4991" s="220"/>
      <c r="H4991" s="165"/>
      <c r="I4991" s="167"/>
      <c r="J4991" s="168"/>
      <c r="K4991" s="503"/>
    </row>
    <row r="4992" spans="1:11" x14ac:dyDescent="0.2">
      <c r="A4992" s="163">
        <v>4977</v>
      </c>
      <c r="B4992" s="164"/>
      <c r="C4992" s="165"/>
      <c r="D4992" s="166"/>
      <c r="E4992" s="165"/>
      <c r="F4992" s="165"/>
      <c r="G4992" s="220"/>
      <c r="H4992" s="165"/>
      <c r="I4992" s="167"/>
      <c r="J4992" s="168"/>
      <c r="K4992" s="503"/>
    </row>
    <row r="4993" spans="1:11" x14ac:dyDescent="0.2">
      <c r="A4993" s="163">
        <v>4978</v>
      </c>
      <c r="B4993" s="164"/>
      <c r="C4993" s="165"/>
      <c r="D4993" s="166"/>
      <c r="E4993" s="165"/>
      <c r="F4993" s="165"/>
      <c r="G4993" s="220"/>
      <c r="H4993" s="165"/>
      <c r="I4993" s="167"/>
      <c r="J4993" s="168"/>
      <c r="K4993" s="503"/>
    </row>
    <row r="4994" spans="1:11" x14ac:dyDescent="0.2">
      <c r="A4994" s="163">
        <v>4979</v>
      </c>
      <c r="B4994" s="164"/>
      <c r="C4994" s="165"/>
      <c r="D4994" s="166"/>
      <c r="E4994" s="165"/>
      <c r="F4994" s="165"/>
      <c r="G4994" s="220"/>
      <c r="H4994" s="165"/>
      <c r="I4994" s="167"/>
      <c r="J4994" s="168"/>
      <c r="K4994" s="503"/>
    </row>
    <row r="4995" spans="1:11" x14ac:dyDescent="0.2">
      <c r="A4995" s="163">
        <v>4980</v>
      </c>
      <c r="B4995" s="164"/>
      <c r="C4995" s="165"/>
      <c r="D4995" s="166"/>
      <c r="E4995" s="165"/>
      <c r="F4995" s="165"/>
      <c r="G4995" s="220"/>
      <c r="H4995" s="165"/>
      <c r="I4995" s="167"/>
      <c r="J4995" s="168"/>
      <c r="K4995" s="503"/>
    </row>
    <row r="4996" spans="1:11" x14ac:dyDescent="0.2">
      <c r="A4996" s="163">
        <v>4981</v>
      </c>
      <c r="B4996" s="164"/>
      <c r="C4996" s="165"/>
      <c r="D4996" s="166"/>
      <c r="E4996" s="165"/>
      <c r="F4996" s="165"/>
      <c r="G4996" s="220"/>
      <c r="H4996" s="165"/>
      <c r="I4996" s="167"/>
      <c r="J4996" s="168"/>
      <c r="K4996" s="503"/>
    </row>
    <row r="4997" spans="1:11" x14ac:dyDescent="0.2">
      <c r="A4997" s="163">
        <v>4982</v>
      </c>
      <c r="B4997" s="164"/>
      <c r="C4997" s="165"/>
      <c r="D4997" s="166"/>
      <c r="E4997" s="165"/>
      <c r="F4997" s="165"/>
      <c r="G4997" s="220"/>
      <c r="H4997" s="165"/>
      <c r="I4997" s="167"/>
      <c r="J4997" s="168"/>
      <c r="K4997" s="503"/>
    </row>
    <row r="4998" spans="1:11" x14ac:dyDescent="0.2">
      <c r="A4998" s="163">
        <v>4983</v>
      </c>
      <c r="B4998" s="164"/>
      <c r="C4998" s="165"/>
      <c r="D4998" s="166"/>
      <c r="E4998" s="165"/>
      <c r="F4998" s="165"/>
      <c r="G4998" s="220"/>
      <c r="H4998" s="165"/>
      <c r="I4998" s="167"/>
      <c r="J4998" s="168"/>
      <c r="K4998" s="503"/>
    </row>
    <row r="4999" spans="1:11" x14ac:dyDescent="0.2">
      <c r="A4999" s="163">
        <v>4984</v>
      </c>
      <c r="B4999" s="164"/>
      <c r="C4999" s="165"/>
      <c r="D4999" s="166"/>
      <c r="E4999" s="165"/>
      <c r="F4999" s="165"/>
      <c r="G4999" s="220"/>
      <c r="H4999" s="165"/>
      <c r="I4999" s="167"/>
      <c r="J4999" s="168"/>
      <c r="K4999" s="503"/>
    </row>
    <row r="5000" spans="1:11" x14ac:dyDescent="0.2">
      <c r="A5000" s="163">
        <v>4985</v>
      </c>
      <c r="B5000" s="164"/>
      <c r="C5000" s="165"/>
      <c r="D5000" s="166"/>
      <c r="E5000" s="165"/>
      <c r="F5000" s="165"/>
      <c r="G5000" s="220"/>
      <c r="H5000" s="165"/>
      <c r="I5000" s="167"/>
      <c r="J5000" s="168"/>
      <c r="K5000" s="503"/>
    </row>
    <row r="5001" spans="1:11" x14ac:dyDescent="0.2">
      <c r="A5001" s="163">
        <v>4986</v>
      </c>
      <c r="B5001" s="164"/>
      <c r="C5001" s="165"/>
      <c r="D5001" s="166"/>
      <c r="E5001" s="165"/>
      <c r="F5001" s="165"/>
      <c r="G5001" s="220"/>
      <c r="H5001" s="165"/>
      <c r="I5001" s="167"/>
      <c r="J5001" s="168"/>
      <c r="K5001" s="503"/>
    </row>
    <row r="5002" spans="1:11" x14ac:dyDescent="0.2">
      <c r="A5002" s="163">
        <v>4987</v>
      </c>
      <c r="B5002" s="164"/>
      <c r="C5002" s="165"/>
      <c r="D5002" s="166"/>
      <c r="E5002" s="165"/>
      <c r="F5002" s="165"/>
      <c r="G5002" s="220"/>
      <c r="H5002" s="165"/>
      <c r="I5002" s="167"/>
      <c r="J5002" s="168"/>
      <c r="K5002" s="503"/>
    </row>
    <row r="5003" spans="1:11" x14ac:dyDescent="0.2">
      <c r="A5003" s="163">
        <v>4988</v>
      </c>
      <c r="B5003" s="164"/>
      <c r="C5003" s="165"/>
      <c r="D5003" s="166"/>
      <c r="E5003" s="165"/>
      <c r="F5003" s="165"/>
      <c r="G5003" s="220"/>
      <c r="H5003" s="165"/>
      <c r="I5003" s="167"/>
      <c r="J5003" s="168"/>
      <c r="K5003" s="503"/>
    </row>
    <row r="5004" spans="1:11" x14ac:dyDescent="0.2">
      <c r="A5004" s="163">
        <v>4989</v>
      </c>
      <c r="B5004" s="164"/>
      <c r="C5004" s="165"/>
      <c r="D5004" s="166"/>
      <c r="E5004" s="165"/>
      <c r="F5004" s="165"/>
      <c r="G5004" s="220"/>
      <c r="H5004" s="165"/>
      <c r="I5004" s="167"/>
      <c r="J5004" s="168"/>
      <c r="K5004" s="503"/>
    </row>
    <row r="5005" spans="1:11" x14ac:dyDescent="0.2">
      <c r="A5005" s="163">
        <v>4990</v>
      </c>
      <c r="B5005" s="164"/>
      <c r="C5005" s="165"/>
      <c r="D5005" s="166"/>
      <c r="E5005" s="165"/>
      <c r="F5005" s="165"/>
      <c r="G5005" s="220"/>
      <c r="H5005" s="165"/>
      <c r="I5005" s="167"/>
      <c r="J5005" s="168"/>
      <c r="K5005" s="503"/>
    </row>
    <row r="5006" spans="1:11" x14ac:dyDescent="0.2">
      <c r="A5006" s="163">
        <v>4991</v>
      </c>
      <c r="B5006" s="164"/>
      <c r="C5006" s="165"/>
      <c r="D5006" s="166"/>
      <c r="E5006" s="165"/>
      <c r="F5006" s="165"/>
      <c r="G5006" s="220"/>
      <c r="H5006" s="165"/>
      <c r="I5006" s="167"/>
      <c r="J5006" s="168"/>
      <c r="K5006" s="503"/>
    </row>
    <row r="5007" spans="1:11" x14ac:dyDescent="0.2">
      <c r="A5007" s="163">
        <v>4992</v>
      </c>
      <c r="B5007" s="164"/>
      <c r="C5007" s="165"/>
      <c r="D5007" s="166"/>
      <c r="E5007" s="165"/>
      <c r="F5007" s="165"/>
      <c r="G5007" s="220"/>
      <c r="H5007" s="165"/>
      <c r="I5007" s="167"/>
      <c r="J5007" s="168"/>
      <c r="K5007" s="503"/>
    </row>
    <row r="5008" spans="1:11" x14ac:dyDescent="0.2">
      <c r="A5008" s="163">
        <v>4993</v>
      </c>
      <c r="B5008" s="164"/>
      <c r="C5008" s="165"/>
      <c r="D5008" s="166"/>
      <c r="E5008" s="165"/>
      <c r="F5008" s="165"/>
      <c r="G5008" s="220"/>
      <c r="H5008" s="165"/>
      <c r="I5008" s="167"/>
      <c r="J5008" s="168"/>
      <c r="K5008" s="503"/>
    </row>
    <row r="5009" spans="1:11" x14ac:dyDescent="0.2">
      <c r="A5009" s="163">
        <v>4994</v>
      </c>
      <c r="B5009" s="164"/>
      <c r="C5009" s="165"/>
      <c r="D5009" s="166"/>
      <c r="E5009" s="165"/>
      <c r="F5009" s="165"/>
      <c r="G5009" s="220"/>
      <c r="H5009" s="165"/>
      <c r="I5009" s="167"/>
      <c r="J5009" s="168"/>
      <c r="K5009" s="503"/>
    </row>
    <row r="5010" spans="1:11" x14ac:dyDescent="0.2">
      <c r="A5010" s="163">
        <v>4995</v>
      </c>
      <c r="B5010" s="164"/>
      <c r="C5010" s="165"/>
      <c r="D5010" s="166"/>
      <c r="E5010" s="165"/>
      <c r="F5010" s="165"/>
      <c r="G5010" s="220"/>
      <c r="H5010" s="165"/>
      <c r="I5010" s="167"/>
      <c r="J5010" s="168"/>
      <c r="K5010" s="503"/>
    </row>
    <row r="5011" spans="1:11" x14ac:dyDescent="0.2">
      <c r="A5011" s="163">
        <v>4996</v>
      </c>
      <c r="B5011" s="164"/>
      <c r="C5011" s="165"/>
      <c r="D5011" s="166"/>
      <c r="E5011" s="165"/>
      <c r="F5011" s="165"/>
      <c r="G5011" s="220"/>
      <c r="H5011" s="165"/>
      <c r="I5011" s="167"/>
      <c r="J5011" s="168"/>
      <c r="K5011" s="503"/>
    </row>
    <row r="5012" spans="1:11" x14ac:dyDescent="0.2">
      <c r="A5012" s="163">
        <v>4997</v>
      </c>
      <c r="B5012" s="164"/>
      <c r="C5012" s="165"/>
      <c r="D5012" s="166"/>
      <c r="E5012" s="165"/>
      <c r="F5012" s="165"/>
      <c r="G5012" s="220"/>
      <c r="H5012" s="165"/>
      <c r="I5012" s="167"/>
      <c r="J5012" s="168"/>
      <c r="K5012" s="503"/>
    </row>
    <row r="5013" spans="1:11" x14ac:dyDescent="0.2">
      <c r="A5013" s="163">
        <v>4998</v>
      </c>
      <c r="B5013" s="164"/>
      <c r="C5013" s="165"/>
      <c r="D5013" s="166"/>
      <c r="E5013" s="165"/>
      <c r="F5013" s="165"/>
      <c r="G5013" s="220"/>
      <c r="H5013" s="165"/>
      <c r="I5013" s="167"/>
      <c r="J5013" s="168"/>
      <c r="K5013" s="503"/>
    </row>
    <row r="5014" spans="1:11" x14ac:dyDescent="0.2">
      <c r="A5014" s="163">
        <v>4999</v>
      </c>
      <c r="B5014" s="164"/>
      <c r="C5014" s="165"/>
      <c r="D5014" s="166"/>
      <c r="E5014" s="165"/>
      <c r="F5014" s="165"/>
      <c r="G5014" s="220"/>
      <c r="H5014" s="165"/>
      <c r="I5014" s="167"/>
      <c r="J5014" s="168"/>
      <c r="K5014" s="503"/>
    </row>
    <row r="5015" spans="1:11" ht="13.5" thickBot="1" x14ac:dyDescent="0.25">
      <c r="A5015" s="225">
        <v>5000</v>
      </c>
      <c r="B5015" s="161"/>
      <c r="C5015" s="33"/>
      <c r="D5015" s="121"/>
      <c r="E5015" s="33"/>
      <c r="F5015" s="33"/>
      <c r="G5015" s="221"/>
      <c r="H5015" s="33"/>
      <c r="I5015" s="34"/>
      <c r="J5015" s="35"/>
      <c r="K5015" s="502"/>
    </row>
  </sheetData>
  <dataConsolidate/>
  <mergeCells count="38">
    <mergeCell ref="L2:M2"/>
    <mergeCell ref="L3:M3"/>
    <mergeCell ref="L4:M4"/>
    <mergeCell ref="L9:M9"/>
    <mergeCell ref="L10:M10"/>
    <mergeCell ref="L5:M5"/>
    <mergeCell ref="L6:M6"/>
    <mergeCell ref="L7:M7"/>
    <mergeCell ref="L8:M8"/>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A14:A15"/>
    <mergeCell ref="H14:H15"/>
    <mergeCell ref="I14:I15"/>
    <mergeCell ref="G14:G15"/>
    <mergeCell ref="B14:B15"/>
    <mergeCell ref="C14:F14"/>
    <mergeCell ref="BA14:BA15"/>
    <mergeCell ref="N14:N15"/>
    <mergeCell ref="O14:O15"/>
    <mergeCell ref="P14:P15"/>
    <mergeCell ref="Q14:S14"/>
    <mergeCell ref="T14:T15"/>
    <mergeCell ref="U14:W14"/>
  </mergeCells>
  <phoneticPr fontId="3"/>
  <dataValidations count="18">
    <dataValidation imeMode="halfAlpha" allowBlank="1" showInputMessage="1" showErrorMessage="1" sqref="AE16:AE1015 Q16:T1015 AK16:AV1015" xr:uid="{00000000-0002-0000-0700-000000000000}"/>
    <dataValidation type="whole" imeMode="halfAlpha" operator="greaterThan" allowBlank="1" showInputMessage="1" showErrorMessage="1" sqref="AF16:AF1015" xr:uid="{00000000-0002-0000-0700-000001000000}">
      <formula1>0</formula1>
    </dataValidation>
    <dataValidation type="whole" imeMode="off" operator="greaterThan" allowBlank="1" showInputMessage="1" showErrorMessage="1" sqref="J16:J5015" xr:uid="{00000000-0002-0000-0700-000002000000}">
      <formula1>100</formula1>
    </dataValidation>
    <dataValidation operator="greaterThan" allowBlank="1" showInputMessage="1" showErrorMessage="1" sqref="Y16:Z1015" xr:uid="{00000000-0002-0000-0700-000003000000}"/>
    <dataValidation type="whole" imeMode="off" operator="greaterThanOrEqual" allowBlank="1" showInputMessage="1" showErrorMessage="1" sqref="O16:P1015" xr:uid="{00000000-0002-0000-0700-000004000000}">
      <formula1>0</formula1>
    </dataValidation>
    <dataValidation type="whole" imeMode="off" allowBlank="1" showInputMessage="1" showErrorMessage="1" sqref="F16:F5015" xr:uid="{00000000-0002-0000-0700-000005000000}">
      <formula1>0</formula1>
      <formula2>9999</formula2>
    </dataValidation>
    <dataValidation type="textLength" imeMode="hiragana" operator="lessThanOrEqual" allowBlank="1" showInputMessage="1" showErrorMessage="1" sqref="E16:E5015" xr:uid="{00000000-0002-0000-0700-000006000000}">
      <formula1>1</formula1>
    </dataValidation>
    <dataValidation type="textLength" imeMode="hiragana" operator="greaterThanOrEqual" allowBlank="1" showInputMessage="1" showErrorMessage="1" sqref="C16:C5015" xr:uid="{00000000-0002-0000-0700-000007000000}">
      <formula1>1</formula1>
    </dataValidation>
    <dataValidation type="whole" imeMode="off" allowBlank="1" showInputMessage="1" showErrorMessage="1" sqref="D16:D5015" xr:uid="{00000000-0002-0000-0700-000008000000}">
      <formula1>0</formula1>
      <formula2>999</formula2>
    </dataValidation>
    <dataValidation type="list" imeMode="hiragana" allowBlank="1" showInputMessage="1" showErrorMessage="1" sqref="K16:K5015" xr:uid="{00000000-0002-0000-0700-000009000000}">
      <formula1>$BJ$17:$BJ$27</formula1>
    </dataValidation>
    <dataValidation type="list" imeMode="off" allowBlank="1" showInputMessage="1" showErrorMessage="1" sqref="B16:B5015" xr:uid="{00000000-0002-0000-0700-00000A000000}">
      <formula1>$BQ$17:$BQ$26</formula1>
    </dataValidation>
    <dataValidation type="list" imeMode="hiragana" allowBlank="1" showInputMessage="1" showErrorMessage="1" sqref="L16:L1015" xr:uid="{00000000-0002-0000-0700-00000B000000}">
      <formula1>$BR$17:$BR$18</formula1>
    </dataValidation>
    <dataValidation type="list" imeMode="hiragana" allowBlank="1" showInputMessage="1" showErrorMessage="1" sqref="M16:M1015" xr:uid="{00000000-0002-0000-0700-00000C000000}">
      <formula1>$BO$17:$BO$19</formula1>
    </dataValidation>
    <dataValidation type="list" allowBlank="1" showInputMessage="1" showErrorMessage="1" sqref="N16:N1015" xr:uid="{00000000-0002-0000-0700-00000D000000}">
      <formula1>$BS$17:$BS$18</formula1>
    </dataValidation>
    <dataValidation type="list" allowBlank="1" showInputMessage="1" showErrorMessage="1" sqref="AX16:AX1015" xr:uid="{00000000-0002-0000-0700-00000E000000}">
      <formula1>Jナンバー分類</formula1>
    </dataValidation>
    <dataValidation type="list" imeMode="hiragana" allowBlank="1" showInputMessage="1" showErrorMessage="1" sqref="H16:H5015" xr:uid="{00000000-0002-0000-0700-00000F000000}">
      <formula1>INDIRECT(AX16)</formula1>
    </dataValidation>
    <dataValidation imeMode="hiragana" allowBlank="1" showInputMessage="1" showErrorMessage="1" sqref="G16:G5015" xr:uid="{00000000-0002-0000-0700-000010000000}"/>
    <dataValidation type="list" allowBlank="1" showInputMessage="1" showErrorMessage="1" sqref="I16:I5015" xr:uid="{00000000-0002-0000-0700-000011000000}">
      <formula1>$BG$17:$BG$753</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pageSetUpPr fitToPage="1"/>
  </sheetPr>
  <dimension ref="A1:J63"/>
  <sheetViews>
    <sheetView view="pageBreakPreview" zoomScale="60" zoomScaleNormal="85" workbookViewId="0">
      <pane xSplit="3" ySplit="2" topLeftCell="D9" activePane="bottomRight" state="frozen"/>
      <selection activeCell="AS21" sqref="AS21"/>
      <selection pane="topRight" activeCell="AS21" sqref="AS21"/>
      <selection pane="bottomLeft" activeCell="AS21" sqref="AS21"/>
      <selection pane="bottomRight" activeCell="AS21" sqref="AS21"/>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88" t="s">
        <v>773</v>
      </c>
    </row>
    <row r="2" spans="1:10" ht="48.75" customHeight="1" thickBot="1" x14ac:dyDescent="0.3">
      <c r="A2" s="624" t="s">
        <v>767</v>
      </c>
      <c r="B2" s="625"/>
      <c r="C2" s="153" t="s">
        <v>768</v>
      </c>
      <c r="D2" s="152" t="s">
        <v>783</v>
      </c>
      <c r="E2" s="151" t="s">
        <v>215</v>
      </c>
    </row>
    <row r="3" spans="1:10" x14ac:dyDescent="0.25">
      <c r="A3" s="642" t="s">
        <v>740</v>
      </c>
      <c r="B3" s="631" t="s">
        <v>214</v>
      </c>
      <c r="C3" s="653"/>
      <c r="D3" s="247"/>
      <c r="E3" s="154" t="s">
        <v>715</v>
      </c>
      <c r="I3" s="71" t="s">
        <v>770</v>
      </c>
      <c r="J3" s="71" t="s">
        <v>771</v>
      </c>
    </row>
    <row r="4" spans="1:10" x14ac:dyDescent="0.25">
      <c r="A4" s="643"/>
      <c r="B4" s="632"/>
      <c r="C4" s="648"/>
      <c r="D4" s="249"/>
      <c r="E4" s="223" t="s">
        <v>716</v>
      </c>
      <c r="I4" s="71" t="s">
        <v>772</v>
      </c>
    </row>
    <row r="5" spans="1:10" x14ac:dyDescent="0.25">
      <c r="A5" s="643"/>
      <c r="B5" s="632"/>
      <c r="C5" s="648"/>
      <c r="D5" s="249"/>
      <c r="E5" s="223" t="s">
        <v>701</v>
      </c>
    </row>
    <row r="6" spans="1:10" x14ac:dyDescent="0.25">
      <c r="A6" s="643"/>
      <c r="B6" s="632"/>
      <c r="C6" s="648"/>
      <c r="D6" s="249"/>
      <c r="E6" s="223" t="s">
        <v>704</v>
      </c>
    </row>
    <row r="7" spans="1:10" x14ac:dyDescent="0.25">
      <c r="A7" s="643"/>
      <c r="B7" s="632"/>
      <c r="C7" s="648"/>
      <c r="D7" s="249"/>
      <c r="E7" s="223" t="s">
        <v>717</v>
      </c>
    </row>
    <row r="8" spans="1:10" x14ac:dyDescent="0.25">
      <c r="A8" s="643"/>
      <c r="B8" s="632"/>
      <c r="C8" s="648"/>
      <c r="D8" s="249"/>
      <c r="E8" s="223" t="s">
        <v>718</v>
      </c>
    </row>
    <row r="9" spans="1:10" x14ac:dyDescent="0.25">
      <c r="A9" s="643"/>
      <c r="B9" s="632"/>
      <c r="C9" s="648"/>
      <c r="D9" s="250"/>
      <c r="E9" s="185" t="s">
        <v>719</v>
      </c>
    </row>
    <row r="10" spans="1:10" x14ac:dyDescent="0.25">
      <c r="A10" s="643"/>
      <c r="B10" s="629" t="s">
        <v>721</v>
      </c>
      <c r="C10" s="647"/>
      <c r="D10" s="248"/>
      <c r="E10" s="156" t="s">
        <v>722</v>
      </c>
    </row>
    <row r="11" spans="1:10" x14ac:dyDescent="0.25">
      <c r="A11" s="643"/>
      <c r="B11" s="632"/>
      <c r="C11" s="648"/>
      <c r="D11" s="249"/>
      <c r="E11" s="223" t="s">
        <v>723</v>
      </c>
    </row>
    <row r="12" spans="1:10" x14ac:dyDescent="0.25">
      <c r="A12" s="643"/>
      <c r="B12" s="632"/>
      <c r="C12" s="648"/>
      <c r="D12" s="249"/>
      <c r="E12" s="223" t="s">
        <v>724</v>
      </c>
    </row>
    <row r="13" spans="1:10" x14ac:dyDescent="0.25">
      <c r="A13" s="643"/>
      <c r="B13" s="632"/>
      <c r="C13" s="648"/>
      <c r="D13" s="249"/>
      <c r="E13" s="223" t="s">
        <v>725</v>
      </c>
    </row>
    <row r="14" spans="1:10" x14ac:dyDescent="0.25">
      <c r="A14" s="643"/>
      <c r="B14" s="632"/>
      <c r="C14" s="648"/>
      <c r="D14" s="249"/>
      <c r="E14" s="223" t="s">
        <v>726</v>
      </c>
    </row>
    <row r="15" spans="1:10" x14ac:dyDescent="0.25">
      <c r="A15" s="643"/>
      <c r="B15" s="632"/>
      <c r="C15" s="648"/>
      <c r="D15" s="250"/>
      <c r="E15" s="185" t="s">
        <v>719</v>
      </c>
    </row>
    <row r="16" spans="1:10" x14ac:dyDescent="0.25">
      <c r="A16" s="643"/>
      <c r="B16" s="629" t="s">
        <v>727</v>
      </c>
      <c r="C16" s="647"/>
      <c r="D16" s="248"/>
      <c r="E16" s="156" t="s">
        <v>741</v>
      </c>
    </row>
    <row r="17" spans="1:5" x14ac:dyDescent="0.25">
      <c r="A17" s="643"/>
      <c r="B17" s="632"/>
      <c r="C17" s="648"/>
      <c r="D17" s="249"/>
      <c r="E17" s="223" t="s">
        <v>742</v>
      </c>
    </row>
    <row r="18" spans="1:5" x14ac:dyDescent="0.25">
      <c r="A18" s="643"/>
      <c r="B18" s="630"/>
      <c r="C18" s="652"/>
      <c r="D18" s="251"/>
      <c r="E18" s="186" t="s">
        <v>719</v>
      </c>
    </row>
    <row r="19" spans="1:5" x14ac:dyDescent="0.25">
      <c r="A19" s="643"/>
      <c r="B19" s="629" t="s">
        <v>728</v>
      </c>
      <c r="C19" s="647"/>
      <c r="D19" s="248"/>
      <c r="E19" s="156" t="s">
        <v>743</v>
      </c>
    </row>
    <row r="20" spans="1:5" x14ac:dyDescent="0.25">
      <c r="A20" s="643"/>
      <c r="B20" s="632"/>
      <c r="C20" s="648"/>
      <c r="D20" s="252"/>
      <c r="E20" s="224" t="s">
        <v>719</v>
      </c>
    </row>
    <row r="21" spans="1:5" x14ac:dyDescent="0.25">
      <c r="A21" s="643"/>
      <c r="B21" s="629" t="s">
        <v>729</v>
      </c>
      <c r="C21" s="647"/>
      <c r="D21" s="248"/>
      <c r="E21" s="156" t="s">
        <v>744</v>
      </c>
    </row>
    <row r="22" spans="1:5" x14ac:dyDescent="0.25">
      <c r="A22" s="643"/>
      <c r="B22" s="630"/>
      <c r="C22" s="652"/>
      <c r="D22" s="252"/>
      <c r="E22" s="224" t="s">
        <v>719</v>
      </c>
    </row>
    <row r="23" spans="1:5" x14ac:dyDescent="0.25">
      <c r="A23" s="643"/>
      <c r="B23" s="629" t="s">
        <v>730</v>
      </c>
      <c r="C23" s="647"/>
      <c r="D23" s="248"/>
      <c r="E23" s="156" t="s">
        <v>745</v>
      </c>
    </row>
    <row r="24" spans="1:5" x14ac:dyDescent="0.25">
      <c r="A24" s="643"/>
      <c r="B24" s="632"/>
      <c r="C24" s="648"/>
      <c r="D24" s="249"/>
      <c r="E24" s="223" t="s">
        <v>746</v>
      </c>
    </row>
    <row r="25" spans="1:5" x14ac:dyDescent="0.25">
      <c r="A25" s="643"/>
      <c r="B25" s="630"/>
      <c r="C25" s="652"/>
      <c r="D25" s="251"/>
      <c r="E25" s="186" t="s">
        <v>719</v>
      </c>
    </row>
    <row r="26" spans="1:5" x14ac:dyDescent="0.25">
      <c r="A26" s="643"/>
      <c r="B26" s="650" t="s">
        <v>731</v>
      </c>
      <c r="C26" s="651"/>
      <c r="D26" s="250"/>
      <c r="E26" s="155" t="s">
        <v>747</v>
      </c>
    </row>
    <row r="27" spans="1:5" x14ac:dyDescent="0.25">
      <c r="A27" s="643"/>
      <c r="B27" s="632"/>
      <c r="C27" s="648"/>
      <c r="D27" s="252"/>
      <c r="E27" s="224" t="s">
        <v>719</v>
      </c>
    </row>
    <row r="28" spans="1:5" x14ac:dyDescent="0.25">
      <c r="A28" s="643"/>
      <c r="B28" s="629" t="s">
        <v>732</v>
      </c>
      <c r="C28" s="647"/>
      <c r="D28" s="248"/>
      <c r="E28" s="156" t="s">
        <v>748</v>
      </c>
    </row>
    <row r="29" spans="1:5" x14ac:dyDescent="0.25">
      <c r="A29" s="643"/>
      <c r="B29" s="632"/>
      <c r="C29" s="648"/>
      <c r="D29" s="249"/>
      <c r="E29" s="223" t="s">
        <v>749</v>
      </c>
    </row>
    <row r="30" spans="1:5" x14ac:dyDescent="0.25">
      <c r="A30" s="643"/>
      <c r="B30" s="630"/>
      <c r="C30" s="652"/>
      <c r="D30" s="251"/>
      <c r="E30" s="186" t="s">
        <v>719</v>
      </c>
    </row>
    <row r="31" spans="1:5" x14ac:dyDescent="0.25">
      <c r="A31" s="643"/>
      <c r="B31" s="650" t="s">
        <v>733</v>
      </c>
      <c r="C31" s="651"/>
      <c r="D31" s="250"/>
      <c r="E31" s="155" t="s">
        <v>750</v>
      </c>
    </row>
    <row r="32" spans="1:5" x14ac:dyDescent="0.25">
      <c r="A32" s="643"/>
      <c r="B32" s="632"/>
      <c r="C32" s="648"/>
      <c r="D32" s="252"/>
      <c r="E32" s="224" t="s">
        <v>719</v>
      </c>
    </row>
    <row r="33" spans="1:5" x14ac:dyDescent="0.25">
      <c r="A33" s="626" t="s">
        <v>734</v>
      </c>
      <c r="B33" s="570"/>
      <c r="C33" s="647"/>
      <c r="D33" s="248"/>
      <c r="E33" s="156" t="s">
        <v>751</v>
      </c>
    </row>
    <row r="34" spans="1:5" x14ac:dyDescent="0.25">
      <c r="A34" s="627"/>
      <c r="B34" s="628"/>
      <c r="C34" s="648"/>
      <c r="D34" s="249"/>
      <c r="E34" s="223" t="s">
        <v>752</v>
      </c>
    </row>
    <row r="35" spans="1:5" x14ac:dyDescent="0.25">
      <c r="A35" s="627"/>
      <c r="B35" s="628"/>
      <c r="C35" s="648"/>
      <c r="D35" s="250"/>
      <c r="E35" s="185" t="s">
        <v>719</v>
      </c>
    </row>
    <row r="36" spans="1:5" ht="17.25" customHeight="1" x14ac:dyDescent="0.25">
      <c r="A36" s="626" t="s">
        <v>735</v>
      </c>
      <c r="B36" s="570"/>
      <c r="C36" s="647"/>
      <c r="D36" s="248"/>
      <c r="E36" s="156" t="s">
        <v>753</v>
      </c>
    </row>
    <row r="37" spans="1:5" x14ac:dyDescent="0.25">
      <c r="A37" s="627"/>
      <c r="B37" s="628"/>
      <c r="C37" s="648"/>
      <c r="D37" s="249"/>
      <c r="E37" s="223" t="s">
        <v>754</v>
      </c>
    </row>
    <row r="38" spans="1:5" x14ac:dyDescent="0.25">
      <c r="A38" s="627"/>
      <c r="B38" s="628"/>
      <c r="C38" s="648"/>
      <c r="D38" s="249"/>
      <c r="E38" s="223" t="s">
        <v>755</v>
      </c>
    </row>
    <row r="39" spans="1:5" x14ac:dyDescent="0.25">
      <c r="A39" s="627"/>
      <c r="B39" s="628"/>
      <c r="C39" s="648"/>
      <c r="D39" s="249"/>
      <c r="E39" s="223" t="s">
        <v>702</v>
      </c>
    </row>
    <row r="40" spans="1:5" x14ac:dyDescent="0.25">
      <c r="A40" s="627"/>
      <c r="B40" s="628"/>
      <c r="C40" s="648"/>
      <c r="D40" s="250"/>
      <c r="E40" s="185" t="s">
        <v>719</v>
      </c>
    </row>
    <row r="41" spans="1:5" x14ac:dyDescent="0.25">
      <c r="A41" s="626" t="s">
        <v>736</v>
      </c>
      <c r="B41" s="570"/>
      <c r="C41" s="647"/>
      <c r="D41" s="248"/>
      <c r="E41" s="156" t="s">
        <v>756</v>
      </c>
    </row>
    <row r="42" spans="1:5" x14ac:dyDescent="0.25">
      <c r="A42" s="627"/>
      <c r="B42" s="628"/>
      <c r="C42" s="648"/>
      <c r="D42" s="249"/>
      <c r="E42" s="223" t="s">
        <v>757</v>
      </c>
    </row>
    <row r="43" spans="1:5" x14ac:dyDescent="0.25">
      <c r="A43" s="627"/>
      <c r="B43" s="628"/>
      <c r="C43" s="648"/>
      <c r="D43" s="249"/>
      <c r="E43" s="223" t="s">
        <v>703</v>
      </c>
    </row>
    <row r="44" spans="1:5" x14ac:dyDescent="0.25">
      <c r="A44" s="627"/>
      <c r="B44" s="628"/>
      <c r="C44" s="648"/>
      <c r="D44" s="249"/>
      <c r="E44" s="223" t="s">
        <v>775</v>
      </c>
    </row>
    <row r="45" spans="1:5" x14ac:dyDescent="0.25">
      <c r="A45" s="627"/>
      <c r="B45" s="628"/>
      <c r="C45" s="648"/>
      <c r="D45" s="250"/>
      <c r="E45" s="185" t="s">
        <v>719</v>
      </c>
    </row>
    <row r="46" spans="1:5" ht="17.25" customHeight="1" x14ac:dyDescent="0.25">
      <c r="A46" s="626" t="s">
        <v>737</v>
      </c>
      <c r="B46" s="570"/>
      <c r="C46" s="647"/>
      <c r="D46" s="248"/>
      <c r="E46" s="156" t="s">
        <v>758</v>
      </c>
    </row>
    <row r="47" spans="1:5" x14ac:dyDescent="0.25">
      <c r="A47" s="627"/>
      <c r="B47" s="628"/>
      <c r="C47" s="648"/>
      <c r="D47" s="249"/>
      <c r="E47" s="223" t="s">
        <v>759</v>
      </c>
    </row>
    <row r="48" spans="1:5" x14ac:dyDescent="0.25">
      <c r="A48" s="627"/>
      <c r="B48" s="628"/>
      <c r="C48" s="648"/>
      <c r="D48" s="249"/>
      <c r="E48" s="223" t="s">
        <v>760</v>
      </c>
    </row>
    <row r="49" spans="1:5" x14ac:dyDescent="0.25">
      <c r="A49" s="627"/>
      <c r="B49" s="628"/>
      <c r="C49" s="648"/>
      <c r="D49" s="249"/>
      <c r="E49" s="223" t="s">
        <v>761</v>
      </c>
    </row>
    <row r="50" spans="1:5" x14ac:dyDescent="0.25">
      <c r="A50" s="627"/>
      <c r="B50" s="628"/>
      <c r="C50" s="648"/>
      <c r="D50" s="250"/>
      <c r="E50" s="185" t="s">
        <v>719</v>
      </c>
    </row>
    <row r="51" spans="1:5" x14ac:dyDescent="0.25">
      <c r="A51" s="626" t="s">
        <v>738</v>
      </c>
      <c r="B51" s="570"/>
      <c r="C51" s="647"/>
      <c r="D51" s="248"/>
      <c r="E51" s="156" t="s">
        <v>762</v>
      </c>
    </row>
    <row r="52" spans="1:5" x14ac:dyDescent="0.25">
      <c r="A52" s="627"/>
      <c r="B52" s="628"/>
      <c r="C52" s="648"/>
      <c r="D52" s="249"/>
      <c r="E52" s="223" t="s">
        <v>763</v>
      </c>
    </row>
    <row r="53" spans="1:5" x14ac:dyDescent="0.25">
      <c r="A53" s="627"/>
      <c r="B53" s="628"/>
      <c r="C53" s="648"/>
      <c r="D53" s="249"/>
      <c r="E53" s="223" t="s">
        <v>764</v>
      </c>
    </row>
    <row r="54" spans="1:5" x14ac:dyDescent="0.25">
      <c r="A54" s="627"/>
      <c r="B54" s="628"/>
      <c r="C54" s="648"/>
      <c r="D54" s="249"/>
      <c r="E54" s="223" t="s">
        <v>765</v>
      </c>
    </row>
    <row r="55" spans="1:5" ht="17" thickBot="1" x14ac:dyDescent="0.3">
      <c r="A55" s="644"/>
      <c r="B55" s="645"/>
      <c r="C55" s="649"/>
      <c r="D55" s="253"/>
      <c r="E55" s="187" t="s">
        <v>719</v>
      </c>
    </row>
    <row r="56" spans="1:5" ht="17" thickBot="1" x14ac:dyDescent="0.3"/>
    <row r="57" spans="1:5" ht="17.25" customHeight="1" x14ac:dyDescent="0.25">
      <c r="A57" s="642" t="s">
        <v>739</v>
      </c>
      <c r="B57" s="646"/>
      <c r="C57" s="633"/>
      <c r="D57" s="634"/>
      <c r="E57" s="635"/>
    </row>
    <row r="58" spans="1:5" x14ac:dyDescent="0.25">
      <c r="A58" s="627"/>
      <c r="B58" s="628"/>
      <c r="C58" s="636"/>
      <c r="D58" s="637"/>
      <c r="E58" s="638"/>
    </row>
    <row r="59" spans="1:5" x14ac:dyDescent="0.25">
      <c r="A59" s="627"/>
      <c r="B59" s="628"/>
      <c r="C59" s="636"/>
      <c r="D59" s="637"/>
      <c r="E59" s="638"/>
    </row>
    <row r="60" spans="1:5" x14ac:dyDescent="0.25">
      <c r="A60" s="627"/>
      <c r="B60" s="628"/>
      <c r="C60" s="636"/>
      <c r="D60" s="637"/>
      <c r="E60" s="638"/>
    </row>
    <row r="61" spans="1:5" x14ac:dyDescent="0.25">
      <c r="A61" s="627"/>
      <c r="B61" s="628"/>
      <c r="C61" s="636"/>
      <c r="D61" s="637"/>
      <c r="E61" s="638"/>
    </row>
    <row r="62" spans="1:5" x14ac:dyDescent="0.25">
      <c r="A62" s="627"/>
      <c r="B62" s="628"/>
      <c r="C62" s="636"/>
      <c r="D62" s="637"/>
      <c r="E62" s="638"/>
    </row>
    <row r="63" spans="1:5" ht="17" thickBot="1" x14ac:dyDescent="0.3">
      <c r="A63" s="644"/>
      <c r="B63" s="645"/>
      <c r="C63" s="639"/>
      <c r="D63" s="640"/>
      <c r="E63" s="641"/>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xr:uid="{00000000-0002-0000-0800-000000000000}">
      <formula1>$J$3:$J$4</formula1>
    </dataValidation>
    <dataValidation type="list" imeMode="hiragana" allowBlank="1" showInputMessage="1" showErrorMessage="1" sqref="C3:C55" xr:uid="{00000000-0002-0000-0800-000001000000}">
      <formula1>$I$3:$I$4</formula1>
    </dataValidation>
    <dataValidation imeMode="hiragana" allowBlank="1" showInputMessage="1" showErrorMessage="1" sqref="E9 E15 E18 E20 E22 E25 E27 E30 E32 E35 E40 E45 E50 E55 C57:E63" xr:uid="{00000000-0002-0000-0800-000002000000}"/>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sheetPr>
  <dimension ref="A1:AJ45"/>
  <sheetViews>
    <sheetView view="pageBreakPreview" zoomScale="55" zoomScaleNormal="85" zoomScaleSheetLayoutView="55" workbookViewId="0">
      <pane xSplit="4" ySplit="5" topLeftCell="E6" activePane="bottomRight" state="frozen"/>
      <selection activeCell="AC38" activeCellId="1" sqref="U35 AC38"/>
      <selection pane="topRight" activeCell="AC38" activeCellId="1" sqref="U35 AC38"/>
      <selection pane="bottomLeft" activeCell="AC38" activeCellId="1" sqref="U35 AC38"/>
      <selection pane="bottomRight" activeCell="F2" sqref="F2:S3"/>
    </sheetView>
  </sheetViews>
  <sheetFormatPr defaultColWidth="9" defaultRowHeight="12" x14ac:dyDescent="0.2"/>
  <cols>
    <col min="1" max="2" width="3.08984375" style="1" customWidth="1"/>
    <col min="3" max="3" width="3.90625" style="1" customWidth="1"/>
    <col min="4" max="4" width="9.36328125" style="1" customWidth="1"/>
    <col min="5" max="5" width="10.08984375" style="1" customWidth="1"/>
    <col min="6" max="6" width="5.08984375" style="1" customWidth="1"/>
    <col min="7" max="8" width="6.36328125" style="1" customWidth="1"/>
    <col min="9" max="9" width="5.08984375" style="1" customWidth="1"/>
    <col min="10" max="11" width="6.36328125" style="1" customWidth="1"/>
    <col min="12" max="12" width="5.08984375" style="1" customWidth="1"/>
    <col min="13" max="14" width="6.36328125" style="1" customWidth="1"/>
    <col min="15" max="15" width="5.08984375" style="1" customWidth="1"/>
    <col min="16" max="17" width="6.36328125" style="1" customWidth="1"/>
    <col min="18" max="18" width="5.08984375" style="1" customWidth="1"/>
    <col min="19" max="19" width="6.36328125" style="1" customWidth="1"/>
    <col min="20" max="20" width="5.08984375" style="1" customWidth="1"/>
    <col min="21" max="21" width="6.36328125" style="1" customWidth="1"/>
    <col min="22" max="22" width="11.08984375" style="1" bestFit="1" customWidth="1"/>
    <col min="23" max="34" width="4.08984375" style="1" customWidth="1"/>
    <col min="35" max="35" width="0.90625" style="1" customWidth="1"/>
    <col min="36" max="16384" width="9" style="1"/>
  </cols>
  <sheetData>
    <row r="1" spans="1:23" ht="21" customHeight="1" thickBot="1" x14ac:dyDescent="0.35">
      <c r="A1" s="89" t="s">
        <v>1767</v>
      </c>
      <c r="B1" s="117"/>
      <c r="C1" s="117"/>
      <c r="D1" s="117"/>
      <c r="E1" s="117"/>
      <c r="F1" s="117"/>
      <c r="G1" s="118"/>
      <c r="H1" s="118"/>
      <c r="I1" s="18"/>
      <c r="J1" s="18"/>
      <c r="K1" s="18"/>
      <c r="L1" s="18"/>
      <c r="M1" s="18"/>
      <c r="N1" s="18"/>
      <c r="O1" s="18"/>
      <c r="P1" s="18"/>
      <c r="Q1" s="18"/>
      <c r="R1" s="18"/>
      <c r="S1" s="18"/>
      <c r="T1" s="18"/>
      <c r="U1" s="18"/>
      <c r="V1" s="18"/>
      <c r="W1" s="18"/>
    </row>
    <row r="2" spans="1:23" ht="10.5" customHeight="1" x14ac:dyDescent="0.2">
      <c r="A2" s="114"/>
      <c r="B2" s="115"/>
      <c r="C2" s="115"/>
      <c r="D2" s="116"/>
      <c r="E2" s="685" t="s">
        <v>709</v>
      </c>
      <c r="F2" s="726" t="s">
        <v>1762</v>
      </c>
      <c r="G2" s="687"/>
      <c r="H2" s="683"/>
      <c r="I2" s="675" t="s">
        <v>1768</v>
      </c>
      <c r="J2" s="687"/>
      <c r="K2" s="683"/>
      <c r="L2" s="675" t="s">
        <v>1763</v>
      </c>
      <c r="M2" s="687"/>
      <c r="N2" s="683"/>
      <c r="O2" s="675" t="s">
        <v>1757</v>
      </c>
      <c r="P2" s="687"/>
      <c r="Q2" s="683"/>
      <c r="R2" s="687" t="s">
        <v>1769</v>
      </c>
      <c r="S2" s="676"/>
      <c r="T2" s="726" t="s">
        <v>216</v>
      </c>
      <c r="U2" s="687"/>
      <c r="V2" s="683"/>
    </row>
    <row r="3" spans="1:23" ht="18.75" customHeight="1" x14ac:dyDescent="0.2">
      <c r="A3" s="104"/>
      <c r="B3" s="105"/>
      <c r="C3" s="105"/>
      <c r="D3" s="106"/>
      <c r="E3" s="686"/>
      <c r="F3" s="727"/>
      <c r="G3" s="688"/>
      <c r="H3" s="684"/>
      <c r="I3" s="677"/>
      <c r="J3" s="688"/>
      <c r="K3" s="684"/>
      <c r="L3" s="677"/>
      <c r="M3" s="688"/>
      <c r="N3" s="684"/>
      <c r="O3" s="677"/>
      <c r="P3" s="688"/>
      <c r="Q3" s="684"/>
      <c r="R3" s="688"/>
      <c r="S3" s="678"/>
      <c r="T3" s="727"/>
      <c r="U3" s="688"/>
      <c r="V3" s="684"/>
    </row>
    <row r="4" spans="1:23" ht="13.5" customHeight="1" x14ac:dyDescent="0.2">
      <c r="A4" s="104"/>
      <c r="B4" s="105"/>
      <c r="C4" s="105"/>
      <c r="D4" s="106"/>
      <c r="E4" s="708" t="s">
        <v>1770</v>
      </c>
      <c r="F4" s="679" t="s">
        <v>1087</v>
      </c>
      <c r="G4" s="807" t="s">
        <v>217</v>
      </c>
      <c r="H4" s="710" t="s">
        <v>1176</v>
      </c>
      <c r="I4" s="805" t="s">
        <v>1087</v>
      </c>
      <c r="J4" s="673" t="s">
        <v>217</v>
      </c>
      <c r="K4" s="710" t="s">
        <v>1176</v>
      </c>
      <c r="L4" s="805" t="s">
        <v>1087</v>
      </c>
      <c r="M4" s="673" t="s">
        <v>217</v>
      </c>
      <c r="N4" s="710" t="s">
        <v>1176</v>
      </c>
      <c r="O4" s="805" t="s">
        <v>1087</v>
      </c>
      <c r="P4" s="673" t="s">
        <v>217</v>
      </c>
      <c r="Q4" s="710" t="s">
        <v>1176</v>
      </c>
      <c r="R4" s="654" t="s">
        <v>1087</v>
      </c>
      <c r="S4" s="673" t="s">
        <v>217</v>
      </c>
      <c r="T4" s="809" t="s">
        <v>218</v>
      </c>
      <c r="U4" s="673" t="s">
        <v>217</v>
      </c>
      <c r="V4" s="710" t="s">
        <v>1111</v>
      </c>
    </row>
    <row r="5" spans="1:23" ht="13.5" thickBot="1" x14ac:dyDescent="0.25">
      <c r="A5" s="107"/>
      <c r="B5" s="108"/>
      <c r="C5" s="108"/>
      <c r="D5" s="109"/>
      <c r="E5" s="709"/>
      <c r="F5" s="680"/>
      <c r="G5" s="808"/>
      <c r="H5" s="801"/>
      <c r="I5" s="806"/>
      <c r="J5" s="674"/>
      <c r="K5" s="801"/>
      <c r="L5" s="806"/>
      <c r="M5" s="674"/>
      <c r="N5" s="801"/>
      <c r="O5" s="806"/>
      <c r="P5" s="674"/>
      <c r="Q5" s="801"/>
      <c r="R5" s="655"/>
      <c r="S5" s="674"/>
      <c r="T5" s="810"/>
      <c r="U5" s="674"/>
      <c r="V5" s="811"/>
    </row>
    <row r="6" spans="1:23" ht="48" customHeight="1" thickTop="1" x14ac:dyDescent="0.2">
      <c r="A6" s="802" t="s">
        <v>219</v>
      </c>
      <c r="B6" s="803"/>
      <c r="C6" s="803"/>
      <c r="D6" s="804"/>
      <c r="E6" s="112">
        <f>計画代替!E6</f>
        <v>0</v>
      </c>
      <c r="F6" s="188"/>
      <c r="G6" s="205"/>
      <c r="H6" s="261">
        <f>E6-F6+G6</f>
        <v>0</v>
      </c>
      <c r="I6" s="321"/>
      <c r="J6" s="205"/>
      <c r="K6" s="261">
        <f>H6-I6+J6</f>
        <v>0</v>
      </c>
      <c r="L6" s="321"/>
      <c r="M6" s="205"/>
      <c r="N6" s="261">
        <f>K6-L6+M6</f>
        <v>0</v>
      </c>
      <c r="O6" s="321"/>
      <c r="P6" s="205"/>
      <c r="Q6" s="261">
        <f>N6-O6+P6</f>
        <v>0</v>
      </c>
      <c r="R6" s="321"/>
      <c r="S6" s="191"/>
      <c r="T6" s="254">
        <f>F6+I6+L6+O6+R6</f>
        <v>0</v>
      </c>
      <c r="U6" s="255">
        <f>G6+J6+M6+P6+S6</f>
        <v>0</v>
      </c>
      <c r="V6" s="261">
        <f>E6-T6+U6</f>
        <v>0</v>
      </c>
    </row>
    <row r="7" spans="1:23" ht="48" customHeight="1" x14ac:dyDescent="0.2">
      <c r="A7" s="706" t="s">
        <v>1025</v>
      </c>
      <c r="B7" s="707"/>
      <c r="C7" s="707"/>
      <c r="D7" s="696"/>
      <c r="E7" s="111">
        <f>計画代替!E7</f>
        <v>0</v>
      </c>
      <c r="F7" s="188"/>
      <c r="G7" s="205"/>
      <c r="H7" s="261">
        <f>E7-F7+G7</f>
        <v>0</v>
      </c>
      <c r="I7" s="321"/>
      <c r="J7" s="205"/>
      <c r="K7" s="261">
        <f>H7-I7+J7</f>
        <v>0</v>
      </c>
      <c r="L7" s="321"/>
      <c r="M7" s="205"/>
      <c r="N7" s="261">
        <f>K7-L7+M7</f>
        <v>0</v>
      </c>
      <c r="O7" s="321"/>
      <c r="P7" s="205"/>
      <c r="Q7" s="261">
        <f>N7-O7+P7</f>
        <v>0</v>
      </c>
      <c r="R7" s="321"/>
      <c r="S7" s="189"/>
      <c r="T7" s="254">
        <f>F7+I7+L7+O7+R7</f>
        <v>0</v>
      </c>
      <c r="U7" s="255">
        <f>G7+J7+M7+P7+S7</f>
        <v>0</v>
      </c>
      <c r="V7" s="261">
        <f>E7-T7+U7</f>
        <v>0</v>
      </c>
    </row>
    <row r="8" spans="1:23" ht="48" customHeight="1" x14ac:dyDescent="0.2">
      <c r="A8" s="706" t="s">
        <v>1107</v>
      </c>
      <c r="B8" s="707"/>
      <c r="C8" s="707"/>
      <c r="D8" s="696"/>
      <c r="E8" s="111">
        <f>計画代替!E8</f>
        <v>0</v>
      </c>
      <c r="F8" s="188"/>
      <c r="G8" s="205"/>
      <c r="H8" s="261">
        <f t="shared" ref="H8:H20" si="0">E8-F8+G8</f>
        <v>0</v>
      </c>
      <c r="I8" s="321"/>
      <c r="J8" s="205"/>
      <c r="K8" s="261">
        <f t="shared" ref="K8:K20" si="1">H8-I8+J8</f>
        <v>0</v>
      </c>
      <c r="L8" s="321"/>
      <c r="M8" s="205"/>
      <c r="N8" s="261">
        <f t="shared" ref="N8:N20" si="2">K8-L8+M8</f>
        <v>0</v>
      </c>
      <c r="O8" s="321"/>
      <c r="P8" s="205"/>
      <c r="Q8" s="261">
        <f t="shared" ref="Q8:Q20" si="3">N8-O8+P8</f>
        <v>0</v>
      </c>
      <c r="R8" s="321"/>
      <c r="S8" s="189"/>
      <c r="T8" s="254">
        <f t="shared" ref="T8:T20" si="4">F8+I8+L8+O8+R8</f>
        <v>0</v>
      </c>
      <c r="U8" s="255">
        <f t="shared" ref="U8:U20" si="5">G8+J8+M8+P8+S8</f>
        <v>0</v>
      </c>
      <c r="V8" s="261">
        <f t="shared" ref="V8:V20" si="6">E8-T8+U8</f>
        <v>0</v>
      </c>
    </row>
    <row r="9" spans="1:23" ht="48" customHeight="1" x14ac:dyDescent="0.2">
      <c r="A9" s="689" t="s">
        <v>1737</v>
      </c>
      <c r="B9" s="722"/>
      <c r="C9" s="681" t="s">
        <v>1739</v>
      </c>
      <c r="D9" s="682"/>
      <c r="E9" s="111">
        <f>計画代替!E9</f>
        <v>0</v>
      </c>
      <c r="F9" s="188"/>
      <c r="G9" s="205"/>
      <c r="H9" s="261">
        <f t="shared" si="0"/>
        <v>0</v>
      </c>
      <c r="I9" s="321"/>
      <c r="J9" s="205"/>
      <c r="K9" s="261">
        <f t="shared" si="1"/>
        <v>0</v>
      </c>
      <c r="L9" s="321"/>
      <c r="M9" s="205"/>
      <c r="N9" s="261">
        <f t="shared" si="2"/>
        <v>0</v>
      </c>
      <c r="O9" s="321"/>
      <c r="P9" s="205"/>
      <c r="Q9" s="261">
        <f t="shared" si="3"/>
        <v>0</v>
      </c>
      <c r="R9" s="321"/>
      <c r="S9" s="189"/>
      <c r="T9" s="254">
        <f t="shared" si="4"/>
        <v>0</v>
      </c>
      <c r="U9" s="255">
        <f t="shared" si="5"/>
        <v>0</v>
      </c>
      <c r="V9" s="261">
        <f t="shared" si="6"/>
        <v>0</v>
      </c>
    </row>
    <row r="10" spans="1:23" ht="48" customHeight="1" x14ac:dyDescent="0.2">
      <c r="A10" s="691"/>
      <c r="B10" s="723"/>
      <c r="C10" s="681" t="s">
        <v>1734</v>
      </c>
      <c r="D10" s="682"/>
      <c r="E10" s="111">
        <f>計画代替!E10</f>
        <v>0</v>
      </c>
      <c r="F10" s="188"/>
      <c r="G10" s="205"/>
      <c r="H10" s="261">
        <f t="shared" si="0"/>
        <v>0</v>
      </c>
      <c r="I10" s="321"/>
      <c r="J10" s="205"/>
      <c r="K10" s="261">
        <f t="shared" si="1"/>
        <v>0</v>
      </c>
      <c r="L10" s="321"/>
      <c r="M10" s="205"/>
      <c r="N10" s="261">
        <f t="shared" si="2"/>
        <v>0</v>
      </c>
      <c r="O10" s="321"/>
      <c r="P10" s="205"/>
      <c r="Q10" s="261">
        <f t="shared" si="3"/>
        <v>0</v>
      </c>
      <c r="R10" s="321"/>
      <c r="S10" s="189"/>
      <c r="T10" s="254">
        <f t="shared" si="4"/>
        <v>0</v>
      </c>
      <c r="U10" s="255">
        <f t="shared" si="5"/>
        <v>0</v>
      </c>
      <c r="V10" s="261">
        <f t="shared" si="6"/>
        <v>0</v>
      </c>
    </row>
    <row r="11" spans="1:23" ht="48" customHeight="1" x14ac:dyDescent="0.2">
      <c r="A11" s="691"/>
      <c r="B11" s="723"/>
      <c r="C11" s="681" t="s">
        <v>1735</v>
      </c>
      <c r="D11" s="682"/>
      <c r="E11" s="111">
        <f>計画代替!E11</f>
        <v>0</v>
      </c>
      <c r="F11" s="188"/>
      <c r="G11" s="205"/>
      <c r="H11" s="261">
        <f t="shared" ref="H11" si="7">E11-F11+G11</f>
        <v>0</v>
      </c>
      <c r="I11" s="321"/>
      <c r="J11" s="205"/>
      <c r="K11" s="261">
        <f t="shared" ref="K11" si="8">H11-I11+J11</f>
        <v>0</v>
      </c>
      <c r="L11" s="321"/>
      <c r="M11" s="205"/>
      <c r="N11" s="261">
        <f t="shared" ref="N11" si="9">K11-L11+M11</f>
        <v>0</v>
      </c>
      <c r="O11" s="321"/>
      <c r="P11" s="205"/>
      <c r="Q11" s="261">
        <f t="shared" ref="Q11" si="10">N11-O11+P11</f>
        <v>0</v>
      </c>
      <c r="R11" s="321"/>
      <c r="S11" s="189"/>
      <c r="T11" s="254">
        <f t="shared" ref="T11" si="11">F11+I11+L11+O11+R11</f>
        <v>0</v>
      </c>
      <c r="U11" s="255">
        <f t="shared" ref="U11" si="12">G11+J11+M11+P11+S11</f>
        <v>0</v>
      </c>
      <c r="V11" s="261">
        <f t="shared" ref="V11" si="13">E11-T11+U11</f>
        <v>0</v>
      </c>
    </row>
    <row r="12" spans="1:23" ht="48" customHeight="1" x14ac:dyDescent="0.2">
      <c r="A12" s="724"/>
      <c r="B12" s="725"/>
      <c r="C12" s="705" t="s">
        <v>220</v>
      </c>
      <c r="D12" s="682"/>
      <c r="E12" s="111">
        <f>計画代替!E12</f>
        <v>0</v>
      </c>
      <c r="F12" s="188"/>
      <c r="G12" s="205"/>
      <c r="H12" s="261">
        <f t="shared" si="0"/>
        <v>0</v>
      </c>
      <c r="I12" s="321"/>
      <c r="J12" s="205"/>
      <c r="K12" s="261">
        <f t="shared" si="1"/>
        <v>0</v>
      </c>
      <c r="L12" s="321"/>
      <c r="M12" s="205"/>
      <c r="N12" s="261">
        <f t="shared" si="2"/>
        <v>0</v>
      </c>
      <c r="O12" s="321"/>
      <c r="P12" s="205"/>
      <c r="Q12" s="261">
        <f t="shared" si="3"/>
        <v>0</v>
      </c>
      <c r="R12" s="321"/>
      <c r="S12" s="189"/>
      <c r="T12" s="254">
        <f t="shared" si="4"/>
        <v>0</v>
      </c>
      <c r="U12" s="255">
        <f t="shared" si="5"/>
        <v>0</v>
      </c>
      <c r="V12" s="261">
        <f t="shared" si="6"/>
        <v>0</v>
      </c>
    </row>
    <row r="13" spans="1:23" ht="48" customHeight="1" x14ac:dyDescent="0.2">
      <c r="A13" s="689" t="s">
        <v>1106</v>
      </c>
      <c r="B13" s="690"/>
      <c r="C13" s="705" t="s">
        <v>65</v>
      </c>
      <c r="D13" s="682"/>
      <c r="E13" s="111">
        <f>計画代替!E13</f>
        <v>0</v>
      </c>
      <c r="F13" s="188"/>
      <c r="G13" s="205"/>
      <c r="H13" s="261">
        <f t="shared" si="0"/>
        <v>0</v>
      </c>
      <c r="I13" s="321"/>
      <c r="J13" s="205"/>
      <c r="K13" s="261">
        <f t="shared" si="1"/>
        <v>0</v>
      </c>
      <c r="L13" s="321"/>
      <c r="M13" s="205"/>
      <c r="N13" s="261">
        <f t="shared" si="2"/>
        <v>0</v>
      </c>
      <c r="O13" s="321"/>
      <c r="P13" s="205"/>
      <c r="Q13" s="261">
        <f t="shared" si="3"/>
        <v>0</v>
      </c>
      <c r="R13" s="321"/>
      <c r="S13" s="189"/>
      <c r="T13" s="254">
        <f t="shared" si="4"/>
        <v>0</v>
      </c>
      <c r="U13" s="255">
        <f t="shared" si="5"/>
        <v>0</v>
      </c>
      <c r="V13" s="261">
        <f t="shared" si="6"/>
        <v>0</v>
      </c>
    </row>
    <row r="14" spans="1:23" ht="48" customHeight="1" x14ac:dyDescent="0.2">
      <c r="A14" s="691"/>
      <c r="B14" s="692"/>
      <c r="C14" s="681" t="s">
        <v>1736</v>
      </c>
      <c r="D14" s="682"/>
      <c r="E14" s="111">
        <f>計画代替!E14</f>
        <v>0</v>
      </c>
      <c r="F14" s="188"/>
      <c r="G14" s="205"/>
      <c r="H14" s="261">
        <f t="shared" si="0"/>
        <v>0</v>
      </c>
      <c r="I14" s="321"/>
      <c r="J14" s="205"/>
      <c r="K14" s="261">
        <f t="shared" si="1"/>
        <v>0</v>
      </c>
      <c r="L14" s="321"/>
      <c r="M14" s="205"/>
      <c r="N14" s="261">
        <f t="shared" si="2"/>
        <v>0</v>
      </c>
      <c r="O14" s="321"/>
      <c r="P14" s="205"/>
      <c r="Q14" s="261">
        <f t="shared" si="3"/>
        <v>0</v>
      </c>
      <c r="R14" s="321"/>
      <c r="S14" s="189"/>
      <c r="T14" s="254">
        <f t="shared" ref="T14:U16" si="14">F14+I14+L14+O14+R14</f>
        <v>0</v>
      </c>
      <c r="U14" s="255">
        <f t="shared" si="14"/>
        <v>0</v>
      </c>
      <c r="V14" s="261">
        <f>E14-T14+U14</f>
        <v>0</v>
      </c>
    </row>
    <row r="15" spans="1:23" ht="48" customHeight="1" x14ac:dyDescent="0.2">
      <c r="A15" s="691"/>
      <c r="B15" s="692"/>
      <c r="C15" s="695" t="s">
        <v>1105</v>
      </c>
      <c r="D15" s="696"/>
      <c r="E15" s="111">
        <f>計画代替!E15</f>
        <v>0</v>
      </c>
      <c r="F15" s="188"/>
      <c r="G15" s="205"/>
      <c r="H15" s="261">
        <f t="shared" si="0"/>
        <v>0</v>
      </c>
      <c r="I15" s="321"/>
      <c r="J15" s="205"/>
      <c r="K15" s="261">
        <f t="shared" si="1"/>
        <v>0</v>
      </c>
      <c r="L15" s="321"/>
      <c r="M15" s="205"/>
      <c r="N15" s="261">
        <f t="shared" si="2"/>
        <v>0</v>
      </c>
      <c r="O15" s="321"/>
      <c r="P15" s="205"/>
      <c r="Q15" s="261">
        <f t="shared" si="3"/>
        <v>0</v>
      </c>
      <c r="R15" s="321"/>
      <c r="S15" s="189"/>
      <c r="T15" s="254">
        <f t="shared" si="14"/>
        <v>0</v>
      </c>
      <c r="U15" s="255">
        <f t="shared" si="14"/>
        <v>0</v>
      </c>
      <c r="V15" s="261">
        <f>E15-T15+U15</f>
        <v>0</v>
      </c>
    </row>
    <row r="16" spans="1:23" ht="48" customHeight="1" x14ac:dyDescent="0.2">
      <c r="A16" s="691"/>
      <c r="B16" s="692"/>
      <c r="C16" s="695" t="s">
        <v>1740</v>
      </c>
      <c r="D16" s="696"/>
      <c r="E16" s="111">
        <f>計画代替!E16</f>
        <v>0</v>
      </c>
      <c r="F16" s="188"/>
      <c r="G16" s="205"/>
      <c r="H16" s="261">
        <f t="shared" ref="H16" si="15">E16-F16+G16</f>
        <v>0</v>
      </c>
      <c r="I16" s="321"/>
      <c r="J16" s="205"/>
      <c r="K16" s="261">
        <f t="shared" ref="K16" si="16">H16-I16+J16</f>
        <v>0</v>
      </c>
      <c r="L16" s="321"/>
      <c r="M16" s="205"/>
      <c r="N16" s="261">
        <f t="shared" ref="N16" si="17">K16-L16+M16</f>
        <v>0</v>
      </c>
      <c r="O16" s="321"/>
      <c r="P16" s="205"/>
      <c r="Q16" s="261">
        <f t="shared" ref="Q16" si="18">N16-O16+P16</f>
        <v>0</v>
      </c>
      <c r="R16" s="321"/>
      <c r="S16" s="189"/>
      <c r="T16" s="254">
        <f t="shared" si="14"/>
        <v>0</v>
      </c>
      <c r="U16" s="255">
        <f t="shared" si="14"/>
        <v>0</v>
      </c>
      <c r="V16" s="261">
        <f>E16-T16+U16</f>
        <v>0</v>
      </c>
    </row>
    <row r="17" spans="1:36" ht="48" customHeight="1" x14ac:dyDescent="0.2">
      <c r="A17" s="693"/>
      <c r="B17" s="694"/>
      <c r="C17" s="695" t="s">
        <v>223</v>
      </c>
      <c r="D17" s="696"/>
      <c r="E17" s="111">
        <f>計画代替!E17</f>
        <v>0</v>
      </c>
      <c r="F17" s="188"/>
      <c r="G17" s="205"/>
      <c r="H17" s="261">
        <f t="shared" si="0"/>
        <v>0</v>
      </c>
      <c r="I17" s="321"/>
      <c r="J17" s="205"/>
      <c r="K17" s="261">
        <f t="shared" si="1"/>
        <v>0</v>
      </c>
      <c r="L17" s="321"/>
      <c r="M17" s="205"/>
      <c r="N17" s="261">
        <f t="shared" si="2"/>
        <v>0</v>
      </c>
      <c r="O17" s="321"/>
      <c r="P17" s="205"/>
      <c r="Q17" s="261">
        <f t="shared" si="3"/>
        <v>0</v>
      </c>
      <c r="R17" s="321"/>
      <c r="S17" s="189"/>
      <c r="T17" s="254">
        <f t="shared" si="4"/>
        <v>0</v>
      </c>
      <c r="U17" s="255">
        <f t="shared" si="5"/>
        <v>0</v>
      </c>
      <c r="V17" s="261">
        <f t="shared" si="6"/>
        <v>0</v>
      </c>
    </row>
    <row r="18" spans="1:36" ht="48" customHeight="1" x14ac:dyDescent="0.2">
      <c r="A18" s="702" t="s">
        <v>201</v>
      </c>
      <c r="B18" s="703"/>
      <c r="C18" s="703"/>
      <c r="D18" s="704"/>
      <c r="E18" s="111">
        <f>計画代替!E18</f>
        <v>0</v>
      </c>
      <c r="F18" s="188"/>
      <c r="G18" s="205"/>
      <c r="H18" s="261">
        <f t="shared" si="0"/>
        <v>0</v>
      </c>
      <c r="I18" s="321"/>
      <c r="J18" s="205"/>
      <c r="K18" s="261">
        <f t="shared" si="1"/>
        <v>0</v>
      </c>
      <c r="L18" s="321"/>
      <c r="M18" s="205"/>
      <c r="N18" s="261">
        <f t="shared" si="2"/>
        <v>0</v>
      </c>
      <c r="O18" s="321"/>
      <c r="P18" s="205"/>
      <c r="Q18" s="261">
        <f t="shared" si="3"/>
        <v>0</v>
      </c>
      <c r="R18" s="321"/>
      <c r="S18" s="189"/>
      <c r="T18" s="254">
        <f t="shared" si="4"/>
        <v>0</v>
      </c>
      <c r="U18" s="255">
        <f t="shared" si="5"/>
        <v>0</v>
      </c>
      <c r="V18" s="261">
        <f t="shared" si="6"/>
        <v>0</v>
      </c>
    </row>
    <row r="19" spans="1:36" ht="48" customHeight="1" x14ac:dyDescent="0.2">
      <c r="A19" s="702" t="s">
        <v>621</v>
      </c>
      <c r="B19" s="703"/>
      <c r="C19" s="703"/>
      <c r="D19" s="704"/>
      <c r="E19" s="111">
        <f>計画代替!E19</f>
        <v>0</v>
      </c>
      <c r="F19" s="188"/>
      <c r="G19" s="205"/>
      <c r="H19" s="261">
        <f t="shared" si="0"/>
        <v>0</v>
      </c>
      <c r="I19" s="321"/>
      <c r="J19" s="205"/>
      <c r="K19" s="261">
        <f t="shared" si="1"/>
        <v>0</v>
      </c>
      <c r="L19" s="321"/>
      <c r="M19" s="205"/>
      <c r="N19" s="261">
        <f t="shared" si="2"/>
        <v>0</v>
      </c>
      <c r="O19" s="321"/>
      <c r="P19" s="205"/>
      <c r="Q19" s="261">
        <f t="shared" si="3"/>
        <v>0</v>
      </c>
      <c r="R19" s="321"/>
      <c r="S19" s="189"/>
      <c r="T19" s="254">
        <f t="shared" si="4"/>
        <v>0</v>
      </c>
      <c r="U19" s="255">
        <f t="shared" si="5"/>
        <v>0</v>
      </c>
      <c r="V19" s="261">
        <f t="shared" si="6"/>
        <v>0</v>
      </c>
    </row>
    <row r="20" spans="1:36" ht="48" customHeight="1" thickBot="1" x14ac:dyDescent="0.25">
      <c r="A20" s="718" t="s">
        <v>834</v>
      </c>
      <c r="B20" s="719"/>
      <c r="C20" s="719"/>
      <c r="D20" s="720"/>
      <c r="E20" s="113">
        <f>計画代替!E20</f>
        <v>0</v>
      </c>
      <c r="F20" s="196"/>
      <c r="G20" s="197"/>
      <c r="H20" s="261">
        <f t="shared" si="0"/>
        <v>0</v>
      </c>
      <c r="I20" s="322"/>
      <c r="J20" s="197"/>
      <c r="K20" s="261">
        <f t="shared" si="1"/>
        <v>0</v>
      </c>
      <c r="L20" s="322"/>
      <c r="M20" s="198"/>
      <c r="N20" s="261">
        <f t="shared" si="2"/>
        <v>0</v>
      </c>
      <c r="O20" s="322"/>
      <c r="P20" s="198"/>
      <c r="Q20" s="261">
        <f t="shared" si="3"/>
        <v>0</v>
      </c>
      <c r="R20" s="322"/>
      <c r="S20" s="198"/>
      <c r="T20" s="258">
        <f t="shared" si="4"/>
        <v>0</v>
      </c>
      <c r="U20" s="323">
        <f t="shared" si="5"/>
        <v>0</v>
      </c>
      <c r="V20" s="261">
        <f t="shared" si="6"/>
        <v>0</v>
      </c>
    </row>
    <row r="21" spans="1:36" ht="48" customHeight="1" x14ac:dyDescent="0.2">
      <c r="A21" s="715" t="s">
        <v>221</v>
      </c>
      <c r="B21" s="716"/>
      <c r="C21" s="716"/>
      <c r="D21" s="717"/>
      <c r="E21" s="262">
        <f>計画代替!E21</f>
        <v>0</v>
      </c>
      <c r="F21" s="254">
        <f t="shared" ref="F21:V21" si="19">SUM(F6:F20)</f>
        <v>0</v>
      </c>
      <c r="G21" s="255">
        <f t="shared" si="19"/>
        <v>0</v>
      </c>
      <c r="H21" s="324">
        <f t="shared" si="19"/>
        <v>0</v>
      </c>
      <c r="I21" s="325">
        <f t="shared" ref="I21:Q21" si="20">SUM(I6:I20)</f>
        <v>0</v>
      </c>
      <c r="J21" s="255">
        <f t="shared" si="20"/>
        <v>0</v>
      </c>
      <c r="K21" s="324">
        <f t="shared" si="20"/>
        <v>0</v>
      </c>
      <c r="L21" s="325">
        <f t="shared" si="20"/>
        <v>0</v>
      </c>
      <c r="M21" s="255">
        <f t="shared" si="20"/>
        <v>0</v>
      </c>
      <c r="N21" s="324">
        <f t="shared" si="20"/>
        <v>0</v>
      </c>
      <c r="O21" s="325">
        <f t="shared" si="20"/>
        <v>0</v>
      </c>
      <c r="P21" s="255">
        <f t="shared" si="20"/>
        <v>0</v>
      </c>
      <c r="Q21" s="324">
        <f t="shared" si="20"/>
        <v>0</v>
      </c>
      <c r="R21" s="325">
        <f t="shared" si="19"/>
        <v>0</v>
      </c>
      <c r="S21" s="326">
        <f t="shared" si="19"/>
        <v>0</v>
      </c>
      <c r="T21" s="254">
        <f t="shared" si="19"/>
        <v>0</v>
      </c>
      <c r="U21" s="325">
        <f t="shared" si="19"/>
        <v>0</v>
      </c>
      <c r="V21" s="324">
        <f t="shared" si="19"/>
        <v>0</v>
      </c>
    </row>
    <row r="22" spans="1:36" ht="48" customHeight="1" x14ac:dyDescent="0.2">
      <c r="A22" s="702" t="s">
        <v>222</v>
      </c>
      <c r="B22" s="703"/>
      <c r="C22" s="703"/>
      <c r="D22" s="704"/>
      <c r="E22" s="263">
        <f>計画代替!E22</f>
        <v>0</v>
      </c>
      <c r="F22" s="259">
        <f>F6+F7+F8+F9+F10+F13+F14+F15+F18+F19+F20</f>
        <v>0</v>
      </c>
      <c r="G22" s="260">
        <f>G6+G7+G8+G9+G10+G13+G14+G15+G18+G19+G20</f>
        <v>0</v>
      </c>
      <c r="H22" s="327">
        <f>E22-F22+G22</f>
        <v>0</v>
      </c>
      <c r="I22" s="229">
        <f>I6+I7+I8+I9+I10+I13+I14+I15+I18+I19+I20</f>
        <v>0</v>
      </c>
      <c r="J22" s="260">
        <f>J6+J7+J8+J9+J10+J13+J14+J15+J18+J19+J20</f>
        <v>0</v>
      </c>
      <c r="K22" s="327">
        <f>H22-I22+J22</f>
        <v>0</v>
      </c>
      <c r="L22" s="229">
        <f>L6+L7+L8+L9+L10+L13+L14+L15+L18+L19+L20</f>
        <v>0</v>
      </c>
      <c r="M22" s="260">
        <f>M6+M7+M8+M9+M10+M13+M14+M15+M18+M19+M20</f>
        <v>0</v>
      </c>
      <c r="N22" s="327">
        <f>K22-L22+M22</f>
        <v>0</v>
      </c>
      <c r="O22" s="229">
        <f>O6+O7+O8+O9+O10+O13+O14+O15+O18+O19+O20</f>
        <v>0</v>
      </c>
      <c r="P22" s="260">
        <f>P6+P7+P8+P9+P10+P13+P14+P15+P18+P19+P20</f>
        <v>0</v>
      </c>
      <c r="Q22" s="327">
        <f>N22-O22+P22</f>
        <v>0</v>
      </c>
      <c r="R22" s="229">
        <f>R6+R7+R8+R9+R10+R13+R14+R15+R18+R19+R20</f>
        <v>0</v>
      </c>
      <c r="S22" s="260">
        <f>S6+S7+S8+S9+S10+S13+S14+S15+S18+S19+S20</f>
        <v>0</v>
      </c>
      <c r="T22" s="259">
        <f>T6+T7+T8+T9+T10+T13+T14+T15+T18+T19+T20</f>
        <v>0</v>
      </c>
      <c r="U22" s="260">
        <f>U6+U7+U8+U9+U10+U13+U14+U15+U18+U19+U20</f>
        <v>0</v>
      </c>
      <c r="V22" s="260">
        <f>V6+V7+V8+V9+V10+V13+V14+V15+V18+V19+V20</f>
        <v>0</v>
      </c>
    </row>
    <row r="23" spans="1:36" s="475" customFormat="1" ht="48" hidden="1" customHeight="1" thickBot="1" x14ac:dyDescent="0.25">
      <c r="A23" s="656" t="s">
        <v>1088</v>
      </c>
      <c r="B23" s="657"/>
      <c r="C23" s="657"/>
      <c r="D23" s="658"/>
      <c r="E23" s="442">
        <f>計画代替!E23</f>
        <v>0</v>
      </c>
      <c r="F23" s="443"/>
      <c r="G23" s="444"/>
      <c r="H23" s="449">
        <f>IF($E21=0,G23-F23,$E23-F23+G23)</f>
        <v>0</v>
      </c>
      <c r="I23" s="474"/>
      <c r="J23" s="444"/>
      <c r="K23" s="449">
        <f>IF($E21=0,J23-I23,$E23-I23+J23)</f>
        <v>0</v>
      </c>
      <c r="L23" s="474"/>
      <c r="M23" s="446"/>
      <c r="N23" s="449">
        <f>IF($E21=0,M23-L23,$E23-L23+M23)</f>
        <v>0</v>
      </c>
      <c r="O23" s="474"/>
      <c r="P23" s="446"/>
      <c r="Q23" s="449">
        <f>IF($E21=0,P23-O23,$E23-O23+P23)</f>
        <v>0</v>
      </c>
      <c r="R23" s="474"/>
      <c r="S23" s="446"/>
      <c r="T23" s="447">
        <f>F23+I23+L23+O23+R23</f>
        <v>0</v>
      </c>
      <c r="U23" s="448">
        <f>G23+J23+M23+P23+S23</f>
        <v>0</v>
      </c>
      <c r="V23" s="449">
        <f>E23-T23+U23</f>
        <v>0</v>
      </c>
    </row>
    <row r="24" spans="1:36"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2">
      <c r="A25" s="697" t="s">
        <v>1108</v>
      </c>
      <c r="B25" s="700"/>
      <c r="C25" s="700"/>
      <c r="D25" s="700"/>
      <c r="E25" s="700"/>
      <c r="F25" s="700"/>
      <c r="G25" s="700"/>
      <c r="H25" s="700"/>
      <c r="I25" s="700"/>
      <c r="J25" s="700"/>
      <c r="K25" s="700"/>
      <c r="L25" s="700"/>
      <c r="M25" s="700"/>
      <c r="N25" s="700"/>
      <c r="O25" s="700"/>
      <c r="P25" s="700"/>
      <c r="Q25" s="700"/>
      <c r="R25" s="700"/>
      <c r="S25" s="700"/>
      <c r="T25" s="700"/>
      <c r="U25" s="700"/>
      <c r="V25" s="701"/>
    </row>
    <row r="26" spans="1:36" ht="10.4"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36" ht="14" x14ac:dyDescent="0.2">
      <c r="A27" s="697"/>
      <c r="B27" s="698"/>
      <c r="C27" s="698"/>
      <c r="D27" s="698"/>
      <c r="E27" s="698"/>
      <c r="F27" s="698"/>
      <c r="G27" s="698"/>
      <c r="H27" s="698"/>
      <c r="I27" s="698"/>
      <c r="J27" s="698"/>
      <c r="K27" s="698"/>
      <c r="L27" s="698"/>
      <c r="M27" s="698"/>
      <c r="N27" s="698"/>
      <c r="O27" s="698"/>
      <c r="P27" s="698"/>
      <c r="Q27" s="698"/>
      <c r="R27" s="698"/>
      <c r="S27" s="698"/>
      <c r="T27" s="698"/>
      <c r="U27" s="698"/>
      <c r="V27" s="699"/>
    </row>
    <row r="28" spans="1:36" x14ac:dyDescent="0.2">
      <c r="A28" s="18"/>
      <c r="B28" s="18"/>
      <c r="C28" s="18"/>
      <c r="D28" s="18"/>
      <c r="E28" s="18"/>
      <c r="F28" s="18"/>
      <c r="G28" s="18"/>
      <c r="H28" s="18"/>
      <c r="I28" s="18"/>
      <c r="J28" s="18"/>
      <c r="K28" s="18"/>
      <c r="L28" s="18"/>
      <c r="M28" s="18"/>
      <c r="N28" s="18"/>
      <c r="O28" s="18"/>
      <c r="P28" s="18"/>
      <c r="Q28" s="18"/>
      <c r="R28" s="18"/>
      <c r="S28" s="18"/>
      <c r="T28" s="18"/>
      <c r="U28" s="18"/>
    </row>
    <row r="29" spans="1:36" x14ac:dyDescent="0.2">
      <c r="A29" s="18"/>
      <c r="B29" s="18"/>
      <c r="C29" s="18"/>
      <c r="D29" s="18"/>
      <c r="E29" s="18"/>
      <c r="F29" s="18"/>
      <c r="G29" s="18"/>
      <c r="H29" s="18"/>
      <c r="I29" s="18"/>
      <c r="J29" s="18"/>
      <c r="K29" s="18"/>
      <c r="L29" s="18"/>
      <c r="M29" s="18"/>
      <c r="N29" s="18"/>
      <c r="O29" s="18"/>
      <c r="P29" s="18"/>
      <c r="Q29" s="18"/>
      <c r="R29" s="18"/>
      <c r="S29" s="18"/>
      <c r="T29" s="18"/>
      <c r="U29" s="18"/>
      <c r="V29" s="18"/>
    </row>
    <row r="30" spans="1:36" x14ac:dyDescent="0.2">
      <c r="A30" s="18"/>
      <c r="B30" s="18"/>
      <c r="C30" s="18"/>
      <c r="D30" s="18"/>
      <c r="E30" s="18"/>
      <c r="F30" s="18"/>
      <c r="G30" s="18"/>
      <c r="H30" s="18"/>
      <c r="I30" s="18"/>
      <c r="J30" s="18"/>
      <c r="K30" s="18"/>
      <c r="L30" s="18"/>
      <c r="M30" s="18"/>
      <c r="N30" s="18"/>
      <c r="O30" s="18"/>
      <c r="P30" s="18"/>
      <c r="Q30" s="18"/>
      <c r="R30" s="18"/>
      <c r="S30" s="18"/>
      <c r="T30" s="18"/>
      <c r="U30" s="18"/>
      <c r="V30" s="18"/>
    </row>
    <row r="31" spans="1:36" x14ac:dyDescent="0.2">
      <c r="A31" s="18"/>
      <c r="B31" s="18"/>
      <c r="C31" s="18"/>
      <c r="D31" s="18"/>
      <c r="E31" s="18"/>
      <c r="F31" s="18"/>
      <c r="G31" s="18"/>
      <c r="H31" s="18"/>
      <c r="I31" s="18"/>
      <c r="J31" s="18"/>
      <c r="K31" s="18"/>
      <c r="L31" s="18"/>
      <c r="M31" s="18"/>
      <c r="N31" s="18"/>
      <c r="O31" s="18"/>
      <c r="P31" s="18"/>
      <c r="Q31" s="18"/>
      <c r="R31" s="18"/>
      <c r="S31" s="18"/>
      <c r="T31" s="18"/>
      <c r="U31" s="18"/>
      <c r="V31" s="18"/>
    </row>
    <row r="32" spans="1:36" x14ac:dyDescent="0.2">
      <c r="A32" s="18"/>
      <c r="B32" s="18"/>
      <c r="C32" s="18"/>
      <c r="D32" s="18"/>
      <c r="E32" s="18"/>
      <c r="F32" s="18"/>
      <c r="G32" s="18"/>
      <c r="H32" s="18"/>
      <c r="I32" s="18"/>
      <c r="J32" s="18"/>
      <c r="K32" s="18"/>
      <c r="L32" s="18"/>
      <c r="M32" s="18"/>
      <c r="N32" s="18"/>
      <c r="O32" s="18"/>
      <c r="P32" s="18"/>
      <c r="Q32" s="18"/>
      <c r="R32" s="18"/>
      <c r="S32" s="18"/>
      <c r="T32" s="18"/>
      <c r="U32" s="18"/>
      <c r="V32" s="18"/>
    </row>
    <row r="33" spans="1:21" x14ac:dyDescent="0.2">
      <c r="A33" s="18"/>
      <c r="B33" s="18"/>
      <c r="C33" s="18"/>
      <c r="D33" s="18"/>
      <c r="E33" s="18"/>
      <c r="F33" s="18"/>
      <c r="G33" s="18"/>
      <c r="H33" s="18"/>
      <c r="I33" s="18"/>
      <c r="J33" s="18"/>
      <c r="K33" s="18"/>
      <c r="L33" s="18"/>
      <c r="M33" s="18"/>
      <c r="N33" s="18"/>
      <c r="O33" s="18"/>
      <c r="P33" s="18"/>
      <c r="Q33" s="18"/>
      <c r="R33" s="18"/>
      <c r="S33" s="18"/>
      <c r="T33" s="18"/>
      <c r="U33" s="18"/>
    </row>
    <row r="34" spans="1:21" x14ac:dyDescent="0.2">
      <c r="A34" s="18"/>
      <c r="B34" s="18"/>
      <c r="C34" s="18"/>
      <c r="D34" s="18"/>
      <c r="E34" s="18"/>
      <c r="F34" s="18"/>
      <c r="G34" s="18"/>
      <c r="H34" s="18"/>
      <c r="I34" s="18"/>
      <c r="J34" s="18"/>
      <c r="K34" s="18"/>
      <c r="L34" s="18"/>
      <c r="M34" s="18"/>
      <c r="N34" s="18"/>
      <c r="O34" s="18"/>
      <c r="P34" s="18"/>
      <c r="Q34" s="18"/>
      <c r="R34" s="18"/>
      <c r="S34" s="18"/>
      <c r="T34" s="18"/>
      <c r="U34" s="18"/>
    </row>
    <row r="35" spans="1:21" x14ac:dyDescent="0.2">
      <c r="A35" s="18"/>
      <c r="B35" s="18"/>
      <c r="C35" s="18"/>
      <c r="D35" s="18"/>
      <c r="E35" s="18"/>
      <c r="F35" s="18"/>
      <c r="G35" s="18"/>
      <c r="H35" s="18"/>
      <c r="I35" s="18"/>
      <c r="J35" s="18"/>
      <c r="K35" s="18"/>
      <c r="L35" s="18"/>
      <c r="M35" s="18"/>
      <c r="N35" s="18"/>
      <c r="O35" s="18"/>
      <c r="P35" s="18"/>
      <c r="Q35" s="18"/>
      <c r="R35" s="18"/>
      <c r="S35" s="18"/>
      <c r="T35" s="18"/>
      <c r="U35" s="18"/>
    </row>
    <row r="36" spans="1:21" x14ac:dyDescent="0.2">
      <c r="A36" s="18"/>
      <c r="B36" s="18"/>
      <c r="C36" s="18"/>
      <c r="D36" s="18"/>
      <c r="E36" s="18"/>
      <c r="F36" s="18"/>
      <c r="G36" s="18"/>
      <c r="H36" s="18"/>
      <c r="I36" s="18"/>
      <c r="J36" s="18"/>
      <c r="K36" s="18"/>
      <c r="L36" s="18"/>
      <c r="M36" s="18"/>
      <c r="N36" s="18"/>
      <c r="O36" s="18"/>
      <c r="P36" s="18"/>
      <c r="Q36" s="18"/>
      <c r="R36" s="18"/>
      <c r="S36" s="18"/>
      <c r="T36" s="18"/>
      <c r="U36" s="18"/>
    </row>
    <row r="37" spans="1:21" x14ac:dyDescent="0.2">
      <c r="A37" s="18"/>
      <c r="B37" s="18"/>
      <c r="C37" s="18"/>
      <c r="D37" s="18"/>
      <c r="E37" s="18"/>
      <c r="F37" s="18"/>
      <c r="G37" s="18"/>
      <c r="H37" s="18"/>
      <c r="I37" s="18"/>
      <c r="J37" s="18"/>
      <c r="K37" s="18"/>
      <c r="L37" s="18"/>
      <c r="M37" s="18"/>
      <c r="N37" s="18"/>
      <c r="O37" s="18"/>
      <c r="P37" s="18"/>
      <c r="Q37" s="18"/>
      <c r="R37" s="18"/>
      <c r="S37" s="18"/>
      <c r="T37" s="18"/>
      <c r="U37" s="18"/>
    </row>
    <row r="38" spans="1:21" x14ac:dyDescent="0.2">
      <c r="A38" s="18"/>
      <c r="B38" s="18"/>
      <c r="C38" s="18"/>
      <c r="D38" s="18"/>
      <c r="E38" s="18"/>
      <c r="F38" s="18"/>
      <c r="G38" s="18"/>
      <c r="H38" s="18"/>
      <c r="I38" s="18"/>
      <c r="J38" s="18"/>
      <c r="K38" s="18"/>
      <c r="L38" s="18"/>
      <c r="M38" s="18"/>
      <c r="N38" s="18"/>
      <c r="O38" s="18"/>
      <c r="P38" s="18"/>
      <c r="Q38" s="18"/>
      <c r="R38" s="18"/>
      <c r="S38" s="18"/>
      <c r="T38" s="18"/>
      <c r="U38" s="18"/>
    </row>
    <row r="39" spans="1:21" x14ac:dyDescent="0.2">
      <c r="A39" s="18"/>
      <c r="B39" s="18"/>
      <c r="C39" s="18"/>
      <c r="D39" s="18"/>
      <c r="E39" s="18"/>
      <c r="F39" s="18"/>
      <c r="G39" s="18"/>
      <c r="H39" s="18"/>
      <c r="I39" s="18"/>
      <c r="J39" s="18"/>
      <c r="K39" s="18"/>
      <c r="L39" s="18"/>
      <c r="M39" s="18"/>
      <c r="N39" s="18"/>
      <c r="O39" s="18"/>
      <c r="P39" s="18"/>
      <c r="Q39" s="18"/>
      <c r="R39" s="18"/>
      <c r="S39" s="18"/>
      <c r="T39" s="18"/>
      <c r="U39" s="18"/>
    </row>
    <row r="40" spans="1:21" x14ac:dyDescent="0.2">
      <c r="A40" s="18"/>
      <c r="B40" s="18"/>
      <c r="C40" s="18"/>
      <c r="D40" s="18"/>
      <c r="E40" s="18"/>
      <c r="F40" s="18"/>
      <c r="G40" s="18"/>
      <c r="H40" s="18"/>
      <c r="I40" s="18"/>
      <c r="J40" s="18"/>
      <c r="K40" s="18"/>
      <c r="L40" s="18"/>
      <c r="M40" s="18"/>
      <c r="N40" s="18"/>
      <c r="O40" s="18"/>
      <c r="P40" s="18"/>
      <c r="Q40" s="18"/>
      <c r="R40" s="18"/>
      <c r="S40" s="18"/>
      <c r="T40" s="18"/>
      <c r="U40" s="18"/>
    </row>
    <row r="41" spans="1:21" x14ac:dyDescent="0.2">
      <c r="A41" s="18"/>
      <c r="B41" s="18"/>
      <c r="C41" s="18"/>
      <c r="D41" s="18"/>
      <c r="E41" s="18"/>
      <c r="F41" s="18"/>
      <c r="G41" s="18"/>
      <c r="H41" s="18"/>
      <c r="I41" s="18"/>
      <c r="J41" s="18"/>
      <c r="K41" s="18"/>
      <c r="L41" s="18"/>
      <c r="M41" s="18"/>
      <c r="N41" s="18"/>
      <c r="O41" s="18"/>
      <c r="P41" s="18"/>
      <c r="Q41" s="18"/>
      <c r="R41" s="18"/>
      <c r="S41" s="18"/>
      <c r="T41" s="18"/>
      <c r="U41" s="18"/>
    </row>
    <row r="42" spans="1:21" x14ac:dyDescent="0.2">
      <c r="A42" s="18"/>
      <c r="B42" s="18"/>
      <c r="C42" s="18"/>
      <c r="D42" s="18"/>
      <c r="E42" s="18"/>
      <c r="F42" s="18"/>
      <c r="G42" s="18"/>
      <c r="H42" s="18"/>
      <c r="I42" s="18"/>
      <c r="J42" s="18"/>
      <c r="K42" s="18"/>
      <c r="L42" s="18"/>
      <c r="M42" s="18"/>
      <c r="N42" s="18"/>
      <c r="O42" s="18"/>
      <c r="P42" s="18"/>
      <c r="Q42" s="18"/>
      <c r="R42" s="18"/>
      <c r="S42" s="18"/>
      <c r="T42" s="18"/>
      <c r="U42" s="18"/>
    </row>
    <row r="43" spans="1:21" x14ac:dyDescent="0.2">
      <c r="A43" s="18"/>
      <c r="B43" s="18"/>
      <c r="C43" s="18"/>
      <c r="D43" s="18"/>
      <c r="E43" s="18"/>
      <c r="F43" s="18"/>
      <c r="G43" s="18"/>
      <c r="H43" s="18"/>
      <c r="I43" s="18"/>
      <c r="J43" s="18"/>
      <c r="K43" s="18"/>
      <c r="L43" s="18"/>
      <c r="M43" s="18"/>
      <c r="N43" s="18"/>
      <c r="O43" s="18"/>
      <c r="P43" s="18"/>
      <c r="Q43" s="18"/>
      <c r="R43" s="18"/>
      <c r="S43" s="18"/>
      <c r="T43" s="18"/>
      <c r="U43" s="18"/>
    </row>
    <row r="44" spans="1:21" x14ac:dyDescent="0.2">
      <c r="A44" s="18"/>
      <c r="B44" s="18"/>
      <c r="C44" s="18"/>
      <c r="D44" s="18"/>
      <c r="E44" s="18"/>
      <c r="F44" s="18"/>
      <c r="G44" s="18"/>
      <c r="H44" s="18"/>
      <c r="I44" s="18"/>
      <c r="J44" s="18"/>
      <c r="K44" s="18"/>
      <c r="L44" s="18"/>
      <c r="M44" s="18"/>
      <c r="N44" s="18"/>
      <c r="O44" s="18"/>
      <c r="P44" s="18"/>
      <c r="Q44" s="18"/>
      <c r="R44" s="18"/>
      <c r="S44" s="18"/>
      <c r="T44" s="18"/>
      <c r="U44" s="18"/>
    </row>
    <row r="45" spans="1:21" x14ac:dyDescent="0.2">
      <c r="A45" s="18"/>
      <c r="B45" s="18"/>
      <c r="C45" s="18"/>
      <c r="D45" s="18"/>
      <c r="E45" s="18"/>
      <c r="F45" s="18"/>
      <c r="G45" s="18"/>
      <c r="H45" s="18"/>
      <c r="I45" s="18"/>
      <c r="J45" s="18"/>
      <c r="K45" s="18"/>
      <c r="L45" s="18"/>
      <c r="M45" s="18"/>
      <c r="N45" s="18"/>
      <c r="O45" s="18"/>
      <c r="P45" s="18"/>
      <c r="Q45" s="18"/>
      <c r="R45" s="18"/>
      <c r="S45" s="18"/>
      <c r="T45" s="18"/>
      <c r="U45" s="18"/>
    </row>
  </sheetData>
  <mergeCells count="47">
    <mergeCell ref="T2:V3"/>
    <mergeCell ref="T4:T5"/>
    <mergeCell ref="V4:V5"/>
    <mergeCell ref="U4:U5"/>
    <mergeCell ref="M4:M5"/>
    <mergeCell ref="P4:P5"/>
    <mergeCell ref="R4:R5"/>
    <mergeCell ref="R2:S3"/>
    <mergeCell ref="S4:S5"/>
    <mergeCell ref="Q4:Q5"/>
    <mergeCell ref="L2:N3"/>
    <mergeCell ref="L4:L5"/>
    <mergeCell ref="O4:O5"/>
    <mergeCell ref="K4:K5"/>
    <mergeCell ref="I4:I5"/>
    <mergeCell ref="O2:Q3"/>
    <mergeCell ref="N4:N5"/>
    <mergeCell ref="F2:H3"/>
    <mergeCell ref="F4:F5"/>
    <mergeCell ref="G4:G5"/>
    <mergeCell ref="J4:J5"/>
    <mergeCell ref="I2:K3"/>
    <mergeCell ref="E2:E3"/>
    <mergeCell ref="H4:H5"/>
    <mergeCell ref="A7:D7"/>
    <mergeCell ref="C12:D12"/>
    <mergeCell ref="A9:B12"/>
    <mergeCell ref="C11:D11"/>
    <mergeCell ref="A6:D6"/>
    <mergeCell ref="A8:D8"/>
    <mergeCell ref="C9:D9"/>
    <mergeCell ref="C10:D10"/>
    <mergeCell ref="E4:E5"/>
    <mergeCell ref="A27:V27"/>
    <mergeCell ref="A25:V25"/>
    <mergeCell ref="A22:D22"/>
    <mergeCell ref="A23:D23"/>
    <mergeCell ref="A20:D20"/>
    <mergeCell ref="A21:D21"/>
    <mergeCell ref="C13:D13"/>
    <mergeCell ref="A18:D18"/>
    <mergeCell ref="A19:D19"/>
    <mergeCell ref="C17:D17"/>
    <mergeCell ref="C14:D14"/>
    <mergeCell ref="A13:B17"/>
    <mergeCell ref="C15:D15"/>
    <mergeCell ref="C16:D16"/>
  </mergeCells>
  <phoneticPr fontId="3"/>
  <dataValidations count="1">
    <dataValidation type="whole" imeMode="off" operator="greaterThanOrEqual" allowBlank="1" showInputMessage="1" showErrorMessage="1" sqref="R23:S23 F23:G23 I23:J23 L23:M23 O23:P23 F6:G20 I6:J20 L6:M20 O6:P20 R6:S20" xr:uid="{00000000-0002-0000-09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sheetPr>
  <dimension ref="A1:DI1035"/>
  <sheetViews>
    <sheetView view="pageBreakPreview" zoomScale="70" zoomScaleNormal="70" zoomScaleSheetLayoutView="70" workbookViewId="0">
      <pane xSplit="3" ySplit="2" topLeftCell="D3" activePane="bottomRight" state="frozen"/>
      <selection activeCell="AS21" sqref="AS21"/>
      <selection pane="topRight" activeCell="AS21" sqref="AS21"/>
      <selection pane="bottomLeft" activeCell="AS21" sqref="AS21"/>
      <selection pane="bottomRight" activeCell="DC26" sqref="DC26"/>
    </sheetView>
  </sheetViews>
  <sheetFormatPr defaultColWidth="9" defaultRowHeight="12" x14ac:dyDescent="0.2"/>
  <cols>
    <col min="1" max="2" width="2.6328125" style="1" customWidth="1"/>
    <col min="3" max="4" width="6.453125" style="1" bestFit="1" customWidth="1"/>
    <col min="5" max="104" width="15.6328125" style="1" customWidth="1"/>
    <col min="105" max="113" width="5.6328125" style="1" customWidth="1"/>
    <col min="114" max="16384" width="9" style="1"/>
  </cols>
  <sheetData>
    <row r="1" spans="1:104" ht="21" customHeight="1" thickBot="1" x14ac:dyDescent="0.3">
      <c r="A1" s="740" t="s">
        <v>888</v>
      </c>
      <c r="B1" s="740"/>
      <c r="C1" s="740"/>
      <c r="D1" s="740"/>
      <c r="E1" s="740"/>
      <c r="F1" s="740"/>
      <c r="G1" s="450" t="s">
        <v>1765</v>
      </c>
      <c r="H1" s="226" t="s">
        <v>1089</v>
      </c>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7"/>
      <c r="CV1" s="227"/>
      <c r="CW1" s="227"/>
      <c r="CX1" s="227"/>
    </row>
    <row r="2" spans="1:104" ht="21" customHeight="1" thickBot="1" x14ac:dyDescent="0.25">
      <c r="A2" s="815" t="s">
        <v>887</v>
      </c>
      <c r="B2" s="816"/>
      <c r="C2" s="819"/>
      <c r="D2" s="243"/>
      <c r="E2" s="150">
        <v>1</v>
      </c>
      <c r="F2" s="149">
        <v>2</v>
      </c>
      <c r="G2" s="149">
        <v>3</v>
      </c>
      <c r="H2" s="149">
        <v>4</v>
      </c>
      <c r="I2" s="149">
        <v>5</v>
      </c>
      <c r="J2" s="149">
        <v>6</v>
      </c>
      <c r="K2" s="149">
        <v>7</v>
      </c>
      <c r="L2" s="149">
        <v>8</v>
      </c>
      <c r="M2" s="149">
        <v>9</v>
      </c>
      <c r="N2" s="149">
        <v>10</v>
      </c>
      <c r="O2" s="149">
        <v>11</v>
      </c>
      <c r="P2" s="149">
        <v>12</v>
      </c>
      <c r="Q2" s="149">
        <v>13</v>
      </c>
      <c r="R2" s="149">
        <v>14</v>
      </c>
      <c r="S2" s="149">
        <v>15</v>
      </c>
      <c r="T2" s="149">
        <v>16</v>
      </c>
      <c r="U2" s="149">
        <v>17</v>
      </c>
      <c r="V2" s="149">
        <v>18</v>
      </c>
      <c r="W2" s="149">
        <v>19</v>
      </c>
      <c r="X2" s="149">
        <v>20</v>
      </c>
      <c r="Y2" s="149">
        <v>21</v>
      </c>
      <c r="Z2" s="149">
        <v>22</v>
      </c>
      <c r="AA2" s="149">
        <v>23</v>
      </c>
      <c r="AB2" s="149">
        <v>24</v>
      </c>
      <c r="AC2" s="149">
        <v>25</v>
      </c>
      <c r="AD2" s="149">
        <v>26</v>
      </c>
      <c r="AE2" s="149">
        <v>27</v>
      </c>
      <c r="AF2" s="149">
        <v>28</v>
      </c>
      <c r="AG2" s="149">
        <v>29</v>
      </c>
      <c r="AH2" s="149">
        <v>30</v>
      </c>
      <c r="AI2" s="149">
        <v>31</v>
      </c>
      <c r="AJ2" s="149">
        <v>32</v>
      </c>
      <c r="AK2" s="149">
        <v>33</v>
      </c>
      <c r="AL2" s="149">
        <v>34</v>
      </c>
      <c r="AM2" s="149">
        <v>35</v>
      </c>
      <c r="AN2" s="149">
        <v>36</v>
      </c>
      <c r="AO2" s="149">
        <v>37</v>
      </c>
      <c r="AP2" s="149">
        <v>38</v>
      </c>
      <c r="AQ2" s="149">
        <v>39</v>
      </c>
      <c r="AR2" s="149">
        <v>40</v>
      </c>
      <c r="AS2" s="149">
        <v>41</v>
      </c>
      <c r="AT2" s="149">
        <v>42</v>
      </c>
      <c r="AU2" s="149">
        <v>43</v>
      </c>
      <c r="AV2" s="149">
        <v>44</v>
      </c>
      <c r="AW2" s="149">
        <v>45</v>
      </c>
      <c r="AX2" s="149">
        <v>46</v>
      </c>
      <c r="AY2" s="149">
        <v>47</v>
      </c>
      <c r="AZ2" s="149">
        <v>48</v>
      </c>
      <c r="BA2" s="149">
        <v>49</v>
      </c>
      <c r="BB2" s="149">
        <v>50</v>
      </c>
      <c r="BC2" s="149">
        <v>51</v>
      </c>
      <c r="BD2" s="149">
        <v>52</v>
      </c>
      <c r="BE2" s="149">
        <v>53</v>
      </c>
      <c r="BF2" s="149">
        <v>54</v>
      </c>
      <c r="BG2" s="149">
        <v>55</v>
      </c>
      <c r="BH2" s="149">
        <v>56</v>
      </c>
      <c r="BI2" s="149">
        <v>57</v>
      </c>
      <c r="BJ2" s="149">
        <v>58</v>
      </c>
      <c r="BK2" s="149">
        <v>59</v>
      </c>
      <c r="BL2" s="149">
        <v>60</v>
      </c>
      <c r="BM2" s="149">
        <v>61</v>
      </c>
      <c r="BN2" s="149">
        <v>62</v>
      </c>
      <c r="BO2" s="149">
        <v>63</v>
      </c>
      <c r="BP2" s="149">
        <v>64</v>
      </c>
      <c r="BQ2" s="149">
        <v>65</v>
      </c>
      <c r="BR2" s="149">
        <v>66</v>
      </c>
      <c r="BS2" s="149">
        <v>67</v>
      </c>
      <c r="BT2" s="149">
        <v>68</v>
      </c>
      <c r="BU2" s="149">
        <v>69</v>
      </c>
      <c r="BV2" s="149">
        <v>70</v>
      </c>
      <c r="BW2" s="149">
        <v>71</v>
      </c>
      <c r="BX2" s="149">
        <v>72</v>
      </c>
      <c r="BY2" s="149">
        <v>73</v>
      </c>
      <c r="BZ2" s="149">
        <v>74</v>
      </c>
      <c r="CA2" s="149">
        <v>75</v>
      </c>
      <c r="CB2" s="149">
        <v>76</v>
      </c>
      <c r="CC2" s="149">
        <v>77</v>
      </c>
      <c r="CD2" s="149">
        <v>78</v>
      </c>
      <c r="CE2" s="149">
        <v>79</v>
      </c>
      <c r="CF2" s="149">
        <v>80</v>
      </c>
      <c r="CG2" s="149">
        <v>81</v>
      </c>
      <c r="CH2" s="149">
        <v>82</v>
      </c>
      <c r="CI2" s="149">
        <v>83</v>
      </c>
      <c r="CJ2" s="149">
        <v>84</v>
      </c>
      <c r="CK2" s="149">
        <v>85</v>
      </c>
      <c r="CL2" s="149">
        <v>86</v>
      </c>
      <c r="CM2" s="149">
        <v>87</v>
      </c>
      <c r="CN2" s="149">
        <v>88</v>
      </c>
      <c r="CO2" s="149">
        <v>89</v>
      </c>
      <c r="CP2" s="149">
        <v>90</v>
      </c>
      <c r="CQ2" s="149">
        <v>91</v>
      </c>
      <c r="CR2" s="149">
        <v>92</v>
      </c>
      <c r="CS2" s="149">
        <v>93</v>
      </c>
      <c r="CT2" s="149">
        <v>94</v>
      </c>
      <c r="CU2" s="149">
        <v>95</v>
      </c>
      <c r="CV2" s="149">
        <v>96</v>
      </c>
      <c r="CW2" s="149">
        <v>97</v>
      </c>
      <c r="CX2" s="149">
        <v>98</v>
      </c>
      <c r="CY2" s="149">
        <v>99</v>
      </c>
      <c r="CZ2" s="149">
        <v>100</v>
      </c>
    </row>
    <row r="3" spans="1:104" ht="30" customHeight="1" x14ac:dyDescent="0.2">
      <c r="A3" s="822" t="s">
        <v>202</v>
      </c>
      <c r="B3" s="823"/>
      <c r="C3" s="824"/>
      <c r="D3" s="243"/>
      <c r="E3" s="207"/>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row>
    <row r="4" spans="1:104" ht="60" customHeight="1" thickBot="1" x14ac:dyDescent="0.25">
      <c r="A4" s="825" t="s">
        <v>203</v>
      </c>
      <c r="B4" s="826"/>
      <c r="C4" s="827"/>
      <c r="D4" s="244"/>
      <c r="E4" s="209"/>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row>
    <row r="5" spans="1:104" s="475" customFormat="1" ht="30" hidden="1" customHeight="1" thickBot="1" x14ac:dyDescent="0.25">
      <c r="A5" s="747" t="s">
        <v>204</v>
      </c>
      <c r="B5" s="748"/>
      <c r="C5" s="749"/>
      <c r="D5" s="488"/>
      <c r="E5" s="489"/>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490"/>
      <c r="CJ5" s="490"/>
      <c r="CK5" s="490"/>
      <c r="CL5" s="490"/>
      <c r="CM5" s="490"/>
      <c r="CN5" s="490"/>
      <c r="CO5" s="490"/>
      <c r="CP5" s="490"/>
      <c r="CQ5" s="490"/>
      <c r="CR5" s="490"/>
      <c r="CS5" s="490"/>
      <c r="CT5" s="490"/>
      <c r="CU5" s="490"/>
      <c r="CV5" s="490"/>
      <c r="CW5" s="490"/>
      <c r="CX5" s="490"/>
      <c r="CY5" s="490"/>
      <c r="CZ5" s="490"/>
    </row>
    <row r="6" spans="1:104" s="475" customFormat="1" ht="13.5" hidden="1" thickBot="1" x14ac:dyDescent="0.25">
      <c r="A6" s="750" t="s">
        <v>225</v>
      </c>
      <c r="B6" s="751"/>
      <c r="C6" s="752"/>
      <c r="D6" s="491" t="str">
        <f>IF(AND(E6="",F6="",G6="",H6="",CU6="",CV6="",CW6="",CX6="",CY6="",CZ6=""),"",SUM(E6:CZ6))</f>
        <v/>
      </c>
      <c r="E6" s="492"/>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row>
    <row r="7" spans="1:104" ht="39.5" thickBot="1" x14ac:dyDescent="0.25">
      <c r="A7" s="820" t="s">
        <v>205</v>
      </c>
      <c r="B7" s="821"/>
      <c r="C7" s="135" t="s">
        <v>206</v>
      </c>
      <c r="D7" s="136" t="s">
        <v>1176</v>
      </c>
      <c r="E7" s="134" t="s">
        <v>207</v>
      </c>
      <c r="F7" s="137" t="s">
        <v>207</v>
      </c>
      <c r="G7" s="137" t="s">
        <v>207</v>
      </c>
      <c r="H7" s="138" t="s">
        <v>207</v>
      </c>
      <c r="I7" s="138" t="s">
        <v>207</v>
      </c>
      <c r="J7" s="138" t="s">
        <v>207</v>
      </c>
      <c r="K7" s="138" t="s">
        <v>207</v>
      </c>
      <c r="L7" s="138" t="s">
        <v>207</v>
      </c>
      <c r="M7" s="138" t="s">
        <v>207</v>
      </c>
      <c r="N7" s="138" t="s">
        <v>207</v>
      </c>
      <c r="O7" s="138" t="s">
        <v>207</v>
      </c>
      <c r="P7" s="138" t="s">
        <v>207</v>
      </c>
      <c r="Q7" s="138" t="s">
        <v>207</v>
      </c>
      <c r="R7" s="138" t="s">
        <v>207</v>
      </c>
      <c r="S7" s="138" t="s">
        <v>207</v>
      </c>
      <c r="T7" s="138" t="s">
        <v>207</v>
      </c>
      <c r="U7" s="138" t="s">
        <v>207</v>
      </c>
      <c r="V7" s="138" t="s">
        <v>207</v>
      </c>
      <c r="W7" s="138" t="s">
        <v>207</v>
      </c>
      <c r="X7" s="138" t="s">
        <v>207</v>
      </c>
      <c r="Y7" s="138" t="s">
        <v>207</v>
      </c>
      <c r="Z7" s="138" t="s">
        <v>207</v>
      </c>
      <c r="AA7" s="138" t="s">
        <v>207</v>
      </c>
      <c r="AB7" s="138" t="s">
        <v>207</v>
      </c>
      <c r="AC7" s="138" t="s">
        <v>207</v>
      </c>
      <c r="AD7" s="138" t="s">
        <v>207</v>
      </c>
      <c r="AE7" s="138" t="s">
        <v>207</v>
      </c>
      <c r="AF7" s="138" t="s">
        <v>207</v>
      </c>
      <c r="AG7" s="138" t="s">
        <v>207</v>
      </c>
      <c r="AH7" s="138" t="s">
        <v>207</v>
      </c>
      <c r="AI7" s="138" t="s">
        <v>207</v>
      </c>
      <c r="AJ7" s="138" t="s">
        <v>207</v>
      </c>
      <c r="AK7" s="138" t="s">
        <v>207</v>
      </c>
      <c r="AL7" s="138" t="s">
        <v>207</v>
      </c>
      <c r="AM7" s="138" t="s">
        <v>207</v>
      </c>
      <c r="AN7" s="138" t="s">
        <v>207</v>
      </c>
      <c r="AO7" s="138" t="s">
        <v>207</v>
      </c>
      <c r="AP7" s="138" t="s">
        <v>207</v>
      </c>
      <c r="AQ7" s="138" t="s">
        <v>207</v>
      </c>
      <c r="AR7" s="138" t="s">
        <v>207</v>
      </c>
      <c r="AS7" s="138" t="s">
        <v>207</v>
      </c>
      <c r="AT7" s="138" t="s">
        <v>207</v>
      </c>
      <c r="AU7" s="138" t="s">
        <v>207</v>
      </c>
      <c r="AV7" s="138" t="s">
        <v>207</v>
      </c>
      <c r="AW7" s="138" t="s">
        <v>207</v>
      </c>
      <c r="AX7" s="138" t="s">
        <v>207</v>
      </c>
      <c r="AY7" s="138" t="s">
        <v>207</v>
      </c>
      <c r="AZ7" s="138" t="s">
        <v>207</v>
      </c>
      <c r="BA7" s="138" t="s">
        <v>207</v>
      </c>
      <c r="BB7" s="138" t="s">
        <v>207</v>
      </c>
      <c r="BC7" s="138" t="s">
        <v>207</v>
      </c>
      <c r="BD7" s="138" t="s">
        <v>207</v>
      </c>
      <c r="BE7" s="138" t="s">
        <v>207</v>
      </c>
      <c r="BF7" s="138" t="s">
        <v>207</v>
      </c>
      <c r="BG7" s="138" t="s">
        <v>207</v>
      </c>
      <c r="BH7" s="138" t="s">
        <v>207</v>
      </c>
      <c r="BI7" s="138" t="s">
        <v>207</v>
      </c>
      <c r="BJ7" s="138" t="s">
        <v>207</v>
      </c>
      <c r="BK7" s="138" t="s">
        <v>207</v>
      </c>
      <c r="BL7" s="138" t="s">
        <v>207</v>
      </c>
      <c r="BM7" s="138" t="s">
        <v>207</v>
      </c>
      <c r="BN7" s="138" t="s">
        <v>207</v>
      </c>
      <c r="BO7" s="138" t="s">
        <v>207</v>
      </c>
      <c r="BP7" s="138" t="s">
        <v>207</v>
      </c>
      <c r="BQ7" s="138" t="s">
        <v>207</v>
      </c>
      <c r="BR7" s="138" t="s">
        <v>207</v>
      </c>
      <c r="BS7" s="138" t="s">
        <v>207</v>
      </c>
      <c r="BT7" s="138" t="s">
        <v>207</v>
      </c>
      <c r="BU7" s="138" t="s">
        <v>207</v>
      </c>
      <c r="BV7" s="138" t="s">
        <v>207</v>
      </c>
      <c r="BW7" s="138" t="s">
        <v>207</v>
      </c>
      <c r="BX7" s="138" t="s">
        <v>207</v>
      </c>
      <c r="BY7" s="138" t="s">
        <v>207</v>
      </c>
      <c r="BZ7" s="138" t="s">
        <v>207</v>
      </c>
      <c r="CA7" s="138" t="s">
        <v>207</v>
      </c>
      <c r="CB7" s="138" t="s">
        <v>207</v>
      </c>
      <c r="CC7" s="138" t="s">
        <v>207</v>
      </c>
      <c r="CD7" s="138" t="s">
        <v>207</v>
      </c>
      <c r="CE7" s="138" t="s">
        <v>207</v>
      </c>
      <c r="CF7" s="138" t="s">
        <v>207</v>
      </c>
      <c r="CG7" s="138" t="s">
        <v>207</v>
      </c>
      <c r="CH7" s="138" t="s">
        <v>207</v>
      </c>
      <c r="CI7" s="138" t="s">
        <v>207</v>
      </c>
      <c r="CJ7" s="138" t="s">
        <v>207</v>
      </c>
      <c r="CK7" s="138" t="s">
        <v>207</v>
      </c>
      <c r="CL7" s="138" t="s">
        <v>207</v>
      </c>
      <c r="CM7" s="138" t="s">
        <v>207</v>
      </c>
      <c r="CN7" s="138" t="s">
        <v>207</v>
      </c>
      <c r="CO7" s="138" t="s">
        <v>207</v>
      </c>
      <c r="CP7" s="138" t="s">
        <v>207</v>
      </c>
      <c r="CQ7" s="138" t="s">
        <v>207</v>
      </c>
      <c r="CR7" s="138" t="s">
        <v>207</v>
      </c>
      <c r="CS7" s="138" t="s">
        <v>207</v>
      </c>
      <c r="CT7" s="138" t="s">
        <v>207</v>
      </c>
      <c r="CU7" s="138" t="s">
        <v>207</v>
      </c>
      <c r="CV7" s="138" t="s">
        <v>207</v>
      </c>
      <c r="CW7" s="138" t="s">
        <v>207</v>
      </c>
      <c r="CX7" s="138" t="s">
        <v>207</v>
      </c>
      <c r="CY7" s="138" t="s">
        <v>207</v>
      </c>
      <c r="CZ7" s="138" t="s">
        <v>207</v>
      </c>
    </row>
    <row r="8" spans="1:104" ht="26" x14ac:dyDescent="0.2">
      <c r="A8" s="812" t="s">
        <v>208</v>
      </c>
      <c r="B8" s="621"/>
      <c r="C8" s="139" t="s">
        <v>1158</v>
      </c>
      <c r="D8" s="126" t="str">
        <f t="shared" ref="D8:D30" si="0">IF(SUM(E8:CZ8)=0,"",SUM(E8:CZ8))</f>
        <v/>
      </c>
      <c r="E8" s="126" t="str">
        <f t="shared" ref="E8:CZ8" si="1">IF($B$45=0,"",IF(SUMIF($A$35:$A$44,E$2,$B$35:$B$44)=0,"",SUMIF($A$35:$A$44,E$2,$B$35:$B$44)))</f>
        <v/>
      </c>
      <c r="F8" s="140" t="str">
        <f t="shared" si="1"/>
        <v/>
      </c>
      <c r="G8" s="127" t="str">
        <f t="shared" si="1"/>
        <v/>
      </c>
      <c r="H8" s="127" t="str">
        <f t="shared" si="1"/>
        <v/>
      </c>
      <c r="I8" s="127" t="str">
        <f t="shared" si="1"/>
        <v/>
      </c>
      <c r="J8" s="127" t="str">
        <f t="shared" si="1"/>
        <v/>
      </c>
      <c r="K8" s="127" t="str">
        <f t="shared" si="1"/>
        <v/>
      </c>
      <c r="L8" s="127" t="str">
        <f t="shared" si="1"/>
        <v/>
      </c>
      <c r="M8" s="127" t="str">
        <f t="shared" si="1"/>
        <v/>
      </c>
      <c r="N8" s="127" t="str">
        <f t="shared" si="1"/>
        <v/>
      </c>
      <c r="O8" s="127" t="str">
        <f t="shared" si="1"/>
        <v/>
      </c>
      <c r="P8" s="127" t="str">
        <f t="shared" si="1"/>
        <v/>
      </c>
      <c r="Q8" s="127" t="str">
        <f t="shared" si="1"/>
        <v/>
      </c>
      <c r="R8" s="127" t="str">
        <f t="shared" si="1"/>
        <v/>
      </c>
      <c r="S8" s="127" t="str">
        <f t="shared" si="1"/>
        <v/>
      </c>
      <c r="T8" s="127" t="str">
        <f t="shared" si="1"/>
        <v/>
      </c>
      <c r="U8" s="127" t="str">
        <f t="shared" si="1"/>
        <v/>
      </c>
      <c r="V8" s="127" t="str">
        <f t="shared" si="1"/>
        <v/>
      </c>
      <c r="W8" s="127" t="str">
        <f t="shared" si="1"/>
        <v/>
      </c>
      <c r="X8" s="127" t="str">
        <f t="shared" si="1"/>
        <v/>
      </c>
      <c r="Y8" s="127" t="str">
        <f t="shared" si="1"/>
        <v/>
      </c>
      <c r="Z8" s="127" t="str">
        <f t="shared" si="1"/>
        <v/>
      </c>
      <c r="AA8" s="127" t="str">
        <f t="shared" si="1"/>
        <v/>
      </c>
      <c r="AB8" s="127" t="str">
        <f t="shared" si="1"/>
        <v/>
      </c>
      <c r="AC8" s="127" t="str">
        <f t="shared" si="1"/>
        <v/>
      </c>
      <c r="AD8" s="127" t="str">
        <f t="shared" si="1"/>
        <v/>
      </c>
      <c r="AE8" s="127" t="str">
        <f t="shared" si="1"/>
        <v/>
      </c>
      <c r="AF8" s="127" t="str">
        <f t="shared" si="1"/>
        <v/>
      </c>
      <c r="AG8" s="127" t="str">
        <f t="shared" si="1"/>
        <v/>
      </c>
      <c r="AH8" s="127" t="str">
        <f t="shared" si="1"/>
        <v/>
      </c>
      <c r="AI8" s="127" t="str">
        <f t="shared" si="1"/>
        <v/>
      </c>
      <c r="AJ8" s="127" t="str">
        <f t="shared" si="1"/>
        <v/>
      </c>
      <c r="AK8" s="127" t="str">
        <f t="shared" si="1"/>
        <v/>
      </c>
      <c r="AL8" s="127" t="str">
        <f t="shared" si="1"/>
        <v/>
      </c>
      <c r="AM8" s="127" t="str">
        <f t="shared" si="1"/>
        <v/>
      </c>
      <c r="AN8" s="127" t="str">
        <f t="shared" si="1"/>
        <v/>
      </c>
      <c r="AO8" s="127" t="str">
        <f t="shared" si="1"/>
        <v/>
      </c>
      <c r="AP8" s="127" t="str">
        <f t="shared" si="1"/>
        <v/>
      </c>
      <c r="AQ8" s="127" t="str">
        <f t="shared" si="1"/>
        <v/>
      </c>
      <c r="AR8" s="127" t="str">
        <f t="shared" si="1"/>
        <v/>
      </c>
      <c r="AS8" s="127" t="str">
        <f t="shared" si="1"/>
        <v/>
      </c>
      <c r="AT8" s="127" t="str">
        <f t="shared" si="1"/>
        <v/>
      </c>
      <c r="AU8" s="127" t="str">
        <f t="shared" si="1"/>
        <v/>
      </c>
      <c r="AV8" s="127" t="str">
        <f t="shared" si="1"/>
        <v/>
      </c>
      <c r="AW8" s="127" t="str">
        <f t="shared" si="1"/>
        <v/>
      </c>
      <c r="AX8" s="127" t="str">
        <f t="shared" si="1"/>
        <v/>
      </c>
      <c r="AY8" s="127" t="str">
        <f t="shared" si="1"/>
        <v/>
      </c>
      <c r="AZ8" s="127" t="str">
        <f t="shared" si="1"/>
        <v/>
      </c>
      <c r="BA8" s="127" t="str">
        <f t="shared" si="1"/>
        <v/>
      </c>
      <c r="BB8" s="127" t="str">
        <f t="shared" si="1"/>
        <v/>
      </c>
      <c r="BC8" s="127" t="str">
        <f t="shared" si="1"/>
        <v/>
      </c>
      <c r="BD8" s="127" t="str">
        <f t="shared" si="1"/>
        <v/>
      </c>
      <c r="BE8" s="127" t="str">
        <f t="shared" si="1"/>
        <v/>
      </c>
      <c r="BF8" s="127" t="str">
        <f t="shared" si="1"/>
        <v/>
      </c>
      <c r="BG8" s="127" t="str">
        <f t="shared" si="1"/>
        <v/>
      </c>
      <c r="BH8" s="127" t="str">
        <f t="shared" si="1"/>
        <v/>
      </c>
      <c r="BI8" s="127" t="str">
        <f t="shared" si="1"/>
        <v/>
      </c>
      <c r="BJ8" s="127" t="str">
        <f t="shared" si="1"/>
        <v/>
      </c>
      <c r="BK8" s="127" t="str">
        <f t="shared" si="1"/>
        <v/>
      </c>
      <c r="BL8" s="127" t="str">
        <f t="shared" si="1"/>
        <v/>
      </c>
      <c r="BM8" s="127" t="str">
        <f t="shared" si="1"/>
        <v/>
      </c>
      <c r="BN8" s="127" t="str">
        <f t="shared" si="1"/>
        <v/>
      </c>
      <c r="BO8" s="127" t="str">
        <f t="shared" si="1"/>
        <v/>
      </c>
      <c r="BP8" s="127" t="str">
        <f t="shared" si="1"/>
        <v/>
      </c>
      <c r="BQ8" s="127" t="str">
        <f t="shared" si="1"/>
        <v/>
      </c>
      <c r="BR8" s="127" t="str">
        <f t="shared" si="1"/>
        <v/>
      </c>
      <c r="BS8" s="127" t="str">
        <f t="shared" si="1"/>
        <v/>
      </c>
      <c r="BT8" s="127" t="str">
        <f t="shared" si="1"/>
        <v/>
      </c>
      <c r="BU8" s="127" t="str">
        <f t="shared" si="1"/>
        <v/>
      </c>
      <c r="BV8" s="127" t="str">
        <f t="shared" si="1"/>
        <v/>
      </c>
      <c r="BW8" s="127" t="str">
        <f t="shared" si="1"/>
        <v/>
      </c>
      <c r="BX8" s="127" t="str">
        <f t="shared" si="1"/>
        <v/>
      </c>
      <c r="BY8" s="127" t="str">
        <f t="shared" si="1"/>
        <v/>
      </c>
      <c r="BZ8" s="127" t="str">
        <f t="shared" si="1"/>
        <v/>
      </c>
      <c r="CA8" s="127" t="str">
        <f t="shared" si="1"/>
        <v/>
      </c>
      <c r="CB8" s="127" t="str">
        <f t="shared" si="1"/>
        <v/>
      </c>
      <c r="CC8" s="127" t="str">
        <f t="shared" si="1"/>
        <v/>
      </c>
      <c r="CD8" s="127" t="str">
        <f t="shared" si="1"/>
        <v/>
      </c>
      <c r="CE8" s="127" t="str">
        <f t="shared" si="1"/>
        <v/>
      </c>
      <c r="CF8" s="127" t="str">
        <f t="shared" si="1"/>
        <v/>
      </c>
      <c r="CG8" s="127" t="str">
        <f t="shared" si="1"/>
        <v/>
      </c>
      <c r="CH8" s="127" t="str">
        <f t="shared" si="1"/>
        <v/>
      </c>
      <c r="CI8" s="127" t="str">
        <f t="shared" si="1"/>
        <v/>
      </c>
      <c r="CJ8" s="127" t="str">
        <f t="shared" si="1"/>
        <v/>
      </c>
      <c r="CK8" s="127" t="str">
        <f t="shared" si="1"/>
        <v/>
      </c>
      <c r="CL8" s="127" t="str">
        <f t="shared" si="1"/>
        <v/>
      </c>
      <c r="CM8" s="127" t="str">
        <f t="shared" si="1"/>
        <v/>
      </c>
      <c r="CN8" s="127" t="str">
        <f t="shared" si="1"/>
        <v/>
      </c>
      <c r="CO8" s="127" t="str">
        <f t="shared" si="1"/>
        <v/>
      </c>
      <c r="CP8" s="127" t="str">
        <f t="shared" si="1"/>
        <v/>
      </c>
      <c r="CQ8" s="127" t="str">
        <f t="shared" si="1"/>
        <v/>
      </c>
      <c r="CR8" s="127" t="str">
        <f t="shared" si="1"/>
        <v/>
      </c>
      <c r="CS8" s="127" t="str">
        <f t="shared" si="1"/>
        <v/>
      </c>
      <c r="CT8" s="127" t="str">
        <f t="shared" si="1"/>
        <v/>
      </c>
      <c r="CU8" s="127" t="str">
        <f t="shared" si="1"/>
        <v/>
      </c>
      <c r="CV8" s="127" t="str">
        <f t="shared" si="1"/>
        <v/>
      </c>
      <c r="CW8" s="127" t="str">
        <f t="shared" si="1"/>
        <v/>
      </c>
      <c r="CX8" s="127" t="str">
        <f t="shared" si="1"/>
        <v/>
      </c>
      <c r="CY8" s="127" t="str">
        <f t="shared" si="1"/>
        <v/>
      </c>
      <c r="CZ8" s="127" t="str">
        <f t="shared" si="1"/>
        <v/>
      </c>
    </row>
    <row r="9" spans="1:104" ht="39" x14ac:dyDescent="0.2">
      <c r="A9" s="813"/>
      <c r="B9" s="732"/>
      <c r="C9" s="141" t="s">
        <v>1159</v>
      </c>
      <c r="D9" s="131" t="str">
        <f t="shared" si="0"/>
        <v/>
      </c>
      <c r="E9" s="131" t="str">
        <f t="shared" ref="E9:CZ9" si="2">IF($C$45=0,"",IF(SUMIF($A$35:$A$44,E$2,$C$35:$C$44)=0,"",SUMIF($A$35:$A$44,E$2,$C$35:$C$44)))</f>
        <v/>
      </c>
      <c r="F9" s="142" t="str">
        <f t="shared" si="2"/>
        <v/>
      </c>
      <c r="G9" s="128" t="str">
        <f t="shared" si="2"/>
        <v/>
      </c>
      <c r="H9" s="128" t="str">
        <f t="shared" si="2"/>
        <v/>
      </c>
      <c r="I9" s="128" t="str">
        <f t="shared" si="2"/>
        <v/>
      </c>
      <c r="J9" s="128" t="str">
        <f t="shared" si="2"/>
        <v/>
      </c>
      <c r="K9" s="128" t="str">
        <f t="shared" si="2"/>
        <v/>
      </c>
      <c r="L9" s="128" t="str">
        <f t="shared" si="2"/>
        <v/>
      </c>
      <c r="M9" s="128" t="str">
        <f t="shared" si="2"/>
        <v/>
      </c>
      <c r="N9" s="128" t="str">
        <f t="shared" si="2"/>
        <v/>
      </c>
      <c r="O9" s="128" t="str">
        <f t="shared" si="2"/>
        <v/>
      </c>
      <c r="P9" s="128" t="str">
        <f t="shared" si="2"/>
        <v/>
      </c>
      <c r="Q9" s="128" t="str">
        <f t="shared" si="2"/>
        <v/>
      </c>
      <c r="R9" s="128" t="str">
        <f t="shared" si="2"/>
        <v/>
      </c>
      <c r="S9" s="128" t="str">
        <f t="shared" si="2"/>
        <v/>
      </c>
      <c r="T9" s="128" t="str">
        <f t="shared" si="2"/>
        <v/>
      </c>
      <c r="U9" s="128" t="str">
        <f t="shared" si="2"/>
        <v/>
      </c>
      <c r="V9" s="128" t="str">
        <f t="shared" si="2"/>
        <v/>
      </c>
      <c r="W9" s="128" t="str">
        <f t="shared" si="2"/>
        <v/>
      </c>
      <c r="X9" s="128" t="str">
        <f t="shared" si="2"/>
        <v/>
      </c>
      <c r="Y9" s="128" t="str">
        <f t="shared" si="2"/>
        <v/>
      </c>
      <c r="Z9" s="128" t="str">
        <f t="shared" si="2"/>
        <v/>
      </c>
      <c r="AA9" s="128" t="str">
        <f t="shared" si="2"/>
        <v/>
      </c>
      <c r="AB9" s="128" t="str">
        <f t="shared" si="2"/>
        <v/>
      </c>
      <c r="AC9" s="128" t="str">
        <f t="shared" si="2"/>
        <v/>
      </c>
      <c r="AD9" s="128" t="str">
        <f t="shared" si="2"/>
        <v/>
      </c>
      <c r="AE9" s="128" t="str">
        <f t="shared" si="2"/>
        <v/>
      </c>
      <c r="AF9" s="128" t="str">
        <f t="shared" si="2"/>
        <v/>
      </c>
      <c r="AG9" s="128" t="str">
        <f t="shared" si="2"/>
        <v/>
      </c>
      <c r="AH9" s="128" t="str">
        <f t="shared" si="2"/>
        <v/>
      </c>
      <c r="AI9" s="128" t="str">
        <f t="shared" si="2"/>
        <v/>
      </c>
      <c r="AJ9" s="128" t="str">
        <f t="shared" si="2"/>
        <v/>
      </c>
      <c r="AK9" s="128" t="str">
        <f t="shared" si="2"/>
        <v/>
      </c>
      <c r="AL9" s="128" t="str">
        <f t="shared" si="2"/>
        <v/>
      </c>
      <c r="AM9" s="128" t="str">
        <f t="shared" si="2"/>
        <v/>
      </c>
      <c r="AN9" s="128" t="str">
        <f t="shared" si="2"/>
        <v/>
      </c>
      <c r="AO9" s="128" t="str">
        <f t="shared" si="2"/>
        <v/>
      </c>
      <c r="AP9" s="128" t="str">
        <f t="shared" si="2"/>
        <v/>
      </c>
      <c r="AQ9" s="128" t="str">
        <f t="shared" si="2"/>
        <v/>
      </c>
      <c r="AR9" s="128" t="str">
        <f t="shared" si="2"/>
        <v/>
      </c>
      <c r="AS9" s="128" t="str">
        <f t="shared" si="2"/>
        <v/>
      </c>
      <c r="AT9" s="128" t="str">
        <f t="shared" si="2"/>
        <v/>
      </c>
      <c r="AU9" s="128" t="str">
        <f t="shared" si="2"/>
        <v/>
      </c>
      <c r="AV9" s="128" t="str">
        <f t="shared" si="2"/>
        <v/>
      </c>
      <c r="AW9" s="128" t="str">
        <f t="shared" si="2"/>
        <v/>
      </c>
      <c r="AX9" s="128" t="str">
        <f t="shared" si="2"/>
        <v/>
      </c>
      <c r="AY9" s="128" t="str">
        <f t="shared" si="2"/>
        <v/>
      </c>
      <c r="AZ9" s="128" t="str">
        <f t="shared" si="2"/>
        <v/>
      </c>
      <c r="BA9" s="128" t="str">
        <f t="shared" si="2"/>
        <v/>
      </c>
      <c r="BB9" s="128" t="str">
        <f t="shared" si="2"/>
        <v/>
      </c>
      <c r="BC9" s="128" t="str">
        <f t="shared" si="2"/>
        <v/>
      </c>
      <c r="BD9" s="128" t="str">
        <f t="shared" si="2"/>
        <v/>
      </c>
      <c r="BE9" s="128" t="str">
        <f t="shared" si="2"/>
        <v/>
      </c>
      <c r="BF9" s="128" t="str">
        <f t="shared" si="2"/>
        <v/>
      </c>
      <c r="BG9" s="128" t="str">
        <f t="shared" si="2"/>
        <v/>
      </c>
      <c r="BH9" s="128" t="str">
        <f t="shared" si="2"/>
        <v/>
      </c>
      <c r="BI9" s="128" t="str">
        <f t="shared" si="2"/>
        <v/>
      </c>
      <c r="BJ9" s="128" t="str">
        <f t="shared" si="2"/>
        <v/>
      </c>
      <c r="BK9" s="128" t="str">
        <f t="shared" si="2"/>
        <v/>
      </c>
      <c r="BL9" s="128" t="str">
        <f t="shared" si="2"/>
        <v/>
      </c>
      <c r="BM9" s="128" t="str">
        <f t="shared" si="2"/>
        <v/>
      </c>
      <c r="BN9" s="128" t="str">
        <f t="shared" si="2"/>
        <v/>
      </c>
      <c r="BO9" s="128" t="str">
        <f t="shared" si="2"/>
        <v/>
      </c>
      <c r="BP9" s="128" t="str">
        <f t="shared" si="2"/>
        <v/>
      </c>
      <c r="BQ9" s="128" t="str">
        <f t="shared" si="2"/>
        <v/>
      </c>
      <c r="BR9" s="128" t="str">
        <f t="shared" si="2"/>
        <v/>
      </c>
      <c r="BS9" s="128" t="str">
        <f t="shared" si="2"/>
        <v/>
      </c>
      <c r="BT9" s="128" t="str">
        <f t="shared" si="2"/>
        <v/>
      </c>
      <c r="BU9" s="128" t="str">
        <f t="shared" si="2"/>
        <v/>
      </c>
      <c r="BV9" s="128" t="str">
        <f t="shared" si="2"/>
        <v/>
      </c>
      <c r="BW9" s="128" t="str">
        <f t="shared" si="2"/>
        <v/>
      </c>
      <c r="BX9" s="128" t="str">
        <f t="shared" si="2"/>
        <v/>
      </c>
      <c r="BY9" s="128" t="str">
        <f t="shared" si="2"/>
        <v/>
      </c>
      <c r="BZ9" s="128" t="str">
        <f t="shared" si="2"/>
        <v/>
      </c>
      <c r="CA9" s="128" t="str">
        <f t="shared" si="2"/>
        <v/>
      </c>
      <c r="CB9" s="128" t="str">
        <f t="shared" si="2"/>
        <v/>
      </c>
      <c r="CC9" s="128" t="str">
        <f t="shared" si="2"/>
        <v/>
      </c>
      <c r="CD9" s="128" t="str">
        <f t="shared" si="2"/>
        <v/>
      </c>
      <c r="CE9" s="128" t="str">
        <f t="shared" si="2"/>
        <v/>
      </c>
      <c r="CF9" s="128" t="str">
        <f t="shared" si="2"/>
        <v/>
      </c>
      <c r="CG9" s="128" t="str">
        <f t="shared" si="2"/>
        <v/>
      </c>
      <c r="CH9" s="128" t="str">
        <f t="shared" si="2"/>
        <v/>
      </c>
      <c r="CI9" s="128" t="str">
        <f t="shared" si="2"/>
        <v/>
      </c>
      <c r="CJ9" s="128" t="str">
        <f t="shared" si="2"/>
        <v/>
      </c>
      <c r="CK9" s="128" t="str">
        <f t="shared" si="2"/>
        <v/>
      </c>
      <c r="CL9" s="128" t="str">
        <f t="shared" si="2"/>
        <v/>
      </c>
      <c r="CM9" s="128" t="str">
        <f t="shared" si="2"/>
        <v/>
      </c>
      <c r="CN9" s="128" t="str">
        <f t="shared" si="2"/>
        <v/>
      </c>
      <c r="CO9" s="128" t="str">
        <f t="shared" si="2"/>
        <v/>
      </c>
      <c r="CP9" s="128" t="str">
        <f t="shared" si="2"/>
        <v/>
      </c>
      <c r="CQ9" s="128" t="str">
        <f t="shared" si="2"/>
        <v/>
      </c>
      <c r="CR9" s="128" t="str">
        <f t="shared" si="2"/>
        <v/>
      </c>
      <c r="CS9" s="128" t="str">
        <f t="shared" si="2"/>
        <v/>
      </c>
      <c r="CT9" s="128" t="str">
        <f t="shared" si="2"/>
        <v/>
      </c>
      <c r="CU9" s="128" t="str">
        <f t="shared" si="2"/>
        <v/>
      </c>
      <c r="CV9" s="128" t="str">
        <f t="shared" si="2"/>
        <v/>
      </c>
      <c r="CW9" s="128" t="str">
        <f t="shared" si="2"/>
        <v/>
      </c>
      <c r="CX9" s="128" t="str">
        <f t="shared" si="2"/>
        <v/>
      </c>
      <c r="CY9" s="128" t="str">
        <f t="shared" si="2"/>
        <v/>
      </c>
      <c r="CZ9" s="128" t="str">
        <f t="shared" si="2"/>
        <v/>
      </c>
    </row>
    <row r="10" spans="1:104" ht="39" x14ac:dyDescent="0.2">
      <c r="A10" s="813"/>
      <c r="B10" s="732"/>
      <c r="C10" s="141" t="s">
        <v>1160</v>
      </c>
      <c r="D10" s="131" t="str">
        <f t="shared" si="0"/>
        <v/>
      </c>
      <c r="E10" s="131" t="str">
        <f t="shared" ref="E10:CZ10" si="3">IF($D$45=0,"",IF(SUMIF($A$35:$A$44,E$2,$D$35:$D$44)=0,"",SUMIF($A$35:$A$44,E$2,$D$35:$D$44)))</f>
        <v/>
      </c>
      <c r="F10" s="142" t="str">
        <f t="shared" si="3"/>
        <v/>
      </c>
      <c r="G10" s="128" t="str">
        <f t="shared" si="3"/>
        <v/>
      </c>
      <c r="H10" s="128" t="str">
        <f t="shared" si="3"/>
        <v/>
      </c>
      <c r="I10" s="128" t="str">
        <f t="shared" si="3"/>
        <v/>
      </c>
      <c r="J10" s="128" t="str">
        <f t="shared" si="3"/>
        <v/>
      </c>
      <c r="K10" s="128" t="str">
        <f t="shared" si="3"/>
        <v/>
      </c>
      <c r="L10" s="128" t="str">
        <f t="shared" si="3"/>
        <v/>
      </c>
      <c r="M10" s="128" t="str">
        <f t="shared" si="3"/>
        <v/>
      </c>
      <c r="N10" s="128" t="str">
        <f t="shared" si="3"/>
        <v/>
      </c>
      <c r="O10" s="128" t="str">
        <f t="shared" si="3"/>
        <v/>
      </c>
      <c r="P10" s="128" t="str">
        <f t="shared" si="3"/>
        <v/>
      </c>
      <c r="Q10" s="128" t="str">
        <f t="shared" si="3"/>
        <v/>
      </c>
      <c r="R10" s="128" t="str">
        <f t="shared" si="3"/>
        <v/>
      </c>
      <c r="S10" s="128" t="str">
        <f t="shared" si="3"/>
        <v/>
      </c>
      <c r="T10" s="128" t="str">
        <f t="shared" si="3"/>
        <v/>
      </c>
      <c r="U10" s="128" t="str">
        <f t="shared" si="3"/>
        <v/>
      </c>
      <c r="V10" s="128" t="str">
        <f t="shared" si="3"/>
        <v/>
      </c>
      <c r="W10" s="128" t="str">
        <f t="shared" si="3"/>
        <v/>
      </c>
      <c r="X10" s="128" t="str">
        <f t="shared" si="3"/>
        <v/>
      </c>
      <c r="Y10" s="128" t="str">
        <f t="shared" si="3"/>
        <v/>
      </c>
      <c r="Z10" s="128" t="str">
        <f t="shared" si="3"/>
        <v/>
      </c>
      <c r="AA10" s="128" t="str">
        <f t="shared" si="3"/>
        <v/>
      </c>
      <c r="AB10" s="128" t="str">
        <f t="shared" si="3"/>
        <v/>
      </c>
      <c r="AC10" s="128" t="str">
        <f t="shared" si="3"/>
        <v/>
      </c>
      <c r="AD10" s="128" t="str">
        <f t="shared" si="3"/>
        <v/>
      </c>
      <c r="AE10" s="128" t="str">
        <f t="shared" si="3"/>
        <v/>
      </c>
      <c r="AF10" s="128" t="str">
        <f t="shared" si="3"/>
        <v/>
      </c>
      <c r="AG10" s="128" t="str">
        <f t="shared" si="3"/>
        <v/>
      </c>
      <c r="AH10" s="128" t="str">
        <f t="shared" si="3"/>
        <v/>
      </c>
      <c r="AI10" s="128" t="str">
        <f t="shared" si="3"/>
        <v/>
      </c>
      <c r="AJ10" s="128" t="str">
        <f t="shared" si="3"/>
        <v/>
      </c>
      <c r="AK10" s="128" t="str">
        <f t="shared" si="3"/>
        <v/>
      </c>
      <c r="AL10" s="128" t="str">
        <f t="shared" si="3"/>
        <v/>
      </c>
      <c r="AM10" s="128" t="str">
        <f t="shared" si="3"/>
        <v/>
      </c>
      <c r="AN10" s="128" t="str">
        <f t="shared" si="3"/>
        <v/>
      </c>
      <c r="AO10" s="128" t="str">
        <f t="shared" si="3"/>
        <v/>
      </c>
      <c r="AP10" s="128" t="str">
        <f t="shared" si="3"/>
        <v/>
      </c>
      <c r="AQ10" s="128" t="str">
        <f t="shared" si="3"/>
        <v/>
      </c>
      <c r="AR10" s="128" t="str">
        <f t="shared" si="3"/>
        <v/>
      </c>
      <c r="AS10" s="128" t="str">
        <f t="shared" si="3"/>
        <v/>
      </c>
      <c r="AT10" s="128" t="str">
        <f t="shared" si="3"/>
        <v/>
      </c>
      <c r="AU10" s="128" t="str">
        <f t="shared" si="3"/>
        <v/>
      </c>
      <c r="AV10" s="128" t="str">
        <f t="shared" si="3"/>
        <v/>
      </c>
      <c r="AW10" s="128" t="str">
        <f t="shared" si="3"/>
        <v/>
      </c>
      <c r="AX10" s="128" t="str">
        <f t="shared" si="3"/>
        <v/>
      </c>
      <c r="AY10" s="128" t="str">
        <f t="shared" si="3"/>
        <v/>
      </c>
      <c r="AZ10" s="128" t="str">
        <f t="shared" si="3"/>
        <v/>
      </c>
      <c r="BA10" s="128" t="str">
        <f t="shared" si="3"/>
        <v/>
      </c>
      <c r="BB10" s="128" t="str">
        <f t="shared" si="3"/>
        <v/>
      </c>
      <c r="BC10" s="128" t="str">
        <f t="shared" si="3"/>
        <v/>
      </c>
      <c r="BD10" s="128" t="str">
        <f t="shared" si="3"/>
        <v/>
      </c>
      <c r="BE10" s="128" t="str">
        <f t="shared" si="3"/>
        <v/>
      </c>
      <c r="BF10" s="128" t="str">
        <f t="shared" si="3"/>
        <v/>
      </c>
      <c r="BG10" s="128" t="str">
        <f t="shared" si="3"/>
        <v/>
      </c>
      <c r="BH10" s="128" t="str">
        <f t="shared" si="3"/>
        <v/>
      </c>
      <c r="BI10" s="128" t="str">
        <f t="shared" si="3"/>
        <v/>
      </c>
      <c r="BJ10" s="128" t="str">
        <f t="shared" si="3"/>
        <v/>
      </c>
      <c r="BK10" s="128" t="str">
        <f t="shared" si="3"/>
        <v/>
      </c>
      <c r="BL10" s="128" t="str">
        <f t="shared" si="3"/>
        <v/>
      </c>
      <c r="BM10" s="128" t="str">
        <f t="shared" si="3"/>
        <v/>
      </c>
      <c r="BN10" s="128" t="str">
        <f t="shared" si="3"/>
        <v/>
      </c>
      <c r="BO10" s="128" t="str">
        <f t="shared" si="3"/>
        <v/>
      </c>
      <c r="BP10" s="128" t="str">
        <f t="shared" si="3"/>
        <v/>
      </c>
      <c r="BQ10" s="128" t="str">
        <f t="shared" si="3"/>
        <v/>
      </c>
      <c r="BR10" s="128" t="str">
        <f t="shared" si="3"/>
        <v/>
      </c>
      <c r="BS10" s="128" t="str">
        <f t="shared" si="3"/>
        <v/>
      </c>
      <c r="BT10" s="128" t="str">
        <f t="shared" si="3"/>
        <v/>
      </c>
      <c r="BU10" s="128" t="str">
        <f t="shared" si="3"/>
        <v/>
      </c>
      <c r="BV10" s="128" t="str">
        <f t="shared" si="3"/>
        <v/>
      </c>
      <c r="BW10" s="128" t="str">
        <f t="shared" si="3"/>
        <v/>
      </c>
      <c r="BX10" s="128" t="str">
        <f t="shared" si="3"/>
        <v/>
      </c>
      <c r="BY10" s="128" t="str">
        <f t="shared" si="3"/>
        <v/>
      </c>
      <c r="BZ10" s="128" t="str">
        <f t="shared" si="3"/>
        <v/>
      </c>
      <c r="CA10" s="128" t="str">
        <f t="shared" si="3"/>
        <v/>
      </c>
      <c r="CB10" s="128" t="str">
        <f t="shared" si="3"/>
        <v/>
      </c>
      <c r="CC10" s="128" t="str">
        <f t="shared" si="3"/>
        <v/>
      </c>
      <c r="CD10" s="128" t="str">
        <f t="shared" si="3"/>
        <v/>
      </c>
      <c r="CE10" s="128" t="str">
        <f t="shared" si="3"/>
        <v/>
      </c>
      <c r="CF10" s="128" t="str">
        <f t="shared" si="3"/>
        <v/>
      </c>
      <c r="CG10" s="128" t="str">
        <f t="shared" si="3"/>
        <v/>
      </c>
      <c r="CH10" s="128" t="str">
        <f t="shared" si="3"/>
        <v/>
      </c>
      <c r="CI10" s="128" t="str">
        <f t="shared" si="3"/>
        <v/>
      </c>
      <c r="CJ10" s="128" t="str">
        <f t="shared" si="3"/>
        <v/>
      </c>
      <c r="CK10" s="128" t="str">
        <f t="shared" si="3"/>
        <v/>
      </c>
      <c r="CL10" s="128" t="str">
        <f t="shared" si="3"/>
        <v/>
      </c>
      <c r="CM10" s="128" t="str">
        <f t="shared" si="3"/>
        <v/>
      </c>
      <c r="CN10" s="128" t="str">
        <f t="shared" si="3"/>
        <v/>
      </c>
      <c r="CO10" s="128" t="str">
        <f t="shared" si="3"/>
        <v/>
      </c>
      <c r="CP10" s="128" t="str">
        <f t="shared" si="3"/>
        <v/>
      </c>
      <c r="CQ10" s="128" t="str">
        <f t="shared" si="3"/>
        <v/>
      </c>
      <c r="CR10" s="128" t="str">
        <f t="shared" si="3"/>
        <v/>
      </c>
      <c r="CS10" s="128" t="str">
        <f t="shared" si="3"/>
        <v/>
      </c>
      <c r="CT10" s="128" t="str">
        <f t="shared" si="3"/>
        <v/>
      </c>
      <c r="CU10" s="128" t="str">
        <f t="shared" si="3"/>
        <v/>
      </c>
      <c r="CV10" s="128" t="str">
        <f t="shared" si="3"/>
        <v/>
      </c>
      <c r="CW10" s="128" t="str">
        <f t="shared" si="3"/>
        <v/>
      </c>
      <c r="CX10" s="128" t="str">
        <f t="shared" si="3"/>
        <v/>
      </c>
      <c r="CY10" s="128" t="str">
        <f t="shared" si="3"/>
        <v/>
      </c>
      <c r="CZ10" s="128" t="str">
        <f t="shared" si="3"/>
        <v/>
      </c>
    </row>
    <row r="11" spans="1:104" ht="13.5" thickBot="1" x14ac:dyDescent="0.25">
      <c r="A11" s="814"/>
      <c r="B11" s="734"/>
      <c r="C11" s="141" t="s">
        <v>1161</v>
      </c>
      <c r="D11" s="131" t="str">
        <f t="shared" si="0"/>
        <v/>
      </c>
      <c r="E11" s="131" t="str">
        <f t="shared" ref="E11:CZ11" si="4">IF($E$45=0,"",IF(SUMIF($A$35:$A$44,E$2,$E$35:$E$44)=0,"",SUMIF($A$35:$A$44,E$2,$E$35:$E$44)))</f>
        <v/>
      </c>
      <c r="F11" s="142" t="str">
        <f t="shared" si="4"/>
        <v/>
      </c>
      <c r="G11" s="128" t="str">
        <f t="shared" si="4"/>
        <v/>
      </c>
      <c r="H11" s="128" t="str">
        <f t="shared" si="4"/>
        <v/>
      </c>
      <c r="I11" s="128" t="str">
        <f t="shared" si="4"/>
        <v/>
      </c>
      <c r="J11" s="128" t="str">
        <f t="shared" si="4"/>
        <v/>
      </c>
      <c r="K11" s="128" t="str">
        <f t="shared" si="4"/>
        <v/>
      </c>
      <c r="L11" s="128" t="str">
        <f t="shared" si="4"/>
        <v/>
      </c>
      <c r="M11" s="128" t="str">
        <f t="shared" si="4"/>
        <v/>
      </c>
      <c r="N11" s="128" t="str">
        <f t="shared" si="4"/>
        <v/>
      </c>
      <c r="O11" s="128" t="str">
        <f t="shared" si="4"/>
        <v/>
      </c>
      <c r="P11" s="128" t="str">
        <f t="shared" si="4"/>
        <v/>
      </c>
      <c r="Q11" s="128" t="str">
        <f t="shared" si="4"/>
        <v/>
      </c>
      <c r="R11" s="128" t="str">
        <f t="shared" si="4"/>
        <v/>
      </c>
      <c r="S11" s="128" t="str">
        <f t="shared" si="4"/>
        <v/>
      </c>
      <c r="T11" s="128" t="str">
        <f t="shared" si="4"/>
        <v/>
      </c>
      <c r="U11" s="128" t="str">
        <f t="shared" si="4"/>
        <v/>
      </c>
      <c r="V11" s="128" t="str">
        <f t="shared" si="4"/>
        <v/>
      </c>
      <c r="W11" s="128" t="str">
        <f t="shared" si="4"/>
        <v/>
      </c>
      <c r="X11" s="128" t="str">
        <f t="shared" si="4"/>
        <v/>
      </c>
      <c r="Y11" s="128" t="str">
        <f t="shared" si="4"/>
        <v/>
      </c>
      <c r="Z11" s="128" t="str">
        <f t="shared" si="4"/>
        <v/>
      </c>
      <c r="AA11" s="128" t="str">
        <f t="shared" si="4"/>
        <v/>
      </c>
      <c r="AB11" s="128" t="str">
        <f t="shared" si="4"/>
        <v/>
      </c>
      <c r="AC11" s="128" t="str">
        <f t="shared" si="4"/>
        <v/>
      </c>
      <c r="AD11" s="128" t="str">
        <f t="shared" si="4"/>
        <v/>
      </c>
      <c r="AE11" s="128" t="str">
        <f t="shared" si="4"/>
        <v/>
      </c>
      <c r="AF11" s="128" t="str">
        <f t="shared" si="4"/>
        <v/>
      </c>
      <c r="AG11" s="128" t="str">
        <f t="shared" si="4"/>
        <v/>
      </c>
      <c r="AH11" s="128" t="str">
        <f t="shared" si="4"/>
        <v/>
      </c>
      <c r="AI11" s="128" t="str">
        <f t="shared" si="4"/>
        <v/>
      </c>
      <c r="AJ11" s="128" t="str">
        <f t="shared" si="4"/>
        <v/>
      </c>
      <c r="AK11" s="128" t="str">
        <f t="shared" si="4"/>
        <v/>
      </c>
      <c r="AL11" s="128" t="str">
        <f t="shared" si="4"/>
        <v/>
      </c>
      <c r="AM11" s="128" t="str">
        <f t="shared" si="4"/>
        <v/>
      </c>
      <c r="AN11" s="128" t="str">
        <f t="shared" si="4"/>
        <v/>
      </c>
      <c r="AO11" s="128" t="str">
        <f t="shared" si="4"/>
        <v/>
      </c>
      <c r="AP11" s="128" t="str">
        <f t="shared" si="4"/>
        <v/>
      </c>
      <c r="AQ11" s="128" t="str">
        <f t="shared" si="4"/>
        <v/>
      </c>
      <c r="AR11" s="128" t="str">
        <f t="shared" si="4"/>
        <v/>
      </c>
      <c r="AS11" s="128" t="str">
        <f t="shared" si="4"/>
        <v/>
      </c>
      <c r="AT11" s="128" t="str">
        <f t="shared" si="4"/>
        <v/>
      </c>
      <c r="AU11" s="128" t="str">
        <f t="shared" si="4"/>
        <v/>
      </c>
      <c r="AV11" s="128" t="str">
        <f t="shared" si="4"/>
        <v/>
      </c>
      <c r="AW11" s="128" t="str">
        <f t="shared" si="4"/>
        <v/>
      </c>
      <c r="AX11" s="128" t="str">
        <f t="shared" si="4"/>
        <v/>
      </c>
      <c r="AY11" s="128" t="str">
        <f t="shared" si="4"/>
        <v/>
      </c>
      <c r="AZ11" s="128" t="str">
        <f t="shared" si="4"/>
        <v/>
      </c>
      <c r="BA11" s="128" t="str">
        <f t="shared" si="4"/>
        <v/>
      </c>
      <c r="BB11" s="128" t="str">
        <f t="shared" si="4"/>
        <v/>
      </c>
      <c r="BC11" s="128" t="str">
        <f t="shared" si="4"/>
        <v/>
      </c>
      <c r="BD11" s="128" t="str">
        <f t="shared" si="4"/>
        <v/>
      </c>
      <c r="BE11" s="128" t="str">
        <f t="shared" si="4"/>
        <v/>
      </c>
      <c r="BF11" s="128" t="str">
        <f t="shared" si="4"/>
        <v/>
      </c>
      <c r="BG11" s="128" t="str">
        <f t="shared" si="4"/>
        <v/>
      </c>
      <c r="BH11" s="128" t="str">
        <f t="shared" si="4"/>
        <v/>
      </c>
      <c r="BI11" s="128" t="str">
        <f t="shared" si="4"/>
        <v/>
      </c>
      <c r="BJ11" s="128" t="str">
        <f t="shared" si="4"/>
        <v/>
      </c>
      <c r="BK11" s="128" t="str">
        <f t="shared" si="4"/>
        <v/>
      </c>
      <c r="BL11" s="128" t="str">
        <f t="shared" si="4"/>
        <v/>
      </c>
      <c r="BM11" s="128" t="str">
        <f t="shared" si="4"/>
        <v/>
      </c>
      <c r="BN11" s="128" t="str">
        <f t="shared" si="4"/>
        <v/>
      </c>
      <c r="BO11" s="128" t="str">
        <f t="shared" si="4"/>
        <v/>
      </c>
      <c r="BP11" s="128" t="str">
        <f t="shared" si="4"/>
        <v/>
      </c>
      <c r="BQ11" s="128" t="str">
        <f t="shared" si="4"/>
        <v/>
      </c>
      <c r="BR11" s="128" t="str">
        <f t="shared" si="4"/>
        <v/>
      </c>
      <c r="BS11" s="128" t="str">
        <f t="shared" si="4"/>
        <v/>
      </c>
      <c r="BT11" s="128" t="str">
        <f t="shared" si="4"/>
        <v/>
      </c>
      <c r="BU11" s="128" t="str">
        <f t="shared" si="4"/>
        <v/>
      </c>
      <c r="BV11" s="128" t="str">
        <f t="shared" si="4"/>
        <v/>
      </c>
      <c r="BW11" s="128" t="str">
        <f t="shared" si="4"/>
        <v/>
      </c>
      <c r="BX11" s="128" t="str">
        <f t="shared" si="4"/>
        <v/>
      </c>
      <c r="BY11" s="128" t="str">
        <f t="shared" si="4"/>
        <v/>
      </c>
      <c r="BZ11" s="128" t="str">
        <f t="shared" si="4"/>
        <v/>
      </c>
      <c r="CA11" s="128" t="str">
        <f t="shared" si="4"/>
        <v/>
      </c>
      <c r="CB11" s="128" t="str">
        <f t="shared" si="4"/>
        <v/>
      </c>
      <c r="CC11" s="128" t="str">
        <f t="shared" si="4"/>
        <v/>
      </c>
      <c r="CD11" s="128" t="str">
        <f t="shared" si="4"/>
        <v/>
      </c>
      <c r="CE11" s="128" t="str">
        <f t="shared" si="4"/>
        <v/>
      </c>
      <c r="CF11" s="128" t="str">
        <f t="shared" si="4"/>
        <v/>
      </c>
      <c r="CG11" s="128" t="str">
        <f t="shared" si="4"/>
        <v/>
      </c>
      <c r="CH11" s="128" t="str">
        <f t="shared" si="4"/>
        <v/>
      </c>
      <c r="CI11" s="128" t="str">
        <f t="shared" si="4"/>
        <v/>
      </c>
      <c r="CJ11" s="128" t="str">
        <f t="shared" si="4"/>
        <v/>
      </c>
      <c r="CK11" s="128" t="str">
        <f t="shared" si="4"/>
        <v/>
      </c>
      <c r="CL11" s="128" t="str">
        <f t="shared" si="4"/>
        <v/>
      </c>
      <c r="CM11" s="128" t="str">
        <f t="shared" si="4"/>
        <v/>
      </c>
      <c r="CN11" s="128" t="str">
        <f t="shared" si="4"/>
        <v/>
      </c>
      <c r="CO11" s="128" t="str">
        <f t="shared" si="4"/>
        <v/>
      </c>
      <c r="CP11" s="128" t="str">
        <f t="shared" si="4"/>
        <v/>
      </c>
      <c r="CQ11" s="128" t="str">
        <f t="shared" si="4"/>
        <v/>
      </c>
      <c r="CR11" s="128" t="str">
        <f t="shared" si="4"/>
        <v/>
      </c>
      <c r="CS11" s="128" t="str">
        <f t="shared" si="4"/>
        <v/>
      </c>
      <c r="CT11" s="128" t="str">
        <f t="shared" si="4"/>
        <v/>
      </c>
      <c r="CU11" s="128" t="str">
        <f t="shared" si="4"/>
        <v/>
      </c>
      <c r="CV11" s="128" t="str">
        <f t="shared" si="4"/>
        <v/>
      </c>
      <c r="CW11" s="128" t="str">
        <f t="shared" si="4"/>
        <v/>
      </c>
      <c r="CX11" s="128" t="str">
        <f t="shared" si="4"/>
        <v/>
      </c>
      <c r="CY11" s="128" t="str">
        <f t="shared" si="4"/>
        <v/>
      </c>
      <c r="CZ11" s="128" t="str">
        <f t="shared" si="4"/>
        <v/>
      </c>
    </row>
    <row r="12" spans="1:104" ht="26" x14ac:dyDescent="0.2">
      <c r="A12" s="812" t="s">
        <v>209</v>
      </c>
      <c r="B12" s="621"/>
      <c r="C12" s="139" t="s">
        <v>1158</v>
      </c>
      <c r="D12" s="126" t="str">
        <f t="shared" si="0"/>
        <v/>
      </c>
      <c r="E12" s="126" t="str">
        <f t="shared" ref="E12:CZ12" si="5">IF($F$45=0,"",IF(SUMIF($A$35:$A$44,E$2,$F$35:$F$44)=0,"",SUMIF($A$35:$A$44,E$2,$F$35:$F$44)))</f>
        <v/>
      </c>
      <c r="F12" s="140" t="str">
        <f t="shared" si="5"/>
        <v/>
      </c>
      <c r="G12" s="127" t="str">
        <f t="shared" si="5"/>
        <v/>
      </c>
      <c r="H12" s="127" t="str">
        <f t="shared" si="5"/>
        <v/>
      </c>
      <c r="I12" s="127" t="str">
        <f t="shared" si="5"/>
        <v/>
      </c>
      <c r="J12" s="127" t="str">
        <f t="shared" si="5"/>
        <v/>
      </c>
      <c r="K12" s="127" t="str">
        <f t="shared" si="5"/>
        <v/>
      </c>
      <c r="L12" s="127" t="str">
        <f t="shared" si="5"/>
        <v/>
      </c>
      <c r="M12" s="127" t="str">
        <f t="shared" si="5"/>
        <v/>
      </c>
      <c r="N12" s="127" t="str">
        <f t="shared" si="5"/>
        <v/>
      </c>
      <c r="O12" s="127" t="str">
        <f t="shared" si="5"/>
        <v/>
      </c>
      <c r="P12" s="127" t="str">
        <f t="shared" si="5"/>
        <v/>
      </c>
      <c r="Q12" s="127" t="str">
        <f t="shared" si="5"/>
        <v/>
      </c>
      <c r="R12" s="127" t="str">
        <f t="shared" si="5"/>
        <v/>
      </c>
      <c r="S12" s="127" t="str">
        <f t="shared" si="5"/>
        <v/>
      </c>
      <c r="T12" s="127" t="str">
        <f t="shared" si="5"/>
        <v/>
      </c>
      <c r="U12" s="127" t="str">
        <f t="shared" si="5"/>
        <v/>
      </c>
      <c r="V12" s="127" t="str">
        <f t="shared" si="5"/>
        <v/>
      </c>
      <c r="W12" s="127" t="str">
        <f t="shared" si="5"/>
        <v/>
      </c>
      <c r="X12" s="127" t="str">
        <f t="shared" si="5"/>
        <v/>
      </c>
      <c r="Y12" s="127" t="str">
        <f t="shared" si="5"/>
        <v/>
      </c>
      <c r="Z12" s="127" t="str">
        <f t="shared" si="5"/>
        <v/>
      </c>
      <c r="AA12" s="127" t="str">
        <f t="shared" si="5"/>
        <v/>
      </c>
      <c r="AB12" s="127" t="str">
        <f t="shared" si="5"/>
        <v/>
      </c>
      <c r="AC12" s="127" t="str">
        <f t="shared" si="5"/>
        <v/>
      </c>
      <c r="AD12" s="127" t="str">
        <f t="shared" si="5"/>
        <v/>
      </c>
      <c r="AE12" s="127" t="str">
        <f t="shared" si="5"/>
        <v/>
      </c>
      <c r="AF12" s="127" t="str">
        <f t="shared" si="5"/>
        <v/>
      </c>
      <c r="AG12" s="127" t="str">
        <f t="shared" si="5"/>
        <v/>
      </c>
      <c r="AH12" s="127" t="str">
        <f t="shared" si="5"/>
        <v/>
      </c>
      <c r="AI12" s="127" t="str">
        <f t="shared" si="5"/>
        <v/>
      </c>
      <c r="AJ12" s="127" t="str">
        <f t="shared" si="5"/>
        <v/>
      </c>
      <c r="AK12" s="127" t="str">
        <f t="shared" si="5"/>
        <v/>
      </c>
      <c r="AL12" s="127" t="str">
        <f t="shared" si="5"/>
        <v/>
      </c>
      <c r="AM12" s="127" t="str">
        <f t="shared" si="5"/>
        <v/>
      </c>
      <c r="AN12" s="127" t="str">
        <f t="shared" si="5"/>
        <v/>
      </c>
      <c r="AO12" s="127" t="str">
        <f t="shared" si="5"/>
        <v/>
      </c>
      <c r="AP12" s="127" t="str">
        <f t="shared" si="5"/>
        <v/>
      </c>
      <c r="AQ12" s="127" t="str">
        <f t="shared" si="5"/>
        <v/>
      </c>
      <c r="AR12" s="127" t="str">
        <f t="shared" si="5"/>
        <v/>
      </c>
      <c r="AS12" s="127" t="str">
        <f t="shared" si="5"/>
        <v/>
      </c>
      <c r="AT12" s="127" t="str">
        <f t="shared" si="5"/>
        <v/>
      </c>
      <c r="AU12" s="127" t="str">
        <f t="shared" si="5"/>
        <v/>
      </c>
      <c r="AV12" s="127" t="str">
        <f t="shared" si="5"/>
        <v/>
      </c>
      <c r="AW12" s="127" t="str">
        <f t="shared" si="5"/>
        <v/>
      </c>
      <c r="AX12" s="127" t="str">
        <f t="shared" si="5"/>
        <v/>
      </c>
      <c r="AY12" s="127" t="str">
        <f t="shared" si="5"/>
        <v/>
      </c>
      <c r="AZ12" s="127" t="str">
        <f t="shared" si="5"/>
        <v/>
      </c>
      <c r="BA12" s="127" t="str">
        <f t="shared" si="5"/>
        <v/>
      </c>
      <c r="BB12" s="127" t="str">
        <f t="shared" si="5"/>
        <v/>
      </c>
      <c r="BC12" s="127" t="str">
        <f t="shared" si="5"/>
        <v/>
      </c>
      <c r="BD12" s="127" t="str">
        <f t="shared" si="5"/>
        <v/>
      </c>
      <c r="BE12" s="127" t="str">
        <f t="shared" si="5"/>
        <v/>
      </c>
      <c r="BF12" s="127" t="str">
        <f t="shared" si="5"/>
        <v/>
      </c>
      <c r="BG12" s="127" t="str">
        <f t="shared" si="5"/>
        <v/>
      </c>
      <c r="BH12" s="127" t="str">
        <f t="shared" si="5"/>
        <v/>
      </c>
      <c r="BI12" s="127" t="str">
        <f t="shared" si="5"/>
        <v/>
      </c>
      <c r="BJ12" s="127" t="str">
        <f t="shared" si="5"/>
        <v/>
      </c>
      <c r="BK12" s="127" t="str">
        <f t="shared" si="5"/>
        <v/>
      </c>
      <c r="BL12" s="127" t="str">
        <f t="shared" si="5"/>
        <v/>
      </c>
      <c r="BM12" s="127" t="str">
        <f t="shared" si="5"/>
        <v/>
      </c>
      <c r="BN12" s="127" t="str">
        <f t="shared" si="5"/>
        <v/>
      </c>
      <c r="BO12" s="127" t="str">
        <f t="shared" si="5"/>
        <v/>
      </c>
      <c r="BP12" s="127" t="str">
        <f t="shared" si="5"/>
        <v/>
      </c>
      <c r="BQ12" s="127" t="str">
        <f t="shared" si="5"/>
        <v/>
      </c>
      <c r="BR12" s="127" t="str">
        <f t="shared" si="5"/>
        <v/>
      </c>
      <c r="BS12" s="127" t="str">
        <f t="shared" si="5"/>
        <v/>
      </c>
      <c r="BT12" s="127" t="str">
        <f t="shared" si="5"/>
        <v/>
      </c>
      <c r="BU12" s="127" t="str">
        <f t="shared" si="5"/>
        <v/>
      </c>
      <c r="BV12" s="127" t="str">
        <f t="shared" si="5"/>
        <v/>
      </c>
      <c r="BW12" s="127" t="str">
        <f t="shared" si="5"/>
        <v/>
      </c>
      <c r="BX12" s="127" t="str">
        <f t="shared" si="5"/>
        <v/>
      </c>
      <c r="BY12" s="127" t="str">
        <f t="shared" si="5"/>
        <v/>
      </c>
      <c r="BZ12" s="127" t="str">
        <f t="shared" si="5"/>
        <v/>
      </c>
      <c r="CA12" s="127" t="str">
        <f t="shared" si="5"/>
        <v/>
      </c>
      <c r="CB12" s="127" t="str">
        <f t="shared" si="5"/>
        <v/>
      </c>
      <c r="CC12" s="127" t="str">
        <f t="shared" si="5"/>
        <v/>
      </c>
      <c r="CD12" s="127" t="str">
        <f t="shared" si="5"/>
        <v/>
      </c>
      <c r="CE12" s="127" t="str">
        <f t="shared" si="5"/>
        <v/>
      </c>
      <c r="CF12" s="127" t="str">
        <f t="shared" si="5"/>
        <v/>
      </c>
      <c r="CG12" s="127" t="str">
        <f t="shared" si="5"/>
        <v/>
      </c>
      <c r="CH12" s="127" t="str">
        <f t="shared" si="5"/>
        <v/>
      </c>
      <c r="CI12" s="127" t="str">
        <f t="shared" si="5"/>
        <v/>
      </c>
      <c r="CJ12" s="127" t="str">
        <f t="shared" si="5"/>
        <v/>
      </c>
      <c r="CK12" s="127" t="str">
        <f t="shared" si="5"/>
        <v/>
      </c>
      <c r="CL12" s="127" t="str">
        <f t="shared" si="5"/>
        <v/>
      </c>
      <c r="CM12" s="127" t="str">
        <f t="shared" si="5"/>
        <v/>
      </c>
      <c r="CN12" s="127" t="str">
        <f t="shared" si="5"/>
        <v/>
      </c>
      <c r="CO12" s="127" t="str">
        <f t="shared" si="5"/>
        <v/>
      </c>
      <c r="CP12" s="127" t="str">
        <f t="shared" si="5"/>
        <v/>
      </c>
      <c r="CQ12" s="127" t="str">
        <f t="shared" si="5"/>
        <v/>
      </c>
      <c r="CR12" s="127" t="str">
        <f t="shared" si="5"/>
        <v/>
      </c>
      <c r="CS12" s="127" t="str">
        <f t="shared" si="5"/>
        <v/>
      </c>
      <c r="CT12" s="127" t="str">
        <f t="shared" si="5"/>
        <v/>
      </c>
      <c r="CU12" s="127" t="str">
        <f t="shared" si="5"/>
        <v/>
      </c>
      <c r="CV12" s="127" t="str">
        <f t="shared" si="5"/>
        <v/>
      </c>
      <c r="CW12" s="127" t="str">
        <f t="shared" si="5"/>
        <v/>
      </c>
      <c r="CX12" s="127" t="str">
        <f t="shared" si="5"/>
        <v/>
      </c>
      <c r="CY12" s="127" t="str">
        <f t="shared" si="5"/>
        <v/>
      </c>
      <c r="CZ12" s="127" t="str">
        <f t="shared" si="5"/>
        <v/>
      </c>
    </row>
    <row r="13" spans="1:104" ht="39" x14ac:dyDescent="0.2">
      <c r="A13" s="813"/>
      <c r="B13" s="732"/>
      <c r="C13" s="141" t="s">
        <v>1159</v>
      </c>
      <c r="D13" s="131" t="str">
        <f t="shared" si="0"/>
        <v/>
      </c>
      <c r="E13" s="131" t="str">
        <f t="shared" ref="E13:CZ13" si="6">IF($G$45=0,"",IF(SUMIF($A$35:$A$44,E$2,$G$35:$G$44)=0,"",SUMIF($A$35:$A$44,E$2,$G$35:$G$44)))</f>
        <v/>
      </c>
      <c r="F13" s="142" t="str">
        <f t="shared" si="6"/>
        <v/>
      </c>
      <c r="G13" s="128" t="str">
        <f t="shared" si="6"/>
        <v/>
      </c>
      <c r="H13" s="128" t="str">
        <f t="shared" si="6"/>
        <v/>
      </c>
      <c r="I13" s="128" t="str">
        <f t="shared" si="6"/>
        <v/>
      </c>
      <c r="J13" s="128" t="str">
        <f t="shared" si="6"/>
        <v/>
      </c>
      <c r="K13" s="128" t="str">
        <f t="shared" si="6"/>
        <v/>
      </c>
      <c r="L13" s="128" t="str">
        <f t="shared" si="6"/>
        <v/>
      </c>
      <c r="M13" s="128" t="str">
        <f t="shared" si="6"/>
        <v/>
      </c>
      <c r="N13" s="128" t="str">
        <f t="shared" si="6"/>
        <v/>
      </c>
      <c r="O13" s="128" t="str">
        <f t="shared" si="6"/>
        <v/>
      </c>
      <c r="P13" s="128" t="str">
        <f t="shared" si="6"/>
        <v/>
      </c>
      <c r="Q13" s="128" t="str">
        <f t="shared" si="6"/>
        <v/>
      </c>
      <c r="R13" s="128" t="str">
        <f t="shared" si="6"/>
        <v/>
      </c>
      <c r="S13" s="128" t="str">
        <f t="shared" si="6"/>
        <v/>
      </c>
      <c r="T13" s="128" t="str">
        <f t="shared" si="6"/>
        <v/>
      </c>
      <c r="U13" s="128" t="str">
        <f t="shared" si="6"/>
        <v/>
      </c>
      <c r="V13" s="128" t="str">
        <f t="shared" si="6"/>
        <v/>
      </c>
      <c r="W13" s="128" t="str">
        <f t="shared" si="6"/>
        <v/>
      </c>
      <c r="X13" s="128" t="str">
        <f t="shared" si="6"/>
        <v/>
      </c>
      <c r="Y13" s="128" t="str">
        <f t="shared" si="6"/>
        <v/>
      </c>
      <c r="Z13" s="128" t="str">
        <f t="shared" si="6"/>
        <v/>
      </c>
      <c r="AA13" s="128" t="str">
        <f t="shared" si="6"/>
        <v/>
      </c>
      <c r="AB13" s="128" t="str">
        <f t="shared" si="6"/>
        <v/>
      </c>
      <c r="AC13" s="128" t="str">
        <f t="shared" si="6"/>
        <v/>
      </c>
      <c r="AD13" s="128" t="str">
        <f t="shared" si="6"/>
        <v/>
      </c>
      <c r="AE13" s="128" t="str">
        <f t="shared" si="6"/>
        <v/>
      </c>
      <c r="AF13" s="128" t="str">
        <f t="shared" si="6"/>
        <v/>
      </c>
      <c r="AG13" s="128" t="str">
        <f t="shared" si="6"/>
        <v/>
      </c>
      <c r="AH13" s="128" t="str">
        <f t="shared" si="6"/>
        <v/>
      </c>
      <c r="AI13" s="128" t="str">
        <f t="shared" si="6"/>
        <v/>
      </c>
      <c r="AJ13" s="128" t="str">
        <f t="shared" si="6"/>
        <v/>
      </c>
      <c r="AK13" s="128" t="str">
        <f t="shared" si="6"/>
        <v/>
      </c>
      <c r="AL13" s="128" t="str">
        <f t="shared" si="6"/>
        <v/>
      </c>
      <c r="AM13" s="128" t="str">
        <f t="shared" si="6"/>
        <v/>
      </c>
      <c r="AN13" s="128" t="str">
        <f t="shared" si="6"/>
        <v/>
      </c>
      <c r="AO13" s="128" t="str">
        <f t="shared" si="6"/>
        <v/>
      </c>
      <c r="AP13" s="128" t="str">
        <f t="shared" si="6"/>
        <v/>
      </c>
      <c r="AQ13" s="128" t="str">
        <f t="shared" si="6"/>
        <v/>
      </c>
      <c r="AR13" s="128" t="str">
        <f t="shared" si="6"/>
        <v/>
      </c>
      <c r="AS13" s="128" t="str">
        <f t="shared" si="6"/>
        <v/>
      </c>
      <c r="AT13" s="128" t="str">
        <f t="shared" si="6"/>
        <v/>
      </c>
      <c r="AU13" s="128" t="str">
        <f t="shared" si="6"/>
        <v/>
      </c>
      <c r="AV13" s="128" t="str">
        <f t="shared" si="6"/>
        <v/>
      </c>
      <c r="AW13" s="128" t="str">
        <f t="shared" si="6"/>
        <v/>
      </c>
      <c r="AX13" s="128" t="str">
        <f t="shared" si="6"/>
        <v/>
      </c>
      <c r="AY13" s="128" t="str">
        <f t="shared" si="6"/>
        <v/>
      </c>
      <c r="AZ13" s="128" t="str">
        <f t="shared" si="6"/>
        <v/>
      </c>
      <c r="BA13" s="128" t="str">
        <f t="shared" si="6"/>
        <v/>
      </c>
      <c r="BB13" s="128" t="str">
        <f t="shared" si="6"/>
        <v/>
      </c>
      <c r="BC13" s="128" t="str">
        <f t="shared" si="6"/>
        <v/>
      </c>
      <c r="BD13" s="128" t="str">
        <f t="shared" si="6"/>
        <v/>
      </c>
      <c r="BE13" s="128" t="str">
        <f t="shared" si="6"/>
        <v/>
      </c>
      <c r="BF13" s="128" t="str">
        <f t="shared" si="6"/>
        <v/>
      </c>
      <c r="BG13" s="128" t="str">
        <f t="shared" si="6"/>
        <v/>
      </c>
      <c r="BH13" s="128" t="str">
        <f t="shared" si="6"/>
        <v/>
      </c>
      <c r="BI13" s="128" t="str">
        <f t="shared" si="6"/>
        <v/>
      </c>
      <c r="BJ13" s="128" t="str">
        <f t="shared" si="6"/>
        <v/>
      </c>
      <c r="BK13" s="128" t="str">
        <f t="shared" si="6"/>
        <v/>
      </c>
      <c r="BL13" s="128" t="str">
        <f t="shared" si="6"/>
        <v/>
      </c>
      <c r="BM13" s="128" t="str">
        <f t="shared" si="6"/>
        <v/>
      </c>
      <c r="BN13" s="128" t="str">
        <f t="shared" si="6"/>
        <v/>
      </c>
      <c r="BO13" s="128" t="str">
        <f t="shared" si="6"/>
        <v/>
      </c>
      <c r="BP13" s="128" t="str">
        <f t="shared" si="6"/>
        <v/>
      </c>
      <c r="BQ13" s="128" t="str">
        <f t="shared" si="6"/>
        <v/>
      </c>
      <c r="BR13" s="128" t="str">
        <f t="shared" si="6"/>
        <v/>
      </c>
      <c r="BS13" s="128" t="str">
        <f t="shared" si="6"/>
        <v/>
      </c>
      <c r="BT13" s="128" t="str">
        <f t="shared" si="6"/>
        <v/>
      </c>
      <c r="BU13" s="128" t="str">
        <f t="shared" si="6"/>
        <v/>
      </c>
      <c r="BV13" s="128" t="str">
        <f t="shared" si="6"/>
        <v/>
      </c>
      <c r="BW13" s="128" t="str">
        <f t="shared" si="6"/>
        <v/>
      </c>
      <c r="BX13" s="128" t="str">
        <f t="shared" si="6"/>
        <v/>
      </c>
      <c r="BY13" s="128" t="str">
        <f t="shared" si="6"/>
        <v/>
      </c>
      <c r="BZ13" s="128" t="str">
        <f t="shared" si="6"/>
        <v/>
      </c>
      <c r="CA13" s="128" t="str">
        <f t="shared" si="6"/>
        <v/>
      </c>
      <c r="CB13" s="128" t="str">
        <f t="shared" si="6"/>
        <v/>
      </c>
      <c r="CC13" s="128" t="str">
        <f t="shared" si="6"/>
        <v/>
      </c>
      <c r="CD13" s="128" t="str">
        <f t="shared" si="6"/>
        <v/>
      </c>
      <c r="CE13" s="128" t="str">
        <f t="shared" si="6"/>
        <v/>
      </c>
      <c r="CF13" s="128" t="str">
        <f t="shared" si="6"/>
        <v/>
      </c>
      <c r="CG13" s="128" t="str">
        <f t="shared" si="6"/>
        <v/>
      </c>
      <c r="CH13" s="128" t="str">
        <f t="shared" si="6"/>
        <v/>
      </c>
      <c r="CI13" s="128" t="str">
        <f t="shared" si="6"/>
        <v/>
      </c>
      <c r="CJ13" s="128" t="str">
        <f t="shared" si="6"/>
        <v/>
      </c>
      <c r="CK13" s="128" t="str">
        <f t="shared" si="6"/>
        <v/>
      </c>
      <c r="CL13" s="128" t="str">
        <f t="shared" si="6"/>
        <v/>
      </c>
      <c r="CM13" s="128" t="str">
        <f t="shared" si="6"/>
        <v/>
      </c>
      <c r="CN13" s="128" t="str">
        <f t="shared" si="6"/>
        <v/>
      </c>
      <c r="CO13" s="128" t="str">
        <f t="shared" si="6"/>
        <v/>
      </c>
      <c r="CP13" s="128" t="str">
        <f t="shared" si="6"/>
        <v/>
      </c>
      <c r="CQ13" s="128" t="str">
        <f t="shared" si="6"/>
        <v/>
      </c>
      <c r="CR13" s="128" t="str">
        <f t="shared" si="6"/>
        <v/>
      </c>
      <c r="CS13" s="128" t="str">
        <f t="shared" si="6"/>
        <v/>
      </c>
      <c r="CT13" s="128" t="str">
        <f t="shared" si="6"/>
        <v/>
      </c>
      <c r="CU13" s="128" t="str">
        <f t="shared" si="6"/>
        <v/>
      </c>
      <c r="CV13" s="128" t="str">
        <f t="shared" si="6"/>
        <v/>
      </c>
      <c r="CW13" s="128" t="str">
        <f t="shared" si="6"/>
        <v/>
      </c>
      <c r="CX13" s="128" t="str">
        <f t="shared" si="6"/>
        <v/>
      </c>
      <c r="CY13" s="128" t="str">
        <f t="shared" si="6"/>
        <v/>
      </c>
      <c r="CZ13" s="128" t="str">
        <f t="shared" si="6"/>
        <v/>
      </c>
    </row>
    <row r="14" spans="1:104" ht="39" x14ac:dyDescent="0.2">
      <c r="A14" s="813"/>
      <c r="B14" s="732"/>
      <c r="C14" s="141" t="s">
        <v>1160</v>
      </c>
      <c r="D14" s="131" t="str">
        <f t="shared" si="0"/>
        <v/>
      </c>
      <c r="E14" s="131" t="str">
        <f t="shared" ref="E14:CZ14" si="7">IF($H$45=0,"",IF(SUMIF($A$35:$A$44,E$2,$H$35:$H$44)=0,"",SUMIF($A$35:$A$44,E$2,$H$35:$H$44)))</f>
        <v/>
      </c>
      <c r="F14" s="142" t="str">
        <f t="shared" si="7"/>
        <v/>
      </c>
      <c r="G14" s="128" t="str">
        <f t="shared" si="7"/>
        <v/>
      </c>
      <c r="H14" s="128" t="str">
        <f t="shared" si="7"/>
        <v/>
      </c>
      <c r="I14" s="128" t="str">
        <f t="shared" si="7"/>
        <v/>
      </c>
      <c r="J14" s="128" t="str">
        <f t="shared" si="7"/>
        <v/>
      </c>
      <c r="K14" s="128" t="str">
        <f t="shared" si="7"/>
        <v/>
      </c>
      <c r="L14" s="128" t="str">
        <f t="shared" si="7"/>
        <v/>
      </c>
      <c r="M14" s="128" t="str">
        <f t="shared" si="7"/>
        <v/>
      </c>
      <c r="N14" s="128" t="str">
        <f t="shared" si="7"/>
        <v/>
      </c>
      <c r="O14" s="128" t="str">
        <f t="shared" si="7"/>
        <v/>
      </c>
      <c r="P14" s="128" t="str">
        <f t="shared" si="7"/>
        <v/>
      </c>
      <c r="Q14" s="128" t="str">
        <f t="shared" si="7"/>
        <v/>
      </c>
      <c r="R14" s="128" t="str">
        <f t="shared" si="7"/>
        <v/>
      </c>
      <c r="S14" s="128" t="str">
        <f t="shared" si="7"/>
        <v/>
      </c>
      <c r="T14" s="128" t="str">
        <f t="shared" si="7"/>
        <v/>
      </c>
      <c r="U14" s="128" t="str">
        <f t="shared" si="7"/>
        <v/>
      </c>
      <c r="V14" s="128" t="str">
        <f t="shared" si="7"/>
        <v/>
      </c>
      <c r="W14" s="128" t="str">
        <f t="shared" si="7"/>
        <v/>
      </c>
      <c r="X14" s="128" t="str">
        <f t="shared" si="7"/>
        <v/>
      </c>
      <c r="Y14" s="128" t="str">
        <f t="shared" si="7"/>
        <v/>
      </c>
      <c r="Z14" s="128" t="str">
        <f t="shared" si="7"/>
        <v/>
      </c>
      <c r="AA14" s="128" t="str">
        <f t="shared" si="7"/>
        <v/>
      </c>
      <c r="AB14" s="128" t="str">
        <f t="shared" si="7"/>
        <v/>
      </c>
      <c r="AC14" s="128" t="str">
        <f t="shared" si="7"/>
        <v/>
      </c>
      <c r="AD14" s="128" t="str">
        <f t="shared" si="7"/>
        <v/>
      </c>
      <c r="AE14" s="128" t="str">
        <f t="shared" si="7"/>
        <v/>
      </c>
      <c r="AF14" s="128" t="str">
        <f t="shared" si="7"/>
        <v/>
      </c>
      <c r="AG14" s="128" t="str">
        <f t="shared" si="7"/>
        <v/>
      </c>
      <c r="AH14" s="128" t="str">
        <f t="shared" si="7"/>
        <v/>
      </c>
      <c r="AI14" s="128" t="str">
        <f t="shared" si="7"/>
        <v/>
      </c>
      <c r="AJ14" s="128" t="str">
        <f t="shared" si="7"/>
        <v/>
      </c>
      <c r="AK14" s="128" t="str">
        <f t="shared" si="7"/>
        <v/>
      </c>
      <c r="AL14" s="128" t="str">
        <f t="shared" si="7"/>
        <v/>
      </c>
      <c r="AM14" s="128" t="str">
        <f t="shared" si="7"/>
        <v/>
      </c>
      <c r="AN14" s="128" t="str">
        <f t="shared" si="7"/>
        <v/>
      </c>
      <c r="AO14" s="128" t="str">
        <f t="shared" si="7"/>
        <v/>
      </c>
      <c r="AP14" s="128" t="str">
        <f t="shared" si="7"/>
        <v/>
      </c>
      <c r="AQ14" s="128" t="str">
        <f t="shared" si="7"/>
        <v/>
      </c>
      <c r="AR14" s="128" t="str">
        <f t="shared" si="7"/>
        <v/>
      </c>
      <c r="AS14" s="128" t="str">
        <f t="shared" si="7"/>
        <v/>
      </c>
      <c r="AT14" s="128" t="str">
        <f t="shared" si="7"/>
        <v/>
      </c>
      <c r="AU14" s="128" t="str">
        <f t="shared" si="7"/>
        <v/>
      </c>
      <c r="AV14" s="128" t="str">
        <f t="shared" si="7"/>
        <v/>
      </c>
      <c r="AW14" s="128" t="str">
        <f t="shared" si="7"/>
        <v/>
      </c>
      <c r="AX14" s="128" t="str">
        <f t="shared" si="7"/>
        <v/>
      </c>
      <c r="AY14" s="128" t="str">
        <f t="shared" si="7"/>
        <v/>
      </c>
      <c r="AZ14" s="128" t="str">
        <f t="shared" si="7"/>
        <v/>
      </c>
      <c r="BA14" s="128" t="str">
        <f t="shared" si="7"/>
        <v/>
      </c>
      <c r="BB14" s="128" t="str">
        <f t="shared" si="7"/>
        <v/>
      </c>
      <c r="BC14" s="128" t="str">
        <f t="shared" si="7"/>
        <v/>
      </c>
      <c r="BD14" s="128" t="str">
        <f t="shared" si="7"/>
        <v/>
      </c>
      <c r="BE14" s="128" t="str">
        <f t="shared" si="7"/>
        <v/>
      </c>
      <c r="BF14" s="128" t="str">
        <f t="shared" si="7"/>
        <v/>
      </c>
      <c r="BG14" s="128" t="str">
        <f t="shared" si="7"/>
        <v/>
      </c>
      <c r="BH14" s="128" t="str">
        <f t="shared" si="7"/>
        <v/>
      </c>
      <c r="BI14" s="128" t="str">
        <f t="shared" si="7"/>
        <v/>
      </c>
      <c r="BJ14" s="128" t="str">
        <f t="shared" si="7"/>
        <v/>
      </c>
      <c r="BK14" s="128" t="str">
        <f t="shared" si="7"/>
        <v/>
      </c>
      <c r="BL14" s="128" t="str">
        <f t="shared" si="7"/>
        <v/>
      </c>
      <c r="BM14" s="128" t="str">
        <f t="shared" si="7"/>
        <v/>
      </c>
      <c r="BN14" s="128" t="str">
        <f t="shared" si="7"/>
        <v/>
      </c>
      <c r="BO14" s="128" t="str">
        <f t="shared" si="7"/>
        <v/>
      </c>
      <c r="BP14" s="128" t="str">
        <f t="shared" si="7"/>
        <v/>
      </c>
      <c r="BQ14" s="128" t="str">
        <f t="shared" si="7"/>
        <v/>
      </c>
      <c r="BR14" s="128" t="str">
        <f t="shared" si="7"/>
        <v/>
      </c>
      <c r="BS14" s="128" t="str">
        <f t="shared" si="7"/>
        <v/>
      </c>
      <c r="BT14" s="128" t="str">
        <f t="shared" si="7"/>
        <v/>
      </c>
      <c r="BU14" s="128" t="str">
        <f t="shared" si="7"/>
        <v/>
      </c>
      <c r="BV14" s="128" t="str">
        <f t="shared" si="7"/>
        <v/>
      </c>
      <c r="BW14" s="128" t="str">
        <f t="shared" si="7"/>
        <v/>
      </c>
      <c r="BX14" s="128" t="str">
        <f t="shared" si="7"/>
        <v/>
      </c>
      <c r="BY14" s="128" t="str">
        <f t="shared" si="7"/>
        <v/>
      </c>
      <c r="BZ14" s="128" t="str">
        <f t="shared" si="7"/>
        <v/>
      </c>
      <c r="CA14" s="128" t="str">
        <f t="shared" si="7"/>
        <v/>
      </c>
      <c r="CB14" s="128" t="str">
        <f t="shared" si="7"/>
        <v/>
      </c>
      <c r="CC14" s="128" t="str">
        <f t="shared" si="7"/>
        <v/>
      </c>
      <c r="CD14" s="128" t="str">
        <f t="shared" si="7"/>
        <v/>
      </c>
      <c r="CE14" s="128" t="str">
        <f t="shared" si="7"/>
        <v/>
      </c>
      <c r="CF14" s="128" t="str">
        <f t="shared" si="7"/>
        <v/>
      </c>
      <c r="CG14" s="128" t="str">
        <f t="shared" si="7"/>
        <v/>
      </c>
      <c r="CH14" s="128" t="str">
        <f t="shared" si="7"/>
        <v/>
      </c>
      <c r="CI14" s="128" t="str">
        <f t="shared" si="7"/>
        <v/>
      </c>
      <c r="CJ14" s="128" t="str">
        <f t="shared" si="7"/>
        <v/>
      </c>
      <c r="CK14" s="128" t="str">
        <f t="shared" si="7"/>
        <v/>
      </c>
      <c r="CL14" s="128" t="str">
        <f t="shared" si="7"/>
        <v/>
      </c>
      <c r="CM14" s="128" t="str">
        <f t="shared" si="7"/>
        <v/>
      </c>
      <c r="CN14" s="128" t="str">
        <f t="shared" si="7"/>
        <v/>
      </c>
      <c r="CO14" s="128" t="str">
        <f t="shared" si="7"/>
        <v/>
      </c>
      <c r="CP14" s="128" t="str">
        <f t="shared" si="7"/>
        <v/>
      </c>
      <c r="CQ14" s="128" t="str">
        <f t="shared" si="7"/>
        <v/>
      </c>
      <c r="CR14" s="128" t="str">
        <f t="shared" si="7"/>
        <v/>
      </c>
      <c r="CS14" s="128" t="str">
        <f t="shared" si="7"/>
        <v/>
      </c>
      <c r="CT14" s="128" t="str">
        <f t="shared" si="7"/>
        <v/>
      </c>
      <c r="CU14" s="128" t="str">
        <f t="shared" si="7"/>
        <v/>
      </c>
      <c r="CV14" s="128" t="str">
        <f t="shared" si="7"/>
        <v/>
      </c>
      <c r="CW14" s="128" t="str">
        <f t="shared" si="7"/>
        <v/>
      </c>
      <c r="CX14" s="128" t="str">
        <f t="shared" si="7"/>
        <v/>
      </c>
      <c r="CY14" s="128" t="str">
        <f t="shared" si="7"/>
        <v/>
      </c>
      <c r="CZ14" s="128" t="str">
        <f t="shared" si="7"/>
        <v/>
      </c>
    </row>
    <row r="15" spans="1:104" ht="13.5" thickBot="1" x14ac:dyDescent="0.25">
      <c r="A15" s="814"/>
      <c r="B15" s="734"/>
      <c r="C15" s="141" t="s">
        <v>1161</v>
      </c>
      <c r="D15" s="131" t="str">
        <f t="shared" si="0"/>
        <v/>
      </c>
      <c r="E15" s="131" t="str">
        <f t="shared" ref="E15:AJ15" si="8">IF($CU$45=0,"",IF(SUMIF($A$35:$A$44,E$2,$CU$35:$CU$44)=0,"",SUMIF($A$35:$A$44,E$2,$CU$35:$CU$44)))</f>
        <v/>
      </c>
      <c r="F15" s="142" t="str">
        <f t="shared" si="8"/>
        <v/>
      </c>
      <c r="G15" s="128" t="str">
        <f t="shared" si="8"/>
        <v/>
      </c>
      <c r="H15" s="128" t="str">
        <f t="shared" si="8"/>
        <v/>
      </c>
      <c r="I15" s="128" t="str">
        <f t="shared" si="8"/>
        <v/>
      </c>
      <c r="J15" s="128" t="str">
        <f t="shared" si="8"/>
        <v/>
      </c>
      <c r="K15" s="128" t="str">
        <f t="shared" si="8"/>
        <v/>
      </c>
      <c r="L15" s="128" t="str">
        <f t="shared" si="8"/>
        <v/>
      </c>
      <c r="M15" s="128" t="str">
        <f t="shared" si="8"/>
        <v/>
      </c>
      <c r="N15" s="128" t="str">
        <f t="shared" si="8"/>
        <v/>
      </c>
      <c r="O15" s="128" t="str">
        <f t="shared" si="8"/>
        <v/>
      </c>
      <c r="P15" s="128" t="str">
        <f t="shared" si="8"/>
        <v/>
      </c>
      <c r="Q15" s="128" t="str">
        <f t="shared" si="8"/>
        <v/>
      </c>
      <c r="R15" s="128" t="str">
        <f t="shared" si="8"/>
        <v/>
      </c>
      <c r="S15" s="128" t="str">
        <f t="shared" si="8"/>
        <v/>
      </c>
      <c r="T15" s="128" t="str">
        <f t="shared" si="8"/>
        <v/>
      </c>
      <c r="U15" s="128" t="str">
        <f t="shared" si="8"/>
        <v/>
      </c>
      <c r="V15" s="128" t="str">
        <f t="shared" si="8"/>
        <v/>
      </c>
      <c r="W15" s="128" t="str">
        <f t="shared" si="8"/>
        <v/>
      </c>
      <c r="X15" s="128" t="str">
        <f t="shared" si="8"/>
        <v/>
      </c>
      <c r="Y15" s="128" t="str">
        <f t="shared" si="8"/>
        <v/>
      </c>
      <c r="Z15" s="128" t="str">
        <f t="shared" si="8"/>
        <v/>
      </c>
      <c r="AA15" s="128" t="str">
        <f t="shared" si="8"/>
        <v/>
      </c>
      <c r="AB15" s="128" t="str">
        <f t="shared" si="8"/>
        <v/>
      </c>
      <c r="AC15" s="128" t="str">
        <f t="shared" si="8"/>
        <v/>
      </c>
      <c r="AD15" s="128" t="str">
        <f t="shared" si="8"/>
        <v/>
      </c>
      <c r="AE15" s="128" t="str">
        <f t="shared" si="8"/>
        <v/>
      </c>
      <c r="AF15" s="128" t="str">
        <f t="shared" si="8"/>
        <v/>
      </c>
      <c r="AG15" s="128" t="str">
        <f t="shared" si="8"/>
        <v/>
      </c>
      <c r="AH15" s="128" t="str">
        <f t="shared" si="8"/>
        <v/>
      </c>
      <c r="AI15" s="128" t="str">
        <f t="shared" si="8"/>
        <v/>
      </c>
      <c r="AJ15" s="128" t="str">
        <f t="shared" si="8"/>
        <v/>
      </c>
      <c r="AK15" s="128" t="str">
        <f t="shared" ref="AK15:BP15" si="9">IF($CU$45=0,"",IF(SUMIF($A$35:$A$44,AK$2,$CU$35:$CU$44)=0,"",SUMIF($A$35:$A$44,AK$2,$CU$35:$CU$44)))</f>
        <v/>
      </c>
      <c r="AL15" s="128" t="str">
        <f t="shared" si="9"/>
        <v/>
      </c>
      <c r="AM15" s="128" t="str">
        <f t="shared" si="9"/>
        <v/>
      </c>
      <c r="AN15" s="128" t="str">
        <f t="shared" si="9"/>
        <v/>
      </c>
      <c r="AO15" s="128" t="str">
        <f t="shared" si="9"/>
        <v/>
      </c>
      <c r="AP15" s="128" t="str">
        <f t="shared" si="9"/>
        <v/>
      </c>
      <c r="AQ15" s="128" t="str">
        <f t="shared" si="9"/>
        <v/>
      </c>
      <c r="AR15" s="128" t="str">
        <f t="shared" si="9"/>
        <v/>
      </c>
      <c r="AS15" s="128" t="str">
        <f t="shared" si="9"/>
        <v/>
      </c>
      <c r="AT15" s="128" t="str">
        <f t="shared" si="9"/>
        <v/>
      </c>
      <c r="AU15" s="128" t="str">
        <f t="shared" si="9"/>
        <v/>
      </c>
      <c r="AV15" s="128" t="str">
        <f t="shared" si="9"/>
        <v/>
      </c>
      <c r="AW15" s="128" t="str">
        <f t="shared" si="9"/>
        <v/>
      </c>
      <c r="AX15" s="128" t="str">
        <f t="shared" si="9"/>
        <v/>
      </c>
      <c r="AY15" s="128" t="str">
        <f t="shared" si="9"/>
        <v/>
      </c>
      <c r="AZ15" s="128" t="str">
        <f t="shared" si="9"/>
        <v/>
      </c>
      <c r="BA15" s="128" t="str">
        <f t="shared" si="9"/>
        <v/>
      </c>
      <c r="BB15" s="128" t="str">
        <f t="shared" si="9"/>
        <v/>
      </c>
      <c r="BC15" s="128" t="str">
        <f t="shared" si="9"/>
        <v/>
      </c>
      <c r="BD15" s="128" t="str">
        <f t="shared" si="9"/>
        <v/>
      </c>
      <c r="BE15" s="128" t="str">
        <f t="shared" si="9"/>
        <v/>
      </c>
      <c r="BF15" s="128" t="str">
        <f t="shared" si="9"/>
        <v/>
      </c>
      <c r="BG15" s="128" t="str">
        <f t="shared" si="9"/>
        <v/>
      </c>
      <c r="BH15" s="128" t="str">
        <f t="shared" si="9"/>
        <v/>
      </c>
      <c r="BI15" s="128" t="str">
        <f t="shared" si="9"/>
        <v/>
      </c>
      <c r="BJ15" s="128" t="str">
        <f t="shared" si="9"/>
        <v/>
      </c>
      <c r="BK15" s="128" t="str">
        <f t="shared" si="9"/>
        <v/>
      </c>
      <c r="BL15" s="128" t="str">
        <f t="shared" si="9"/>
        <v/>
      </c>
      <c r="BM15" s="128" t="str">
        <f t="shared" si="9"/>
        <v/>
      </c>
      <c r="BN15" s="128" t="str">
        <f t="shared" si="9"/>
        <v/>
      </c>
      <c r="BO15" s="128" t="str">
        <f t="shared" si="9"/>
        <v/>
      </c>
      <c r="BP15" s="128" t="str">
        <f t="shared" si="9"/>
        <v/>
      </c>
      <c r="BQ15" s="128" t="str">
        <f t="shared" ref="BQ15:CS15" si="10">IF($CU$45=0,"",IF(SUMIF($A$35:$A$44,BQ$2,$CU$35:$CU$44)=0,"",SUMIF($A$35:$A$44,BQ$2,$CU$35:$CU$44)))</f>
        <v/>
      </c>
      <c r="BR15" s="128" t="str">
        <f t="shared" si="10"/>
        <v/>
      </c>
      <c r="BS15" s="128" t="str">
        <f t="shared" si="10"/>
        <v/>
      </c>
      <c r="BT15" s="128" t="str">
        <f t="shared" si="10"/>
        <v/>
      </c>
      <c r="BU15" s="128" t="str">
        <f t="shared" si="10"/>
        <v/>
      </c>
      <c r="BV15" s="128" t="str">
        <f t="shared" si="10"/>
        <v/>
      </c>
      <c r="BW15" s="128" t="str">
        <f t="shared" si="10"/>
        <v/>
      </c>
      <c r="BX15" s="128" t="str">
        <f t="shared" si="10"/>
        <v/>
      </c>
      <c r="BY15" s="128" t="str">
        <f t="shared" si="10"/>
        <v/>
      </c>
      <c r="BZ15" s="128" t="str">
        <f t="shared" si="10"/>
        <v/>
      </c>
      <c r="CA15" s="128" t="str">
        <f t="shared" si="10"/>
        <v/>
      </c>
      <c r="CB15" s="128" t="str">
        <f t="shared" si="10"/>
        <v/>
      </c>
      <c r="CC15" s="128" t="str">
        <f t="shared" si="10"/>
        <v/>
      </c>
      <c r="CD15" s="128" t="str">
        <f t="shared" si="10"/>
        <v/>
      </c>
      <c r="CE15" s="128" t="str">
        <f t="shared" si="10"/>
        <v/>
      </c>
      <c r="CF15" s="128" t="str">
        <f t="shared" si="10"/>
        <v/>
      </c>
      <c r="CG15" s="128" t="str">
        <f t="shared" si="10"/>
        <v/>
      </c>
      <c r="CH15" s="128" t="str">
        <f t="shared" si="10"/>
        <v/>
      </c>
      <c r="CI15" s="128" t="str">
        <f t="shared" si="10"/>
        <v/>
      </c>
      <c r="CJ15" s="128" t="str">
        <f t="shared" si="10"/>
        <v/>
      </c>
      <c r="CK15" s="128" t="str">
        <f t="shared" si="10"/>
        <v/>
      </c>
      <c r="CL15" s="128" t="str">
        <f t="shared" si="10"/>
        <v/>
      </c>
      <c r="CM15" s="128" t="str">
        <f t="shared" si="10"/>
        <v/>
      </c>
      <c r="CN15" s="128" t="str">
        <f t="shared" si="10"/>
        <v/>
      </c>
      <c r="CO15" s="128" t="str">
        <f t="shared" si="10"/>
        <v/>
      </c>
      <c r="CP15" s="128" t="str">
        <f t="shared" si="10"/>
        <v/>
      </c>
      <c r="CQ15" s="128" t="str">
        <f t="shared" si="10"/>
        <v/>
      </c>
      <c r="CR15" s="128" t="str">
        <f t="shared" si="10"/>
        <v/>
      </c>
      <c r="CS15" s="128" t="str">
        <f t="shared" si="10"/>
        <v/>
      </c>
      <c r="CT15" s="128" t="str">
        <f t="shared" ref="CT15:CZ15" si="11">IF($CU$45=0,"",IF(SUMIF($A$35:$A$44,CT$2,$CU$35:$CU$44)=0,"",SUMIF($A$35:$A$44,CT$2,$CU$35:$CU$44)))</f>
        <v/>
      </c>
      <c r="CU15" s="128" t="str">
        <f t="shared" si="11"/>
        <v/>
      </c>
      <c r="CV15" s="128" t="str">
        <f t="shared" si="11"/>
        <v/>
      </c>
      <c r="CW15" s="128" t="str">
        <f t="shared" si="11"/>
        <v/>
      </c>
      <c r="CX15" s="128" t="str">
        <f t="shared" si="11"/>
        <v/>
      </c>
      <c r="CY15" s="128" t="str">
        <f t="shared" si="11"/>
        <v/>
      </c>
      <c r="CZ15" s="128" t="str">
        <f t="shared" si="11"/>
        <v/>
      </c>
    </row>
    <row r="16" spans="1:104" ht="26" x14ac:dyDescent="0.2">
      <c r="A16" s="812" t="s">
        <v>210</v>
      </c>
      <c r="B16" s="621"/>
      <c r="C16" s="139" t="s">
        <v>1158</v>
      </c>
      <c r="D16" s="126" t="str">
        <f t="shared" si="0"/>
        <v/>
      </c>
      <c r="E16" s="126" t="str">
        <f t="shared" ref="E16:AJ16" si="12">IF($CV$45=0,"",IF(SUMIF($A$35:$A$44,E$2,$CV$35:$CV$44)=0,"",SUMIF($A$35:$A$44,E$2,$CV$35:$CV$44)))</f>
        <v/>
      </c>
      <c r="F16" s="140" t="str">
        <f t="shared" si="12"/>
        <v/>
      </c>
      <c r="G16" s="127" t="str">
        <f t="shared" si="12"/>
        <v/>
      </c>
      <c r="H16" s="127" t="str">
        <f t="shared" si="12"/>
        <v/>
      </c>
      <c r="I16" s="127" t="str">
        <f t="shared" si="12"/>
        <v/>
      </c>
      <c r="J16" s="127" t="str">
        <f t="shared" si="12"/>
        <v/>
      </c>
      <c r="K16" s="127" t="str">
        <f t="shared" si="12"/>
        <v/>
      </c>
      <c r="L16" s="127" t="str">
        <f t="shared" si="12"/>
        <v/>
      </c>
      <c r="M16" s="127" t="str">
        <f t="shared" si="12"/>
        <v/>
      </c>
      <c r="N16" s="127" t="str">
        <f t="shared" si="12"/>
        <v/>
      </c>
      <c r="O16" s="127" t="str">
        <f t="shared" si="12"/>
        <v/>
      </c>
      <c r="P16" s="127" t="str">
        <f t="shared" si="12"/>
        <v/>
      </c>
      <c r="Q16" s="127" t="str">
        <f t="shared" si="12"/>
        <v/>
      </c>
      <c r="R16" s="127" t="str">
        <f t="shared" si="12"/>
        <v/>
      </c>
      <c r="S16" s="127" t="str">
        <f t="shared" si="12"/>
        <v/>
      </c>
      <c r="T16" s="127" t="str">
        <f t="shared" si="12"/>
        <v/>
      </c>
      <c r="U16" s="127" t="str">
        <f t="shared" si="12"/>
        <v/>
      </c>
      <c r="V16" s="127" t="str">
        <f t="shared" si="12"/>
        <v/>
      </c>
      <c r="W16" s="127" t="str">
        <f t="shared" si="12"/>
        <v/>
      </c>
      <c r="X16" s="127" t="str">
        <f t="shared" si="12"/>
        <v/>
      </c>
      <c r="Y16" s="127" t="str">
        <f t="shared" si="12"/>
        <v/>
      </c>
      <c r="Z16" s="127" t="str">
        <f t="shared" si="12"/>
        <v/>
      </c>
      <c r="AA16" s="127" t="str">
        <f t="shared" si="12"/>
        <v/>
      </c>
      <c r="AB16" s="127" t="str">
        <f t="shared" si="12"/>
        <v/>
      </c>
      <c r="AC16" s="127" t="str">
        <f t="shared" si="12"/>
        <v/>
      </c>
      <c r="AD16" s="127" t="str">
        <f t="shared" si="12"/>
        <v/>
      </c>
      <c r="AE16" s="127" t="str">
        <f t="shared" si="12"/>
        <v/>
      </c>
      <c r="AF16" s="127" t="str">
        <f t="shared" si="12"/>
        <v/>
      </c>
      <c r="AG16" s="127" t="str">
        <f t="shared" si="12"/>
        <v/>
      </c>
      <c r="AH16" s="127" t="str">
        <f t="shared" si="12"/>
        <v/>
      </c>
      <c r="AI16" s="127" t="str">
        <f t="shared" si="12"/>
        <v/>
      </c>
      <c r="AJ16" s="127" t="str">
        <f t="shared" si="12"/>
        <v/>
      </c>
      <c r="AK16" s="127" t="str">
        <f t="shared" ref="AK16:BP16" si="13">IF($CV$45=0,"",IF(SUMIF($A$35:$A$44,AK$2,$CV$35:$CV$44)=0,"",SUMIF($A$35:$A$44,AK$2,$CV$35:$CV$44)))</f>
        <v/>
      </c>
      <c r="AL16" s="127" t="str">
        <f t="shared" si="13"/>
        <v/>
      </c>
      <c r="AM16" s="127" t="str">
        <f t="shared" si="13"/>
        <v/>
      </c>
      <c r="AN16" s="127" t="str">
        <f t="shared" si="13"/>
        <v/>
      </c>
      <c r="AO16" s="127" t="str">
        <f t="shared" si="13"/>
        <v/>
      </c>
      <c r="AP16" s="127" t="str">
        <f t="shared" si="13"/>
        <v/>
      </c>
      <c r="AQ16" s="127" t="str">
        <f t="shared" si="13"/>
        <v/>
      </c>
      <c r="AR16" s="127" t="str">
        <f t="shared" si="13"/>
        <v/>
      </c>
      <c r="AS16" s="127" t="str">
        <f t="shared" si="13"/>
        <v/>
      </c>
      <c r="AT16" s="127" t="str">
        <f t="shared" si="13"/>
        <v/>
      </c>
      <c r="AU16" s="127" t="str">
        <f t="shared" si="13"/>
        <v/>
      </c>
      <c r="AV16" s="127" t="str">
        <f t="shared" si="13"/>
        <v/>
      </c>
      <c r="AW16" s="127" t="str">
        <f t="shared" si="13"/>
        <v/>
      </c>
      <c r="AX16" s="127" t="str">
        <f t="shared" si="13"/>
        <v/>
      </c>
      <c r="AY16" s="127" t="str">
        <f t="shared" si="13"/>
        <v/>
      </c>
      <c r="AZ16" s="127" t="str">
        <f t="shared" si="13"/>
        <v/>
      </c>
      <c r="BA16" s="127" t="str">
        <f t="shared" si="13"/>
        <v/>
      </c>
      <c r="BB16" s="127" t="str">
        <f t="shared" si="13"/>
        <v/>
      </c>
      <c r="BC16" s="127" t="str">
        <f t="shared" si="13"/>
        <v/>
      </c>
      <c r="BD16" s="127" t="str">
        <f t="shared" si="13"/>
        <v/>
      </c>
      <c r="BE16" s="127" t="str">
        <f t="shared" si="13"/>
        <v/>
      </c>
      <c r="BF16" s="127" t="str">
        <f t="shared" si="13"/>
        <v/>
      </c>
      <c r="BG16" s="127" t="str">
        <f t="shared" si="13"/>
        <v/>
      </c>
      <c r="BH16" s="127" t="str">
        <f t="shared" si="13"/>
        <v/>
      </c>
      <c r="BI16" s="127" t="str">
        <f t="shared" si="13"/>
        <v/>
      </c>
      <c r="BJ16" s="127" t="str">
        <f t="shared" si="13"/>
        <v/>
      </c>
      <c r="BK16" s="127" t="str">
        <f t="shared" si="13"/>
        <v/>
      </c>
      <c r="BL16" s="127" t="str">
        <f t="shared" si="13"/>
        <v/>
      </c>
      <c r="BM16" s="127" t="str">
        <f t="shared" si="13"/>
        <v/>
      </c>
      <c r="BN16" s="127" t="str">
        <f t="shared" si="13"/>
        <v/>
      </c>
      <c r="BO16" s="127" t="str">
        <f t="shared" si="13"/>
        <v/>
      </c>
      <c r="BP16" s="127" t="str">
        <f t="shared" si="13"/>
        <v/>
      </c>
      <c r="BQ16" s="127" t="str">
        <f t="shared" ref="BQ16:CS16" si="14">IF($CV$45=0,"",IF(SUMIF($A$35:$A$44,BQ$2,$CV$35:$CV$44)=0,"",SUMIF($A$35:$A$44,BQ$2,$CV$35:$CV$44)))</f>
        <v/>
      </c>
      <c r="BR16" s="127" t="str">
        <f t="shared" si="14"/>
        <v/>
      </c>
      <c r="BS16" s="127" t="str">
        <f t="shared" si="14"/>
        <v/>
      </c>
      <c r="BT16" s="127" t="str">
        <f t="shared" si="14"/>
        <v/>
      </c>
      <c r="BU16" s="127" t="str">
        <f t="shared" si="14"/>
        <v/>
      </c>
      <c r="BV16" s="127" t="str">
        <f t="shared" si="14"/>
        <v/>
      </c>
      <c r="BW16" s="127" t="str">
        <f t="shared" si="14"/>
        <v/>
      </c>
      <c r="BX16" s="127" t="str">
        <f t="shared" si="14"/>
        <v/>
      </c>
      <c r="BY16" s="127" t="str">
        <f t="shared" si="14"/>
        <v/>
      </c>
      <c r="BZ16" s="127" t="str">
        <f t="shared" si="14"/>
        <v/>
      </c>
      <c r="CA16" s="127" t="str">
        <f t="shared" si="14"/>
        <v/>
      </c>
      <c r="CB16" s="127" t="str">
        <f t="shared" si="14"/>
        <v/>
      </c>
      <c r="CC16" s="127" t="str">
        <f t="shared" si="14"/>
        <v/>
      </c>
      <c r="CD16" s="127" t="str">
        <f t="shared" si="14"/>
        <v/>
      </c>
      <c r="CE16" s="127" t="str">
        <f t="shared" si="14"/>
        <v/>
      </c>
      <c r="CF16" s="127" t="str">
        <f t="shared" si="14"/>
        <v/>
      </c>
      <c r="CG16" s="127" t="str">
        <f t="shared" si="14"/>
        <v/>
      </c>
      <c r="CH16" s="127" t="str">
        <f t="shared" si="14"/>
        <v/>
      </c>
      <c r="CI16" s="127" t="str">
        <f t="shared" si="14"/>
        <v/>
      </c>
      <c r="CJ16" s="127" t="str">
        <f t="shared" si="14"/>
        <v/>
      </c>
      <c r="CK16" s="127" t="str">
        <f t="shared" si="14"/>
        <v/>
      </c>
      <c r="CL16" s="127" t="str">
        <f t="shared" si="14"/>
        <v/>
      </c>
      <c r="CM16" s="127" t="str">
        <f t="shared" si="14"/>
        <v/>
      </c>
      <c r="CN16" s="127" t="str">
        <f t="shared" si="14"/>
        <v/>
      </c>
      <c r="CO16" s="127" t="str">
        <f t="shared" si="14"/>
        <v/>
      </c>
      <c r="CP16" s="127" t="str">
        <f t="shared" si="14"/>
        <v/>
      </c>
      <c r="CQ16" s="127" t="str">
        <f t="shared" si="14"/>
        <v/>
      </c>
      <c r="CR16" s="127" t="str">
        <f t="shared" si="14"/>
        <v/>
      </c>
      <c r="CS16" s="127" t="str">
        <f t="shared" si="14"/>
        <v/>
      </c>
      <c r="CT16" s="127" t="str">
        <f t="shared" ref="CT16:CZ16" si="15">IF($CV$45=0,"",IF(SUMIF($A$35:$A$44,CT$2,$CV$35:$CV$44)=0,"",SUMIF($A$35:$A$44,CT$2,$CV$35:$CV$44)))</f>
        <v/>
      </c>
      <c r="CU16" s="127" t="str">
        <f t="shared" si="15"/>
        <v/>
      </c>
      <c r="CV16" s="127" t="str">
        <f t="shared" si="15"/>
        <v/>
      </c>
      <c r="CW16" s="127" t="str">
        <f t="shared" si="15"/>
        <v/>
      </c>
      <c r="CX16" s="127" t="str">
        <f t="shared" si="15"/>
        <v/>
      </c>
      <c r="CY16" s="127" t="str">
        <f t="shared" si="15"/>
        <v/>
      </c>
      <c r="CZ16" s="127" t="str">
        <f t="shared" si="15"/>
        <v/>
      </c>
    </row>
    <row r="17" spans="1:113" ht="39" x14ac:dyDescent="0.2">
      <c r="A17" s="813"/>
      <c r="B17" s="732"/>
      <c r="C17" s="141" t="s">
        <v>1159</v>
      </c>
      <c r="D17" s="131" t="str">
        <f t="shared" si="0"/>
        <v/>
      </c>
      <c r="E17" s="131" t="str">
        <f t="shared" ref="E17:AJ17" si="16">IF($CW$45=0,"",IF(SUMIF($A$35:$A$44,E$2,$CW$35:$CW$44)=0,"",SUMIF($A$35:$A$44,E$2,$CW$35:$CW$44)))</f>
        <v/>
      </c>
      <c r="F17" s="142" t="str">
        <f t="shared" si="16"/>
        <v/>
      </c>
      <c r="G17" s="128" t="str">
        <f t="shared" si="16"/>
        <v/>
      </c>
      <c r="H17" s="128" t="str">
        <f t="shared" si="16"/>
        <v/>
      </c>
      <c r="I17" s="128" t="str">
        <f t="shared" si="16"/>
        <v/>
      </c>
      <c r="J17" s="128" t="str">
        <f t="shared" si="16"/>
        <v/>
      </c>
      <c r="K17" s="128" t="str">
        <f t="shared" si="16"/>
        <v/>
      </c>
      <c r="L17" s="128" t="str">
        <f t="shared" si="16"/>
        <v/>
      </c>
      <c r="M17" s="128" t="str">
        <f t="shared" si="16"/>
        <v/>
      </c>
      <c r="N17" s="128" t="str">
        <f t="shared" si="16"/>
        <v/>
      </c>
      <c r="O17" s="128" t="str">
        <f t="shared" si="16"/>
        <v/>
      </c>
      <c r="P17" s="128" t="str">
        <f t="shared" si="16"/>
        <v/>
      </c>
      <c r="Q17" s="128" t="str">
        <f t="shared" si="16"/>
        <v/>
      </c>
      <c r="R17" s="128" t="str">
        <f t="shared" si="16"/>
        <v/>
      </c>
      <c r="S17" s="128" t="str">
        <f t="shared" si="16"/>
        <v/>
      </c>
      <c r="T17" s="128" t="str">
        <f t="shared" si="16"/>
        <v/>
      </c>
      <c r="U17" s="128" t="str">
        <f t="shared" si="16"/>
        <v/>
      </c>
      <c r="V17" s="128" t="str">
        <f t="shared" si="16"/>
        <v/>
      </c>
      <c r="W17" s="128" t="str">
        <f t="shared" si="16"/>
        <v/>
      </c>
      <c r="X17" s="128" t="str">
        <f t="shared" si="16"/>
        <v/>
      </c>
      <c r="Y17" s="128" t="str">
        <f t="shared" si="16"/>
        <v/>
      </c>
      <c r="Z17" s="128" t="str">
        <f t="shared" si="16"/>
        <v/>
      </c>
      <c r="AA17" s="128" t="str">
        <f t="shared" si="16"/>
        <v/>
      </c>
      <c r="AB17" s="128" t="str">
        <f t="shared" si="16"/>
        <v/>
      </c>
      <c r="AC17" s="128" t="str">
        <f t="shared" si="16"/>
        <v/>
      </c>
      <c r="AD17" s="128" t="str">
        <f t="shared" si="16"/>
        <v/>
      </c>
      <c r="AE17" s="128" t="str">
        <f t="shared" si="16"/>
        <v/>
      </c>
      <c r="AF17" s="128" t="str">
        <f t="shared" si="16"/>
        <v/>
      </c>
      <c r="AG17" s="128" t="str">
        <f t="shared" si="16"/>
        <v/>
      </c>
      <c r="AH17" s="128" t="str">
        <f t="shared" si="16"/>
        <v/>
      </c>
      <c r="AI17" s="128" t="str">
        <f t="shared" si="16"/>
        <v/>
      </c>
      <c r="AJ17" s="128" t="str">
        <f t="shared" si="16"/>
        <v/>
      </c>
      <c r="AK17" s="128" t="str">
        <f t="shared" ref="AK17:BP17" si="17">IF($CW$45=0,"",IF(SUMIF($A$35:$A$44,AK$2,$CW$35:$CW$44)=0,"",SUMIF($A$35:$A$44,AK$2,$CW$35:$CW$44)))</f>
        <v/>
      </c>
      <c r="AL17" s="128" t="str">
        <f t="shared" si="17"/>
        <v/>
      </c>
      <c r="AM17" s="128" t="str">
        <f t="shared" si="17"/>
        <v/>
      </c>
      <c r="AN17" s="128" t="str">
        <f t="shared" si="17"/>
        <v/>
      </c>
      <c r="AO17" s="128" t="str">
        <f t="shared" si="17"/>
        <v/>
      </c>
      <c r="AP17" s="128" t="str">
        <f t="shared" si="17"/>
        <v/>
      </c>
      <c r="AQ17" s="128" t="str">
        <f t="shared" si="17"/>
        <v/>
      </c>
      <c r="AR17" s="128" t="str">
        <f t="shared" si="17"/>
        <v/>
      </c>
      <c r="AS17" s="128" t="str">
        <f t="shared" si="17"/>
        <v/>
      </c>
      <c r="AT17" s="128" t="str">
        <f t="shared" si="17"/>
        <v/>
      </c>
      <c r="AU17" s="128" t="str">
        <f t="shared" si="17"/>
        <v/>
      </c>
      <c r="AV17" s="128" t="str">
        <f t="shared" si="17"/>
        <v/>
      </c>
      <c r="AW17" s="128" t="str">
        <f t="shared" si="17"/>
        <v/>
      </c>
      <c r="AX17" s="128" t="str">
        <f t="shared" si="17"/>
        <v/>
      </c>
      <c r="AY17" s="128" t="str">
        <f t="shared" si="17"/>
        <v/>
      </c>
      <c r="AZ17" s="128" t="str">
        <f t="shared" si="17"/>
        <v/>
      </c>
      <c r="BA17" s="128" t="str">
        <f t="shared" si="17"/>
        <v/>
      </c>
      <c r="BB17" s="128" t="str">
        <f t="shared" si="17"/>
        <v/>
      </c>
      <c r="BC17" s="128" t="str">
        <f t="shared" si="17"/>
        <v/>
      </c>
      <c r="BD17" s="128" t="str">
        <f t="shared" si="17"/>
        <v/>
      </c>
      <c r="BE17" s="128" t="str">
        <f t="shared" si="17"/>
        <v/>
      </c>
      <c r="BF17" s="128" t="str">
        <f t="shared" si="17"/>
        <v/>
      </c>
      <c r="BG17" s="128" t="str">
        <f t="shared" si="17"/>
        <v/>
      </c>
      <c r="BH17" s="128" t="str">
        <f t="shared" si="17"/>
        <v/>
      </c>
      <c r="BI17" s="128" t="str">
        <f t="shared" si="17"/>
        <v/>
      </c>
      <c r="BJ17" s="128" t="str">
        <f t="shared" si="17"/>
        <v/>
      </c>
      <c r="BK17" s="128" t="str">
        <f t="shared" si="17"/>
        <v/>
      </c>
      <c r="BL17" s="128" t="str">
        <f t="shared" si="17"/>
        <v/>
      </c>
      <c r="BM17" s="128" t="str">
        <f t="shared" si="17"/>
        <v/>
      </c>
      <c r="BN17" s="128" t="str">
        <f t="shared" si="17"/>
        <v/>
      </c>
      <c r="BO17" s="128" t="str">
        <f t="shared" si="17"/>
        <v/>
      </c>
      <c r="BP17" s="128" t="str">
        <f t="shared" si="17"/>
        <v/>
      </c>
      <c r="BQ17" s="128" t="str">
        <f t="shared" ref="BQ17:CS17" si="18">IF($CW$45=0,"",IF(SUMIF($A$35:$A$44,BQ$2,$CW$35:$CW$44)=0,"",SUMIF($A$35:$A$44,BQ$2,$CW$35:$CW$44)))</f>
        <v/>
      </c>
      <c r="BR17" s="128" t="str">
        <f t="shared" si="18"/>
        <v/>
      </c>
      <c r="BS17" s="128" t="str">
        <f t="shared" si="18"/>
        <v/>
      </c>
      <c r="BT17" s="128" t="str">
        <f t="shared" si="18"/>
        <v/>
      </c>
      <c r="BU17" s="128" t="str">
        <f t="shared" si="18"/>
        <v/>
      </c>
      <c r="BV17" s="128" t="str">
        <f t="shared" si="18"/>
        <v/>
      </c>
      <c r="BW17" s="128" t="str">
        <f t="shared" si="18"/>
        <v/>
      </c>
      <c r="BX17" s="128" t="str">
        <f t="shared" si="18"/>
        <v/>
      </c>
      <c r="BY17" s="128" t="str">
        <f t="shared" si="18"/>
        <v/>
      </c>
      <c r="BZ17" s="128" t="str">
        <f t="shared" si="18"/>
        <v/>
      </c>
      <c r="CA17" s="128" t="str">
        <f t="shared" si="18"/>
        <v/>
      </c>
      <c r="CB17" s="128" t="str">
        <f t="shared" si="18"/>
        <v/>
      </c>
      <c r="CC17" s="128" t="str">
        <f t="shared" si="18"/>
        <v/>
      </c>
      <c r="CD17" s="128" t="str">
        <f t="shared" si="18"/>
        <v/>
      </c>
      <c r="CE17" s="128" t="str">
        <f t="shared" si="18"/>
        <v/>
      </c>
      <c r="CF17" s="128" t="str">
        <f t="shared" si="18"/>
        <v/>
      </c>
      <c r="CG17" s="128" t="str">
        <f t="shared" si="18"/>
        <v/>
      </c>
      <c r="CH17" s="128" t="str">
        <f t="shared" si="18"/>
        <v/>
      </c>
      <c r="CI17" s="128" t="str">
        <f t="shared" si="18"/>
        <v/>
      </c>
      <c r="CJ17" s="128" t="str">
        <f t="shared" si="18"/>
        <v/>
      </c>
      <c r="CK17" s="128" t="str">
        <f t="shared" si="18"/>
        <v/>
      </c>
      <c r="CL17" s="128" t="str">
        <f t="shared" si="18"/>
        <v/>
      </c>
      <c r="CM17" s="128" t="str">
        <f t="shared" si="18"/>
        <v/>
      </c>
      <c r="CN17" s="128" t="str">
        <f t="shared" si="18"/>
        <v/>
      </c>
      <c r="CO17" s="128" t="str">
        <f t="shared" si="18"/>
        <v/>
      </c>
      <c r="CP17" s="128" t="str">
        <f t="shared" si="18"/>
        <v/>
      </c>
      <c r="CQ17" s="128" t="str">
        <f t="shared" si="18"/>
        <v/>
      </c>
      <c r="CR17" s="128" t="str">
        <f t="shared" si="18"/>
        <v/>
      </c>
      <c r="CS17" s="128" t="str">
        <f t="shared" si="18"/>
        <v/>
      </c>
      <c r="CT17" s="128" t="str">
        <f t="shared" ref="CT17:CZ17" si="19">IF($CW$45=0,"",IF(SUMIF($A$35:$A$44,CT$2,$CW$35:$CW$44)=0,"",SUMIF($A$35:$A$44,CT$2,$CW$35:$CW$44)))</f>
        <v/>
      </c>
      <c r="CU17" s="128" t="str">
        <f t="shared" si="19"/>
        <v/>
      </c>
      <c r="CV17" s="128" t="str">
        <f t="shared" si="19"/>
        <v/>
      </c>
      <c r="CW17" s="128" t="str">
        <f t="shared" si="19"/>
        <v/>
      </c>
      <c r="CX17" s="128" t="str">
        <f t="shared" si="19"/>
        <v/>
      </c>
      <c r="CY17" s="128" t="str">
        <f t="shared" si="19"/>
        <v/>
      </c>
      <c r="CZ17" s="128" t="str">
        <f t="shared" si="19"/>
        <v/>
      </c>
    </row>
    <row r="18" spans="1:113" ht="39" x14ac:dyDescent="0.2">
      <c r="A18" s="813"/>
      <c r="B18" s="732"/>
      <c r="C18" s="141" t="s">
        <v>1160</v>
      </c>
      <c r="D18" s="131" t="str">
        <f t="shared" si="0"/>
        <v/>
      </c>
      <c r="E18" s="131" t="str">
        <f t="shared" ref="E18:AJ18" si="20">IF($CX$45=0,"",IF(SUMIF($A$35:$A$44,E$2,$CX$35:$CX$44)=0,"",SUMIF($A$35:$A$44,E$2,$CX$35:$CX$44)))</f>
        <v/>
      </c>
      <c r="F18" s="142" t="str">
        <f t="shared" si="20"/>
        <v/>
      </c>
      <c r="G18" s="128" t="str">
        <f t="shared" si="20"/>
        <v/>
      </c>
      <c r="H18" s="128" t="str">
        <f t="shared" si="20"/>
        <v/>
      </c>
      <c r="I18" s="128" t="str">
        <f t="shared" si="20"/>
        <v/>
      </c>
      <c r="J18" s="128" t="str">
        <f t="shared" si="20"/>
        <v/>
      </c>
      <c r="K18" s="128" t="str">
        <f t="shared" si="20"/>
        <v/>
      </c>
      <c r="L18" s="128" t="str">
        <f t="shared" si="20"/>
        <v/>
      </c>
      <c r="M18" s="128" t="str">
        <f t="shared" si="20"/>
        <v/>
      </c>
      <c r="N18" s="128" t="str">
        <f t="shared" si="20"/>
        <v/>
      </c>
      <c r="O18" s="128" t="str">
        <f t="shared" si="20"/>
        <v/>
      </c>
      <c r="P18" s="128" t="str">
        <f t="shared" si="20"/>
        <v/>
      </c>
      <c r="Q18" s="128" t="str">
        <f t="shared" si="20"/>
        <v/>
      </c>
      <c r="R18" s="128" t="str">
        <f t="shared" si="20"/>
        <v/>
      </c>
      <c r="S18" s="128" t="str">
        <f t="shared" si="20"/>
        <v/>
      </c>
      <c r="T18" s="128" t="str">
        <f t="shared" si="20"/>
        <v/>
      </c>
      <c r="U18" s="128" t="str">
        <f t="shared" si="20"/>
        <v/>
      </c>
      <c r="V18" s="128" t="str">
        <f t="shared" si="20"/>
        <v/>
      </c>
      <c r="W18" s="128" t="str">
        <f t="shared" si="20"/>
        <v/>
      </c>
      <c r="X18" s="128" t="str">
        <f t="shared" si="20"/>
        <v/>
      </c>
      <c r="Y18" s="128" t="str">
        <f t="shared" si="20"/>
        <v/>
      </c>
      <c r="Z18" s="128" t="str">
        <f t="shared" si="20"/>
        <v/>
      </c>
      <c r="AA18" s="128" t="str">
        <f t="shared" si="20"/>
        <v/>
      </c>
      <c r="AB18" s="128" t="str">
        <f t="shared" si="20"/>
        <v/>
      </c>
      <c r="AC18" s="128" t="str">
        <f t="shared" si="20"/>
        <v/>
      </c>
      <c r="AD18" s="128" t="str">
        <f t="shared" si="20"/>
        <v/>
      </c>
      <c r="AE18" s="128" t="str">
        <f t="shared" si="20"/>
        <v/>
      </c>
      <c r="AF18" s="128" t="str">
        <f t="shared" si="20"/>
        <v/>
      </c>
      <c r="AG18" s="128" t="str">
        <f t="shared" si="20"/>
        <v/>
      </c>
      <c r="AH18" s="128" t="str">
        <f t="shared" si="20"/>
        <v/>
      </c>
      <c r="AI18" s="128" t="str">
        <f t="shared" si="20"/>
        <v/>
      </c>
      <c r="AJ18" s="128" t="str">
        <f t="shared" si="20"/>
        <v/>
      </c>
      <c r="AK18" s="128" t="str">
        <f t="shared" ref="AK18:BP18" si="21">IF($CX$45=0,"",IF(SUMIF($A$35:$A$44,AK$2,$CX$35:$CX$44)=0,"",SUMIF($A$35:$A$44,AK$2,$CX$35:$CX$44)))</f>
        <v/>
      </c>
      <c r="AL18" s="128" t="str">
        <f t="shared" si="21"/>
        <v/>
      </c>
      <c r="AM18" s="128" t="str">
        <f t="shared" si="21"/>
        <v/>
      </c>
      <c r="AN18" s="128" t="str">
        <f t="shared" si="21"/>
        <v/>
      </c>
      <c r="AO18" s="128" t="str">
        <f t="shared" si="21"/>
        <v/>
      </c>
      <c r="AP18" s="128" t="str">
        <f t="shared" si="21"/>
        <v/>
      </c>
      <c r="AQ18" s="128" t="str">
        <f t="shared" si="21"/>
        <v/>
      </c>
      <c r="AR18" s="128" t="str">
        <f t="shared" si="21"/>
        <v/>
      </c>
      <c r="AS18" s="128" t="str">
        <f t="shared" si="21"/>
        <v/>
      </c>
      <c r="AT18" s="128" t="str">
        <f t="shared" si="21"/>
        <v/>
      </c>
      <c r="AU18" s="128" t="str">
        <f t="shared" si="21"/>
        <v/>
      </c>
      <c r="AV18" s="128" t="str">
        <f t="shared" si="21"/>
        <v/>
      </c>
      <c r="AW18" s="128" t="str">
        <f t="shared" si="21"/>
        <v/>
      </c>
      <c r="AX18" s="128" t="str">
        <f t="shared" si="21"/>
        <v/>
      </c>
      <c r="AY18" s="128" t="str">
        <f t="shared" si="21"/>
        <v/>
      </c>
      <c r="AZ18" s="128" t="str">
        <f t="shared" si="21"/>
        <v/>
      </c>
      <c r="BA18" s="128" t="str">
        <f t="shared" si="21"/>
        <v/>
      </c>
      <c r="BB18" s="128" t="str">
        <f t="shared" si="21"/>
        <v/>
      </c>
      <c r="BC18" s="128" t="str">
        <f t="shared" si="21"/>
        <v/>
      </c>
      <c r="BD18" s="128" t="str">
        <f t="shared" si="21"/>
        <v/>
      </c>
      <c r="BE18" s="128" t="str">
        <f t="shared" si="21"/>
        <v/>
      </c>
      <c r="BF18" s="128" t="str">
        <f t="shared" si="21"/>
        <v/>
      </c>
      <c r="BG18" s="128" t="str">
        <f t="shared" si="21"/>
        <v/>
      </c>
      <c r="BH18" s="128" t="str">
        <f t="shared" si="21"/>
        <v/>
      </c>
      <c r="BI18" s="128" t="str">
        <f t="shared" si="21"/>
        <v/>
      </c>
      <c r="BJ18" s="128" t="str">
        <f t="shared" si="21"/>
        <v/>
      </c>
      <c r="BK18" s="128" t="str">
        <f t="shared" si="21"/>
        <v/>
      </c>
      <c r="BL18" s="128" t="str">
        <f t="shared" si="21"/>
        <v/>
      </c>
      <c r="BM18" s="128" t="str">
        <f t="shared" si="21"/>
        <v/>
      </c>
      <c r="BN18" s="128" t="str">
        <f t="shared" si="21"/>
        <v/>
      </c>
      <c r="BO18" s="128" t="str">
        <f t="shared" si="21"/>
        <v/>
      </c>
      <c r="BP18" s="128" t="str">
        <f t="shared" si="21"/>
        <v/>
      </c>
      <c r="BQ18" s="128" t="str">
        <f t="shared" ref="BQ18:CS18" si="22">IF($CX$45=0,"",IF(SUMIF($A$35:$A$44,BQ$2,$CX$35:$CX$44)=0,"",SUMIF($A$35:$A$44,BQ$2,$CX$35:$CX$44)))</f>
        <v/>
      </c>
      <c r="BR18" s="128" t="str">
        <f t="shared" si="22"/>
        <v/>
      </c>
      <c r="BS18" s="128" t="str">
        <f t="shared" si="22"/>
        <v/>
      </c>
      <c r="BT18" s="128" t="str">
        <f t="shared" si="22"/>
        <v/>
      </c>
      <c r="BU18" s="128" t="str">
        <f t="shared" si="22"/>
        <v/>
      </c>
      <c r="BV18" s="128" t="str">
        <f t="shared" si="22"/>
        <v/>
      </c>
      <c r="BW18" s="128" t="str">
        <f t="shared" si="22"/>
        <v/>
      </c>
      <c r="BX18" s="128" t="str">
        <f t="shared" si="22"/>
        <v/>
      </c>
      <c r="BY18" s="128" t="str">
        <f t="shared" si="22"/>
        <v/>
      </c>
      <c r="BZ18" s="128" t="str">
        <f t="shared" si="22"/>
        <v/>
      </c>
      <c r="CA18" s="128" t="str">
        <f t="shared" si="22"/>
        <v/>
      </c>
      <c r="CB18" s="128" t="str">
        <f t="shared" si="22"/>
        <v/>
      </c>
      <c r="CC18" s="128" t="str">
        <f t="shared" si="22"/>
        <v/>
      </c>
      <c r="CD18" s="128" t="str">
        <f t="shared" si="22"/>
        <v/>
      </c>
      <c r="CE18" s="128" t="str">
        <f t="shared" si="22"/>
        <v/>
      </c>
      <c r="CF18" s="128" t="str">
        <f t="shared" si="22"/>
        <v/>
      </c>
      <c r="CG18" s="128" t="str">
        <f t="shared" si="22"/>
        <v/>
      </c>
      <c r="CH18" s="128" t="str">
        <f t="shared" si="22"/>
        <v/>
      </c>
      <c r="CI18" s="128" t="str">
        <f t="shared" si="22"/>
        <v/>
      </c>
      <c r="CJ18" s="128" t="str">
        <f t="shared" si="22"/>
        <v/>
      </c>
      <c r="CK18" s="128" t="str">
        <f t="shared" si="22"/>
        <v/>
      </c>
      <c r="CL18" s="128" t="str">
        <f t="shared" si="22"/>
        <v/>
      </c>
      <c r="CM18" s="128" t="str">
        <f t="shared" si="22"/>
        <v/>
      </c>
      <c r="CN18" s="128" t="str">
        <f t="shared" si="22"/>
        <v/>
      </c>
      <c r="CO18" s="128" t="str">
        <f t="shared" si="22"/>
        <v/>
      </c>
      <c r="CP18" s="128" t="str">
        <f t="shared" si="22"/>
        <v/>
      </c>
      <c r="CQ18" s="128" t="str">
        <f t="shared" si="22"/>
        <v/>
      </c>
      <c r="CR18" s="128" t="str">
        <f t="shared" si="22"/>
        <v/>
      </c>
      <c r="CS18" s="128" t="str">
        <f t="shared" si="22"/>
        <v/>
      </c>
      <c r="CT18" s="128" t="str">
        <f t="shared" ref="CT18:CZ18" si="23">IF($CX$45=0,"",IF(SUMIF($A$35:$A$44,CT$2,$CX$35:$CX$44)=0,"",SUMIF($A$35:$A$44,CT$2,$CX$35:$CX$44)))</f>
        <v/>
      </c>
      <c r="CU18" s="128" t="str">
        <f t="shared" si="23"/>
        <v/>
      </c>
      <c r="CV18" s="128" t="str">
        <f t="shared" si="23"/>
        <v/>
      </c>
      <c r="CW18" s="128" t="str">
        <f t="shared" si="23"/>
        <v/>
      </c>
      <c r="CX18" s="128" t="str">
        <f t="shared" si="23"/>
        <v/>
      </c>
      <c r="CY18" s="128" t="str">
        <f t="shared" si="23"/>
        <v/>
      </c>
      <c r="CZ18" s="128" t="str">
        <f t="shared" si="23"/>
        <v/>
      </c>
    </row>
    <row r="19" spans="1:113" ht="13.5" thickBot="1" x14ac:dyDescent="0.25">
      <c r="A19" s="814"/>
      <c r="B19" s="734"/>
      <c r="C19" s="141" t="s">
        <v>1161</v>
      </c>
      <c r="D19" s="131" t="str">
        <f t="shared" si="0"/>
        <v/>
      </c>
      <c r="E19" s="131" t="str">
        <f t="shared" ref="E19:AJ19" si="24">IF($CY$45=0,"",IF(SUMIF($A$35:$A$44,E$2,$CY$35:$CY$44)=0,"",SUMIF($A$35:$A$44,E$2,$CY$35:$CY$44)))</f>
        <v/>
      </c>
      <c r="F19" s="142" t="str">
        <f t="shared" si="24"/>
        <v/>
      </c>
      <c r="G19" s="128" t="str">
        <f t="shared" si="24"/>
        <v/>
      </c>
      <c r="H19" s="128" t="str">
        <f t="shared" si="24"/>
        <v/>
      </c>
      <c r="I19" s="128" t="str">
        <f t="shared" si="24"/>
        <v/>
      </c>
      <c r="J19" s="128" t="str">
        <f t="shared" si="24"/>
        <v/>
      </c>
      <c r="K19" s="128" t="str">
        <f t="shared" si="24"/>
        <v/>
      </c>
      <c r="L19" s="128" t="str">
        <f t="shared" si="24"/>
        <v/>
      </c>
      <c r="M19" s="128" t="str">
        <f t="shared" si="24"/>
        <v/>
      </c>
      <c r="N19" s="128" t="str">
        <f t="shared" si="24"/>
        <v/>
      </c>
      <c r="O19" s="128" t="str">
        <f t="shared" si="24"/>
        <v/>
      </c>
      <c r="P19" s="128" t="str">
        <f t="shared" si="24"/>
        <v/>
      </c>
      <c r="Q19" s="128" t="str">
        <f t="shared" si="24"/>
        <v/>
      </c>
      <c r="R19" s="128" t="str">
        <f t="shared" si="24"/>
        <v/>
      </c>
      <c r="S19" s="128" t="str">
        <f t="shared" si="24"/>
        <v/>
      </c>
      <c r="T19" s="128" t="str">
        <f t="shared" si="24"/>
        <v/>
      </c>
      <c r="U19" s="128" t="str">
        <f t="shared" si="24"/>
        <v/>
      </c>
      <c r="V19" s="128" t="str">
        <f t="shared" si="24"/>
        <v/>
      </c>
      <c r="W19" s="128" t="str">
        <f t="shared" si="24"/>
        <v/>
      </c>
      <c r="X19" s="128" t="str">
        <f t="shared" si="24"/>
        <v/>
      </c>
      <c r="Y19" s="128" t="str">
        <f t="shared" si="24"/>
        <v/>
      </c>
      <c r="Z19" s="128" t="str">
        <f t="shared" si="24"/>
        <v/>
      </c>
      <c r="AA19" s="128" t="str">
        <f t="shared" si="24"/>
        <v/>
      </c>
      <c r="AB19" s="128" t="str">
        <f t="shared" si="24"/>
        <v/>
      </c>
      <c r="AC19" s="128" t="str">
        <f t="shared" si="24"/>
        <v/>
      </c>
      <c r="AD19" s="128" t="str">
        <f t="shared" si="24"/>
        <v/>
      </c>
      <c r="AE19" s="128" t="str">
        <f t="shared" si="24"/>
        <v/>
      </c>
      <c r="AF19" s="128" t="str">
        <f t="shared" si="24"/>
        <v/>
      </c>
      <c r="AG19" s="128" t="str">
        <f t="shared" si="24"/>
        <v/>
      </c>
      <c r="AH19" s="128" t="str">
        <f t="shared" si="24"/>
        <v/>
      </c>
      <c r="AI19" s="128" t="str">
        <f t="shared" si="24"/>
        <v/>
      </c>
      <c r="AJ19" s="128" t="str">
        <f t="shared" si="24"/>
        <v/>
      </c>
      <c r="AK19" s="128" t="str">
        <f t="shared" ref="AK19:BP19" si="25">IF($CY$45=0,"",IF(SUMIF($A$35:$A$44,AK$2,$CY$35:$CY$44)=0,"",SUMIF($A$35:$A$44,AK$2,$CY$35:$CY$44)))</f>
        <v/>
      </c>
      <c r="AL19" s="128" t="str">
        <f t="shared" si="25"/>
        <v/>
      </c>
      <c r="AM19" s="128" t="str">
        <f t="shared" si="25"/>
        <v/>
      </c>
      <c r="AN19" s="128" t="str">
        <f t="shared" si="25"/>
        <v/>
      </c>
      <c r="AO19" s="128" t="str">
        <f t="shared" si="25"/>
        <v/>
      </c>
      <c r="AP19" s="128" t="str">
        <f t="shared" si="25"/>
        <v/>
      </c>
      <c r="AQ19" s="128" t="str">
        <f t="shared" si="25"/>
        <v/>
      </c>
      <c r="AR19" s="128" t="str">
        <f t="shared" si="25"/>
        <v/>
      </c>
      <c r="AS19" s="128" t="str">
        <f t="shared" si="25"/>
        <v/>
      </c>
      <c r="AT19" s="128" t="str">
        <f t="shared" si="25"/>
        <v/>
      </c>
      <c r="AU19" s="128" t="str">
        <f t="shared" si="25"/>
        <v/>
      </c>
      <c r="AV19" s="128" t="str">
        <f t="shared" si="25"/>
        <v/>
      </c>
      <c r="AW19" s="128" t="str">
        <f t="shared" si="25"/>
        <v/>
      </c>
      <c r="AX19" s="128" t="str">
        <f t="shared" si="25"/>
        <v/>
      </c>
      <c r="AY19" s="128" t="str">
        <f t="shared" si="25"/>
        <v/>
      </c>
      <c r="AZ19" s="128" t="str">
        <f t="shared" si="25"/>
        <v/>
      </c>
      <c r="BA19" s="128" t="str">
        <f t="shared" si="25"/>
        <v/>
      </c>
      <c r="BB19" s="128" t="str">
        <f t="shared" si="25"/>
        <v/>
      </c>
      <c r="BC19" s="128" t="str">
        <f t="shared" si="25"/>
        <v/>
      </c>
      <c r="BD19" s="128" t="str">
        <f t="shared" si="25"/>
        <v/>
      </c>
      <c r="BE19" s="128" t="str">
        <f t="shared" si="25"/>
        <v/>
      </c>
      <c r="BF19" s="128" t="str">
        <f t="shared" si="25"/>
        <v/>
      </c>
      <c r="BG19" s="128" t="str">
        <f t="shared" si="25"/>
        <v/>
      </c>
      <c r="BH19" s="128" t="str">
        <f t="shared" si="25"/>
        <v/>
      </c>
      <c r="BI19" s="128" t="str">
        <f t="shared" si="25"/>
        <v/>
      </c>
      <c r="BJ19" s="128" t="str">
        <f t="shared" si="25"/>
        <v/>
      </c>
      <c r="BK19" s="128" t="str">
        <f t="shared" si="25"/>
        <v/>
      </c>
      <c r="BL19" s="128" t="str">
        <f t="shared" si="25"/>
        <v/>
      </c>
      <c r="BM19" s="128" t="str">
        <f t="shared" si="25"/>
        <v/>
      </c>
      <c r="BN19" s="128" t="str">
        <f t="shared" si="25"/>
        <v/>
      </c>
      <c r="BO19" s="128" t="str">
        <f t="shared" si="25"/>
        <v/>
      </c>
      <c r="BP19" s="128" t="str">
        <f t="shared" si="25"/>
        <v/>
      </c>
      <c r="BQ19" s="128" t="str">
        <f t="shared" ref="BQ19:CS19" si="26">IF($CY$45=0,"",IF(SUMIF($A$35:$A$44,BQ$2,$CY$35:$CY$44)=0,"",SUMIF($A$35:$A$44,BQ$2,$CY$35:$CY$44)))</f>
        <v/>
      </c>
      <c r="BR19" s="128" t="str">
        <f t="shared" si="26"/>
        <v/>
      </c>
      <c r="BS19" s="128" t="str">
        <f t="shared" si="26"/>
        <v/>
      </c>
      <c r="BT19" s="128" t="str">
        <f t="shared" si="26"/>
        <v/>
      </c>
      <c r="BU19" s="128" t="str">
        <f t="shared" si="26"/>
        <v/>
      </c>
      <c r="BV19" s="128" t="str">
        <f t="shared" si="26"/>
        <v/>
      </c>
      <c r="BW19" s="128" t="str">
        <f t="shared" si="26"/>
        <v/>
      </c>
      <c r="BX19" s="128" t="str">
        <f t="shared" si="26"/>
        <v/>
      </c>
      <c r="BY19" s="128" t="str">
        <f t="shared" si="26"/>
        <v/>
      </c>
      <c r="BZ19" s="128" t="str">
        <f t="shared" si="26"/>
        <v/>
      </c>
      <c r="CA19" s="128" t="str">
        <f t="shared" si="26"/>
        <v/>
      </c>
      <c r="CB19" s="128" t="str">
        <f t="shared" si="26"/>
        <v/>
      </c>
      <c r="CC19" s="128" t="str">
        <f t="shared" si="26"/>
        <v/>
      </c>
      <c r="CD19" s="128" t="str">
        <f t="shared" si="26"/>
        <v/>
      </c>
      <c r="CE19" s="128" t="str">
        <f t="shared" si="26"/>
        <v/>
      </c>
      <c r="CF19" s="128" t="str">
        <f t="shared" si="26"/>
        <v/>
      </c>
      <c r="CG19" s="128" t="str">
        <f t="shared" si="26"/>
        <v/>
      </c>
      <c r="CH19" s="128" t="str">
        <f t="shared" si="26"/>
        <v/>
      </c>
      <c r="CI19" s="128" t="str">
        <f t="shared" si="26"/>
        <v/>
      </c>
      <c r="CJ19" s="128" t="str">
        <f t="shared" si="26"/>
        <v/>
      </c>
      <c r="CK19" s="128" t="str">
        <f t="shared" si="26"/>
        <v/>
      </c>
      <c r="CL19" s="128" t="str">
        <f t="shared" si="26"/>
        <v/>
      </c>
      <c r="CM19" s="128" t="str">
        <f t="shared" si="26"/>
        <v/>
      </c>
      <c r="CN19" s="128" t="str">
        <f t="shared" si="26"/>
        <v/>
      </c>
      <c r="CO19" s="128" t="str">
        <f t="shared" si="26"/>
        <v/>
      </c>
      <c r="CP19" s="128" t="str">
        <f t="shared" si="26"/>
        <v/>
      </c>
      <c r="CQ19" s="128" t="str">
        <f t="shared" si="26"/>
        <v/>
      </c>
      <c r="CR19" s="128" t="str">
        <f t="shared" si="26"/>
        <v/>
      </c>
      <c r="CS19" s="128" t="str">
        <f t="shared" si="26"/>
        <v/>
      </c>
      <c r="CT19" s="128" t="str">
        <f t="shared" ref="CT19:CZ19" si="27">IF($CY$45=0,"",IF(SUMIF($A$35:$A$44,CT$2,$CY$35:$CY$44)=0,"",SUMIF($A$35:$A$44,CT$2,$CY$35:$CY$44)))</f>
        <v/>
      </c>
      <c r="CU19" s="128" t="str">
        <f t="shared" si="27"/>
        <v/>
      </c>
      <c r="CV19" s="128" t="str">
        <f t="shared" si="27"/>
        <v/>
      </c>
      <c r="CW19" s="128" t="str">
        <f t="shared" si="27"/>
        <v/>
      </c>
      <c r="CX19" s="128" t="str">
        <f t="shared" si="27"/>
        <v/>
      </c>
      <c r="CY19" s="128" t="str">
        <f t="shared" si="27"/>
        <v/>
      </c>
      <c r="CZ19" s="128" t="str">
        <f t="shared" si="27"/>
        <v/>
      </c>
    </row>
    <row r="20" spans="1:113" ht="26" x14ac:dyDescent="0.2">
      <c r="A20" s="812" t="s">
        <v>890</v>
      </c>
      <c r="B20" s="621"/>
      <c r="C20" s="139" t="s">
        <v>1158</v>
      </c>
      <c r="D20" s="126" t="str">
        <f t="shared" si="0"/>
        <v/>
      </c>
      <c r="E20" s="126" t="str">
        <f t="shared" ref="E20:AJ20" si="28">IF($CZ$45=0,"",IF(SUMIF($A$35:$A$44,E$2,$CZ$35:$CZ$44)=0,"",SUMIF($A$35:$A$44,E$2,$CZ$35:$CZ$44)))</f>
        <v/>
      </c>
      <c r="F20" s="140" t="str">
        <f t="shared" si="28"/>
        <v/>
      </c>
      <c r="G20" s="127" t="str">
        <f t="shared" si="28"/>
        <v/>
      </c>
      <c r="H20" s="127" t="str">
        <f t="shared" si="28"/>
        <v/>
      </c>
      <c r="I20" s="127" t="str">
        <f t="shared" si="28"/>
        <v/>
      </c>
      <c r="J20" s="127" t="str">
        <f t="shared" si="28"/>
        <v/>
      </c>
      <c r="K20" s="127" t="str">
        <f t="shared" si="28"/>
        <v/>
      </c>
      <c r="L20" s="127" t="str">
        <f t="shared" si="28"/>
        <v/>
      </c>
      <c r="M20" s="127" t="str">
        <f t="shared" si="28"/>
        <v/>
      </c>
      <c r="N20" s="127" t="str">
        <f t="shared" si="28"/>
        <v/>
      </c>
      <c r="O20" s="127" t="str">
        <f t="shared" si="28"/>
        <v/>
      </c>
      <c r="P20" s="127" t="str">
        <f t="shared" si="28"/>
        <v/>
      </c>
      <c r="Q20" s="127" t="str">
        <f t="shared" si="28"/>
        <v/>
      </c>
      <c r="R20" s="127" t="str">
        <f t="shared" si="28"/>
        <v/>
      </c>
      <c r="S20" s="127" t="str">
        <f t="shared" si="28"/>
        <v/>
      </c>
      <c r="T20" s="127" t="str">
        <f t="shared" si="28"/>
        <v/>
      </c>
      <c r="U20" s="127" t="str">
        <f t="shared" si="28"/>
        <v/>
      </c>
      <c r="V20" s="127" t="str">
        <f t="shared" si="28"/>
        <v/>
      </c>
      <c r="W20" s="127" t="str">
        <f t="shared" si="28"/>
        <v/>
      </c>
      <c r="X20" s="127" t="str">
        <f t="shared" si="28"/>
        <v/>
      </c>
      <c r="Y20" s="127" t="str">
        <f t="shared" si="28"/>
        <v/>
      </c>
      <c r="Z20" s="127" t="str">
        <f t="shared" si="28"/>
        <v/>
      </c>
      <c r="AA20" s="127" t="str">
        <f t="shared" si="28"/>
        <v/>
      </c>
      <c r="AB20" s="127" t="str">
        <f t="shared" si="28"/>
        <v/>
      </c>
      <c r="AC20" s="127" t="str">
        <f t="shared" si="28"/>
        <v/>
      </c>
      <c r="AD20" s="127" t="str">
        <f t="shared" si="28"/>
        <v/>
      </c>
      <c r="AE20" s="127" t="str">
        <f t="shared" si="28"/>
        <v/>
      </c>
      <c r="AF20" s="127" t="str">
        <f t="shared" si="28"/>
        <v/>
      </c>
      <c r="AG20" s="127" t="str">
        <f t="shared" si="28"/>
        <v/>
      </c>
      <c r="AH20" s="127" t="str">
        <f t="shared" si="28"/>
        <v/>
      </c>
      <c r="AI20" s="127" t="str">
        <f t="shared" si="28"/>
        <v/>
      </c>
      <c r="AJ20" s="127" t="str">
        <f t="shared" si="28"/>
        <v/>
      </c>
      <c r="AK20" s="127" t="str">
        <f t="shared" ref="AK20:BP20" si="29">IF($CZ$45=0,"",IF(SUMIF($A$35:$A$44,AK$2,$CZ$35:$CZ$44)=0,"",SUMIF($A$35:$A$44,AK$2,$CZ$35:$CZ$44)))</f>
        <v/>
      </c>
      <c r="AL20" s="127" t="str">
        <f t="shared" si="29"/>
        <v/>
      </c>
      <c r="AM20" s="127" t="str">
        <f t="shared" si="29"/>
        <v/>
      </c>
      <c r="AN20" s="127" t="str">
        <f t="shared" si="29"/>
        <v/>
      </c>
      <c r="AO20" s="127" t="str">
        <f t="shared" si="29"/>
        <v/>
      </c>
      <c r="AP20" s="127" t="str">
        <f t="shared" si="29"/>
        <v/>
      </c>
      <c r="AQ20" s="127" t="str">
        <f t="shared" si="29"/>
        <v/>
      </c>
      <c r="AR20" s="127" t="str">
        <f t="shared" si="29"/>
        <v/>
      </c>
      <c r="AS20" s="127" t="str">
        <f t="shared" si="29"/>
        <v/>
      </c>
      <c r="AT20" s="127" t="str">
        <f t="shared" si="29"/>
        <v/>
      </c>
      <c r="AU20" s="127" t="str">
        <f t="shared" si="29"/>
        <v/>
      </c>
      <c r="AV20" s="127" t="str">
        <f t="shared" si="29"/>
        <v/>
      </c>
      <c r="AW20" s="127" t="str">
        <f t="shared" si="29"/>
        <v/>
      </c>
      <c r="AX20" s="127" t="str">
        <f t="shared" si="29"/>
        <v/>
      </c>
      <c r="AY20" s="127" t="str">
        <f t="shared" si="29"/>
        <v/>
      </c>
      <c r="AZ20" s="127" t="str">
        <f t="shared" si="29"/>
        <v/>
      </c>
      <c r="BA20" s="127" t="str">
        <f t="shared" si="29"/>
        <v/>
      </c>
      <c r="BB20" s="127" t="str">
        <f t="shared" si="29"/>
        <v/>
      </c>
      <c r="BC20" s="127" t="str">
        <f t="shared" si="29"/>
        <v/>
      </c>
      <c r="BD20" s="127" t="str">
        <f t="shared" si="29"/>
        <v/>
      </c>
      <c r="BE20" s="127" t="str">
        <f t="shared" si="29"/>
        <v/>
      </c>
      <c r="BF20" s="127" t="str">
        <f t="shared" si="29"/>
        <v/>
      </c>
      <c r="BG20" s="127" t="str">
        <f t="shared" si="29"/>
        <v/>
      </c>
      <c r="BH20" s="127" t="str">
        <f t="shared" si="29"/>
        <v/>
      </c>
      <c r="BI20" s="127" t="str">
        <f t="shared" si="29"/>
        <v/>
      </c>
      <c r="BJ20" s="127" t="str">
        <f t="shared" si="29"/>
        <v/>
      </c>
      <c r="BK20" s="127" t="str">
        <f t="shared" si="29"/>
        <v/>
      </c>
      <c r="BL20" s="127" t="str">
        <f t="shared" si="29"/>
        <v/>
      </c>
      <c r="BM20" s="127" t="str">
        <f t="shared" si="29"/>
        <v/>
      </c>
      <c r="BN20" s="127" t="str">
        <f t="shared" si="29"/>
        <v/>
      </c>
      <c r="BO20" s="127" t="str">
        <f t="shared" si="29"/>
        <v/>
      </c>
      <c r="BP20" s="127" t="str">
        <f t="shared" si="29"/>
        <v/>
      </c>
      <c r="BQ20" s="127" t="str">
        <f t="shared" ref="BQ20:CS20" si="30">IF($CZ$45=0,"",IF(SUMIF($A$35:$A$44,BQ$2,$CZ$35:$CZ$44)=0,"",SUMIF($A$35:$A$44,BQ$2,$CZ$35:$CZ$44)))</f>
        <v/>
      </c>
      <c r="BR20" s="127" t="str">
        <f t="shared" si="30"/>
        <v/>
      </c>
      <c r="BS20" s="127" t="str">
        <f t="shared" si="30"/>
        <v/>
      </c>
      <c r="BT20" s="127" t="str">
        <f t="shared" si="30"/>
        <v/>
      </c>
      <c r="BU20" s="127" t="str">
        <f t="shared" si="30"/>
        <v/>
      </c>
      <c r="BV20" s="127" t="str">
        <f t="shared" si="30"/>
        <v/>
      </c>
      <c r="BW20" s="127" t="str">
        <f t="shared" si="30"/>
        <v/>
      </c>
      <c r="BX20" s="127" t="str">
        <f t="shared" si="30"/>
        <v/>
      </c>
      <c r="BY20" s="127" t="str">
        <f t="shared" si="30"/>
        <v/>
      </c>
      <c r="BZ20" s="127" t="str">
        <f t="shared" si="30"/>
        <v/>
      </c>
      <c r="CA20" s="127" t="str">
        <f t="shared" si="30"/>
        <v/>
      </c>
      <c r="CB20" s="127" t="str">
        <f t="shared" si="30"/>
        <v/>
      </c>
      <c r="CC20" s="127" t="str">
        <f t="shared" si="30"/>
        <v/>
      </c>
      <c r="CD20" s="127" t="str">
        <f t="shared" si="30"/>
        <v/>
      </c>
      <c r="CE20" s="127" t="str">
        <f t="shared" si="30"/>
        <v/>
      </c>
      <c r="CF20" s="127" t="str">
        <f t="shared" si="30"/>
        <v/>
      </c>
      <c r="CG20" s="127" t="str">
        <f t="shared" si="30"/>
        <v/>
      </c>
      <c r="CH20" s="127" t="str">
        <f t="shared" si="30"/>
        <v/>
      </c>
      <c r="CI20" s="127" t="str">
        <f t="shared" si="30"/>
        <v/>
      </c>
      <c r="CJ20" s="127" t="str">
        <f t="shared" si="30"/>
        <v/>
      </c>
      <c r="CK20" s="127" t="str">
        <f t="shared" si="30"/>
        <v/>
      </c>
      <c r="CL20" s="127" t="str">
        <f t="shared" si="30"/>
        <v/>
      </c>
      <c r="CM20" s="127" t="str">
        <f t="shared" si="30"/>
        <v/>
      </c>
      <c r="CN20" s="127" t="str">
        <f t="shared" si="30"/>
        <v/>
      </c>
      <c r="CO20" s="127" t="str">
        <f t="shared" si="30"/>
        <v/>
      </c>
      <c r="CP20" s="127" t="str">
        <f t="shared" si="30"/>
        <v/>
      </c>
      <c r="CQ20" s="127" t="str">
        <f t="shared" si="30"/>
        <v/>
      </c>
      <c r="CR20" s="127" t="str">
        <f t="shared" si="30"/>
        <v/>
      </c>
      <c r="CS20" s="127" t="str">
        <f t="shared" si="30"/>
        <v/>
      </c>
      <c r="CT20" s="127" t="str">
        <f t="shared" ref="CT20:CZ20" si="31">IF($CZ$45=0,"",IF(SUMIF($A$35:$A$44,CT$2,$CZ$35:$CZ$44)=0,"",SUMIF($A$35:$A$44,CT$2,$CZ$35:$CZ$44)))</f>
        <v/>
      </c>
      <c r="CU20" s="127" t="str">
        <f t="shared" si="31"/>
        <v/>
      </c>
      <c r="CV20" s="127" t="str">
        <f t="shared" si="31"/>
        <v/>
      </c>
      <c r="CW20" s="127" t="str">
        <f t="shared" si="31"/>
        <v/>
      </c>
      <c r="CX20" s="127" t="str">
        <f t="shared" si="31"/>
        <v/>
      </c>
      <c r="CY20" s="127" t="str">
        <f t="shared" si="31"/>
        <v/>
      </c>
      <c r="CZ20" s="127" t="str">
        <f t="shared" si="31"/>
        <v/>
      </c>
    </row>
    <row r="21" spans="1:113" ht="39" x14ac:dyDescent="0.2">
      <c r="A21" s="813"/>
      <c r="B21" s="732"/>
      <c r="C21" s="141" t="s">
        <v>1159</v>
      </c>
      <c r="D21" s="131" t="str">
        <f t="shared" si="0"/>
        <v/>
      </c>
      <c r="E21" s="131" t="str">
        <f t="shared" ref="E21:AJ21" si="32">IF($DA$45=0,"",IF(SUMIF($A$35:$A$44,E$2,$DA$35:$DA$44)=0,"",SUMIF($A$35:$A$44,E$2,$DA$35:$DA$44)))</f>
        <v/>
      </c>
      <c r="F21" s="142" t="str">
        <f t="shared" si="32"/>
        <v/>
      </c>
      <c r="G21" s="128" t="str">
        <f t="shared" si="32"/>
        <v/>
      </c>
      <c r="H21" s="128" t="str">
        <f t="shared" si="32"/>
        <v/>
      </c>
      <c r="I21" s="128" t="str">
        <f t="shared" si="32"/>
        <v/>
      </c>
      <c r="J21" s="128" t="str">
        <f t="shared" si="32"/>
        <v/>
      </c>
      <c r="K21" s="128" t="str">
        <f t="shared" si="32"/>
        <v/>
      </c>
      <c r="L21" s="128" t="str">
        <f t="shared" si="32"/>
        <v/>
      </c>
      <c r="M21" s="128" t="str">
        <f t="shared" si="32"/>
        <v/>
      </c>
      <c r="N21" s="128" t="str">
        <f t="shared" si="32"/>
        <v/>
      </c>
      <c r="O21" s="128" t="str">
        <f t="shared" si="32"/>
        <v/>
      </c>
      <c r="P21" s="128" t="str">
        <f t="shared" si="32"/>
        <v/>
      </c>
      <c r="Q21" s="128" t="str">
        <f t="shared" si="32"/>
        <v/>
      </c>
      <c r="R21" s="128" t="str">
        <f t="shared" si="32"/>
        <v/>
      </c>
      <c r="S21" s="128" t="str">
        <f t="shared" si="32"/>
        <v/>
      </c>
      <c r="T21" s="128" t="str">
        <f t="shared" si="32"/>
        <v/>
      </c>
      <c r="U21" s="128" t="str">
        <f t="shared" si="32"/>
        <v/>
      </c>
      <c r="V21" s="128" t="str">
        <f t="shared" si="32"/>
        <v/>
      </c>
      <c r="W21" s="128" t="str">
        <f t="shared" si="32"/>
        <v/>
      </c>
      <c r="X21" s="128" t="str">
        <f t="shared" si="32"/>
        <v/>
      </c>
      <c r="Y21" s="128" t="str">
        <f t="shared" si="32"/>
        <v/>
      </c>
      <c r="Z21" s="128" t="str">
        <f t="shared" si="32"/>
        <v/>
      </c>
      <c r="AA21" s="128" t="str">
        <f t="shared" si="32"/>
        <v/>
      </c>
      <c r="AB21" s="128" t="str">
        <f t="shared" si="32"/>
        <v/>
      </c>
      <c r="AC21" s="128" t="str">
        <f t="shared" si="32"/>
        <v/>
      </c>
      <c r="AD21" s="128" t="str">
        <f t="shared" si="32"/>
        <v/>
      </c>
      <c r="AE21" s="128" t="str">
        <f t="shared" si="32"/>
        <v/>
      </c>
      <c r="AF21" s="128" t="str">
        <f t="shared" si="32"/>
        <v/>
      </c>
      <c r="AG21" s="128" t="str">
        <f t="shared" si="32"/>
        <v/>
      </c>
      <c r="AH21" s="128" t="str">
        <f t="shared" si="32"/>
        <v/>
      </c>
      <c r="AI21" s="128" t="str">
        <f t="shared" si="32"/>
        <v/>
      </c>
      <c r="AJ21" s="128" t="str">
        <f t="shared" si="32"/>
        <v/>
      </c>
      <c r="AK21" s="128" t="str">
        <f t="shared" ref="AK21:BP21" si="33">IF($DA$45=0,"",IF(SUMIF($A$35:$A$44,AK$2,$DA$35:$DA$44)=0,"",SUMIF($A$35:$A$44,AK$2,$DA$35:$DA$44)))</f>
        <v/>
      </c>
      <c r="AL21" s="128" t="str">
        <f t="shared" si="33"/>
        <v/>
      </c>
      <c r="AM21" s="128" t="str">
        <f t="shared" si="33"/>
        <v/>
      </c>
      <c r="AN21" s="128" t="str">
        <f t="shared" si="33"/>
        <v/>
      </c>
      <c r="AO21" s="128" t="str">
        <f t="shared" si="33"/>
        <v/>
      </c>
      <c r="AP21" s="128" t="str">
        <f t="shared" si="33"/>
        <v/>
      </c>
      <c r="AQ21" s="128" t="str">
        <f t="shared" si="33"/>
        <v/>
      </c>
      <c r="AR21" s="128" t="str">
        <f t="shared" si="33"/>
        <v/>
      </c>
      <c r="AS21" s="128" t="str">
        <f t="shared" si="33"/>
        <v/>
      </c>
      <c r="AT21" s="128" t="str">
        <f t="shared" si="33"/>
        <v/>
      </c>
      <c r="AU21" s="128" t="str">
        <f t="shared" si="33"/>
        <v/>
      </c>
      <c r="AV21" s="128" t="str">
        <f t="shared" si="33"/>
        <v/>
      </c>
      <c r="AW21" s="128" t="str">
        <f t="shared" si="33"/>
        <v/>
      </c>
      <c r="AX21" s="128" t="str">
        <f t="shared" si="33"/>
        <v/>
      </c>
      <c r="AY21" s="128" t="str">
        <f t="shared" si="33"/>
        <v/>
      </c>
      <c r="AZ21" s="128" t="str">
        <f t="shared" si="33"/>
        <v/>
      </c>
      <c r="BA21" s="128" t="str">
        <f t="shared" si="33"/>
        <v/>
      </c>
      <c r="BB21" s="128" t="str">
        <f t="shared" si="33"/>
        <v/>
      </c>
      <c r="BC21" s="128" t="str">
        <f t="shared" si="33"/>
        <v/>
      </c>
      <c r="BD21" s="128" t="str">
        <f t="shared" si="33"/>
        <v/>
      </c>
      <c r="BE21" s="128" t="str">
        <f t="shared" si="33"/>
        <v/>
      </c>
      <c r="BF21" s="128" t="str">
        <f t="shared" si="33"/>
        <v/>
      </c>
      <c r="BG21" s="128" t="str">
        <f t="shared" si="33"/>
        <v/>
      </c>
      <c r="BH21" s="128" t="str">
        <f t="shared" si="33"/>
        <v/>
      </c>
      <c r="BI21" s="128" t="str">
        <f t="shared" si="33"/>
        <v/>
      </c>
      <c r="BJ21" s="128" t="str">
        <f t="shared" si="33"/>
        <v/>
      </c>
      <c r="BK21" s="128" t="str">
        <f t="shared" si="33"/>
        <v/>
      </c>
      <c r="BL21" s="128" t="str">
        <f t="shared" si="33"/>
        <v/>
      </c>
      <c r="BM21" s="128" t="str">
        <f t="shared" si="33"/>
        <v/>
      </c>
      <c r="BN21" s="128" t="str">
        <f t="shared" si="33"/>
        <v/>
      </c>
      <c r="BO21" s="128" t="str">
        <f t="shared" si="33"/>
        <v/>
      </c>
      <c r="BP21" s="128" t="str">
        <f t="shared" si="33"/>
        <v/>
      </c>
      <c r="BQ21" s="128" t="str">
        <f t="shared" ref="BQ21:CS21" si="34">IF($DA$45=0,"",IF(SUMIF($A$35:$A$44,BQ$2,$DA$35:$DA$44)=0,"",SUMIF($A$35:$A$44,BQ$2,$DA$35:$DA$44)))</f>
        <v/>
      </c>
      <c r="BR21" s="128" t="str">
        <f t="shared" si="34"/>
        <v/>
      </c>
      <c r="BS21" s="128" t="str">
        <f t="shared" si="34"/>
        <v/>
      </c>
      <c r="BT21" s="128" t="str">
        <f t="shared" si="34"/>
        <v/>
      </c>
      <c r="BU21" s="128" t="str">
        <f t="shared" si="34"/>
        <v/>
      </c>
      <c r="BV21" s="128" t="str">
        <f t="shared" si="34"/>
        <v/>
      </c>
      <c r="BW21" s="128" t="str">
        <f t="shared" si="34"/>
        <v/>
      </c>
      <c r="BX21" s="128" t="str">
        <f t="shared" si="34"/>
        <v/>
      </c>
      <c r="BY21" s="128" t="str">
        <f t="shared" si="34"/>
        <v/>
      </c>
      <c r="BZ21" s="128" t="str">
        <f t="shared" si="34"/>
        <v/>
      </c>
      <c r="CA21" s="128" t="str">
        <f t="shared" si="34"/>
        <v/>
      </c>
      <c r="CB21" s="128" t="str">
        <f t="shared" si="34"/>
        <v/>
      </c>
      <c r="CC21" s="128" t="str">
        <f t="shared" si="34"/>
        <v/>
      </c>
      <c r="CD21" s="128" t="str">
        <f t="shared" si="34"/>
        <v/>
      </c>
      <c r="CE21" s="128" t="str">
        <f t="shared" si="34"/>
        <v/>
      </c>
      <c r="CF21" s="128" t="str">
        <f t="shared" si="34"/>
        <v/>
      </c>
      <c r="CG21" s="128" t="str">
        <f t="shared" si="34"/>
        <v/>
      </c>
      <c r="CH21" s="128" t="str">
        <f t="shared" si="34"/>
        <v/>
      </c>
      <c r="CI21" s="128" t="str">
        <f t="shared" si="34"/>
        <v/>
      </c>
      <c r="CJ21" s="128" t="str">
        <f t="shared" si="34"/>
        <v/>
      </c>
      <c r="CK21" s="128" t="str">
        <f t="shared" si="34"/>
        <v/>
      </c>
      <c r="CL21" s="128" t="str">
        <f t="shared" si="34"/>
        <v/>
      </c>
      <c r="CM21" s="128" t="str">
        <f t="shared" si="34"/>
        <v/>
      </c>
      <c r="CN21" s="128" t="str">
        <f t="shared" si="34"/>
        <v/>
      </c>
      <c r="CO21" s="128" t="str">
        <f t="shared" si="34"/>
        <v/>
      </c>
      <c r="CP21" s="128" t="str">
        <f t="shared" si="34"/>
        <v/>
      </c>
      <c r="CQ21" s="128" t="str">
        <f t="shared" si="34"/>
        <v/>
      </c>
      <c r="CR21" s="128" t="str">
        <f t="shared" si="34"/>
        <v/>
      </c>
      <c r="CS21" s="128" t="str">
        <f t="shared" si="34"/>
        <v/>
      </c>
      <c r="CT21" s="128" t="str">
        <f t="shared" ref="CT21:CZ21" si="35">IF($DA$45=0,"",IF(SUMIF($A$35:$A$44,CT$2,$DA$35:$DA$44)=0,"",SUMIF($A$35:$A$44,CT$2,$DA$35:$DA$44)))</f>
        <v/>
      </c>
      <c r="CU21" s="128" t="str">
        <f t="shared" si="35"/>
        <v/>
      </c>
      <c r="CV21" s="128" t="str">
        <f t="shared" si="35"/>
        <v/>
      </c>
      <c r="CW21" s="128" t="str">
        <f t="shared" si="35"/>
        <v/>
      </c>
      <c r="CX21" s="128" t="str">
        <f t="shared" si="35"/>
        <v/>
      </c>
      <c r="CY21" s="128" t="str">
        <f t="shared" si="35"/>
        <v/>
      </c>
      <c r="CZ21" s="128" t="str">
        <f t="shared" si="35"/>
        <v/>
      </c>
    </row>
    <row r="22" spans="1:113" ht="39" x14ac:dyDescent="0.2">
      <c r="A22" s="813"/>
      <c r="B22" s="732"/>
      <c r="C22" s="141" t="s">
        <v>1160</v>
      </c>
      <c r="D22" s="131" t="str">
        <f t="shared" si="0"/>
        <v/>
      </c>
      <c r="E22" s="131" t="str">
        <f t="shared" ref="E22:AJ22" si="36">IF($DB$45=0,"",IF(SUMIF($A$35:$A$44,E$2,$DB$35:$DB$44)=0,"",SUMIF($A$35:$A$44,E$2,$DB$35:$DB$44)))</f>
        <v/>
      </c>
      <c r="F22" s="142" t="str">
        <f t="shared" si="36"/>
        <v/>
      </c>
      <c r="G22" s="128" t="str">
        <f t="shared" si="36"/>
        <v/>
      </c>
      <c r="H22" s="128" t="str">
        <f t="shared" si="36"/>
        <v/>
      </c>
      <c r="I22" s="128" t="str">
        <f t="shared" si="36"/>
        <v/>
      </c>
      <c r="J22" s="128" t="str">
        <f t="shared" si="36"/>
        <v/>
      </c>
      <c r="K22" s="128" t="str">
        <f t="shared" si="36"/>
        <v/>
      </c>
      <c r="L22" s="128" t="str">
        <f t="shared" si="36"/>
        <v/>
      </c>
      <c r="M22" s="128" t="str">
        <f t="shared" si="36"/>
        <v/>
      </c>
      <c r="N22" s="128" t="str">
        <f t="shared" si="36"/>
        <v/>
      </c>
      <c r="O22" s="128" t="str">
        <f t="shared" si="36"/>
        <v/>
      </c>
      <c r="P22" s="128" t="str">
        <f t="shared" si="36"/>
        <v/>
      </c>
      <c r="Q22" s="128" t="str">
        <f t="shared" si="36"/>
        <v/>
      </c>
      <c r="R22" s="128" t="str">
        <f t="shared" si="36"/>
        <v/>
      </c>
      <c r="S22" s="128" t="str">
        <f t="shared" si="36"/>
        <v/>
      </c>
      <c r="T22" s="128" t="str">
        <f t="shared" si="36"/>
        <v/>
      </c>
      <c r="U22" s="128" t="str">
        <f t="shared" si="36"/>
        <v/>
      </c>
      <c r="V22" s="128" t="str">
        <f t="shared" si="36"/>
        <v/>
      </c>
      <c r="W22" s="128" t="str">
        <f t="shared" si="36"/>
        <v/>
      </c>
      <c r="X22" s="128" t="str">
        <f t="shared" si="36"/>
        <v/>
      </c>
      <c r="Y22" s="128" t="str">
        <f t="shared" si="36"/>
        <v/>
      </c>
      <c r="Z22" s="128" t="str">
        <f t="shared" si="36"/>
        <v/>
      </c>
      <c r="AA22" s="128" t="str">
        <f t="shared" si="36"/>
        <v/>
      </c>
      <c r="AB22" s="128" t="str">
        <f t="shared" si="36"/>
        <v/>
      </c>
      <c r="AC22" s="128" t="str">
        <f t="shared" si="36"/>
        <v/>
      </c>
      <c r="AD22" s="128" t="str">
        <f t="shared" si="36"/>
        <v/>
      </c>
      <c r="AE22" s="128" t="str">
        <f t="shared" si="36"/>
        <v/>
      </c>
      <c r="AF22" s="128" t="str">
        <f t="shared" si="36"/>
        <v/>
      </c>
      <c r="AG22" s="128" t="str">
        <f t="shared" si="36"/>
        <v/>
      </c>
      <c r="AH22" s="128" t="str">
        <f t="shared" si="36"/>
        <v/>
      </c>
      <c r="AI22" s="128" t="str">
        <f t="shared" si="36"/>
        <v/>
      </c>
      <c r="AJ22" s="128" t="str">
        <f t="shared" si="36"/>
        <v/>
      </c>
      <c r="AK22" s="128" t="str">
        <f t="shared" ref="AK22:BP22" si="37">IF($DB$45=0,"",IF(SUMIF($A$35:$A$44,AK$2,$DB$35:$DB$44)=0,"",SUMIF($A$35:$A$44,AK$2,$DB$35:$DB$44)))</f>
        <v/>
      </c>
      <c r="AL22" s="128" t="str">
        <f t="shared" si="37"/>
        <v/>
      </c>
      <c r="AM22" s="128" t="str">
        <f t="shared" si="37"/>
        <v/>
      </c>
      <c r="AN22" s="128" t="str">
        <f t="shared" si="37"/>
        <v/>
      </c>
      <c r="AO22" s="128" t="str">
        <f t="shared" si="37"/>
        <v/>
      </c>
      <c r="AP22" s="128" t="str">
        <f t="shared" si="37"/>
        <v/>
      </c>
      <c r="AQ22" s="128" t="str">
        <f t="shared" si="37"/>
        <v/>
      </c>
      <c r="AR22" s="128" t="str">
        <f t="shared" si="37"/>
        <v/>
      </c>
      <c r="AS22" s="128" t="str">
        <f t="shared" si="37"/>
        <v/>
      </c>
      <c r="AT22" s="128" t="str">
        <f t="shared" si="37"/>
        <v/>
      </c>
      <c r="AU22" s="128" t="str">
        <f t="shared" si="37"/>
        <v/>
      </c>
      <c r="AV22" s="128" t="str">
        <f t="shared" si="37"/>
        <v/>
      </c>
      <c r="AW22" s="128" t="str">
        <f t="shared" si="37"/>
        <v/>
      </c>
      <c r="AX22" s="128" t="str">
        <f t="shared" si="37"/>
        <v/>
      </c>
      <c r="AY22" s="128" t="str">
        <f t="shared" si="37"/>
        <v/>
      </c>
      <c r="AZ22" s="128" t="str">
        <f t="shared" si="37"/>
        <v/>
      </c>
      <c r="BA22" s="128" t="str">
        <f t="shared" si="37"/>
        <v/>
      </c>
      <c r="BB22" s="128" t="str">
        <f t="shared" si="37"/>
        <v/>
      </c>
      <c r="BC22" s="128" t="str">
        <f t="shared" si="37"/>
        <v/>
      </c>
      <c r="BD22" s="128" t="str">
        <f t="shared" si="37"/>
        <v/>
      </c>
      <c r="BE22" s="128" t="str">
        <f t="shared" si="37"/>
        <v/>
      </c>
      <c r="BF22" s="128" t="str">
        <f t="shared" si="37"/>
        <v/>
      </c>
      <c r="BG22" s="128" t="str">
        <f t="shared" si="37"/>
        <v/>
      </c>
      <c r="BH22" s="128" t="str">
        <f t="shared" si="37"/>
        <v/>
      </c>
      <c r="BI22" s="128" t="str">
        <f t="shared" si="37"/>
        <v/>
      </c>
      <c r="BJ22" s="128" t="str">
        <f t="shared" si="37"/>
        <v/>
      </c>
      <c r="BK22" s="128" t="str">
        <f t="shared" si="37"/>
        <v/>
      </c>
      <c r="BL22" s="128" t="str">
        <f t="shared" si="37"/>
        <v/>
      </c>
      <c r="BM22" s="128" t="str">
        <f t="shared" si="37"/>
        <v/>
      </c>
      <c r="BN22" s="128" t="str">
        <f t="shared" si="37"/>
        <v/>
      </c>
      <c r="BO22" s="128" t="str">
        <f t="shared" si="37"/>
        <v/>
      </c>
      <c r="BP22" s="128" t="str">
        <f t="shared" si="37"/>
        <v/>
      </c>
      <c r="BQ22" s="128" t="str">
        <f t="shared" ref="BQ22:CS22" si="38">IF($DB$45=0,"",IF(SUMIF($A$35:$A$44,BQ$2,$DB$35:$DB$44)=0,"",SUMIF($A$35:$A$44,BQ$2,$DB$35:$DB$44)))</f>
        <v/>
      </c>
      <c r="BR22" s="128" t="str">
        <f t="shared" si="38"/>
        <v/>
      </c>
      <c r="BS22" s="128" t="str">
        <f t="shared" si="38"/>
        <v/>
      </c>
      <c r="BT22" s="128" t="str">
        <f t="shared" si="38"/>
        <v/>
      </c>
      <c r="BU22" s="128" t="str">
        <f t="shared" si="38"/>
        <v/>
      </c>
      <c r="BV22" s="128" t="str">
        <f t="shared" si="38"/>
        <v/>
      </c>
      <c r="BW22" s="128" t="str">
        <f t="shared" si="38"/>
        <v/>
      </c>
      <c r="BX22" s="128" t="str">
        <f t="shared" si="38"/>
        <v/>
      </c>
      <c r="BY22" s="128" t="str">
        <f t="shared" si="38"/>
        <v/>
      </c>
      <c r="BZ22" s="128" t="str">
        <f t="shared" si="38"/>
        <v/>
      </c>
      <c r="CA22" s="128" t="str">
        <f t="shared" si="38"/>
        <v/>
      </c>
      <c r="CB22" s="128" t="str">
        <f t="shared" si="38"/>
        <v/>
      </c>
      <c r="CC22" s="128" t="str">
        <f t="shared" si="38"/>
        <v/>
      </c>
      <c r="CD22" s="128" t="str">
        <f t="shared" si="38"/>
        <v/>
      </c>
      <c r="CE22" s="128" t="str">
        <f t="shared" si="38"/>
        <v/>
      </c>
      <c r="CF22" s="128" t="str">
        <f t="shared" si="38"/>
        <v/>
      </c>
      <c r="CG22" s="128" t="str">
        <f t="shared" si="38"/>
        <v/>
      </c>
      <c r="CH22" s="128" t="str">
        <f t="shared" si="38"/>
        <v/>
      </c>
      <c r="CI22" s="128" t="str">
        <f t="shared" si="38"/>
        <v/>
      </c>
      <c r="CJ22" s="128" t="str">
        <f t="shared" si="38"/>
        <v/>
      </c>
      <c r="CK22" s="128" t="str">
        <f t="shared" si="38"/>
        <v/>
      </c>
      <c r="CL22" s="128" t="str">
        <f t="shared" si="38"/>
        <v/>
      </c>
      <c r="CM22" s="128" t="str">
        <f t="shared" si="38"/>
        <v/>
      </c>
      <c r="CN22" s="128" t="str">
        <f t="shared" si="38"/>
        <v/>
      </c>
      <c r="CO22" s="128" t="str">
        <f t="shared" si="38"/>
        <v/>
      </c>
      <c r="CP22" s="128" t="str">
        <f t="shared" si="38"/>
        <v/>
      </c>
      <c r="CQ22" s="128" t="str">
        <f t="shared" si="38"/>
        <v/>
      </c>
      <c r="CR22" s="128" t="str">
        <f t="shared" si="38"/>
        <v/>
      </c>
      <c r="CS22" s="128" t="str">
        <f t="shared" si="38"/>
        <v/>
      </c>
      <c r="CT22" s="128" t="str">
        <f t="shared" ref="CT22:CZ22" si="39">IF($DB$45=0,"",IF(SUMIF($A$35:$A$44,CT$2,$DB$35:$DB$44)=0,"",SUMIF($A$35:$A$44,CT$2,$DB$35:$DB$44)))</f>
        <v/>
      </c>
      <c r="CU22" s="128" t="str">
        <f t="shared" si="39"/>
        <v/>
      </c>
      <c r="CV22" s="128" t="str">
        <f t="shared" si="39"/>
        <v/>
      </c>
      <c r="CW22" s="128" t="str">
        <f t="shared" si="39"/>
        <v/>
      </c>
      <c r="CX22" s="128" t="str">
        <f t="shared" si="39"/>
        <v/>
      </c>
      <c r="CY22" s="128" t="str">
        <f t="shared" si="39"/>
        <v/>
      </c>
      <c r="CZ22" s="128" t="str">
        <f t="shared" si="39"/>
        <v/>
      </c>
    </row>
    <row r="23" spans="1:113" ht="13.5" thickBot="1" x14ac:dyDescent="0.25">
      <c r="A23" s="814"/>
      <c r="B23" s="734"/>
      <c r="C23" s="141" t="s">
        <v>1161</v>
      </c>
      <c r="D23" s="131" t="str">
        <f t="shared" si="0"/>
        <v/>
      </c>
      <c r="E23" s="131" t="str">
        <f t="shared" ref="E23:AJ23" si="40">IF($DC$45=0,"",IF(SUMIF($A$35:$A$44,E$2,$DC$35:$DC$44)=0,"",SUMIF($A$35:$A$44,E$2,$DC$35:$DC$44)))</f>
        <v/>
      </c>
      <c r="F23" s="142" t="str">
        <f t="shared" si="40"/>
        <v/>
      </c>
      <c r="G23" s="128" t="str">
        <f t="shared" si="40"/>
        <v/>
      </c>
      <c r="H23" s="128" t="str">
        <f t="shared" si="40"/>
        <v/>
      </c>
      <c r="I23" s="128" t="str">
        <f t="shared" si="40"/>
        <v/>
      </c>
      <c r="J23" s="128" t="str">
        <f t="shared" si="40"/>
        <v/>
      </c>
      <c r="K23" s="128" t="str">
        <f t="shared" si="40"/>
        <v/>
      </c>
      <c r="L23" s="128" t="str">
        <f t="shared" si="40"/>
        <v/>
      </c>
      <c r="M23" s="128" t="str">
        <f t="shared" si="40"/>
        <v/>
      </c>
      <c r="N23" s="128" t="str">
        <f t="shared" si="40"/>
        <v/>
      </c>
      <c r="O23" s="128" t="str">
        <f t="shared" si="40"/>
        <v/>
      </c>
      <c r="P23" s="128" t="str">
        <f t="shared" si="40"/>
        <v/>
      </c>
      <c r="Q23" s="128" t="str">
        <f t="shared" si="40"/>
        <v/>
      </c>
      <c r="R23" s="128" t="str">
        <f t="shared" si="40"/>
        <v/>
      </c>
      <c r="S23" s="128" t="str">
        <f t="shared" si="40"/>
        <v/>
      </c>
      <c r="T23" s="128" t="str">
        <f t="shared" si="40"/>
        <v/>
      </c>
      <c r="U23" s="128" t="str">
        <f t="shared" si="40"/>
        <v/>
      </c>
      <c r="V23" s="128" t="str">
        <f t="shared" si="40"/>
        <v/>
      </c>
      <c r="W23" s="128" t="str">
        <f t="shared" si="40"/>
        <v/>
      </c>
      <c r="X23" s="128" t="str">
        <f t="shared" si="40"/>
        <v/>
      </c>
      <c r="Y23" s="128" t="str">
        <f t="shared" si="40"/>
        <v/>
      </c>
      <c r="Z23" s="128" t="str">
        <f t="shared" si="40"/>
        <v/>
      </c>
      <c r="AA23" s="128" t="str">
        <f t="shared" si="40"/>
        <v/>
      </c>
      <c r="AB23" s="128" t="str">
        <f t="shared" si="40"/>
        <v/>
      </c>
      <c r="AC23" s="128" t="str">
        <f t="shared" si="40"/>
        <v/>
      </c>
      <c r="AD23" s="128" t="str">
        <f t="shared" si="40"/>
        <v/>
      </c>
      <c r="AE23" s="128" t="str">
        <f t="shared" si="40"/>
        <v/>
      </c>
      <c r="AF23" s="128" t="str">
        <f t="shared" si="40"/>
        <v/>
      </c>
      <c r="AG23" s="128" t="str">
        <f t="shared" si="40"/>
        <v/>
      </c>
      <c r="AH23" s="128" t="str">
        <f t="shared" si="40"/>
        <v/>
      </c>
      <c r="AI23" s="128" t="str">
        <f t="shared" si="40"/>
        <v/>
      </c>
      <c r="AJ23" s="128" t="str">
        <f t="shared" si="40"/>
        <v/>
      </c>
      <c r="AK23" s="128" t="str">
        <f t="shared" ref="AK23:BP23" si="41">IF($DC$45=0,"",IF(SUMIF($A$35:$A$44,AK$2,$DC$35:$DC$44)=0,"",SUMIF($A$35:$A$44,AK$2,$DC$35:$DC$44)))</f>
        <v/>
      </c>
      <c r="AL23" s="128" t="str">
        <f t="shared" si="41"/>
        <v/>
      </c>
      <c r="AM23" s="128" t="str">
        <f t="shared" si="41"/>
        <v/>
      </c>
      <c r="AN23" s="128" t="str">
        <f t="shared" si="41"/>
        <v/>
      </c>
      <c r="AO23" s="128" t="str">
        <f t="shared" si="41"/>
        <v/>
      </c>
      <c r="AP23" s="128" t="str">
        <f t="shared" si="41"/>
        <v/>
      </c>
      <c r="AQ23" s="128" t="str">
        <f t="shared" si="41"/>
        <v/>
      </c>
      <c r="AR23" s="128" t="str">
        <f t="shared" si="41"/>
        <v/>
      </c>
      <c r="AS23" s="128" t="str">
        <f t="shared" si="41"/>
        <v/>
      </c>
      <c r="AT23" s="128" t="str">
        <f t="shared" si="41"/>
        <v/>
      </c>
      <c r="AU23" s="128" t="str">
        <f t="shared" si="41"/>
        <v/>
      </c>
      <c r="AV23" s="128" t="str">
        <f t="shared" si="41"/>
        <v/>
      </c>
      <c r="AW23" s="128" t="str">
        <f t="shared" si="41"/>
        <v/>
      </c>
      <c r="AX23" s="128" t="str">
        <f t="shared" si="41"/>
        <v/>
      </c>
      <c r="AY23" s="128" t="str">
        <f t="shared" si="41"/>
        <v/>
      </c>
      <c r="AZ23" s="128" t="str">
        <f t="shared" si="41"/>
        <v/>
      </c>
      <c r="BA23" s="128" t="str">
        <f t="shared" si="41"/>
        <v/>
      </c>
      <c r="BB23" s="128" t="str">
        <f t="shared" si="41"/>
        <v/>
      </c>
      <c r="BC23" s="128" t="str">
        <f t="shared" si="41"/>
        <v/>
      </c>
      <c r="BD23" s="128" t="str">
        <f t="shared" si="41"/>
        <v/>
      </c>
      <c r="BE23" s="128" t="str">
        <f t="shared" si="41"/>
        <v/>
      </c>
      <c r="BF23" s="128" t="str">
        <f t="shared" si="41"/>
        <v/>
      </c>
      <c r="BG23" s="128" t="str">
        <f t="shared" si="41"/>
        <v/>
      </c>
      <c r="BH23" s="128" t="str">
        <f t="shared" si="41"/>
        <v/>
      </c>
      <c r="BI23" s="128" t="str">
        <f t="shared" si="41"/>
        <v/>
      </c>
      <c r="BJ23" s="128" t="str">
        <f t="shared" si="41"/>
        <v/>
      </c>
      <c r="BK23" s="128" t="str">
        <f t="shared" si="41"/>
        <v/>
      </c>
      <c r="BL23" s="128" t="str">
        <f t="shared" si="41"/>
        <v/>
      </c>
      <c r="BM23" s="128" t="str">
        <f t="shared" si="41"/>
        <v/>
      </c>
      <c r="BN23" s="128" t="str">
        <f t="shared" si="41"/>
        <v/>
      </c>
      <c r="BO23" s="128" t="str">
        <f t="shared" si="41"/>
        <v/>
      </c>
      <c r="BP23" s="128" t="str">
        <f t="shared" si="41"/>
        <v/>
      </c>
      <c r="BQ23" s="128" t="str">
        <f t="shared" ref="BQ23:CS23" si="42">IF($DC$45=0,"",IF(SUMIF($A$35:$A$44,BQ$2,$DC$35:$DC$44)=0,"",SUMIF($A$35:$A$44,BQ$2,$DC$35:$DC$44)))</f>
        <v/>
      </c>
      <c r="BR23" s="128" t="str">
        <f t="shared" si="42"/>
        <v/>
      </c>
      <c r="BS23" s="128" t="str">
        <f t="shared" si="42"/>
        <v/>
      </c>
      <c r="BT23" s="128" t="str">
        <f t="shared" si="42"/>
        <v/>
      </c>
      <c r="BU23" s="128" t="str">
        <f t="shared" si="42"/>
        <v/>
      </c>
      <c r="BV23" s="128" t="str">
        <f t="shared" si="42"/>
        <v/>
      </c>
      <c r="BW23" s="128" t="str">
        <f t="shared" si="42"/>
        <v/>
      </c>
      <c r="BX23" s="128" t="str">
        <f t="shared" si="42"/>
        <v/>
      </c>
      <c r="BY23" s="128" t="str">
        <f t="shared" si="42"/>
        <v/>
      </c>
      <c r="BZ23" s="128" t="str">
        <f t="shared" si="42"/>
        <v/>
      </c>
      <c r="CA23" s="128" t="str">
        <f t="shared" si="42"/>
        <v/>
      </c>
      <c r="CB23" s="128" t="str">
        <f t="shared" si="42"/>
        <v/>
      </c>
      <c r="CC23" s="128" t="str">
        <f t="shared" si="42"/>
        <v/>
      </c>
      <c r="CD23" s="128" t="str">
        <f t="shared" si="42"/>
        <v/>
      </c>
      <c r="CE23" s="128" t="str">
        <f t="shared" si="42"/>
        <v/>
      </c>
      <c r="CF23" s="128" t="str">
        <f t="shared" si="42"/>
        <v/>
      </c>
      <c r="CG23" s="128" t="str">
        <f t="shared" si="42"/>
        <v/>
      </c>
      <c r="CH23" s="128" t="str">
        <f t="shared" si="42"/>
        <v/>
      </c>
      <c r="CI23" s="128" t="str">
        <f t="shared" si="42"/>
        <v/>
      </c>
      <c r="CJ23" s="128" t="str">
        <f t="shared" si="42"/>
        <v/>
      </c>
      <c r="CK23" s="128" t="str">
        <f t="shared" si="42"/>
        <v/>
      </c>
      <c r="CL23" s="128" t="str">
        <f t="shared" si="42"/>
        <v/>
      </c>
      <c r="CM23" s="128" t="str">
        <f t="shared" si="42"/>
        <v/>
      </c>
      <c r="CN23" s="128" t="str">
        <f t="shared" si="42"/>
        <v/>
      </c>
      <c r="CO23" s="128" t="str">
        <f t="shared" si="42"/>
        <v/>
      </c>
      <c r="CP23" s="128" t="str">
        <f t="shared" si="42"/>
        <v/>
      </c>
      <c r="CQ23" s="128" t="str">
        <f t="shared" si="42"/>
        <v/>
      </c>
      <c r="CR23" s="128" t="str">
        <f t="shared" si="42"/>
        <v/>
      </c>
      <c r="CS23" s="128" t="str">
        <f t="shared" si="42"/>
        <v/>
      </c>
      <c r="CT23" s="128" t="str">
        <f t="shared" ref="CT23:CZ23" si="43">IF($DC$45=0,"",IF(SUMIF($A$35:$A$44,CT$2,$DC$35:$DC$44)=0,"",SUMIF($A$35:$A$44,CT$2,$DC$35:$DC$44)))</f>
        <v/>
      </c>
      <c r="CU23" s="128" t="str">
        <f t="shared" si="43"/>
        <v/>
      </c>
      <c r="CV23" s="128" t="str">
        <f t="shared" si="43"/>
        <v/>
      </c>
      <c r="CW23" s="128" t="str">
        <f t="shared" si="43"/>
        <v/>
      </c>
      <c r="CX23" s="128" t="str">
        <f t="shared" si="43"/>
        <v/>
      </c>
      <c r="CY23" s="128" t="str">
        <f t="shared" si="43"/>
        <v/>
      </c>
      <c r="CZ23" s="128" t="str">
        <f t="shared" si="43"/>
        <v/>
      </c>
    </row>
    <row r="24" spans="1:113" ht="26" x14ac:dyDescent="0.2">
      <c r="A24" s="812" t="s">
        <v>211</v>
      </c>
      <c r="B24" s="621"/>
      <c r="C24" s="139" t="s">
        <v>1158</v>
      </c>
      <c r="D24" s="126" t="str">
        <f t="shared" si="0"/>
        <v/>
      </c>
      <c r="E24" s="126" t="str">
        <f t="shared" ref="E24:AJ24" si="44">IF($DD$45=0,"",IF(SUMIF($A$35:$A$44,E$2,$DD$35:$DD$44)=0,"",SUMIF($A$35:$A$44,E$2,$DD$35:$DD$44)))</f>
        <v/>
      </c>
      <c r="F24" s="140" t="str">
        <f t="shared" si="44"/>
        <v/>
      </c>
      <c r="G24" s="127" t="str">
        <f t="shared" si="44"/>
        <v/>
      </c>
      <c r="H24" s="127" t="str">
        <f t="shared" si="44"/>
        <v/>
      </c>
      <c r="I24" s="127" t="str">
        <f t="shared" si="44"/>
        <v/>
      </c>
      <c r="J24" s="127" t="str">
        <f t="shared" si="44"/>
        <v/>
      </c>
      <c r="K24" s="127" t="str">
        <f t="shared" si="44"/>
        <v/>
      </c>
      <c r="L24" s="127" t="str">
        <f t="shared" si="44"/>
        <v/>
      </c>
      <c r="M24" s="127" t="str">
        <f t="shared" si="44"/>
        <v/>
      </c>
      <c r="N24" s="127" t="str">
        <f t="shared" si="44"/>
        <v/>
      </c>
      <c r="O24" s="127" t="str">
        <f t="shared" si="44"/>
        <v/>
      </c>
      <c r="P24" s="127" t="str">
        <f t="shared" si="44"/>
        <v/>
      </c>
      <c r="Q24" s="127" t="str">
        <f t="shared" si="44"/>
        <v/>
      </c>
      <c r="R24" s="127" t="str">
        <f t="shared" si="44"/>
        <v/>
      </c>
      <c r="S24" s="127" t="str">
        <f t="shared" si="44"/>
        <v/>
      </c>
      <c r="T24" s="127" t="str">
        <f t="shared" si="44"/>
        <v/>
      </c>
      <c r="U24" s="127" t="str">
        <f t="shared" si="44"/>
        <v/>
      </c>
      <c r="V24" s="127" t="str">
        <f t="shared" si="44"/>
        <v/>
      </c>
      <c r="W24" s="127" t="str">
        <f t="shared" si="44"/>
        <v/>
      </c>
      <c r="X24" s="127" t="str">
        <f t="shared" si="44"/>
        <v/>
      </c>
      <c r="Y24" s="127" t="str">
        <f t="shared" si="44"/>
        <v/>
      </c>
      <c r="Z24" s="127" t="str">
        <f t="shared" si="44"/>
        <v/>
      </c>
      <c r="AA24" s="127" t="str">
        <f t="shared" si="44"/>
        <v/>
      </c>
      <c r="AB24" s="127" t="str">
        <f t="shared" si="44"/>
        <v/>
      </c>
      <c r="AC24" s="127" t="str">
        <f t="shared" si="44"/>
        <v/>
      </c>
      <c r="AD24" s="127" t="str">
        <f t="shared" si="44"/>
        <v/>
      </c>
      <c r="AE24" s="127" t="str">
        <f t="shared" si="44"/>
        <v/>
      </c>
      <c r="AF24" s="127" t="str">
        <f t="shared" si="44"/>
        <v/>
      </c>
      <c r="AG24" s="127" t="str">
        <f t="shared" si="44"/>
        <v/>
      </c>
      <c r="AH24" s="127" t="str">
        <f t="shared" si="44"/>
        <v/>
      </c>
      <c r="AI24" s="127" t="str">
        <f t="shared" si="44"/>
        <v/>
      </c>
      <c r="AJ24" s="127" t="str">
        <f t="shared" si="44"/>
        <v/>
      </c>
      <c r="AK24" s="127" t="str">
        <f t="shared" ref="AK24:BP24" si="45">IF($DD$45=0,"",IF(SUMIF($A$35:$A$44,AK$2,$DD$35:$DD$44)=0,"",SUMIF($A$35:$A$44,AK$2,$DD$35:$DD$44)))</f>
        <v/>
      </c>
      <c r="AL24" s="127" t="str">
        <f t="shared" si="45"/>
        <v/>
      </c>
      <c r="AM24" s="127" t="str">
        <f t="shared" si="45"/>
        <v/>
      </c>
      <c r="AN24" s="127" t="str">
        <f t="shared" si="45"/>
        <v/>
      </c>
      <c r="AO24" s="127" t="str">
        <f t="shared" si="45"/>
        <v/>
      </c>
      <c r="AP24" s="127" t="str">
        <f t="shared" si="45"/>
        <v/>
      </c>
      <c r="AQ24" s="127" t="str">
        <f t="shared" si="45"/>
        <v/>
      </c>
      <c r="AR24" s="127" t="str">
        <f t="shared" si="45"/>
        <v/>
      </c>
      <c r="AS24" s="127" t="str">
        <f t="shared" si="45"/>
        <v/>
      </c>
      <c r="AT24" s="127" t="str">
        <f t="shared" si="45"/>
        <v/>
      </c>
      <c r="AU24" s="127" t="str">
        <f t="shared" si="45"/>
        <v/>
      </c>
      <c r="AV24" s="127" t="str">
        <f t="shared" si="45"/>
        <v/>
      </c>
      <c r="AW24" s="127" t="str">
        <f t="shared" si="45"/>
        <v/>
      </c>
      <c r="AX24" s="127" t="str">
        <f t="shared" si="45"/>
        <v/>
      </c>
      <c r="AY24" s="127" t="str">
        <f t="shared" si="45"/>
        <v/>
      </c>
      <c r="AZ24" s="127" t="str">
        <f t="shared" si="45"/>
        <v/>
      </c>
      <c r="BA24" s="127" t="str">
        <f t="shared" si="45"/>
        <v/>
      </c>
      <c r="BB24" s="127" t="str">
        <f t="shared" si="45"/>
        <v/>
      </c>
      <c r="BC24" s="127" t="str">
        <f t="shared" si="45"/>
        <v/>
      </c>
      <c r="BD24" s="127" t="str">
        <f t="shared" si="45"/>
        <v/>
      </c>
      <c r="BE24" s="127" t="str">
        <f t="shared" si="45"/>
        <v/>
      </c>
      <c r="BF24" s="127" t="str">
        <f t="shared" si="45"/>
        <v/>
      </c>
      <c r="BG24" s="127" t="str">
        <f t="shared" si="45"/>
        <v/>
      </c>
      <c r="BH24" s="127" t="str">
        <f t="shared" si="45"/>
        <v/>
      </c>
      <c r="BI24" s="127" t="str">
        <f t="shared" si="45"/>
        <v/>
      </c>
      <c r="BJ24" s="127" t="str">
        <f t="shared" si="45"/>
        <v/>
      </c>
      <c r="BK24" s="127" t="str">
        <f t="shared" si="45"/>
        <v/>
      </c>
      <c r="BL24" s="127" t="str">
        <f t="shared" si="45"/>
        <v/>
      </c>
      <c r="BM24" s="127" t="str">
        <f t="shared" si="45"/>
        <v/>
      </c>
      <c r="BN24" s="127" t="str">
        <f t="shared" si="45"/>
        <v/>
      </c>
      <c r="BO24" s="127" t="str">
        <f t="shared" si="45"/>
        <v/>
      </c>
      <c r="BP24" s="127" t="str">
        <f t="shared" si="45"/>
        <v/>
      </c>
      <c r="BQ24" s="127" t="str">
        <f t="shared" ref="BQ24:CS24" si="46">IF($DD$45=0,"",IF(SUMIF($A$35:$A$44,BQ$2,$DD$35:$DD$44)=0,"",SUMIF($A$35:$A$44,BQ$2,$DD$35:$DD$44)))</f>
        <v/>
      </c>
      <c r="BR24" s="127" t="str">
        <f t="shared" si="46"/>
        <v/>
      </c>
      <c r="BS24" s="127" t="str">
        <f t="shared" si="46"/>
        <v/>
      </c>
      <c r="BT24" s="127" t="str">
        <f t="shared" si="46"/>
        <v/>
      </c>
      <c r="BU24" s="127" t="str">
        <f t="shared" si="46"/>
        <v/>
      </c>
      <c r="BV24" s="127" t="str">
        <f t="shared" si="46"/>
        <v/>
      </c>
      <c r="BW24" s="127" t="str">
        <f t="shared" si="46"/>
        <v/>
      </c>
      <c r="BX24" s="127" t="str">
        <f t="shared" si="46"/>
        <v/>
      </c>
      <c r="BY24" s="127" t="str">
        <f t="shared" si="46"/>
        <v/>
      </c>
      <c r="BZ24" s="127" t="str">
        <f t="shared" si="46"/>
        <v/>
      </c>
      <c r="CA24" s="127" t="str">
        <f t="shared" si="46"/>
        <v/>
      </c>
      <c r="CB24" s="127" t="str">
        <f t="shared" si="46"/>
        <v/>
      </c>
      <c r="CC24" s="127" t="str">
        <f t="shared" si="46"/>
        <v/>
      </c>
      <c r="CD24" s="127" t="str">
        <f t="shared" si="46"/>
        <v/>
      </c>
      <c r="CE24" s="127" t="str">
        <f t="shared" si="46"/>
        <v/>
      </c>
      <c r="CF24" s="127" t="str">
        <f t="shared" si="46"/>
        <v/>
      </c>
      <c r="CG24" s="127" t="str">
        <f t="shared" si="46"/>
        <v/>
      </c>
      <c r="CH24" s="127" t="str">
        <f t="shared" si="46"/>
        <v/>
      </c>
      <c r="CI24" s="127" t="str">
        <f t="shared" si="46"/>
        <v/>
      </c>
      <c r="CJ24" s="127" t="str">
        <f t="shared" si="46"/>
        <v/>
      </c>
      <c r="CK24" s="127" t="str">
        <f t="shared" si="46"/>
        <v/>
      </c>
      <c r="CL24" s="127" t="str">
        <f t="shared" si="46"/>
        <v/>
      </c>
      <c r="CM24" s="127" t="str">
        <f t="shared" si="46"/>
        <v/>
      </c>
      <c r="CN24" s="127" t="str">
        <f t="shared" si="46"/>
        <v/>
      </c>
      <c r="CO24" s="127" t="str">
        <f t="shared" si="46"/>
        <v/>
      </c>
      <c r="CP24" s="127" t="str">
        <f t="shared" si="46"/>
        <v/>
      </c>
      <c r="CQ24" s="127" t="str">
        <f t="shared" si="46"/>
        <v/>
      </c>
      <c r="CR24" s="127" t="str">
        <f t="shared" si="46"/>
        <v/>
      </c>
      <c r="CS24" s="127" t="str">
        <f t="shared" si="46"/>
        <v/>
      </c>
      <c r="CT24" s="127" t="str">
        <f t="shared" ref="CT24:CZ24" si="47">IF($DD$45=0,"",IF(SUMIF($A$35:$A$44,CT$2,$DD$35:$DD$44)=0,"",SUMIF($A$35:$A$44,CT$2,$DD$35:$DD$44)))</f>
        <v/>
      </c>
      <c r="CU24" s="127" t="str">
        <f t="shared" si="47"/>
        <v/>
      </c>
      <c r="CV24" s="127" t="str">
        <f t="shared" si="47"/>
        <v/>
      </c>
      <c r="CW24" s="127" t="str">
        <f t="shared" si="47"/>
        <v/>
      </c>
      <c r="CX24" s="127" t="str">
        <f t="shared" si="47"/>
        <v/>
      </c>
      <c r="CY24" s="127" t="str">
        <f t="shared" si="47"/>
        <v/>
      </c>
      <c r="CZ24" s="127" t="str">
        <f t="shared" si="47"/>
        <v/>
      </c>
    </row>
    <row r="25" spans="1:113" ht="39" x14ac:dyDescent="0.2">
      <c r="A25" s="813"/>
      <c r="B25" s="732"/>
      <c r="C25" s="141" t="s">
        <v>1159</v>
      </c>
      <c r="D25" s="131" t="str">
        <f t="shared" si="0"/>
        <v/>
      </c>
      <c r="E25" s="131" t="str">
        <f t="shared" ref="E25:AJ25" si="48">IF($DE$45=0,"",IF(SUMIF($A$35:$A$44,E$2,$DE$35:$DE$44)=0,"",SUMIF($A$35:$A$44,E$2,$DE$35:$DE$44)))</f>
        <v/>
      </c>
      <c r="F25" s="142" t="str">
        <f t="shared" si="48"/>
        <v/>
      </c>
      <c r="G25" s="128" t="str">
        <f t="shared" si="48"/>
        <v/>
      </c>
      <c r="H25" s="128" t="str">
        <f t="shared" si="48"/>
        <v/>
      </c>
      <c r="I25" s="128" t="str">
        <f t="shared" si="48"/>
        <v/>
      </c>
      <c r="J25" s="128" t="str">
        <f t="shared" si="48"/>
        <v/>
      </c>
      <c r="K25" s="128" t="str">
        <f t="shared" si="48"/>
        <v/>
      </c>
      <c r="L25" s="128" t="str">
        <f t="shared" si="48"/>
        <v/>
      </c>
      <c r="M25" s="128" t="str">
        <f t="shared" si="48"/>
        <v/>
      </c>
      <c r="N25" s="128" t="str">
        <f t="shared" si="48"/>
        <v/>
      </c>
      <c r="O25" s="128" t="str">
        <f t="shared" si="48"/>
        <v/>
      </c>
      <c r="P25" s="128" t="str">
        <f t="shared" si="48"/>
        <v/>
      </c>
      <c r="Q25" s="128" t="str">
        <f t="shared" si="48"/>
        <v/>
      </c>
      <c r="R25" s="128" t="str">
        <f t="shared" si="48"/>
        <v/>
      </c>
      <c r="S25" s="128" t="str">
        <f t="shared" si="48"/>
        <v/>
      </c>
      <c r="T25" s="128" t="str">
        <f t="shared" si="48"/>
        <v/>
      </c>
      <c r="U25" s="128" t="str">
        <f t="shared" si="48"/>
        <v/>
      </c>
      <c r="V25" s="128" t="str">
        <f t="shared" si="48"/>
        <v/>
      </c>
      <c r="W25" s="128" t="str">
        <f t="shared" si="48"/>
        <v/>
      </c>
      <c r="X25" s="128" t="str">
        <f t="shared" si="48"/>
        <v/>
      </c>
      <c r="Y25" s="128" t="str">
        <f t="shared" si="48"/>
        <v/>
      </c>
      <c r="Z25" s="128" t="str">
        <f t="shared" si="48"/>
        <v/>
      </c>
      <c r="AA25" s="128" t="str">
        <f t="shared" si="48"/>
        <v/>
      </c>
      <c r="AB25" s="128" t="str">
        <f t="shared" si="48"/>
        <v/>
      </c>
      <c r="AC25" s="128" t="str">
        <f t="shared" si="48"/>
        <v/>
      </c>
      <c r="AD25" s="128" t="str">
        <f t="shared" si="48"/>
        <v/>
      </c>
      <c r="AE25" s="128" t="str">
        <f t="shared" si="48"/>
        <v/>
      </c>
      <c r="AF25" s="128" t="str">
        <f t="shared" si="48"/>
        <v/>
      </c>
      <c r="AG25" s="128" t="str">
        <f t="shared" si="48"/>
        <v/>
      </c>
      <c r="AH25" s="128" t="str">
        <f t="shared" si="48"/>
        <v/>
      </c>
      <c r="AI25" s="128" t="str">
        <f t="shared" si="48"/>
        <v/>
      </c>
      <c r="AJ25" s="128" t="str">
        <f t="shared" si="48"/>
        <v/>
      </c>
      <c r="AK25" s="128" t="str">
        <f t="shared" ref="AK25:BP25" si="49">IF($DE$45=0,"",IF(SUMIF($A$35:$A$44,AK$2,$DE$35:$DE$44)=0,"",SUMIF($A$35:$A$44,AK$2,$DE$35:$DE$44)))</f>
        <v/>
      </c>
      <c r="AL25" s="128" t="str">
        <f t="shared" si="49"/>
        <v/>
      </c>
      <c r="AM25" s="128" t="str">
        <f t="shared" si="49"/>
        <v/>
      </c>
      <c r="AN25" s="128" t="str">
        <f t="shared" si="49"/>
        <v/>
      </c>
      <c r="AO25" s="128" t="str">
        <f t="shared" si="49"/>
        <v/>
      </c>
      <c r="AP25" s="128" t="str">
        <f t="shared" si="49"/>
        <v/>
      </c>
      <c r="AQ25" s="128" t="str">
        <f t="shared" si="49"/>
        <v/>
      </c>
      <c r="AR25" s="128" t="str">
        <f t="shared" si="49"/>
        <v/>
      </c>
      <c r="AS25" s="128" t="str">
        <f t="shared" si="49"/>
        <v/>
      </c>
      <c r="AT25" s="128" t="str">
        <f t="shared" si="49"/>
        <v/>
      </c>
      <c r="AU25" s="128" t="str">
        <f t="shared" si="49"/>
        <v/>
      </c>
      <c r="AV25" s="128" t="str">
        <f t="shared" si="49"/>
        <v/>
      </c>
      <c r="AW25" s="128" t="str">
        <f t="shared" si="49"/>
        <v/>
      </c>
      <c r="AX25" s="128" t="str">
        <f t="shared" si="49"/>
        <v/>
      </c>
      <c r="AY25" s="128" t="str">
        <f t="shared" si="49"/>
        <v/>
      </c>
      <c r="AZ25" s="128" t="str">
        <f t="shared" si="49"/>
        <v/>
      </c>
      <c r="BA25" s="128" t="str">
        <f t="shared" si="49"/>
        <v/>
      </c>
      <c r="BB25" s="128" t="str">
        <f t="shared" si="49"/>
        <v/>
      </c>
      <c r="BC25" s="128" t="str">
        <f t="shared" si="49"/>
        <v/>
      </c>
      <c r="BD25" s="128" t="str">
        <f t="shared" si="49"/>
        <v/>
      </c>
      <c r="BE25" s="128" t="str">
        <f t="shared" si="49"/>
        <v/>
      </c>
      <c r="BF25" s="128" t="str">
        <f t="shared" si="49"/>
        <v/>
      </c>
      <c r="BG25" s="128" t="str">
        <f t="shared" si="49"/>
        <v/>
      </c>
      <c r="BH25" s="128" t="str">
        <f t="shared" si="49"/>
        <v/>
      </c>
      <c r="BI25" s="128" t="str">
        <f t="shared" si="49"/>
        <v/>
      </c>
      <c r="BJ25" s="128" t="str">
        <f t="shared" si="49"/>
        <v/>
      </c>
      <c r="BK25" s="128" t="str">
        <f t="shared" si="49"/>
        <v/>
      </c>
      <c r="BL25" s="128" t="str">
        <f t="shared" si="49"/>
        <v/>
      </c>
      <c r="BM25" s="128" t="str">
        <f t="shared" si="49"/>
        <v/>
      </c>
      <c r="BN25" s="128" t="str">
        <f t="shared" si="49"/>
        <v/>
      </c>
      <c r="BO25" s="128" t="str">
        <f t="shared" si="49"/>
        <v/>
      </c>
      <c r="BP25" s="128" t="str">
        <f t="shared" si="49"/>
        <v/>
      </c>
      <c r="BQ25" s="128" t="str">
        <f t="shared" ref="BQ25:CS25" si="50">IF($DE$45=0,"",IF(SUMIF($A$35:$A$44,BQ$2,$DE$35:$DE$44)=0,"",SUMIF($A$35:$A$44,BQ$2,$DE$35:$DE$44)))</f>
        <v/>
      </c>
      <c r="BR25" s="128" t="str">
        <f t="shared" si="50"/>
        <v/>
      </c>
      <c r="BS25" s="128" t="str">
        <f t="shared" si="50"/>
        <v/>
      </c>
      <c r="BT25" s="128" t="str">
        <f t="shared" si="50"/>
        <v/>
      </c>
      <c r="BU25" s="128" t="str">
        <f t="shared" si="50"/>
        <v/>
      </c>
      <c r="BV25" s="128" t="str">
        <f t="shared" si="50"/>
        <v/>
      </c>
      <c r="BW25" s="128" t="str">
        <f t="shared" si="50"/>
        <v/>
      </c>
      <c r="BX25" s="128" t="str">
        <f t="shared" si="50"/>
        <v/>
      </c>
      <c r="BY25" s="128" t="str">
        <f t="shared" si="50"/>
        <v/>
      </c>
      <c r="BZ25" s="128" t="str">
        <f t="shared" si="50"/>
        <v/>
      </c>
      <c r="CA25" s="128" t="str">
        <f t="shared" si="50"/>
        <v/>
      </c>
      <c r="CB25" s="128" t="str">
        <f t="shared" si="50"/>
        <v/>
      </c>
      <c r="CC25" s="128" t="str">
        <f t="shared" si="50"/>
        <v/>
      </c>
      <c r="CD25" s="128" t="str">
        <f t="shared" si="50"/>
        <v/>
      </c>
      <c r="CE25" s="128" t="str">
        <f t="shared" si="50"/>
        <v/>
      </c>
      <c r="CF25" s="128" t="str">
        <f t="shared" si="50"/>
        <v/>
      </c>
      <c r="CG25" s="128" t="str">
        <f t="shared" si="50"/>
        <v/>
      </c>
      <c r="CH25" s="128" t="str">
        <f t="shared" si="50"/>
        <v/>
      </c>
      <c r="CI25" s="128" t="str">
        <f t="shared" si="50"/>
        <v/>
      </c>
      <c r="CJ25" s="128" t="str">
        <f t="shared" si="50"/>
        <v/>
      </c>
      <c r="CK25" s="128" t="str">
        <f t="shared" si="50"/>
        <v/>
      </c>
      <c r="CL25" s="128" t="str">
        <f t="shared" si="50"/>
        <v/>
      </c>
      <c r="CM25" s="128" t="str">
        <f t="shared" si="50"/>
        <v/>
      </c>
      <c r="CN25" s="128" t="str">
        <f t="shared" si="50"/>
        <v/>
      </c>
      <c r="CO25" s="128" t="str">
        <f t="shared" si="50"/>
        <v/>
      </c>
      <c r="CP25" s="128" t="str">
        <f t="shared" si="50"/>
        <v/>
      </c>
      <c r="CQ25" s="128" t="str">
        <f t="shared" si="50"/>
        <v/>
      </c>
      <c r="CR25" s="128" t="str">
        <f t="shared" si="50"/>
        <v/>
      </c>
      <c r="CS25" s="128" t="str">
        <f t="shared" si="50"/>
        <v/>
      </c>
      <c r="CT25" s="128" t="str">
        <f t="shared" ref="CT25:CZ25" si="51">IF($DE$45=0,"",IF(SUMIF($A$35:$A$44,CT$2,$DE$35:$DE$44)=0,"",SUMIF($A$35:$A$44,CT$2,$DE$35:$DE$44)))</f>
        <v/>
      </c>
      <c r="CU25" s="128" t="str">
        <f t="shared" si="51"/>
        <v/>
      </c>
      <c r="CV25" s="128" t="str">
        <f t="shared" si="51"/>
        <v/>
      </c>
      <c r="CW25" s="128" t="str">
        <f t="shared" si="51"/>
        <v/>
      </c>
      <c r="CX25" s="128" t="str">
        <f t="shared" si="51"/>
        <v/>
      </c>
      <c r="CY25" s="128" t="str">
        <f t="shared" si="51"/>
        <v/>
      </c>
      <c r="CZ25" s="128" t="str">
        <f t="shared" si="51"/>
        <v/>
      </c>
    </row>
    <row r="26" spans="1:113" ht="39" x14ac:dyDescent="0.2">
      <c r="A26" s="813"/>
      <c r="B26" s="732"/>
      <c r="C26" s="141" t="s">
        <v>1160</v>
      </c>
      <c r="D26" s="131" t="str">
        <f t="shared" si="0"/>
        <v/>
      </c>
      <c r="E26" s="131" t="str">
        <f t="shared" ref="E26:AJ26" si="52">IF($DF$45=0,"",IF(SUMIF($A$35:$A$44,E$2,$DF$35:$DF$44)=0,"",SUMIF($A$35:$A$44,E$2,$DF$35:$DF$44)))</f>
        <v/>
      </c>
      <c r="F26" s="142" t="str">
        <f t="shared" si="52"/>
        <v/>
      </c>
      <c r="G26" s="128" t="str">
        <f t="shared" si="52"/>
        <v/>
      </c>
      <c r="H26" s="128" t="str">
        <f t="shared" si="52"/>
        <v/>
      </c>
      <c r="I26" s="128" t="str">
        <f t="shared" si="52"/>
        <v/>
      </c>
      <c r="J26" s="128" t="str">
        <f t="shared" si="52"/>
        <v/>
      </c>
      <c r="K26" s="128" t="str">
        <f t="shared" si="52"/>
        <v/>
      </c>
      <c r="L26" s="128" t="str">
        <f t="shared" si="52"/>
        <v/>
      </c>
      <c r="M26" s="128" t="str">
        <f t="shared" si="52"/>
        <v/>
      </c>
      <c r="N26" s="128" t="str">
        <f t="shared" si="52"/>
        <v/>
      </c>
      <c r="O26" s="128" t="str">
        <f t="shared" si="52"/>
        <v/>
      </c>
      <c r="P26" s="128" t="str">
        <f t="shared" si="52"/>
        <v/>
      </c>
      <c r="Q26" s="128" t="str">
        <f t="shared" si="52"/>
        <v/>
      </c>
      <c r="R26" s="128" t="str">
        <f t="shared" si="52"/>
        <v/>
      </c>
      <c r="S26" s="128" t="str">
        <f t="shared" si="52"/>
        <v/>
      </c>
      <c r="T26" s="128" t="str">
        <f t="shared" si="52"/>
        <v/>
      </c>
      <c r="U26" s="128" t="str">
        <f t="shared" si="52"/>
        <v/>
      </c>
      <c r="V26" s="128" t="str">
        <f t="shared" si="52"/>
        <v/>
      </c>
      <c r="W26" s="128" t="str">
        <f t="shared" si="52"/>
        <v/>
      </c>
      <c r="X26" s="128" t="str">
        <f t="shared" si="52"/>
        <v/>
      </c>
      <c r="Y26" s="128" t="str">
        <f t="shared" si="52"/>
        <v/>
      </c>
      <c r="Z26" s="128" t="str">
        <f t="shared" si="52"/>
        <v/>
      </c>
      <c r="AA26" s="128" t="str">
        <f t="shared" si="52"/>
        <v/>
      </c>
      <c r="AB26" s="128" t="str">
        <f t="shared" si="52"/>
        <v/>
      </c>
      <c r="AC26" s="128" t="str">
        <f t="shared" si="52"/>
        <v/>
      </c>
      <c r="AD26" s="128" t="str">
        <f t="shared" si="52"/>
        <v/>
      </c>
      <c r="AE26" s="128" t="str">
        <f t="shared" si="52"/>
        <v/>
      </c>
      <c r="AF26" s="128" t="str">
        <f t="shared" si="52"/>
        <v/>
      </c>
      <c r="AG26" s="128" t="str">
        <f t="shared" si="52"/>
        <v/>
      </c>
      <c r="AH26" s="128" t="str">
        <f t="shared" si="52"/>
        <v/>
      </c>
      <c r="AI26" s="128" t="str">
        <f t="shared" si="52"/>
        <v/>
      </c>
      <c r="AJ26" s="128" t="str">
        <f t="shared" si="52"/>
        <v/>
      </c>
      <c r="AK26" s="128" t="str">
        <f t="shared" ref="AK26:BP26" si="53">IF($DF$45=0,"",IF(SUMIF($A$35:$A$44,AK$2,$DF$35:$DF$44)=0,"",SUMIF($A$35:$A$44,AK$2,$DF$35:$DF$44)))</f>
        <v/>
      </c>
      <c r="AL26" s="128" t="str">
        <f t="shared" si="53"/>
        <v/>
      </c>
      <c r="AM26" s="128" t="str">
        <f t="shared" si="53"/>
        <v/>
      </c>
      <c r="AN26" s="128" t="str">
        <f t="shared" si="53"/>
        <v/>
      </c>
      <c r="AO26" s="128" t="str">
        <f t="shared" si="53"/>
        <v/>
      </c>
      <c r="AP26" s="128" t="str">
        <f t="shared" si="53"/>
        <v/>
      </c>
      <c r="AQ26" s="128" t="str">
        <f t="shared" si="53"/>
        <v/>
      </c>
      <c r="AR26" s="128" t="str">
        <f t="shared" si="53"/>
        <v/>
      </c>
      <c r="AS26" s="128" t="str">
        <f t="shared" si="53"/>
        <v/>
      </c>
      <c r="AT26" s="128" t="str">
        <f t="shared" si="53"/>
        <v/>
      </c>
      <c r="AU26" s="128" t="str">
        <f t="shared" si="53"/>
        <v/>
      </c>
      <c r="AV26" s="128" t="str">
        <f t="shared" si="53"/>
        <v/>
      </c>
      <c r="AW26" s="128" t="str">
        <f t="shared" si="53"/>
        <v/>
      </c>
      <c r="AX26" s="128" t="str">
        <f t="shared" si="53"/>
        <v/>
      </c>
      <c r="AY26" s="128" t="str">
        <f t="shared" si="53"/>
        <v/>
      </c>
      <c r="AZ26" s="128" t="str">
        <f t="shared" si="53"/>
        <v/>
      </c>
      <c r="BA26" s="128" t="str">
        <f t="shared" si="53"/>
        <v/>
      </c>
      <c r="BB26" s="128" t="str">
        <f t="shared" si="53"/>
        <v/>
      </c>
      <c r="BC26" s="128" t="str">
        <f t="shared" si="53"/>
        <v/>
      </c>
      <c r="BD26" s="128" t="str">
        <f t="shared" si="53"/>
        <v/>
      </c>
      <c r="BE26" s="128" t="str">
        <f t="shared" si="53"/>
        <v/>
      </c>
      <c r="BF26" s="128" t="str">
        <f t="shared" si="53"/>
        <v/>
      </c>
      <c r="BG26" s="128" t="str">
        <f t="shared" si="53"/>
        <v/>
      </c>
      <c r="BH26" s="128" t="str">
        <f t="shared" si="53"/>
        <v/>
      </c>
      <c r="BI26" s="128" t="str">
        <f t="shared" si="53"/>
        <v/>
      </c>
      <c r="BJ26" s="128" t="str">
        <f t="shared" si="53"/>
        <v/>
      </c>
      <c r="BK26" s="128" t="str">
        <f t="shared" si="53"/>
        <v/>
      </c>
      <c r="BL26" s="128" t="str">
        <f t="shared" si="53"/>
        <v/>
      </c>
      <c r="BM26" s="128" t="str">
        <f t="shared" si="53"/>
        <v/>
      </c>
      <c r="BN26" s="128" t="str">
        <f t="shared" si="53"/>
        <v/>
      </c>
      <c r="BO26" s="128" t="str">
        <f t="shared" si="53"/>
        <v/>
      </c>
      <c r="BP26" s="128" t="str">
        <f t="shared" si="53"/>
        <v/>
      </c>
      <c r="BQ26" s="128" t="str">
        <f t="shared" ref="BQ26:CS26" si="54">IF($DF$45=0,"",IF(SUMIF($A$35:$A$44,BQ$2,$DF$35:$DF$44)=0,"",SUMIF($A$35:$A$44,BQ$2,$DF$35:$DF$44)))</f>
        <v/>
      </c>
      <c r="BR26" s="128" t="str">
        <f t="shared" si="54"/>
        <v/>
      </c>
      <c r="BS26" s="128" t="str">
        <f t="shared" si="54"/>
        <v/>
      </c>
      <c r="BT26" s="128" t="str">
        <f t="shared" si="54"/>
        <v/>
      </c>
      <c r="BU26" s="128" t="str">
        <f t="shared" si="54"/>
        <v/>
      </c>
      <c r="BV26" s="128" t="str">
        <f t="shared" si="54"/>
        <v/>
      </c>
      <c r="BW26" s="128" t="str">
        <f t="shared" si="54"/>
        <v/>
      </c>
      <c r="BX26" s="128" t="str">
        <f t="shared" si="54"/>
        <v/>
      </c>
      <c r="BY26" s="128" t="str">
        <f t="shared" si="54"/>
        <v/>
      </c>
      <c r="BZ26" s="128" t="str">
        <f t="shared" si="54"/>
        <v/>
      </c>
      <c r="CA26" s="128" t="str">
        <f t="shared" si="54"/>
        <v/>
      </c>
      <c r="CB26" s="128" t="str">
        <f t="shared" si="54"/>
        <v/>
      </c>
      <c r="CC26" s="128" t="str">
        <f t="shared" si="54"/>
        <v/>
      </c>
      <c r="CD26" s="128" t="str">
        <f t="shared" si="54"/>
        <v/>
      </c>
      <c r="CE26" s="128" t="str">
        <f t="shared" si="54"/>
        <v/>
      </c>
      <c r="CF26" s="128" t="str">
        <f t="shared" si="54"/>
        <v/>
      </c>
      <c r="CG26" s="128" t="str">
        <f t="shared" si="54"/>
        <v/>
      </c>
      <c r="CH26" s="128" t="str">
        <f t="shared" si="54"/>
        <v/>
      </c>
      <c r="CI26" s="128" t="str">
        <f t="shared" si="54"/>
        <v/>
      </c>
      <c r="CJ26" s="128" t="str">
        <f t="shared" si="54"/>
        <v/>
      </c>
      <c r="CK26" s="128" t="str">
        <f t="shared" si="54"/>
        <v/>
      </c>
      <c r="CL26" s="128" t="str">
        <f t="shared" si="54"/>
        <v/>
      </c>
      <c r="CM26" s="128" t="str">
        <f t="shared" si="54"/>
        <v/>
      </c>
      <c r="CN26" s="128" t="str">
        <f t="shared" si="54"/>
        <v/>
      </c>
      <c r="CO26" s="128" t="str">
        <f t="shared" si="54"/>
        <v/>
      </c>
      <c r="CP26" s="128" t="str">
        <f t="shared" si="54"/>
        <v/>
      </c>
      <c r="CQ26" s="128" t="str">
        <f t="shared" si="54"/>
        <v/>
      </c>
      <c r="CR26" s="128" t="str">
        <f t="shared" si="54"/>
        <v/>
      </c>
      <c r="CS26" s="128" t="str">
        <f t="shared" si="54"/>
        <v/>
      </c>
      <c r="CT26" s="128" t="str">
        <f t="shared" ref="CT26:CZ26" si="55">IF($DF$45=0,"",IF(SUMIF($A$35:$A$44,CT$2,$DF$35:$DF$44)=0,"",SUMIF($A$35:$A$44,CT$2,$DF$35:$DF$44)))</f>
        <v/>
      </c>
      <c r="CU26" s="128" t="str">
        <f t="shared" si="55"/>
        <v/>
      </c>
      <c r="CV26" s="128" t="str">
        <f t="shared" si="55"/>
        <v/>
      </c>
      <c r="CW26" s="128" t="str">
        <f t="shared" si="55"/>
        <v/>
      </c>
      <c r="CX26" s="128" t="str">
        <f t="shared" si="55"/>
        <v/>
      </c>
      <c r="CY26" s="128" t="str">
        <f t="shared" si="55"/>
        <v/>
      </c>
      <c r="CZ26" s="128" t="str">
        <f t="shared" si="55"/>
        <v/>
      </c>
    </row>
    <row r="27" spans="1:113" ht="13.5" thickBot="1" x14ac:dyDescent="0.25">
      <c r="A27" s="814"/>
      <c r="B27" s="734"/>
      <c r="C27" s="141" t="s">
        <v>1161</v>
      </c>
      <c r="D27" s="131" t="str">
        <f t="shared" si="0"/>
        <v/>
      </c>
      <c r="E27" s="131" t="str">
        <f t="shared" ref="E27:AJ27" si="56">IF($DG$45=0,"",IF(SUMIF($A$35:$A$44,E$2,$DG$35:$DG$44)=0,"",SUMIF($A$35:$A$44,E$2,$DG$35:$DG$44)))</f>
        <v/>
      </c>
      <c r="F27" s="142" t="str">
        <f t="shared" si="56"/>
        <v/>
      </c>
      <c r="G27" s="128" t="str">
        <f t="shared" si="56"/>
        <v/>
      </c>
      <c r="H27" s="128" t="str">
        <f t="shared" si="56"/>
        <v/>
      </c>
      <c r="I27" s="128" t="str">
        <f t="shared" si="56"/>
        <v/>
      </c>
      <c r="J27" s="128" t="str">
        <f t="shared" si="56"/>
        <v/>
      </c>
      <c r="K27" s="128" t="str">
        <f t="shared" si="56"/>
        <v/>
      </c>
      <c r="L27" s="128" t="str">
        <f t="shared" si="56"/>
        <v/>
      </c>
      <c r="M27" s="128" t="str">
        <f t="shared" si="56"/>
        <v/>
      </c>
      <c r="N27" s="128" t="str">
        <f t="shared" si="56"/>
        <v/>
      </c>
      <c r="O27" s="128" t="str">
        <f t="shared" si="56"/>
        <v/>
      </c>
      <c r="P27" s="128" t="str">
        <f t="shared" si="56"/>
        <v/>
      </c>
      <c r="Q27" s="128" t="str">
        <f t="shared" si="56"/>
        <v/>
      </c>
      <c r="R27" s="128" t="str">
        <f t="shared" si="56"/>
        <v/>
      </c>
      <c r="S27" s="128" t="str">
        <f t="shared" si="56"/>
        <v/>
      </c>
      <c r="T27" s="128" t="str">
        <f t="shared" si="56"/>
        <v/>
      </c>
      <c r="U27" s="128" t="str">
        <f t="shared" si="56"/>
        <v/>
      </c>
      <c r="V27" s="128" t="str">
        <f t="shared" si="56"/>
        <v/>
      </c>
      <c r="W27" s="128" t="str">
        <f t="shared" si="56"/>
        <v/>
      </c>
      <c r="X27" s="128" t="str">
        <f t="shared" si="56"/>
        <v/>
      </c>
      <c r="Y27" s="128" t="str">
        <f t="shared" si="56"/>
        <v/>
      </c>
      <c r="Z27" s="128" t="str">
        <f t="shared" si="56"/>
        <v/>
      </c>
      <c r="AA27" s="128" t="str">
        <f t="shared" si="56"/>
        <v/>
      </c>
      <c r="AB27" s="128" t="str">
        <f t="shared" si="56"/>
        <v/>
      </c>
      <c r="AC27" s="128" t="str">
        <f t="shared" si="56"/>
        <v/>
      </c>
      <c r="AD27" s="128" t="str">
        <f t="shared" si="56"/>
        <v/>
      </c>
      <c r="AE27" s="128" t="str">
        <f t="shared" si="56"/>
        <v/>
      </c>
      <c r="AF27" s="128" t="str">
        <f t="shared" si="56"/>
        <v/>
      </c>
      <c r="AG27" s="128" t="str">
        <f t="shared" si="56"/>
        <v/>
      </c>
      <c r="AH27" s="128" t="str">
        <f t="shared" si="56"/>
        <v/>
      </c>
      <c r="AI27" s="128" t="str">
        <f t="shared" si="56"/>
        <v/>
      </c>
      <c r="AJ27" s="128" t="str">
        <f t="shared" si="56"/>
        <v/>
      </c>
      <c r="AK27" s="128" t="str">
        <f t="shared" ref="AK27:BP27" si="57">IF($DG$45=0,"",IF(SUMIF($A$35:$A$44,AK$2,$DG$35:$DG$44)=0,"",SUMIF($A$35:$A$44,AK$2,$DG$35:$DG$44)))</f>
        <v/>
      </c>
      <c r="AL27" s="128" t="str">
        <f t="shared" si="57"/>
        <v/>
      </c>
      <c r="AM27" s="128" t="str">
        <f t="shared" si="57"/>
        <v/>
      </c>
      <c r="AN27" s="128" t="str">
        <f t="shared" si="57"/>
        <v/>
      </c>
      <c r="AO27" s="128" t="str">
        <f t="shared" si="57"/>
        <v/>
      </c>
      <c r="AP27" s="128" t="str">
        <f t="shared" si="57"/>
        <v/>
      </c>
      <c r="AQ27" s="128" t="str">
        <f t="shared" si="57"/>
        <v/>
      </c>
      <c r="AR27" s="128" t="str">
        <f t="shared" si="57"/>
        <v/>
      </c>
      <c r="AS27" s="128" t="str">
        <f t="shared" si="57"/>
        <v/>
      </c>
      <c r="AT27" s="128" t="str">
        <f t="shared" si="57"/>
        <v/>
      </c>
      <c r="AU27" s="128" t="str">
        <f t="shared" si="57"/>
        <v/>
      </c>
      <c r="AV27" s="128" t="str">
        <f t="shared" si="57"/>
        <v/>
      </c>
      <c r="AW27" s="128" t="str">
        <f t="shared" si="57"/>
        <v/>
      </c>
      <c r="AX27" s="128" t="str">
        <f t="shared" si="57"/>
        <v/>
      </c>
      <c r="AY27" s="128" t="str">
        <f t="shared" si="57"/>
        <v/>
      </c>
      <c r="AZ27" s="128" t="str">
        <f t="shared" si="57"/>
        <v/>
      </c>
      <c r="BA27" s="128" t="str">
        <f t="shared" si="57"/>
        <v/>
      </c>
      <c r="BB27" s="128" t="str">
        <f t="shared" si="57"/>
        <v/>
      </c>
      <c r="BC27" s="128" t="str">
        <f t="shared" si="57"/>
        <v/>
      </c>
      <c r="BD27" s="128" t="str">
        <f t="shared" si="57"/>
        <v/>
      </c>
      <c r="BE27" s="128" t="str">
        <f t="shared" si="57"/>
        <v/>
      </c>
      <c r="BF27" s="128" t="str">
        <f t="shared" si="57"/>
        <v/>
      </c>
      <c r="BG27" s="128" t="str">
        <f t="shared" si="57"/>
        <v/>
      </c>
      <c r="BH27" s="128" t="str">
        <f t="shared" si="57"/>
        <v/>
      </c>
      <c r="BI27" s="128" t="str">
        <f t="shared" si="57"/>
        <v/>
      </c>
      <c r="BJ27" s="128" t="str">
        <f t="shared" si="57"/>
        <v/>
      </c>
      <c r="BK27" s="128" t="str">
        <f t="shared" si="57"/>
        <v/>
      </c>
      <c r="BL27" s="128" t="str">
        <f t="shared" si="57"/>
        <v/>
      </c>
      <c r="BM27" s="128" t="str">
        <f t="shared" si="57"/>
        <v/>
      </c>
      <c r="BN27" s="128" t="str">
        <f t="shared" si="57"/>
        <v/>
      </c>
      <c r="BO27" s="128" t="str">
        <f t="shared" si="57"/>
        <v/>
      </c>
      <c r="BP27" s="128" t="str">
        <f t="shared" si="57"/>
        <v/>
      </c>
      <c r="BQ27" s="128" t="str">
        <f t="shared" ref="BQ27:CS27" si="58">IF($DG$45=0,"",IF(SUMIF($A$35:$A$44,BQ$2,$DG$35:$DG$44)=0,"",SUMIF($A$35:$A$44,BQ$2,$DG$35:$DG$44)))</f>
        <v/>
      </c>
      <c r="BR27" s="128" t="str">
        <f t="shared" si="58"/>
        <v/>
      </c>
      <c r="BS27" s="128" t="str">
        <f t="shared" si="58"/>
        <v/>
      </c>
      <c r="BT27" s="128" t="str">
        <f t="shared" si="58"/>
        <v/>
      </c>
      <c r="BU27" s="128" t="str">
        <f t="shared" si="58"/>
        <v/>
      </c>
      <c r="BV27" s="128" t="str">
        <f t="shared" si="58"/>
        <v/>
      </c>
      <c r="BW27" s="128" t="str">
        <f t="shared" si="58"/>
        <v/>
      </c>
      <c r="BX27" s="128" t="str">
        <f t="shared" si="58"/>
        <v/>
      </c>
      <c r="BY27" s="128" t="str">
        <f t="shared" si="58"/>
        <v/>
      </c>
      <c r="BZ27" s="128" t="str">
        <f t="shared" si="58"/>
        <v/>
      </c>
      <c r="CA27" s="128" t="str">
        <f t="shared" si="58"/>
        <v/>
      </c>
      <c r="CB27" s="128" t="str">
        <f t="shared" si="58"/>
        <v/>
      </c>
      <c r="CC27" s="128" t="str">
        <f t="shared" si="58"/>
        <v/>
      </c>
      <c r="CD27" s="128" t="str">
        <f t="shared" si="58"/>
        <v/>
      </c>
      <c r="CE27" s="128" t="str">
        <f t="shared" si="58"/>
        <v/>
      </c>
      <c r="CF27" s="128" t="str">
        <f t="shared" si="58"/>
        <v/>
      </c>
      <c r="CG27" s="128" t="str">
        <f t="shared" si="58"/>
        <v/>
      </c>
      <c r="CH27" s="128" t="str">
        <f t="shared" si="58"/>
        <v/>
      </c>
      <c r="CI27" s="128" t="str">
        <f t="shared" si="58"/>
        <v/>
      </c>
      <c r="CJ27" s="128" t="str">
        <f t="shared" si="58"/>
        <v/>
      </c>
      <c r="CK27" s="128" t="str">
        <f t="shared" si="58"/>
        <v/>
      </c>
      <c r="CL27" s="128" t="str">
        <f t="shared" si="58"/>
        <v/>
      </c>
      <c r="CM27" s="128" t="str">
        <f t="shared" si="58"/>
        <v/>
      </c>
      <c r="CN27" s="128" t="str">
        <f t="shared" si="58"/>
        <v/>
      </c>
      <c r="CO27" s="128" t="str">
        <f t="shared" si="58"/>
        <v/>
      </c>
      <c r="CP27" s="128" t="str">
        <f t="shared" si="58"/>
        <v/>
      </c>
      <c r="CQ27" s="128" t="str">
        <f t="shared" si="58"/>
        <v/>
      </c>
      <c r="CR27" s="128" t="str">
        <f t="shared" si="58"/>
        <v/>
      </c>
      <c r="CS27" s="128" t="str">
        <f t="shared" si="58"/>
        <v/>
      </c>
      <c r="CT27" s="128" t="str">
        <f t="shared" ref="CT27:CZ27" si="59">IF($DG$45=0,"",IF(SUMIF($A$35:$A$44,CT$2,$DG$35:$DG$44)=0,"",SUMIF($A$35:$A$44,CT$2,$DG$35:$DG$44)))</f>
        <v/>
      </c>
      <c r="CU27" s="128" t="str">
        <f t="shared" si="59"/>
        <v/>
      </c>
      <c r="CV27" s="128" t="str">
        <f t="shared" si="59"/>
        <v/>
      </c>
      <c r="CW27" s="128" t="str">
        <f t="shared" si="59"/>
        <v/>
      </c>
      <c r="CX27" s="128" t="str">
        <f t="shared" si="59"/>
        <v/>
      </c>
      <c r="CY27" s="128" t="str">
        <f t="shared" si="59"/>
        <v/>
      </c>
      <c r="CZ27" s="128" t="str">
        <f t="shared" si="59"/>
        <v/>
      </c>
    </row>
    <row r="28" spans="1:113" ht="13.5" thickBot="1" x14ac:dyDescent="0.25">
      <c r="A28" s="815" t="s">
        <v>212</v>
      </c>
      <c r="B28" s="816"/>
      <c r="C28" s="816"/>
      <c r="D28" s="143" t="str">
        <f t="shared" si="0"/>
        <v/>
      </c>
      <c r="E28" s="143" t="str">
        <f t="shared" ref="E28:AJ28" si="60">IF($DH$45=0,"",IF(SUMIF($A$35:$A$44,E$2,$DH$35:$DH$44)=0,"",SUMIF($A$35:$A$44,E$2,$DH$35:$DH$44)))</f>
        <v/>
      </c>
      <c r="F28" s="144" t="str">
        <f t="shared" si="60"/>
        <v/>
      </c>
      <c r="G28" s="145" t="str">
        <f t="shared" si="60"/>
        <v/>
      </c>
      <c r="H28" s="145" t="str">
        <f t="shared" si="60"/>
        <v/>
      </c>
      <c r="I28" s="145" t="str">
        <f t="shared" si="60"/>
        <v/>
      </c>
      <c r="J28" s="145" t="str">
        <f t="shared" si="60"/>
        <v/>
      </c>
      <c r="K28" s="145" t="str">
        <f t="shared" si="60"/>
        <v/>
      </c>
      <c r="L28" s="145" t="str">
        <f t="shared" si="60"/>
        <v/>
      </c>
      <c r="M28" s="145" t="str">
        <f t="shared" si="60"/>
        <v/>
      </c>
      <c r="N28" s="145" t="str">
        <f t="shared" si="60"/>
        <v/>
      </c>
      <c r="O28" s="145" t="str">
        <f t="shared" si="60"/>
        <v/>
      </c>
      <c r="P28" s="145" t="str">
        <f t="shared" si="60"/>
        <v/>
      </c>
      <c r="Q28" s="145" t="str">
        <f t="shared" si="60"/>
        <v/>
      </c>
      <c r="R28" s="145" t="str">
        <f t="shared" si="60"/>
        <v/>
      </c>
      <c r="S28" s="145" t="str">
        <f t="shared" si="60"/>
        <v/>
      </c>
      <c r="T28" s="145" t="str">
        <f t="shared" si="60"/>
        <v/>
      </c>
      <c r="U28" s="145" t="str">
        <f t="shared" si="60"/>
        <v/>
      </c>
      <c r="V28" s="145" t="str">
        <f t="shared" si="60"/>
        <v/>
      </c>
      <c r="W28" s="145" t="str">
        <f t="shared" si="60"/>
        <v/>
      </c>
      <c r="X28" s="145" t="str">
        <f t="shared" si="60"/>
        <v/>
      </c>
      <c r="Y28" s="145" t="str">
        <f t="shared" si="60"/>
        <v/>
      </c>
      <c r="Z28" s="145" t="str">
        <f t="shared" si="60"/>
        <v/>
      </c>
      <c r="AA28" s="145" t="str">
        <f t="shared" si="60"/>
        <v/>
      </c>
      <c r="AB28" s="145" t="str">
        <f t="shared" si="60"/>
        <v/>
      </c>
      <c r="AC28" s="145" t="str">
        <f t="shared" si="60"/>
        <v/>
      </c>
      <c r="AD28" s="145" t="str">
        <f t="shared" si="60"/>
        <v/>
      </c>
      <c r="AE28" s="145" t="str">
        <f t="shared" si="60"/>
        <v/>
      </c>
      <c r="AF28" s="145" t="str">
        <f t="shared" si="60"/>
        <v/>
      </c>
      <c r="AG28" s="145" t="str">
        <f t="shared" si="60"/>
        <v/>
      </c>
      <c r="AH28" s="145" t="str">
        <f t="shared" si="60"/>
        <v/>
      </c>
      <c r="AI28" s="145" t="str">
        <f t="shared" si="60"/>
        <v/>
      </c>
      <c r="AJ28" s="145" t="str">
        <f t="shared" si="60"/>
        <v/>
      </c>
      <c r="AK28" s="145" t="str">
        <f t="shared" ref="AK28:BP28" si="61">IF($DH$45=0,"",IF(SUMIF($A$35:$A$44,AK$2,$DH$35:$DH$44)=0,"",SUMIF($A$35:$A$44,AK$2,$DH$35:$DH$44)))</f>
        <v/>
      </c>
      <c r="AL28" s="145" t="str">
        <f t="shared" si="61"/>
        <v/>
      </c>
      <c r="AM28" s="145" t="str">
        <f t="shared" si="61"/>
        <v/>
      </c>
      <c r="AN28" s="145" t="str">
        <f t="shared" si="61"/>
        <v/>
      </c>
      <c r="AO28" s="145" t="str">
        <f t="shared" si="61"/>
        <v/>
      </c>
      <c r="AP28" s="145" t="str">
        <f t="shared" si="61"/>
        <v/>
      </c>
      <c r="AQ28" s="145" t="str">
        <f t="shared" si="61"/>
        <v/>
      </c>
      <c r="AR28" s="145" t="str">
        <f t="shared" si="61"/>
        <v/>
      </c>
      <c r="AS28" s="145" t="str">
        <f t="shared" si="61"/>
        <v/>
      </c>
      <c r="AT28" s="145" t="str">
        <f t="shared" si="61"/>
        <v/>
      </c>
      <c r="AU28" s="145" t="str">
        <f t="shared" si="61"/>
        <v/>
      </c>
      <c r="AV28" s="145" t="str">
        <f t="shared" si="61"/>
        <v/>
      </c>
      <c r="AW28" s="145" t="str">
        <f t="shared" si="61"/>
        <v/>
      </c>
      <c r="AX28" s="145" t="str">
        <f t="shared" si="61"/>
        <v/>
      </c>
      <c r="AY28" s="145" t="str">
        <f t="shared" si="61"/>
        <v/>
      </c>
      <c r="AZ28" s="145" t="str">
        <f t="shared" si="61"/>
        <v/>
      </c>
      <c r="BA28" s="145" t="str">
        <f t="shared" si="61"/>
        <v/>
      </c>
      <c r="BB28" s="145" t="str">
        <f t="shared" si="61"/>
        <v/>
      </c>
      <c r="BC28" s="145" t="str">
        <f t="shared" si="61"/>
        <v/>
      </c>
      <c r="BD28" s="145" t="str">
        <f t="shared" si="61"/>
        <v/>
      </c>
      <c r="BE28" s="145" t="str">
        <f t="shared" si="61"/>
        <v/>
      </c>
      <c r="BF28" s="145" t="str">
        <f t="shared" si="61"/>
        <v/>
      </c>
      <c r="BG28" s="145" t="str">
        <f t="shared" si="61"/>
        <v/>
      </c>
      <c r="BH28" s="145" t="str">
        <f t="shared" si="61"/>
        <v/>
      </c>
      <c r="BI28" s="145" t="str">
        <f t="shared" si="61"/>
        <v/>
      </c>
      <c r="BJ28" s="145" t="str">
        <f t="shared" si="61"/>
        <v/>
      </c>
      <c r="BK28" s="145" t="str">
        <f t="shared" si="61"/>
        <v/>
      </c>
      <c r="BL28" s="145" t="str">
        <f t="shared" si="61"/>
        <v/>
      </c>
      <c r="BM28" s="145" t="str">
        <f t="shared" si="61"/>
        <v/>
      </c>
      <c r="BN28" s="145" t="str">
        <f t="shared" si="61"/>
        <v/>
      </c>
      <c r="BO28" s="145" t="str">
        <f t="shared" si="61"/>
        <v/>
      </c>
      <c r="BP28" s="145" t="str">
        <f t="shared" si="61"/>
        <v/>
      </c>
      <c r="BQ28" s="145" t="str">
        <f t="shared" ref="BQ28:CS28" si="62">IF($DH$45=0,"",IF(SUMIF($A$35:$A$44,BQ$2,$DH$35:$DH$44)=0,"",SUMIF($A$35:$A$44,BQ$2,$DH$35:$DH$44)))</f>
        <v/>
      </c>
      <c r="BR28" s="145" t="str">
        <f t="shared" si="62"/>
        <v/>
      </c>
      <c r="BS28" s="145" t="str">
        <f t="shared" si="62"/>
        <v/>
      </c>
      <c r="BT28" s="145" t="str">
        <f t="shared" si="62"/>
        <v/>
      </c>
      <c r="BU28" s="145" t="str">
        <f t="shared" si="62"/>
        <v/>
      </c>
      <c r="BV28" s="145" t="str">
        <f t="shared" si="62"/>
        <v/>
      </c>
      <c r="BW28" s="145" t="str">
        <f t="shared" si="62"/>
        <v/>
      </c>
      <c r="BX28" s="145" t="str">
        <f t="shared" si="62"/>
        <v/>
      </c>
      <c r="BY28" s="145" t="str">
        <f t="shared" si="62"/>
        <v/>
      </c>
      <c r="BZ28" s="145" t="str">
        <f t="shared" si="62"/>
        <v/>
      </c>
      <c r="CA28" s="145" t="str">
        <f t="shared" si="62"/>
        <v/>
      </c>
      <c r="CB28" s="145" t="str">
        <f t="shared" si="62"/>
        <v/>
      </c>
      <c r="CC28" s="145" t="str">
        <f t="shared" si="62"/>
        <v/>
      </c>
      <c r="CD28" s="145" t="str">
        <f t="shared" si="62"/>
        <v/>
      </c>
      <c r="CE28" s="145" t="str">
        <f t="shared" si="62"/>
        <v/>
      </c>
      <c r="CF28" s="145" t="str">
        <f t="shared" si="62"/>
        <v/>
      </c>
      <c r="CG28" s="145" t="str">
        <f t="shared" si="62"/>
        <v/>
      </c>
      <c r="CH28" s="145" t="str">
        <f t="shared" si="62"/>
        <v/>
      </c>
      <c r="CI28" s="145" t="str">
        <f t="shared" si="62"/>
        <v/>
      </c>
      <c r="CJ28" s="145" t="str">
        <f t="shared" si="62"/>
        <v/>
      </c>
      <c r="CK28" s="145" t="str">
        <f t="shared" si="62"/>
        <v/>
      </c>
      <c r="CL28" s="145" t="str">
        <f t="shared" si="62"/>
        <v/>
      </c>
      <c r="CM28" s="145" t="str">
        <f t="shared" si="62"/>
        <v/>
      </c>
      <c r="CN28" s="145" t="str">
        <f t="shared" si="62"/>
        <v/>
      </c>
      <c r="CO28" s="145" t="str">
        <f t="shared" si="62"/>
        <v/>
      </c>
      <c r="CP28" s="145" t="str">
        <f t="shared" si="62"/>
        <v/>
      </c>
      <c r="CQ28" s="145" t="str">
        <f t="shared" si="62"/>
        <v/>
      </c>
      <c r="CR28" s="145" t="str">
        <f t="shared" si="62"/>
        <v/>
      </c>
      <c r="CS28" s="145" t="str">
        <f t="shared" si="62"/>
        <v/>
      </c>
      <c r="CT28" s="145" t="str">
        <f t="shared" ref="CT28:CZ28" si="63">IF($DH$45=0,"",IF(SUMIF($A$35:$A$44,CT$2,$DH$35:$DH$44)=0,"",SUMIF($A$35:$A$44,CT$2,$DH$35:$DH$44)))</f>
        <v/>
      </c>
      <c r="CU28" s="145" t="str">
        <f t="shared" si="63"/>
        <v/>
      </c>
      <c r="CV28" s="145" t="str">
        <f t="shared" si="63"/>
        <v/>
      </c>
      <c r="CW28" s="145" t="str">
        <f t="shared" si="63"/>
        <v/>
      </c>
      <c r="CX28" s="145" t="str">
        <f t="shared" si="63"/>
        <v/>
      </c>
      <c r="CY28" s="145" t="str">
        <f t="shared" si="63"/>
        <v/>
      </c>
      <c r="CZ28" s="145" t="str">
        <f t="shared" si="63"/>
        <v/>
      </c>
    </row>
    <row r="29" spans="1:113" ht="13.5" thickBot="1" x14ac:dyDescent="0.25">
      <c r="A29" s="817" t="s">
        <v>213</v>
      </c>
      <c r="B29" s="818"/>
      <c r="C29" s="818"/>
      <c r="D29" s="146" t="str">
        <f t="shared" si="0"/>
        <v/>
      </c>
      <c r="E29" s="146" t="str">
        <f t="shared" ref="E29:H29" si="64">IF(SUM(E8:E28)=0,"",SUM(E8:E28))</f>
        <v/>
      </c>
      <c r="F29" s="147" t="str">
        <f t="shared" si="64"/>
        <v/>
      </c>
      <c r="G29" s="129" t="str">
        <f t="shared" si="64"/>
        <v/>
      </c>
      <c r="H29" s="129" t="str">
        <f t="shared" si="64"/>
        <v/>
      </c>
      <c r="I29" s="129" t="str">
        <f t="shared" ref="I29:BT29" si="65">IF(SUM(I8:I28)=0,"",SUM(I8:I28))</f>
        <v/>
      </c>
      <c r="J29" s="129" t="str">
        <f t="shared" si="65"/>
        <v/>
      </c>
      <c r="K29" s="129" t="str">
        <f t="shared" si="65"/>
        <v/>
      </c>
      <c r="L29" s="129" t="str">
        <f t="shared" si="65"/>
        <v/>
      </c>
      <c r="M29" s="129" t="str">
        <f t="shared" si="65"/>
        <v/>
      </c>
      <c r="N29" s="129" t="str">
        <f t="shared" si="65"/>
        <v/>
      </c>
      <c r="O29" s="129" t="str">
        <f t="shared" si="65"/>
        <v/>
      </c>
      <c r="P29" s="129" t="str">
        <f t="shared" si="65"/>
        <v/>
      </c>
      <c r="Q29" s="129" t="str">
        <f t="shared" si="65"/>
        <v/>
      </c>
      <c r="R29" s="129" t="str">
        <f t="shared" si="65"/>
        <v/>
      </c>
      <c r="S29" s="129" t="str">
        <f t="shared" si="65"/>
        <v/>
      </c>
      <c r="T29" s="129" t="str">
        <f t="shared" si="65"/>
        <v/>
      </c>
      <c r="U29" s="129" t="str">
        <f t="shared" si="65"/>
        <v/>
      </c>
      <c r="V29" s="129" t="str">
        <f t="shared" si="65"/>
        <v/>
      </c>
      <c r="W29" s="129" t="str">
        <f t="shared" si="65"/>
        <v/>
      </c>
      <c r="X29" s="129" t="str">
        <f t="shared" si="65"/>
        <v/>
      </c>
      <c r="Y29" s="129" t="str">
        <f t="shared" si="65"/>
        <v/>
      </c>
      <c r="Z29" s="129" t="str">
        <f t="shared" si="65"/>
        <v/>
      </c>
      <c r="AA29" s="129" t="str">
        <f t="shared" si="65"/>
        <v/>
      </c>
      <c r="AB29" s="129" t="str">
        <f t="shared" si="65"/>
        <v/>
      </c>
      <c r="AC29" s="129" t="str">
        <f t="shared" si="65"/>
        <v/>
      </c>
      <c r="AD29" s="129" t="str">
        <f t="shared" si="65"/>
        <v/>
      </c>
      <c r="AE29" s="129" t="str">
        <f t="shared" si="65"/>
        <v/>
      </c>
      <c r="AF29" s="129" t="str">
        <f t="shared" si="65"/>
        <v/>
      </c>
      <c r="AG29" s="129" t="str">
        <f t="shared" si="65"/>
        <v/>
      </c>
      <c r="AH29" s="129" t="str">
        <f t="shared" si="65"/>
        <v/>
      </c>
      <c r="AI29" s="129" t="str">
        <f t="shared" si="65"/>
        <v/>
      </c>
      <c r="AJ29" s="129" t="str">
        <f t="shared" si="65"/>
        <v/>
      </c>
      <c r="AK29" s="129" t="str">
        <f t="shared" si="65"/>
        <v/>
      </c>
      <c r="AL29" s="129" t="str">
        <f t="shared" si="65"/>
        <v/>
      </c>
      <c r="AM29" s="129" t="str">
        <f t="shared" si="65"/>
        <v/>
      </c>
      <c r="AN29" s="129" t="str">
        <f t="shared" si="65"/>
        <v/>
      </c>
      <c r="AO29" s="129" t="str">
        <f t="shared" si="65"/>
        <v/>
      </c>
      <c r="AP29" s="129" t="str">
        <f t="shared" si="65"/>
        <v/>
      </c>
      <c r="AQ29" s="129" t="str">
        <f t="shared" si="65"/>
        <v/>
      </c>
      <c r="AR29" s="129" t="str">
        <f t="shared" si="65"/>
        <v/>
      </c>
      <c r="AS29" s="129" t="str">
        <f t="shared" si="65"/>
        <v/>
      </c>
      <c r="AT29" s="129" t="str">
        <f t="shared" si="65"/>
        <v/>
      </c>
      <c r="AU29" s="129" t="str">
        <f t="shared" si="65"/>
        <v/>
      </c>
      <c r="AV29" s="129" t="str">
        <f t="shared" si="65"/>
        <v/>
      </c>
      <c r="AW29" s="129" t="str">
        <f t="shared" si="65"/>
        <v/>
      </c>
      <c r="AX29" s="129" t="str">
        <f t="shared" si="65"/>
        <v/>
      </c>
      <c r="AY29" s="129" t="str">
        <f t="shared" si="65"/>
        <v/>
      </c>
      <c r="AZ29" s="129" t="str">
        <f t="shared" si="65"/>
        <v/>
      </c>
      <c r="BA29" s="129" t="str">
        <f t="shared" si="65"/>
        <v/>
      </c>
      <c r="BB29" s="129" t="str">
        <f t="shared" si="65"/>
        <v/>
      </c>
      <c r="BC29" s="129" t="str">
        <f t="shared" si="65"/>
        <v/>
      </c>
      <c r="BD29" s="129" t="str">
        <f t="shared" si="65"/>
        <v/>
      </c>
      <c r="BE29" s="129" t="str">
        <f t="shared" si="65"/>
        <v/>
      </c>
      <c r="BF29" s="129" t="str">
        <f t="shared" si="65"/>
        <v/>
      </c>
      <c r="BG29" s="129" t="str">
        <f t="shared" si="65"/>
        <v/>
      </c>
      <c r="BH29" s="129" t="str">
        <f t="shared" si="65"/>
        <v/>
      </c>
      <c r="BI29" s="129" t="str">
        <f t="shared" si="65"/>
        <v/>
      </c>
      <c r="BJ29" s="129" t="str">
        <f t="shared" si="65"/>
        <v/>
      </c>
      <c r="BK29" s="129" t="str">
        <f t="shared" si="65"/>
        <v/>
      </c>
      <c r="BL29" s="129" t="str">
        <f t="shared" si="65"/>
        <v/>
      </c>
      <c r="BM29" s="129" t="str">
        <f t="shared" si="65"/>
        <v/>
      </c>
      <c r="BN29" s="129" t="str">
        <f t="shared" si="65"/>
        <v/>
      </c>
      <c r="BO29" s="129" t="str">
        <f t="shared" si="65"/>
        <v/>
      </c>
      <c r="BP29" s="129" t="str">
        <f t="shared" si="65"/>
        <v/>
      </c>
      <c r="BQ29" s="129" t="str">
        <f t="shared" si="65"/>
        <v/>
      </c>
      <c r="BR29" s="129" t="str">
        <f t="shared" si="65"/>
        <v/>
      </c>
      <c r="BS29" s="129" t="str">
        <f t="shared" si="65"/>
        <v/>
      </c>
      <c r="BT29" s="129" t="str">
        <f t="shared" si="65"/>
        <v/>
      </c>
      <c r="BU29" s="129" t="str">
        <f t="shared" ref="BU29:CS29" si="66">IF(SUM(BU8:BU28)=0,"",SUM(BU8:BU28))</f>
        <v/>
      </c>
      <c r="BV29" s="129" t="str">
        <f t="shared" si="66"/>
        <v/>
      </c>
      <c r="BW29" s="129" t="str">
        <f t="shared" si="66"/>
        <v/>
      </c>
      <c r="BX29" s="129" t="str">
        <f t="shared" si="66"/>
        <v/>
      </c>
      <c r="BY29" s="129" t="str">
        <f t="shared" si="66"/>
        <v/>
      </c>
      <c r="BZ29" s="129" t="str">
        <f t="shared" si="66"/>
        <v/>
      </c>
      <c r="CA29" s="129" t="str">
        <f t="shared" si="66"/>
        <v/>
      </c>
      <c r="CB29" s="129" t="str">
        <f t="shared" si="66"/>
        <v/>
      </c>
      <c r="CC29" s="129" t="str">
        <f t="shared" si="66"/>
        <v/>
      </c>
      <c r="CD29" s="129" t="str">
        <f t="shared" si="66"/>
        <v/>
      </c>
      <c r="CE29" s="129" t="str">
        <f t="shared" si="66"/>
        <v/>
      </c>
      <c r="CF29" s="129" t="str">
        <f t="shared" si="66"/>
        <v/>
      </c>
      <c r="CG29" s="129" t="str">
        <f t="shared" si="66"/>
        <v/>
      </c>
      <c r="CH29" s="129" t="str">
        <f t="shared" si="66"/>
        <v/>
      </c>
      <c r="CI29" s="129" t="str">
        <f t="shared" si="66"/>
        <v/>
      </c>
      <c r="CJ29" s="129" t="str">
        <f t="shared" si="66"/>
        <v/>
      </c>
      <c r="CK29" s="129" t="str">
        <f t="shared" si="66"/>
        <v/>
      </c>
      <c r="CL29" s="129" t="str">
        <f t="shared" si="66"/>
        <v/>
      </c>
      <c r="CM29" s="129" t="str">
        <f t="shared" si="66"/>
        <v/>
      </c>
      <c r="CN29" s="129" t="str">
        <f t="shared" si="66"/>
        <v/>
      </c>
      <c r="CO29" s="129" t="str">
        <f t="shared" si="66"/>
        <v/>
      </c>
      <c r="CP29" s="129" t="str">
        <f t="shared" si="66"/>
        <v/>
      </c>
      <c r="CQ29" s="129" t="str">
        <f t="shared" si="66"/>
        <v/>
      </c>
      <c r="CR29" s="129" t="str">
        <f t="shared" si="66"/>
        <v/>
      </c>
      <c r="CS29" s="129" t="str">
        <f t="shared" si="66"/>
        <v/>
      </c>
      <c r="CT29" s="129" t="str">
        <f t="shared" ref="CT29:CZ29" si="67">IF(SUM(CT8:CT28)=0,"",SUM(CT8:CT28))</f>
        <v/>
      </c>
      <c r="CU29" s="129" t="str">
        <f t="shared" si="67"/>
        <v/>
      </c>
      <c r="CV29" s="129" t="str">
        <f t="shared" si="67"/>
        <v/>
      </c>
      <c r="CW29" s="129" t="str">
        <f t="shared" si="67"/>
        <v/>
      </c>
      <c r="CX29" s="129" t="str">
        <f t="shared" si="67"/>
        <v/>
      </c>
      <c r="CY29" s="129" t="str">
        <f t="shared" si="67"/>
        <v/>
      </c>
      <c r="CZ29" s="129" t="str">
        <f t="shared" si="67"/>
        <v/>
      </c>
    </row>
    <row r="30" spans="1:113" ht="13.5" thickBot="1" x14ac:dyDescent="0.25">
      <c r="A30" s="817" t="s">
        <v>889</v>
      </c>
      <c r="B30" s="818"/>
      <c r="C30" s="818"/>
      <c r="D30" s="210" t="str">
        <f t="shared" si="0"/>
        <v/>
      </c>
      <c r="E30" s="210"/>
      <c r="F30" s="211"/>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row>
    <row r="31" spans="1:113" ht="13.5" customHeight="1" x14ac:dyDescent="0.2">
      <c r="B31" s="2"/>
    </row>
    <row r="32" spans="1:113" ht="13.5" hidden="1" customHeight="1" x14ac:dyDescent="0.2">
      <c r="A32" s="763" t="s">
        <v>224</v>
      </c>
      <c r="B32" s="759" t="s">
        <v>1084</v>
      </c>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c r="CB32" s="760"/>
      <c r="CC32" s="760"/>
      <c r="CD32" s="760"/>
      <c r="CE32" s="760"/>
      <c r="CF32" s="760"/>
      <c r="CG32" s="760"/>
      <c r="CH32" s="760"/>
      <c r="CI32" s="760"/>
      <c r="CJ32" s="760"/>
      <c r="CK32" s="760"/>
      <c r="CL32" s="760"/>
      <c r="CM32" s="760"/>
      <c r="CN32" s="760"/>
      <c r="CO32" s="760"/>
      <c r="CP32" s="760"/>
      <c r="CQ32" s="760"/>
      <c r="CR32" s="760"/>
      <c r="CS32" s="760"/>
      <c r="CT32" s="760"/>
      <c r="CU32" s="760"/>
      <c r="CV32" s="760"/>
      <c r="CW32" s="760"/>
      <c r="CX32" s="760"/>
      <c r="CY32" s="760"/>
      <c r="CZ32" s="760"/>
      <c r="DA32" s="760"/>
      <c r="DB32" s="760"/>
      <c r="DC32" s="760"/>
      <c r="DD32" s="760"/>
      <c r="DE32" s="760"/>
      <c r="DF32" s="760"/>
      <c r="DG32" s="760"/>
      <c r="DH32" s="760"/>
      <c r="DI32" s="761"/>
    </row>
    <row r="33" spans="1:113" ht="13.5" hidden="1" customHeight="1" x14ac:dyDescent="0.2">
      <c r="A33" s="764"/>
      <c r="B33" s="753" t="s">
        <v>1154</v>
      </c>
      <c r="C33" s="753"/>
      <c r="D33" s="753"/>
      <c r="E33" s="753"/>
      <c r="F33" s="753" t="s">
        <v>1155</v>
      </c>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4" t="s">
        <v>226</v>
      </c>
      <c r="CW33" s="755"/>
      <c r="CX33" s="755"/>
      <c r="CY33" s="756"/>
      <c r="CZ33" s="753" t="s">
        <v>1038</v>
      </c>
      <c r="DA33" s="753"/>
      <c r="DB33" s="753"/>
      <c r="DC33" s="753"/>
      <c r="DD33" s="753" t="s">
        <v>1156</v>
      </c>
      <c r="DE33" s="753"/>
      <c r="DF33" s="753"/>
      <c r="DG33" s="753"/>
      <c r="DH33" s="753" t="s">
        <v>1157</v>
      </c>
      <c r="DI33" s="762" t="s">
        <v>1176</v>
      </c>
    </row>
    <row r="34" spans="1:113" ht="13.5" hidden="1" customHeight="1" x14ac:dyDescent="0.2">
      <c r="A34" s="764"/>
      <c r="B34" s="184" t="s">
        <v>1158</v>
      </c>
      <c r="C34" s="184" t="s">
        <v>1159</v>
      </c>
      <c r="D34" s="184" t="s">
        <v>1160</v>
      </c>
      <c r="E34" s="184" t="s">
        <v>1161</v>
      </c>
      <c r="F34" s="184" t="s">
        <v>1158</v>
      </c>
      <c r="G34" s="184" t="s">
        <v>1159</v>
      </c>
      <c r="H34" s="184" t="s">
        <v>1160</v>
      </c>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184" t="s">
        <v>1161</v>
      </c>
      <c r="CV34" s="184" t="s">
        <v>1158</v>
      </c>
      <c r="CW34" s="184" t="s">
        <v>1159</v>
      </c>
      <c r="CX34" s="184" t="s">
        <v>1160</v>
      </c>
      <c r="CY34" s="184" t="s">
        <v>1161</v>
      </c>
      <c r="CZ34" s="184" t="s">
        <v>1158</v>
      </c>
      <c r="DA34" s="184" t="s">
        <v>1159</v>
      </c>
      <c r="DB34" s="184" t="s">
        <v>1160</v>
      </c>
      <c r="DC34" s="184" t="s">
        <v>1161</v>
      </c>
      <c r="DD34" s="184" t="s">
        <v>1158</v>
      </c>
      <c r="DE34" s="184" t="s">
        <v>1159</v>
      </c>
      <c r="DF34" s="184" t="s">
        <v>1160</v>
      </c>
      <c r="DG34" s="184" t="s">
        <v>1161</v>
      </c>
      <c r="DH34" s="753"/>
      <c r="DI34" s="762"/>
    </row>
    <row r="35" spans="1:113" ht="13.5" hidden="1" customHeight="1" x14ac:dyDescent="0.2">
      <c r="A35" s="170">
        <v>1</v>
      </c>
      <c r="B35" s="179">
        <f>COUNTIF(J車種重量,CONCATENATE($A35,11))</f>
        <v>0</v>
      </c>
      <c r="C35" s="179">
        <f>COUNTIF(J車種重量,CONCATENATE($A35,12))</f>
        <v>0</v>
      </c>
      <c r="D35" s="179">
        <f>COUNTIF(J車種重量,CONCATENATE($A35,13))</f>
        <v>0</v>
      </c>
      <c r="E35" s="179">
        <f t="shared" ref="E35:E44" si="68">COUNTIF(J車種重量,CONCATENATE($A35,14))+COUNTIF(J車種重量,CONCATENATE($A35,15))</f>
        <v>0</v>
      </c>
      <c r="F35" s="179">
        <f>COUNTIF(J車種重量,CONCATENATE($A35,21))</f>
        <v>0</v>
      </c>
      <c r="G35" s="179">
        <f>COUNTIF(J車種重量,CONCATENATE($A35,22))</f>
        <v>0</v>
      </c>
      <c r="H35" s="179">
        <f>COUNTIF(J車種重量,CONCATENATE($A35,23))</f>
        <v>0</v>
      </c>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f>COUNTIF(J車種重量,CONCATENATE($A35,24))</f>
        <v>0</v>
      </c>
      <c r="CV35" s="179">
        <f>COUNTIF(J車種重量,CONCATENATE($A35,31))</f>
        <v>0</v>
      </c>
      <c r="CW35" s="179">
        <f>COUNTIF(J車種重量,CONCATENATE($A35,32))</f>
        <v>0</v>
      </c>
      <c r="CX35" s="179">
        <f>COUNTIF(J車種重量,CONCATENATE($A35,33))</f>
        <v>0</v>
      </c>
      <c r="CY35" s="179">
        <f t="shared" ref="CY35:CY44" si="69">COUNTIF(J車種重量,CONCATENATE($A35,34))+COUNTIF(J車種重量,CONCATENATE($A35,35))</f>
        <v>0</v>
      </c>
      <c r="CZ35" s="179">
        <f>COUNTIF(J車種重量,CONCATENATE($A35,41))</f>
        <v>0</v>
      </c>
      <c r="DA35" s="179">
        <f>COUNTIF(J車種重量,CONCATENATE($A35,42))</f>
        <v>0</v>
      </c>
      <c r="DB35" s="179">
        <f>COUNTIF(J車種重量,CONCATENATE($A35,43))</f>
        <v>0</v>
      </c>
      <c r="DC35" s="179">
        <f t="shared" ref="DC35:DC44" si="70">COUNTIF(J車種重量,CONCATENATE($A35,44))+COUNTIF(J車種重量,CONCATENATE($A35,45))</f>
        <v>0</v>
      </c>
      <c r="DD35" s="179">
        <f>COUNTIF(J車種重量,CONCATENATE($A35,51))+COUNTIF(J車種重量,CONCATENATE($A35,61))</f>
        <v>0</v>
      </c>
      <c r="DE35" s="179">
        <f>COUNTIF(J車種重量,CONCATENATE($A35,52))+COUNTIF(J車種重量,CONCATENATE($A35,62))</f>
        <v>0</v>
      </c>
      <c r="DF35" s="179">
        <f>COUNTIF(J車種重量,CONCATENATE($A35,53))+COUNTIF(J車種重量,CONCATENATE($A35,63))</f>
        <v>0</v>
      </c>
      <c r="DG35" s="179">
        <f t="shared" ref="DG35:DG44" si="71">COUNTIF(J車種重量,CONCATENATE($A35,54))+COUNTIF(J車種重量,CONCATENATE($A35,55))+COUNTIF(J車種重量,CONCATENATE($A35,64))+COUNTIF(J車種重量,CONCATENATE($A35,65))</f>
        <v>0</v>
      </c>
      <c r="DH35" s="179">
        <f>COUNTIF(J車種重量,CONCATENATE($A35,90))</f>
        <v>0</v>
      </c>
      <c r="DI35" s="180">
        <f t="shared" ref="DI35:DI44" si="72">SUM(B35:DH35)</f>
        <v>0</v>
      </c>
    </row>
    <row r="36" spans="1:113" ht="13.5" hidden="1" customHeight="1" x14ac:dyDescent="0.2">
      <c r="A36" s="170">
        <v>2</v>
      </c>
      <c r="B36" s="179">
        <f t="shared" ref="B36:B44" si="73">COUNTIF(J車種重量,CONCATENATE($A36,11))</f>
        <v>0</v>
      </c>
      <c r="C36" s="179">
        <f t="shared" ref="C36:C44" si="74">COUNTIF(J車種重量,CONCATENATE($A36,12))</f>
        <v>0</v>
      </c>
      <c r="D36" s="179">
        <f t="shared" ref="D36:D44" si="75">COUNTIF(J車種重量,CONCATENATE($A36,13))</f>
        <v>0</v>
      </c>
      <c r="E36" s="179">
        <f t="shared" si="68"/>
        <v>0</v>
      </c>
      <c r="F36" s="179">
        <f t="shared" ref="F36:F44" si="76">COUNTIF(J車種重量,CONCATENATE($A36,21))</f>
        <v>0</v>
      </c>
      <c r="G36" s="179">
        <f t="shared" ref="G36:G44" si="77">COUNTIF(J車種重量,CONCATENATE($A36,22))</f>
        <v>0</v>
      </c>
      <c r="H36" s="179">
        <f t="shared" ref="H36:H44" si="78">COUNTIF(J車種重量,CONCATENATE($A36,23))</f>
        <v>0</v>
      </c>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f t="shared" ref="CU36:CU44" si="79">COUNTIF(J車種重量,CONCATENATE($A36,24))</f>
        <v>0</v>
      </c>
      <c r="CV36" s="179">
        <f t="shared" ref="CV36:CV44" si="80">COUNTIF(J車種重量,CONCATENATE($A36,31))</f>
        <v>0</v>
      </c>
      <c r="CW36" s="179">
        <f t="shared" ref="CW36:CW44" si="81">COUNTIF(J車種重量,CONCATENATE($A36,32))</f>
        <v>0</v>
      </c>
      <c r="CX36" s="179">
        <f t="shared" ref="CX36:CX44" si="82">COUNTIF(J車種重量,CONCATENATE($A36,33))</f>
        <v>0</v>
      </c>
      <c r="CY36" s="179">
        <f t="shared" si="69"/>
        <v>0</v>
      </c>
      <c r="CZ36" s="179">
        <f t="shared" ref="CZ36:CZ44" si="83">COUNTIF(J車種重量,CONCATENATE($A36,41))</f>
        <v>0</v>
      </c>
      <c r="DA36" s="179">
        <f t="shared" ref="DA36:DA44" si="84">COUNTIF(J車種重量,CONCATENATE($A36,42))</f>
        <v>0</v>
      </c>
      <c r="DB36" s="179">
        <f t="shared" ref="DB36:DB44" si="85">COUNTIF(J車種重量,CONCATENATE($A36,43))</f>
        <v>0</v>
      </c>
      <c r="DC36" s="179">
        <f t="shared" si="70"/>
        <v>0</v>
      </c>
      <c r="DD36" s="179">
        <f t="shared" ref="DD36:DD44" si="86">COUNTIF(J車種重量,CONCATENATE($A36,51))+COUNTIF(J車種重量,CONCATENATE($A36,61))</f>
        <v>0</v>
      </c>
      <c r="DE36" s="179">
        <f t="shared" ref="DE36:DE44" si="87">COUNTIF(J車種重量,CONCATENATE($A36,52))+COUNTIF(J車種重量,CONCATENATE($A36,62))</f>
        <v>0</v>
      </c>
      <c r="DF36" s="179">
        <f t="shared" ref="DF36:DF44" si="88">COUNTIF(J車種重量,CONCATENATE($A36,53))+COUNTIF(J車種重量,CONCATENATE($A36,63))</f>
        <v>0</v>
      </c>
      <c r="DG36" s="179">
        <f t="shared" si="71"/>
        <v>0</v>
      </c>
      <c r="DH36" s="179">
        <f t="shared" ref="DH36:DH44" si="89">COUNTIF(J車種重量,CONCATENATE($A36,90))</f>
        <v>0</v>
      </c>
      <c r="DI36" s="180">
        <f t="shared" si="72"/>
        <v>0</v>
      </c>
    </row>
    <row r="37" spans="1:113" ht="13.5" hidden="1" customHeight="1" x14ac:dyDescent="0.2">
      <c r="A37" s="170">
        <v>3</v>
      </c>
      <c r="B37" s="179">
        <f t="shared" si="73"/>
        <v>0</v>
      </c>
      <c r="C37" s="179">
        <f t="shared" si="74"/>
        <v>0</v>
      </c>
      <c r="D37" s="179">
        <f t="shared" si="75"/>
        <v>0</v>
      </c>
      <c r="E37" s="179">
        <f t="shared" si="68"/>
        <v>0</v>
      </c>
      <c r="F37" s="179">
        <f t="shared" si="76"/>
        <v>0</v>
      </c>
      <c r="G37" s="179">
        <f t="shared" si="77"/>
        <v>0</v>
      </c>
      <c r="H37" s="179">
        <f t="shared" si="78"/>
        <v>0</v>
      </c>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f t="shared" si="79"/>
        <v>0</v>
      </c>
      <c r="CV37" s="179">
        <f t="shared" si="80"/>
        <v>0</v>
      </c>
      <c r="CW37" s="179">
        <f t="shared" si="81"/>
        <v>0</v>
      </c>
      <c r="CX37" s="179">
        <f t="shared" si="82"/>
        <v>0</v>
      </c>
      <c r="CY37" s="179">
        <f t="shared" si="69"/>
        <v>0</v>
      </c>
      <c r="CZ37" s="179">
        <f t="shared" si="83"/>
        <v>0</v>
      </c>
      <c r="DA37" s="179">
        <f t="shared" si="84"/>
        <v>0</v>
      </c>
      <c r="DB37" s="179">
        <f t="shared" si="85"/>
        <v>0</v>
      </c>
      <c r="DC37" s="179">
        <f t="shared" si="70"/>
        <v>0</v>
      </c>
      <c r="DD37" s="179">
        <f t="shared" si="86"/>
        <v>0</v>
      </c>
      <c r="DE37" s="179">
        <f t="shared" si="87"/>
        <v>0</v>
      </c>
      <c r="DF37" s="179">
        <f t="shared" si="88"/>
        <v>0</v>
      </c>
      <c r="DG37" s="179">
        <f t="shared" si="71"/>
        <v>0</v>
      </c>
      <c r="DH37" s="179">
        <f t="shared" si="89"/>
        <v>0</v>
      </c>
      <c r="DI37" s="180">
        <f t="shared" si="72"/>
        <v>0</v>
      </c>
    </row>
    <row r="38" spans="1:113" ht="13.5" hidden="1" customHeight="1" x14ac:dyDescent="0.2">
      <c r="A38" s="170">
        <v>4</v>
      </c>
      <c r="B38" s="179">
        <f t="shared" si="73"/>
        <v>0</v>
      </c>
      <c r="C38" s="179">
        <f t="shared" si="74"/>
        <v>0</v>
      </c>
      <c r="D38" s="179">
        <f t="shared" si="75"/>
        <v>0</v>
      </c>
      <c r="E38" s="179">
        <f t="shared" si="68"/>
        <v>0</v>
      </c>
      <c r="F38" s="179">
        <f t="shared" si="76"/>
        <v>0</v>
      </c>
      <c r="G38" s="179">
        <f t="shared" si="77"/>
        <v>0</v>
      </c>
      <c r="H38" s="179">
        <f t="shared" si="78"/>
        <v>0</v>
      </c>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f t="shared" si="79"/>
        <v>0</v>
      </c>
      <c r="CV38" s="179">
        <f t="shared" si="80"/>
        <v>0</v>
      </c>
      <c r="CW38" s="179">
        <f t="shared" si="81"/>
        <v>0</v>
      </c>
      <c r="CX38" s="179">
        <f t="shared" si="82"/>
        <v>0</v>
      </c>
      <c r="CY38" s="179">
        <f t="shared" si="69"/>
        <v>0</v>
      </c>
      <c r="CZ38" s="179">
        <f t="shared" si="83"/>
        <v>0</v>
      </c>
      <c r="DA38" s="179">
        <f t="shared" si="84"/>
        <v>0</v>
      </c>
      <c r="DB38" s="179">
        <f t="shared" si="85"/>
        <v>0</v>
      </c>
      <c r="DC38" s="179">
        <f t="shared" si="70"/>
        <v>0</v>
      </c>
      <c r="DD38" s="179">
        <f t="shared" si="86"/>
        <v>0</v>
      </c>
      <c r="DE38" s="179">
        <f t="shared" si="87"/>
        <v>0</v>
      </c>
      <c r="DF38" s="179">
        <f t="shared" si="88"/>
        <v>0</v>
      </c>
      <c r="DG38" s="179">
        <f t="shared" si="71"/>
        <v>0</v>
      </c>
      <c r="DH38" s="179">
        <f t="shared" si="89"/>
        <v>0</v>
      </c>
      <c r="DI38" s="180">
        <f t="shared" si="72"/>
        <v>0</v>
      </c>
    </row>
    <row r="39" spans="1:113" ht="13.5" hidden="1" customHeight="1" x14ac:dyDescent="0.2">
      <c r="A39" s="170">
        <v>5</v>
      </c>
      <c r="B39" s="179">
        <f t="shared" si="73"/>
        <v>0</v>
      </c>
      <c r="C39" s="179">
        <f t="shared" si="74"/>
        <v>0</v>
      </c>
      <c r="D39" s="179">
        <f t="shared" si="75"/>
        <v>0</v>
      </c>
      <c r="E39" s="179">
        <f t="shared" si="68"/>
        <v>0</v>
      </c>
      <c r="F39" s="179">
        <f t="shared" si="76"/>
        <v>0</v>
      </c>
      <c r="G39" s="179">
        <f t="shared" si="77"/>
        <v>0</v>
      </c>
      <c r="H39" s="179">
        <f t="shared" si="78"/>
        <v>0</v>
      </c>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f t="shared" si="79"/>
        <v>0</v>
      </c>
      <c r="CV39" s="179">
        <f t="shared" si="80"/>
        <v>0</v>
      </c>
      <c r="CW39" s="179">
        <f t="shared" si="81"/>
        <v>0</v>
      </c>
      <c r="CX39" s="179">
        <f t="shared" si="82"/>
        <v>0</v>
      </c>
      <c r="CY39" s="179">
        <f t="shared" si="69"/>
        <v>0</v>
      </c>
      <c r="CZ39" s="179">
        <f t="shared" si="83"/>
        <v>0</v>
      </c>
      <c r="DA39" s="179">
        <f t="shared" si="84"/>
        <v>0</v>
      </c>
      <c r="DB39" s="179">
        <f t="shared" si="85"/>
        <v>0</v>
      </c>
      <c r="DC39" s="179">
        <f t="shared" si="70"/>
        <v>0</v>
      </c>
      <c r="DD39" s="179">
        <f t="shared" si="86"/>
        <v>0</v>
      </c>
      <c r="DE39" s="179">
        <f t="shared" si="87"/>
        <v>0</v>
      </c>
      <c r="DF39" s="179">
        <f t="shared" si="88"/>
        <v>0</v>
      </c>
      <c r="DG39" s="179">
        <f t="shared" si="71"/>
        <v>0</v>
      </c>
      <c r="DH39" s="179">
        <f t="shared" si="89"/>
        <v>0</v>
      </c>
      <c r="DI39" s="180">
        <f t="shared" si="72"/>
        <v>0</v>
      </c>
    </row>
    <row r="40" spans="1:113" ht="13.5" hidden="1" customHeight="1" x14ac:dyDescent="0.2">
      <c r="A40" s="170">
        <v>6</v>
      </c>
      <c r="B40" s="179">
        <f t="shared" si="73"/>
        <v>0</v>
      </c>
      <c r="C40" s="179">
        <f t="shared" si="74"/>
        <v>0</v>
      </c>
      <c r="D40" s="179">
        <f t="shared" si="75"/>
        <v>0</v>
      </c>
      <c r="E40" s="179">
        <f t="shared" si="68"/>
        <v>0</v>
      </c>
      <c r="F40" s="179">
        <f t="shared" si="76"/>
        <v>0</v>
      </c>
      <c r="G40" s="179">
        <f t="shared" si="77"/>
        <v>0</v>
      </c>
      <c r="H40" s="179">
        <f t="shared" si="78"/>
        <v>0</v>
      </c>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f t="shared" si="79"/>
        <v>0</v>
      </c>
      <c r="CV40" s="179">
        <f t="shared" si="80"/>
        <v>0</v>
      </c>
      <c r="CW40" s="179">
        <f t="shared" si="81"/>
        <v>0</v>
      </c>
      <c r="CX40" s="179">
        <f t="shared" si="82"/>
        <v>0</v>
      </c>
      <c r="CY40" s="179">
        <f t="shared" si="69"/>
        <v>0</v>
      </c>
      <c r="CZ40" s="179">
        <f t="shared" si="83"/>
        <v>0</v>
      </c>
      <c r="DA40" s="179">
        <f t="shared" si="84"/>
        <v>0</v>
      </c>
      <c r="DB40" s="179">
        <f t="shared" si="85"/>
        <v>0</v>
      </c>
      <c r="DC40" s="179">
        <f t="shared" si="70"/>
        <v>0</v>
      </c>
      <c r="DD40" s="179">
        <f t="shared" si="86"/>
        <v>0</v>
      </c>
      <c r="DE40" s="179">
        <f t="shared" si="87"/>
        <v>0</v>
      </c>
      <c r="DF40" s="179">
        <f t="shared" si="88"/>
        <v>0</v>
      </c>
      <c r="DG40" s="179">
        <f t="shared" si="71"/>
        <v>0</v>
      </c>
      <c r="DH40" s="179">
        <f t="shared" si="89"/>
        <v>0</v>
      </c>
      <c r="DI40" s="180">
        <f t="shared" si="72"/>
        <v>0</v>
      </c>
    </row>
    <row r="41" spans="1:113" ht="13.5" hidden="1" customHeight="1" x14ac:dyDescent="0.2">
      <c r="A41" s="170">
        <v>7</v>
      </c>
      <c r="B41" s="179">
        <f t="shared" si="73"/>
        <v>0</v>
      </c>
      <c r="C41" s="179">
        <f t="shared" si="74"/>
        <v>0</v>
      </c>
      <c r="D41" s="179">
        <f t="shared" si="75"/>
        <v>0</v>
      </c>
      <c r="E41" s="179">
        <f t="shared" si="68"/>
        <v>0</v>
      </c>
      <c r="F41" s="179">
        <f t="shared" si="76"/>
        <v>0</v>
      </c>
      <c r="G41" s="179">
        <f t="shared" si="77"/>
        <v>0</v>
      </c>
      <c r="H41" s="179">
        <f t="shared" si="78"/>
        <v>0</v>
      </c>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f t="shared" si="79"/>
        <v>0</v>
      </c>
      <c r="CV41" s="179">
        <f t="shared" si="80"/>
        <v>0</v>
      </c>
      <c r="CW41" s="179">
        <f t="shared" si="81"/>
        <v>0</v>
      </c>
      <c r="CX41" s="179">
        <f t="shared" si="82"/>
        <v>0</v>
      </c>
      <c r="CY41" s="179">
        <f t="shared" si="69"/>
        <v>0</v>
      </c>
      <c r="CZ41" s="179">
        <f t="shared" si="83"/>
        <v>0</v>
      </c>
      <c r="DA41" s="179">
        <f t="shared" si="84"/>
        <v>0</v>
      </c>
      <c r="DB41" s="179">
        <f t="shared" si="85"/>
        <v>0</v>
      </c>
      <c r="DC41" s="179">
        <f t="shared" si="70"/>
        <v>0</v>
      </c>
      <c r="DD41" s="179">
        <f t="shared" si="86"/>
        <v>0</v>
      </c>
      <c r="DE41" s="179">
        <f t="shared" si="87"/>
        <v>0</v>
      </c>
      <c r="DF41" s="179">
        <f t="shared" si="88"/>
        <v>0</v>
      </c>
      <c r="DG41" s="179">
        <f t="shared" si="71"/>
        <v>0</v>
      </c>
      <c r="DH41" s="179">
        <f t="shared" si="89"/>
        <v>0</v>
      </c>
      <c r="DI41" s="180">
        <f t="shared" si="72"/>
        <v>0</v>
      </c>
    </row>
    <row r="42" spans="1:113" ht="13.5" hidden="1" customHeight="1" x14ac:dyDescent="0.2">
      <c r="A42" s="170">
        <v>8</v>
      </c>
      <c r="B42" s="179">
        <f t="shared" si="73"/>
        <v>0</v>
      </c>
      <c r="C42" s="179">
        <f t="shared" si="74"/>
        <v>0</v>
      </c>
      <c r="D42" s="179">
        <f t="shared" si="75"/>
        <v>0</v>
      </c>
      <c r="E42" s="179">
        <f t="shared" si="68"/>
        <v>0</v>
      </c>
      <c r="F42" s="179">
        <f t="shared" si="76"/>
        <v>0</v>
      </c>
      <c r="G42" s="179">
        <f t="shared" si="77"/>
        <v>0</v>
      </c>
      <c r="H42" s="179">
        <f t="shared" si="78"/>
        <v>0</v>
      </c>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f t="shared" si="79"/>
        <v>0</v>
      </c>
      <c r="CV42" s="179">
        <f t="shared" si="80"/>
        <v>0</v>
      </c>
      <c r="CW42" s="179">
        <f t="shared" si="81"/>
        <v>0</v>
      </c>
      <c r="CX42" s="179">
        <f t="shared" si="82"/>
        <v>0</v>
      </c>
      <c r="CY42" s="179">
        <f t="shared" si="69"/>
        <v>0</v>
      </c>
      <c r="CZ42" s="179">
        <f t="shared" si="83"/>
        <v>0</v>
      </c>
      <c r="DA42" s="179">
        <f t="shared" si="84"/>
        <v>0</v>
      </c>
      <c r="DB42" s="179">
        <f t="shared" si="85"/>
        <v>0</v>
      </c>
      <c r="DC42" s="179">
        <f t="shared" si="70"/>
        <v>0</v>
      </c>
      <c r="DD42" s="179">
        <f t="shared" si="86"/>
        <v>0</v>
      </c>
      <c r="DE42" s="179">
        <f t="shared" si="87"/>
        <v>0</v>
      </c>
      <c r="DF42" s="179">
        <f t="shared" si="88"/>
        <v>0</v>
      </c>
      <c r="DG42" s="179">
        <f t="shared" si="71"/>
        <v>0</v>
      </c>
      <c r="DH42" s="179">
        <f t="shared" si="89"/>
        <v>0</v>
      </c>
      <c r="DI42" s="180">
        <f t="shared" si="72"/>
        <v>0</v>
      </c>
    </row>
    <row r="43" spans="1:113" ht="13.5" hidden="1" customHeight="1" x14ac:dyDescent="0.2">
      <c r="A43" s="170">
        <v>9</v>
      </c>
      <c r="B43" s="179">
        <f t="shared" si="73"/>
        <v>0</v>
      </c>
      <c r="C43" s="179">
        <f t="shared" si="74"/>
        <v>0</v>
      </c>
      <c r="D43" s="179">
        <f t="shared" si="75"/>
        <v>0</v>
      </c>
      <c r="E43" s="179">
        <f t="shared" si="68"/>
        <v>0</v>
      </c>
      <c r="F43" s="179">
        <f t="shared" si="76"/>
        <v>0</v>
      </c>
      <c r="G43" s="179">
        <f t="shared" si="77"/>
        <v>0</v>
      </c>
      <c r="H43" s="179">
        <f t="shared" si="78"/>
        <v>0</v>
      </c>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f t="shared" si="79"/>
        <v>0</v>
      </c>
      <c r="CV43" s="179">
        <f t="shared" si="80"/>
        <v>0</v>
      </c>
      <c r="CW43" s="179">
        <f t="shared" si="81"/>
        <v>0</v>
      </c>
      <c r="CX43" s="179">
        <f t="shared" si="82"/>
        <v>0</v>
      </c>
      <c r="CY43" s="179">
        <f t="shared" si="69"/>
        <v>0</v>
      </c>
      <c r="CZ43" s="179">
        <f t="shared" si="83"/>
        <v>0</v>
      </c>
      <c r="DA43" s="179">
        <f t="shared" si="84"/>
        <v>0</v>
      </c>
      <c r="DB43" s="179">
        <f t="shared" si="85"/>
        <v>0</v>
      </c>
      <c r="DC43" s="179">
        <f t="shared" si="70"/>
        <v>0</v>
      </c>
      <c r="DD43" s="179">
        <f t="shared" si="86"/>
        <v>0</v>
      </c>
      <c r="DE43" s="179">
        <f t="shared" si="87"/>
        <v>0</v>
      </c>
      <c r="DF43" s="179">
        <f t="shared" si="88"/>
        <v>0</v>
      </c>
      <c r="DG43" s="179">
        <f t="shared" si="71"/>
        <v>0</v>
      </c>
      <c r="DH43" s="179">
        <f t="shared" si="89"/>
        <v>0</v>
      </c>
      <c r="DI43" s="180">
        <f t="shared" si="72"/>
        <v>0</v>
      </c>
    </row>
    <row r="44" spans="1:113" ht="13.5" hidden="1" customHeight="1" x14ac:dyDescent="0.2">
      <c r="A44" s="170">
        <v>10</v>
      </c>
      <c r="B44" s="179">
        <f t="shared" si="73"/>
        <v>0</v>
      </c>
      <c r="C44" s="179">
        <f t="shared" si="74"/>
        <v>0</v>
      </c>
      <c r="D44" s="179">
        <f t="shared" si="75"/>
        <v>0</v>
      </c>
      <c r="E44" s="179">
        <f t="shared" si="68"/>
        <v>0</v>
      </c>
      <c r="F44" s="179">
        <f t="shared" si="76"/>
        <v>0</v>
      </c>
      <c r="G44" s="179">
        <f t="shared" si="77"/>
        <v>0</v>
      </c>
      <c r="H44" s="179">
        <f t="shared" si="78"/>
        <v>0</v>
      </c>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f t="shared" si="79"/>
        <v>0</v>
      </c>
      <c r="CV44" s="179">
        <f t="shared" si="80"/>
        <v>0</v>
      </c>
      <c r="CW44" s="179">
        <f t="shared" si="81"/>
        <v>0</v>
      </c>
      <c r="CX44" s="179">
        <f t="shared" si="82"/>
        <v>0</v>
      </c>
      <c r="CY44" s="179">
        <f t="shared" si="69"/>
        <v>0</v>
      </c>
      <c r="CZ44" s="179">
        <f t="shared" si="83"/>
        <v>0</v>
      </c>
      <c r="DA44" s="179">
        <f t="shared" si="84"/>
        <v>0</v>
      </c>
      <c r="DB44" s="179">
        <f t="shared" si="85"/>
        <v>0</v>
      </c>
      <c r="DC44" s="179">
        <f t="shared" si="70"/>
        <v>0</v>
      </c>
      <c r="DD44" s="179">
        <f t="shared" si="86"/>
        <v>0</v>
      </c>
      <c r="DE44" s="179">
        <f t="shared" si="87"/>
        <v>0</v>
      </c>
      <c r="DF44" s="179">
        <f t="shared" si="88"/>
        <v>0</v>
      </c>
      <c r="DG44" s="179">
        <f t="shared" si="71"/>
        <v>0</v>
      </c>
      <c r="DH44" s="179">
        <f t="shared" si="89"/>
        <v>0</v>
      </c>
      <c r="DI44" s="180">
        <f t="shared" si="72"/>
        <v>0</v>
      </c>
    </row>
    <row r="45" spans="1:113" ht="13.5" hidden="1" customHeight="1" thickBot="1" x14ac:dyDescent="0.25">
      <c r="A45" s="181" t="s">
        <v>1176</v>
      </c>
      <c r="B45" s="182">
        <f t="shared" ref="B45:CZ45" si="90">SUM(B35:B44)</f>
        <v>0</v>
      </c>
      <c r="C45" s="182">
        <f t="shared" si="90"/>
        <v>0</v>
      </c>
      <c r="D45" s="182">
        <f t="shared" si="90"/>
        <v>0</v>
      </c>
      <c r="E45" s="182">
        <f t="shared" si="90"/>
        <v>0</v>
      </c>
      <c r="F45" s="182">
        <f t="shared" si="90"/>
        <v>0</v>
      </c>
      <c r="G45" s="182">
        <f t="shared" si="90"/>
        <v>0</v>
      </c>
      <c r="H45" s="182">
        <f t="shared" si="90"/>
        <v>0</v>
      </c>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f t="shared" si="90"/>
        <v>0</v>
      </c>
      <c r="CV45" s="182">
        <f t="shared" si="90"/>
        <v>0</v>
      </c>
      <c r="CW45" s="182">
        <f t="shared" si="90"/>
        <v>0</v>
      </c>
      <c r="CX45" s="182">
        <f t="shared" si="90"/>
        <v>0</v>
      </c>
      <c r="CY45" s="182">
        <f t="shared" si="90"/>
        <v>0</v>
      </c>
      <c r="CZ45" s="182">
        <f t="shared" si="90"/>
        <v>0</v>
      </c>
      <c r="DA45" s="182">
        <f t="shared" ref="DA45:DI45" si="91">SUM(DA35:DA44)</f>
        <v>0</v>
      </c>
      <c r="DB45" s="182">
        <f t="shared" si="91"/>
        <v>0</v>
      </c>
      <c r="DC45" s="182">
        <f t="shared" si="91"/>
        <v>0</v>
      </c>
      <c r="DD45" s="182">
        <f t="shared" si="91"/>
        <v>0</v>
      </c>
      <c r="DE45" s="182">
        <f t="shared" si="91"/>
        <v>0</v>
      </c>
      <c r="DF45" s="182">
        <f t="shared" si="91"/>
        <v>0</v>
      </c>
      <c r="DG45" s="182">
        <f t="shared" si="91"/>
        <v>0</v>
      </c>
      <c r="DH45" s="182">
        <f t="shared" si="91"/>
        <v>0</v>
      </c>
      <c r="DI45" s="183">
        <f t="shared" si="91"/>
        <v>0</v>
      </c>
    </row>
    <row r="46" spans="1:113" ht="13.5" customHeight="1" x14ac:dyDescent="0.2"/>
    <row r="47" spans="1:113" ht="13.5" customHeight="1" x14ac:dyDescent="0.2"/>
    <row r="48" spans="1:1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A1:F1"/>
    <mergeCell ref="A30:C30"/>
    <mergeCell ref="A2:C2"/>
    <mergeCell ref="A8:B11"/>
    <mergeCell ref="A12:B15"/>
    <mergeCell ref="A6:C6"/>
    <mergeCell ref="A24:B27"/>
    <mergeCell ref="A7:B7"/>
    <mergeCell ref="A3:C3"/>
    <mergeCell ref="A4:C4"/>
    <mergeCell ref="DH33:DH34"/>
    <mergeCell ref="DI33:DI34"/>
    <mergeCell ref="A16:B19"/>
    <mergeCell ref="A5:C5"/>
    <mergeCell ref="CZ33:DC33"/>
    <mergeCell ref="DD33:DG33"/>
    <mergeCell ref="A28:C28"/>
    <mergeCell ref="A29:C29"/>
    <mergeCell ref="B32:DI32"/>
    <mergeCell ref="B33:E33"/>
    <mergeCell ref="A20:B23"/>
    <mergeCell ref="F33:CU33"/>
    <mergeCell ref="CV33:CY33"/>
    <mergeCell ref="A32:A34"/>
  </mergeCells>
  <phoneticPr fontId="3"/>
  <dataValidations count="3">
    <dataValidation imeMode="off" allowBlank="1" showInputMessage="1" showErrorMessage="1" sqref="G1 E5:CZ5" xr:uid="{00000000-0002-0000-0A00-000000000000}"/>
    <dataValidation type="whole" imeMode="off" operator="greaterThan" allowBlank="1" showInputMessage="1" showErrorMessage="1" sqref="E6:CZ6" xr:uid="{00000000-0002-0000-0A00-000001000000}">
      <formula1>0</formula1>
    </dataValidation>
    <dataValidation imeMode="hiragana" allowBlank="1" showInputMessage="1" showErrorMessage="1" sqref="E3:CZ4" xr:uid="{00000000-0002-0000-0A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 x14ac:dyDescent="0.2"/>
  <cols>
    <col min="1" max="18" width="8.90625" style="72" hidden="1" customWidth="1"/>
    <col min="19" max="19" width="8.90625" style="72" customWidth="1"/>
    <col min="20" max="20" width="11.6328125" style="72" customWidth="1"/>
    <col min="21" max="21" width="10.6328125" style="72" customWidth="1"/>
    <col min="22" max="22" width="12" style="72" customWidth="1"/>
    <col min="23" max="23" width="9" style="278"/>
    <col min="24" max="24" width="5.08984375" style="72" bestFit="1" customWidth="1"/>
    <col min="25" max="25" width="12.08984375" style="72" customWidth="1"/>
    <col min="26" max="28" width="9.08984375" style="72" customWidth="1"/>
    <col min="29" max="31" width="9" style="72"/>
    <col min="32" max="32" width="24.08984375" style="72" customWidth="1"/>
    <col min="33" max="33" width="25.08984375" style="72" customWidth="1"/>
    <col min="34" max="36" width="9" style="72"/>
    <col min="37" max="37" width="7.90625" style="72" customWidth="1"/>
    <col min="38" max="38" width="3.6328125" style="72" hidden="1" customWidth="1"/>
    <col min="39" max="39" width="10.08984375" style="72" hidden="1" customWidth="1"/>
    <col min="40" max="16384" width="9" style="72"/>
  </cols>
  <sheetData>
    <row r="2" spans="1:40" s="84" customFormat="1" ht="14.5" thickBot="1" x14ac:dyDescent="0.25">
      <c r="A2" s="42" t="s">
        <v>39</v>
      </c>
      <c r="B2" s="42"/>
      <c r="C2" s="42"/>
      <c r="D2" s="42"/>
      <c r="E2" s="42"/>
      <c r="F2" s="42" t="s">
        <v>1042</v>
      </c>
      <c r="G2" s="42" t="s">
        <v>1042</v>
      </c>
      <c r="H2" s="42" t="s">
        <v>1043</v>
      </c>
      <c r="I2" s="42"/>
      <c r="J2" s="42"/>
      <c r="K2" s="42"/>
      <c r="L2" s="42"/>
      <c r="M2" s="42"/>
      <c r="N2" s="42"/>
      <c r="O2" s="42"/>
      <c r="P2" s="42"/>
      <c r="Q2" s="42"/>
      <c r="R2" s="42"/>
      <c r="S2" s="42"/>
      <c r="T2" s="828" t="s">
        <v>1141</v>
      </c>
      <c r="U2" s="828"/>
      <c r="V2" s="828"/>
      <c r="W2" s="828"/>
      <c r="X2" s="828"/>
      <c r="Y2" s="828"/>
      <c r="Z2" s="828"/>
      <c r="AA2" s="828"/>
      <c r="AB2" s="828"/>
    </row>
    <row r="3" spans="1:40" ht="39.5" thickBot="1" x14ac:dyDescent="0.25">
      <c r="A3" s="84" t="s">
        <v>1</v>
      </c>
      <c r="B3" s="84" t="s">
        <v>853</v>
      </c>
      <c r="C3" s="84" t="s">
        <v>859</v>
      </c>
      <c r="D3" s="84" t="s">
        <v>846</v>
      </c>
      <c r="E3" s="84" t="s">
        <v>1163</v>
      </c>
      <c r="F3" s="36" t="s">
        <v>40</v>
      </c>
      <c r="G3" s="36" t="s">
        <v>41</v>
      </c>
      <c r="H3" s="36" t="s">
        <v>199</v>
      </c>
      <c r="I3" s="43" t="s">
        <v>67</v>
      </c>
      <c r="J3" s="72" t="s">
        <v>801</v>
      </c>
      <c r="T3" s="292" t="s">
        <v>620</v>
      </c>
      <c r="U3" s="293" t="s">
        <v>1039</v>
      </c>
      <c r="V3" s="293" t="s">
        <v>1137</v>
      </c>
      <c r="W3" s="294" t="s">
        <v>2</v>
      </c>
      <c r="X3" s="295" t="s">
        <v>3</v>
      </c>
      <c r="Y3" s="296" t="s">
        <v>1055</v>
      </c>
      <c r="Z3" s="297" t="s">
        <v>4</v>
      </c>
      <c r="AA3" s="297" t="s">
        <v>5</v>
      </c>
      <c r="AB3" s="298" t="s">
        <v>1139</v>
      </c>
      <c r="AD3" s="268" t="s">
        <v>1062</v>
      </c>
      <c r="AE3" s="268"/>
      <c r="AF3" s="268"/>
      <c r="AG3" s="268"/>
      <c r="AH3" s="268"/>
      <c r="AI3" s="268"/>
      <c r="AJ3" s="268"/>
      <c r="AK3" s="268"/>
      <c r="AL3" s="268"/>
      <c r="AM3" s="268"/>
      <c r="AN3" s="268"/>
    </row>
    <row r="4" spans="1:40" s="86" customFormat="1" ht="13.5" customHeight="1" x14ac:dyDescent="0.2">
      <c r="A4" s="72" t="s">
        <v>234</v>
      </c>
      <c r="B4" s="72" t="s">
        <v>860</v>
      </c>
      <c r="C4" s="291" t="s">
        <v>840</v>
      </c>
      <c r="D4" s="72" t="s">
        <v>1181</v>
      </c>
      <c r="E4" s="291" t="s">
        <v>1751</v>
      </c>
      <c r="F4" s="72">
        <v>2.1800000000000002</v>
      </c>
      <c r="G4" s="72">
        <v>0</v>
      </c>
      <c r="H4" s="72">
        <v>2.3199999999999998</v>
      </c>
      <c r="I4" s="12" t="s">
        <v>235</v>
      </c>
      <c r="J4" s="72"/>
      <c r="K4" s="72"/>
      <c r="L4" s="72"/>
      <c r="M4" s="72"/>
      <c r="N4" s="72"/>
      <c r="O4" s="72"/>
      <c r="P4" s="72"/>
      <c r="Q4" s="72"/>
      <c r="R4" s="72"/>
      <c r="S4" s="72"/>
      <c r="T4" s="315" t="str">
        <f>IF(LEFT(C4,1)="貨","トラック・バス","乗用車")</f>
        <v>トラック・バス</v>
      </c>
      <c r="U4" s="316" t="str">
        <f>VLOOKUP(RIGHT(C4,1),$AL$4:$AM$8,2,FALSE)</f>
        <v>ガソリン</v>
      </c>
      <c r="V4" s="316" t="str">
        <f>VLOOKUP(VALUE(MID(C4,2,1)),$AL$10:$AM$15,2,FALSE)</f>
        <v>～1.7 t</v>
      </c>
      <c r="W4" s="316" t="str">
        <f>D4</f>
        <v>S50前</v>
      </c>
      <c r="X4" s="317" t="str">
        <f>E4</f>
        <v>-</v>
      </c>
      <c r="Y4" s="299"/>
      <c r="Z4" s="316">
        <f>F4</f>
        <v>2.1800000000000002</v>
      </c>
      <c r="AA4" s="316">
        <f>G4</f>
        <v>0</v>
      </c>
      <c r="AB4" s="360">
        <f>H4</f>
        <v>2.3199999999999998</v>
      </c>
      <c r="AD4" s="42" t="s">
        <v>1061</v>
      </c>
      <c r="AE4" s="42"/>
      <c r="AF4" s="42"/>
      <c r="AG4" s="42"/>
      <c r="AH4" s="271"/>
      <c r="AI4" s="268"/>
      <c r="AJ4" s="268"/>
      <c r="AK4" s="268"/>
      <c r="AL4" s="291" t="s">
        <v>1173</v>
      </c>
      <c r="AM4" s="291" t="s">
        <v>1628</v>
      </c>
      <c r="AN4" s="268"/>
    </row>
    <row r="5" spans="1:40" s="86" customFormat="1" x14ac:dyDescent="0.2">
      <c r="A5" s="86" t="s">
        <v>236</v>
      </c>
      <c r="B5" s="86" t="s">
        <v>860</v>
      </c>
      <c r="C5" s="86" t="s">
        <v>840</v>
      </c>
      <c r="D5" s="86" t="s">
        <v>1184</v>
      </c>
      <c r="E5" s="86" t="s">
        <v>1185</v>
      </c>
      <c r="F5" s="86">
        <v>2.1800000000000002</v>
      </c>
      <c r="G5" s="86">
        <v>0</v>
      </c>
      <c r="H5" s="86">
        <v>2.3199999999999998</v>
      </c>
      <c r="I5" s="12" t="s">
        <v>235</v>
      </c>
      <c r="J5" s="72"/>
      <c r="K5" s="72"/>
      <c r="L5" s="72"/>
      <c r="M5" s="72"/>
      <c r="N5" s="72"/>
      <c r="O5" s="72"/>
      <c r="P5" s="72"/>
      <c r="Q5" s="72"/>
      <c r="R5" s="72"/>
      <c r="S5" s="72"/>
      <c r="T5" s="318" t="str">
        <f t="shared" ref="T5:T68" si="0">IF(LEFT(C5,1)="貨","トラック・バス","乗用車")</f>
        <v>トラック・バス</v>
      </c>
      <c r="U5" s="300" t="str">
        <f t="shared" ref="U5:U68" si="1">VLOOKUP(RIGHT(C5,1),$AL$4:$AM$8,2,FALSE)</f>
        <v>ガソリン</v>
      </c>
      <c r="V5" s="300" t="str">
        <f t="shared" ref="V5:V68" si="2">VLOOKUP(VALUE(MID(C5,2,1)),$AL$10:$AM$15,2,FALSE)</f>
        <v>～1.7 t</v>
      </c>
      <c r="W5" s="300" t="str">
        <f t="shared" ref="W5:W68" si="3">D5</f>
        <v>S50</v>
      </c>
      <c r="X5" s="301" t="str">
        <f t="shared" ref="X5:X68" si="4">E5</f>
        <v>H</v>
      </c>
      <c r="Y5" s="287"/>
      <c r="Z5" s="300">
        <f t="shared" ref="Z5:Z68" si="5">F5</f>
        <v>2.1800000000000002</v>
      </c>
      <c r="AA5" s="300">
        <f t="shared" ref="AA5:AA68" si="6">G5</f>
        <v>0</v>
      </c>
      <c r="AB5" s="361">
        <f t="shared" ref="AB5:AB68" si="7">H5</f>
        <v>2.3199999999999998</v>
      </c>
      <c r="AD5" s="42" t="s">
        <v>1063</v>
      </c>
      <c r="AE5" s="42"/>
      <c r="AF5" s="42"/>
      <c r="AG5" s="42"/>
      <c r="AH5" s="271"/>
      <c r="AI5" s="268"/>
      <c r="AJ5" s="268"/>
      <c r="AK5" s="268"/>
      <c r="AL5" s="291" t="s">
        <v>679</v>
      </c>
      <c r="AM5" s="291" t="s">
        <v>1627</v>
      </c>
      <c r="AN5" s="268"/>
    </row>
    <row r="6" spans="1:40" s="86" customFormat="1" x14ac:dyDescent="0.2">
      <c r="A6" s="86" t="s">
        <v>237</v>
      </c>
      <c r="B6" s="86" t="s">
        <v>860</v>
      </c>
      <c r="C6" s="86" t="s">
        <v>840</v>
      </c>
      <c r="D6" s="86" t="s">
        <v>0</v>
      </c>
      <c r="E6" s="86" t="s">
        <v>7</v>
      </c>
      <c r="F6" s="86">
        <v>1</v>
      </c>
      <c r="G6" s="86">
        <v>0</v>
      </c>
      <c r="H6" s="86">
        <v>2.3199999999999998</v>
      </c>
      <c r="I6" s="12" t="s">
        <v>235</v>
      </c>
      <c r="J6" s="72"/>
      <c r="K6" s="72"/>
      <c r="L6" s="72"/>
      <c r="M6" s="72"/>
      <c r="N6" s="72"/>
      <c r="O6" s="72"/>
      <c r="P6" s="72"/>
      <c r="Q6" s="72"/>
      <c r="R6" s="72"/>
      <c r="S6" s="72"/>
      <c r="T6" s="318" t="str">
        <f t="shared" si="0"/>
        <v>トラック・バス</v>
      </c>
      <c r="U6" s="300" t="str">
        <f t="shared" si="1"/>
        <v>ガソリン</v>
      </c>
      <c r="V6" s="300" t="str">
        <f t="shared" si="2"/>
        <v>～1.7 t</v>
      </c>
      <c r="W6" s="300" t="str">
        <f t="shared" si="3"/>
        <v>S54</v>
      </c>
      <c r="X6" s="301" t="str">
        <f t="shared" si="4"/>
        <v>J</v>
      </c>
      <c r="Y6" s="287"/>
      <c r="Z6" s="300">
        <f t="shared" si="5"/>
        <v>1</v>
      </c>
      <c r="AA6" s="300">
        <f t="shared" si="6"/>
        <v>0</v>
      </c>
      <c r="AB6" s="361">
        <f t="shared" si="7"/>
        <v>2.3199999999999998</v>
      </c>
      <c r="AD6" s="42"/>
      <c r="AE6" s="42"/>
      <c r="AF6" s="42"/>
      <c r="AG6" s="42"/>
      <c r="AH6" s="271"/>
      <c r="AI6" s="268"/>
      <c r="AJ6" s="268"/>
      <c r="AK6" s="268"/>
      <c r="AL6" s="291" t="s">
        <v>632</v>
      </c>
      <c r="AM6" s="291" t="s">
        <v>603</v>
      </c>
      <c r="AN6" s="268"/>
    </row>
    <row r="7" spans="1:40" s="86" customFormat="1" x14ac:dyDescent="0.2">
      <c r="A7" s="86" t="s">
        <v>238</v>
      </c>
      <c r="B7" s="86" t="s">
        <v>860</v>
      </c>
      <c r="C7" s="86" t="s">
        <v>840</v>
      </c>
      <c r="D7" s="86" t="s">
        <v>9</v>
      </c>
      <c r="E7" s="86" t="s">
        <v>10</v>
      </c>
      <c r="F7" s="86">
        <v>0.6</v>
      </c>
      <c r="G7" s="86">
        <v>0</v>
      </c>
      <c r="H7" s="86">
        <v>2.3199999999999998</v>
      </c>
      <c r="I7" s="12" t="s">
        <v>235</v>
      </c>
      <c r="J7" s="72"/>
      <c r="K7" s="72"/>
      <c r="L7" s="72"/>
      <c r="M7" s="72"/>
      <c r="N7" s="72"/>
      <c r="O7" s="72"/>
      <c r="P7" s="72"/>
      <c r="Q7" s="72"/>
      <c r="R7" s="72"/>
      <c r="S7" s="72"/>
      <c r="T7" s="318" t="str">
        <f t="shared" si="0"/>
        <v>トラック・バス</v>
      </c>
      <c r="U7" s="300" t="str">
        <f t="shared" si="1"/>
        <v>ガソリン</v>
      </c>
      <c r="V7" s="300" t="str">
        <f t="shared" si="2"/>
        <v>～1.7 t</v>
      </c>
      <c r="W7" s="300" t="str">
        <f t="shared" si="3"/>
        <v>S56</v>
      </c>
      <c r="X7" s="301" t="str">
        <f t="shared" si="4"/>
        <v>L</v>
      </c>
      <c r="Y7" s="287"/>
      <c r="Z7" s="300">
        <f t="shared" si="5"/>
        <v>0.6</v>
      </c>
      <c r="AA7" s="300">
        <f t="shared" si="6"/>
        <v>0</v>
      </c>
      <c r="AB7" s="361">
        <f t="shared" si="7"/>
        <v>2.3199999999999998</v>
      </c>
      <c r="AD7" s="833" t="s">
        <v>1064</v>
      </c>
      <c r="AE7" s="570"/>
      <c r="AF7" s="332" t="s">
        <v>643</v>
      </c>
      <c r="AG7" s="42"/>
      <c r="AH7" s="271"/>
      <c r="AI7" s="268"/>
      <c r="AJ7" s="268"/>
      <c r="AK7" s="268"/>
      <c r="AL7" s="291" t="s">
        <v>1174</v>
      </c>
      <c r="AM7" s="291" t="s">
        <v>1177</v>
      </c>
    </row>
    <row r="8" spans="1:40" x14ac:dyDescent="0.2">
      <c r="A8" s="86" t="s">
        <v>239</v>
      </c>
      <c r="B8" s="86" t="s">
        <v>860</v>
      </c>
      <c r="C8" s="86" t="s">
        <v>840</v>
      </c>
      <c r="D8" s="86" t="s">
        <v>13</v>
      </c>
      <c r="E8" s="86" t="s">
        <v>78</v>
      </c>
      <c r="F8" s="86">
        <v>0.25</v>
      </c>
      <c r="G8" s="86">
        <v>0</v>
      </c>
      <c r="H8" s="86">
        <v>2.3199999999999998</v>
      </c>
      <c r="I8" s="12" t="s">
        <v>235</v>
      </c>
      <c r="T8" s="318" t="str">
        <f t="shared" si="0"/>
        <v>トラック・バス</v>
      </c>
      <c r="U8" s="300" t="str">
        <f t="shared" si="1"/>
        <v>ガソリン</v>
      </c>
      <c r="V8" s="300" t="str">
        <f t="shared" si="2"/>
        <v>～1.7 t</v>
      </c>
      <c r="W8" s="300" t="str">
        <f t="shared" si="3"/>
        <v>S63,H10</v>
      </c>
      <c r="X8" s="301" t="str">
        <f t="shared" si="4"/>
        <v>R</v>
      </c>
      <c r="Y8" s="287"/>
      <c r="Z8" s="300">
        <f t="shared" si="5"/>
        <v>0.25</v>
      </c>
      <c r="AA8" s="300">
        <f t="shared" si="6"/>
        <v>0</v>
      </c>
      <c r="AB8" s="361">
        <f t="shared" si="7"/>
        <v>2.3199999999999998</v>
      </c>
      <c r="AD8" s="834"/>
      <c r="AE8" s="835"/>
      <c r="AF8" s="333" t="s">
        <v>644</v>
      </c>
      <c r="AG8" s="42"/>
      <c r="AH8" s="271"/>
      <c r="AI8" s="268"/>
      <c r="AJ8" s="268"/>
      <c r="AK8" s="268"/>
      <c r="AL8" s="291" t="s">
        <v>639</v>
      </c>
      <c r="AM8" s="291" t="s">
        <v>621</v>
      </c>
    </row>
    <row r="9" spans="1:40" x14ac:dyDescent="0.2">
      <c r="A9" s="72" t="s">
        <v>240</v>
      </c>
      <c r="B9" s="72" t="s">
        <v>860</v>
      </c>
      <c r="C9" s="72" t="s">
        <v>840</v>
      </c>
      <c r="D9" s="72" t="s">
        <v>13</v>
      </c>
      <c r="E9" s="72" t="s">
        <v>54</v>
      </c>
      <c r="F9" s="72">
        <v>0.25</v>
      </c>
      <c r="G9" s="72">
        <v>0</v>
      </c>
      <c r="H9" s="72">
        <v>2.3199999999999998</v>
      </c>
      <c r="I9" s="12" t="s">
        <v>235</v>
      </c>
      <c r="T9" s="318" t="str">
        <f t="shared" si="0"/>
        <v>トラック・バス</v>
      </c>
      <c r="U9" s="300" t="str">
        <f t="shared" si="1"/>
        <v>ガソリン</v>
      </c>
      <c r="V9" s="300" t="str">
        <f t="shared" si="2"/>
        <v>～1.7 t</v>
      </c>
      <c r="W9" s="300" t="str">
        <f t="shared" si="3"/>
        <v>S63,H10</v>
      </c>
      <c r="X9" s="301" t="str">
        <f t="shared" si="4"/>
        <v>GG</v>
      </c>
      <c r="Y9" s="287"/>
      <c r="Z9" s="300">
        <f t="shared" si="5"/>
        <v>0.25</v>
      </c>
      <c r="AA9" s="300">
        <f t="shared" si="6"/>
        <v>0</v>
      </c>
      <c r="AB9" s="361">
        <f t="shared" si="7"/>
        <v>2.3199999999999998</v>
      </c>
      <c r="AD9" s="836" t="s">
        <v>1065</v>
      </c>
      <c r="AE9" s="837"/>
      <c r="AF9" s="838"/>
      <c r="AG9" s="42"/>
      <c r="AH9" s="271"/>
      <c r="AI9" s="268"/>
      <c r="AJ9" s="268"/>
      <c r="AK9" s="268"/>
      <c r="AL9" s="268"/>
      <c r="AM9" s="268"/>
    </row>
    <row r="10" spans="1:40" x14ac:dyDescent="0.2">
      <c r="A10" s="72" t="str">
        <f t="shared" ref="A10:A20" si="8">CONCATENATE(C10,E10)</f>
        <v>貨1ガHL</v>
      </c>
      <c r="B10" s="72" t="s">
        <v>860</v>
      </c>
      <c r="C10" s="72" t="s">
        <v>840</v>
      </c>
      <c r="D10" s="72" t="s">
        <v>13</v>
      </c>
      <c r="E10" s="72" t="s">
        <v>62</v>
      </c>
      <c r="F10" s="72">
        <v>0.125</v>
      </c>
      <c r="G10" s="72">
        <v>0</v>
      </c>
      <c r="H10" s="72">
        <v>2.3199999999999998</v>
      </c>
      <c r="I10" s="12" t="s">
        <v>241</v>
      </c>
      <c r="J10" s="72" t="s">
        <v>242</v>
      </c>
      <c r="T10" s="318" t="str">
        <f t="shared" si="0"/>
        <v>トラック・バス</v>
      </c>
      <c r="U10" s="300" t="str">
        <f t="shared" si="1"/>
        <v>ガソリン</v>
      </c>
      <c r="V10" s="300" t="str">
        <f t="shared" si="2"/>
        <v>～1.7 t</v>
      </c>
      <c r="W10" s="300" t="str">
        <f t="shared" si="3"/>
        <v>S63,H10</v>
      </c>
      <c r="X10" s="301" t="str">
        <f t="shared" si="4"/>
        <v>HL</v>
      </c>
      <c r="Y10" s="287"/>
      <c r="Z10" s="300">
        <f t="shared" si="5"/>
        <v>0.125</v>
      </c>
      <c r="AA10" s="300">
        <f t="shared" si="6"/>
        <v>0</v>
      </c>
      <c r="AB10" s="361">
        <f t="shared" si="7"/>
        <v>2.3199999999999998</v>
      </c>
      <c r="AD10" s="833" t="s">
        <v>645</v>
      </c>
      <c r="AE10" s="570"/>
      <c r="AF10" s="332" t="s">
        <v>646</v>
      </c>
      <c r="AG10" s="42"/>
      <c r="AH10" s="271"/>
      <c r="AI10" s="268"/>
      <c r="AJ10" s="268"/>
      <c r="AK10" s="268"/>
      <c r="AL10" s="12">
        <v>0</v>
      </c>
      <c r="AM10" s="12" t="s">
        <v>1138</v>
      </c>
    </row>
    <row r="11" spans="1:40" x14ac:dyDescent="0.2">
      <c r="A11" s="72" t="str">
        <f t="shared" si="8"/>
        <v>貨1ガGJ</v>
      </c>
      <c r="B11" s="72" t="s">
        <v>860</v>
      </c>
      <c r="C11" s="72" t="s">
        <v>840</v>
      </c>
      <c r="D11" s="72" t="s">
        <v>15</v>
      </c>
      <c r="E11" s="72" t="s">
        <v>56</v>
      </c>
      <c r="F11" s="72">
        <v>0.08</v>
      </c>
      <c r="G11" s="72">
        <v>0</v>
      </c>
      <c r="H11" s="86">
        <v>2.3199999999999998</v>
      </c>
      <c r="I11" s="12" t="s">
        <v>235</v>
      </c>
      <c r="T11" s="318" t="str">
        <f t="shared" si="0"/>
        <v>トラック・バス</v>
      </c>
      <c r="U11" s="300" t="str">
        <f t="shared" si="1"/>
        <v>ガソリン</v>
      </c>
      <c r="V11" s="300" t="str">
        <f t="shared" si="2"/>
        <v>～1.7 t</v>
      </c>
      <c r="W11" s="300" t="str">
        <f t="shared" si="3"/>
        <v>H12</v>
      </c>
      <c r="X11" s="301" t="str">
        <f t="shared" si="4"/>
        <v>GJ</v>
      </c>
      <c r="Y11" s="287"/>
      <c r="Z11" s="300">
        <f t="shared" si="5"/>
        <v>0.08</v>
      </c>
      <c r="AA11" s="300">
        <f t="shared" si="6"/>
        <v>0</v>
      </c>
      <c r="AB11" s="361">
        <f t="shared" si="7"/>
        <v>2.3199999999999998</v>
      </c>
      <c r="AD11" s="834"/>
      <c r="AE11" s="835"/>
      <c r="AF11" s="333" t="s">
        <v>647</v>
      </c>
      <c r="AG11" s="42"/>
      <c r="AH11" s="271"/>
      <c r="AI11" s="268"/>
      <c r="AJ11" s="268"/>
      <c r="AK11" s="268"/>
      <c r="AL11" s="12">
        <v>1</v>
      </c>
      <c r="AM11" s="12" t="s">
        <v>1629</v>
      </c>
    </row>
    <row r="12" spans="1:40" x14ac:dyDescent="0.2">
      <c r="A12" s="72" t="str">
        <f t="shared" si="8"/>
        <v>貨1ガHP</v>
      </c>
      <c r="B12" s="72" t="s">
        <v>860</v>
      </c>
      <c r="C12" s="72" t="s">
        <v>840</v>
      </c>
      <c r="D12" s="72" t="s">
        <v>15</v>
      </c>
      <c r="E12" s="72" t="s">
        <v>64</v>
      </c>
      <c r="F12" s="72">
        <v>0.04</v>
      </c>
      <c r="G12" s="72">
        <v>0</v>
      </c>
      <c r="H12" s="86">
        <v>2.3199999999999998</v>
      </c>
      <c r="I12" s="12" t="s">
        <v>241</v>
      </c>
      <c r="J12" s="72" t="s">
        <v>242</v>
      </c>
      <c r="T12" s="318" t="str">
        <f t="shared" si="0"/>
        <v>トラック・バス</v>
      </c>
      <c r="U12" s="300" t="str">
        <f t="shared" si="1"/>
        <v>ガソリン</v>
      </c>
      <c r="V12" s="300" t="str">
        <f t="shared" si="2"/>
        <v>～1.7 t</v>
      </c>
      <c r="W12" s="300" t="str">
        <f t="shared" si="3"/>
        <v>H12</v>
      </c>
      <c r="X12" s="301" t="str">
        <f t="shared" si="4"/>
        <v>HP</v>
      </c>
      <c r="Y12" s="287"/>
      <c r="Z12" s="300">
        <f t="shared" si="5"/>
        <v>0.04</v>
      </c>
      <c r="AA12" s="300">
        <f t="shared" si="6"/>
        <v>0</v>
      </c>
      <c r="AB12" s="361">
        <f t="shared" si="7"/>
        <v>2.3199999999999998</v>
      </c>
      <c r="AD12" s="833" t="s">
        <v>648</v>
      </c>
      <c r="AE12" s="570"/>
      <c r="AF12" s="332" t="s">
        <v>649</v>
      </c>
      <c r="AG12" s="42"/>
      <c r="AH12" s="271"/>
      <c r="AI12" s="268"/>
      <c r="AJ12" s="268"/>
      <c r="AK12" s="268"/>
      <c r="AL12" s="12">
        <v>2</v>
      </c>
      <c r="AM12" s="12" t="s">
        <v>1630</v>
      </c>
    </row>
    <row r="13" spans="1:40" x14ac:dyDescent="0.2">
      <c r="A13" s="72" t="str">
        <f t="shared" si="8"/>
        <v>貨1ガTB</v>
      </c>
      <c r="B13" s="72" t="s">
        <v>860</v>
      </c>
      <c r="C13" s="72" t="s">
        <v>840</v>
      </c>
      <c r="D13" s="72" t="s">
        <v>15</v>
      </c>
      <c r="E13" s="72" t="s">
        <v>80</v>
      </c>
      <c r="F13" s="72">
        <v>0.06</v>
      </c>
      <c r="G13" s="72">
        <v>0</v>
      </c>
      <c r="H13" s="86">
        <v>2.3199999999999998</v>
      </c>
      <c r="I13" s="12" t="s">
        <v>235</v>
      </c>
      <c r="J13" s="72" t="s">
        <v>243</v>
      </c>
      <c r="T13" s="318" t="str">
        <f t="shared" si="0"/>
        <v>トラック・バス</v>
      </c>
      <c r="U13" s="300" t="str">
        <f t="shared" si="1"/>
        <v>ガソリン</v>
      </c>
      <c r="V13" s="300" t="str">
        <f t="shared" si="2"/>
        <v>～1.7 t</v>
      </c>
      <c r="W13" s="300" t="str">
        <f t="shared" si="3"/>
        <v>H12</v>
      </c>
      <c r="X13" s="301" t="str">
        <f t="shared" si="4"/>
        <v>TB</v>
      </c>
      <c r="Y13" s="287" t="s">
        <v>243</v>
      </c>
      <c r="Z13" s="300">
        <f t="shared" si="5"/>
        <v>0.06</v>
      </c>
      <c r="AA13" s="300">
        <f t="shared" si="6"/>
        <v>0</v>
      </c>
      <c r="AB13" s="361">
        <f t="shared" si="7"/>
        <v>2.3199999999999998</v>
      </c>
      <c r="AD13" s="834"/>
      <c r="AE13" s="835"/>
      <c r="AF13" s="333" t="s">
        <v>650</v>
      </c>
      <c r="AG13" s="42"/>
      <c r="AH13" s="271"/>
      <c r="AI13" s="268"/>
      <c r="AJ13" s="268"/>
      <c r="AK13" s="268"/>
      <c r="AL13" s="12">
        <v>3</v>
      </c>
      <c r="AM13" s="12" t="s">
        <v>1631</v>
      </c>
    </row>
    <row r="14" spans="1:40" x14ac:dyDescent="0.2">
      <c r="A14" s="72" t="str">
        <f t="shared" si="8"/>
        <v>貨1ガXB</v>
      </c>
      <c r="B14" s="72" t="s">
        <v>860</v>
      </c>
      <c r="C14" s="72" t="s">
        <v>840</v>
      </c>
      <c r="D14" s="72" t="s">
        <v>15</v>
      </c>
      <c r="E14" s="72" t="s">
        <v>94</v>
      </c>
      <c r="F14" s="72">
        <v>0.06</v>
      </c>
      <c r="G14" s="72">
        <v>0</v>
      </c>
      <c r="H14" s="86">
        <v>2.3199999999999998</v>
      </c>
      <c r="I14" s="12" t="s">
        <v>241</v>
      </c>
      <c r="J14" s="72" t="s">
        <v>972</v>
      </c>
      <c r="T14" s="318" t="str">
        <f t="shared" si="0"/>
        <v>トラック・バス</v>
      </c>
      <c r="U14" s="300" t="str">
        <f t="shared" si="1"/>
        <v>ガソリン</v>
      </c>
      <c r="V14" s="300" t="str">
        <f t="shared" si="2"/>
        <v>～1.7 t</v>
      </c>
      <c r="W14" s="300" t="str">
        <f t="shared" si="3"/>
        <v>H12</v>
      </c>
      <c r="X14" s="301" t="str">
        <f t="shared" si="4"/>
        <v>XB</v>
      </c>
      <c r="Y14" s="287" t="s">
        <v>243</v>
      </c>
      <c r="Z14" s="300">
        <f t="shared" si="5"/>
        <v>0.06</v>
      </c>
      <c r="AA14" s="300">
        <f t="shared" si="6"/>
        <v>0</v>
      </c>
      <c r="AB14" s="361">
        <f t="shared" si="7"/>
        <v>2.3199999999999998</v>
      </c>
      <c r="AD14" s="833" t="s">
        <v>651</v>
      </c>
      <c r="AE14" s="570"/>
      <c r="AF14" s="332" t="s">
        <v>652</v>
      </c>
      <c r="AG14" s="42"/>
      <c r="AH14" s="271"/>
      <c r="AI14" s="268"/>
      <c r="AJ14" s="268"/>
      <c r="AK14" s="268"/>
      <c r="AL14" s="12">
        <v>4</v>
      </c>
      <c r="AM14" s="12" t="s">
        <v>1632</v>
      </c>
    </row>
    <row r="15" spans="1:40" x14ac:dyDescent="0.2">
      <c r="A15" s="72" t="str">
        <f t="shared" si="8"/>
        <v>貨1ガLB</v>
      </c>
      <c r="B15" s="72" t="s">
        <v>860</v>
      </c>
      <c r="C15" s="72" t="s">
        <v>840</v>
      </c>
      <c r="D15" s="72" t="s">
        <v>15</v>
      </c>
      <c r="E15" s="72" t="s">
        <v>71</v>
      </c>
      <c r="F15" s="72">
        <v>0.04</v>
      </c>
      <c r="G15" s="72">
        <v>0</v>
      </c>
      <c r="H15" s="72">
        <v>2.3199999999999998</v>
      </c>
      <c r="I15" s="12" t="s">
        <v>235</v>
      </c>
      <c r="J15" s="72" t="s">
        <v>244</v>
      </c>
      <c r="T15" s="318" t="str">
        <f t="shared" si="0"/>
        <v>トラック・バス</v>
      </c>
      <c r="U15" s="300" t="str">
        <f t="shared" si="1"/>
        <v>ガソリン</v>
      </c>
      <c r="V15" s="300" t="str">
        <f t="shared" si="2"/>
        <v>～1.7 t</v>
      </c>
      <c r="W15" s="300" t="str">
        <f t="shared" si="3"/>
        <v>H12</v>
      </c>
      <c r="X15" s="301" t="str">
        <f t="shared" si="4"/>
        <v>LB</v>
      </c>
      <c r="Y15" s="287" t="s">
        <v>244</v>
      </c>
      <c r="Z15" s="300">
        <f t="shared" si="5"/>
        <v>0.04</v>
      </c>
      <c r="AA15" s="300">
        <f t="shared" si="6"/>
        <v>0</v>
      </c>
      <c r="AB15" s="361">
        <f t="shared" si="7"/>
        <v>2.3199999999999998</v>
      </c>
      <c r="AD15" s="834"/>
      <c r="AE15" s="835"/>
      <c r="AF15" s="333" t="s">
        <v>653</v>
      </c>
      <c r="AG15" s="42"/>
      <c r="AH15" s="271"/>
      <c r="AI15" s="268"/>
      <c r="AJ15" s="268"/>
      <c r="AK15" s="268"/>
      <c r="AL15" s="12">
        <v>5</v>
      </c>
      <c r="AM15" s="291" t="s">
        <v>1633</v>
      </c>
    </row>
    <row r="16" spans="1:40" x14ac:dyDescent="0.2">
      <c r="A16" s="72" t="str">
        <f t="shared" si="8"/>
        <v>貨1ガYB</v>
      </c>
      <c r="B16" s="72" t="s">
        <v>860</v>
      </c>
      <c r="C16" s="72" t="s">
        <v>840</v>
      </c>
      <c r="D16" s="72" t="s">
        <v>15</v>
      </c>
      <c r="E16" s="72" t="s">
        <v>98</v>
      </c>
      <c r="F16" s="72">
        <v>0.04</v>
      </c>
      <c r="G16" s="72">
        <v>0</v>
      </c>
      <c r="H16" s="72">
        <v>2.3199999999999998</v>
      </c>
      <c r="I16" s="12" t="s">
        <v>241</v>
      </c>
      <c r="J16" s="72" t="s">
        <v>973</v>
      </c>
      <c r="T16" s="318" t="str">
        <f t="shared" si="0"/>
        <v>トラック・バス</v>
      </c>
      <c r="U16" s="300" t="str">
        <f t="shared" si="1"/>
        <v>ガソリン</v>
      </c>
      <c r="V16" s="300" t="str">
        <f t="shared" si="2"/>
        <v>～1.7 t</v>
      </c>
      <c r="W16" s="300" t="str">
        <f t="shared" si="3"/>
        <v>H12</v>
      </c>
      <c r="X16" s="301" t="str">
        <f t="shared" si="4"/>
        <v>YB</v>
      </c>
      <c r="Y16" s="287" t="s">
        <v>244</v>
      </c>
      <c r="Z16" s="300">
        <f t="shared" si="5"/>
        <v>0.04</v>
      </c>
      <c r="AA16" s="300">
        <f t="shared" si="6"/>
        <v>0</v>
      </c>
      <c r="AB16" s="361">
        <f t="shared" si="7"/>
        <v>2.3199999999999998</v>
      </c>
      <c r="AD16" s="833" t="s">
        <v>654</v>
      </c>
      <c r="AE16" s="570"/>
      <c r="AF16" s="332" t="s">
        <v>655</v>
      </c>
      <c r="AG16" s="42"/>
      <c r="AH16" s="271"/>
      <c r="AI16" s="268"/>
      <c r="AJ16" s="268"/>
      <c r="AK16" s="268"/>
      <c r="AL16" s="268"/>
      <c r="AM16" s="268"/>
    </row>
    <row r="17" spans="1:40" x14ac:dyDescent="0.2">
      <c r="A17" s="72" t="str">
        <f t="shared" si="8"/>
        <v>貨1ガUB</v>
      </c>
      <c r="B17" s="72" t="s">
        <v>860</v>
      </c>
      <c r="C17" s="72" t="s">
        <v>840</v>
      </c>
      <c r="D17" s="72" t="s">
        <v>15</v>
      </c>
      <c r="E17" s="72" t="s">
        <v>87</v>
      </c>
      <c r="F17" s="72">
        <v>0.02</v>
      </c>
      <c r="G17" s="72">
        <v>0</v>
      </c>
      <c r="H17" s="86">
        <v>2.3199999999999998</v>
      </c>
      <c r="I17" s="12" t="s">
        <v>235</v>
      </c>
      <c r="J17" s="72" t="s">
        <v>245</v>
      </c>
      <c r="T17" s="318" t="str">
        <f t="shared" si="0"/>
        <v>トラック・バス</v>
      </c>
      <c r="U17" s="300" t="str">
        <f t="shared" si="1"/>
        <v>ガソリン</v>
      </c>
      <c r="V17" s="300" t="str">
        <f t="shared" si="2"/>
        <v>～1.7 t</v>
      </c>
      <c r="W17" s="300" t="str">
        <f t="shared" si="3"/>
        <v>H12</v>
      </c>
      <c r="X17" s="301" t="str">
        <f t="shared" si="4"/>
        <v>UB</v>
      </c>
      <c r="Y17" s="287" t="s">
        <v>245</v>
      </c>
      <c r="Z17" s="300">
        <f t="shared" si="5"/>
        <v>0.02</v>
      </c>
      <c r="AA17" s="300">
        <f t="shared" si="6"/>
        <v>0</v>
      </c>
      <c r="AB17" s="361">
        <f t="shared" si="7"/>
        <v>2.3199999999999998</v>
      </c>
      <c r="AD17" s="834"/>
      <c r="AE17" s="835"/>
      <c r="AF17" s="333" t="s">
        <v>656</v>
      </c>
      <c r="AG17" s="42"/>
      <c r="AH17" s="271"/>
      <c r="AI17" s="268"/>
      <c r="AJ17" s="268"/>
      <c r="AK17" s="268"/>
      <c r="AL17" s="268"/>
      <c r="AM17" s="268"/>
    </row>
    <row r="18" spans="1:40" x14ac:dyDescent="0.2">
      <c r="A18" s="72" t="str">
        <f t="shared" si="8"/>
        <v>貨1ガZB</v>
      </c>
      <c r="B18" s="72" t="s">
        <v>860</v>
      </c>
      <c r="C18" s="72" t="s">
        <v>840</v>
      </c>
      <c r="D18" s="72" t="s">
        <v>15</v>
      </c>
      <c r="E18" s="72" t="s">
        <v>102</v>
      </c>
      <c r="F18" s="72">
        <v>0.02</v>
      </c>
      <c r="G18" s="72">
        <v>0</v>
      </c>
      <c r="H18" s="86">
        <v>2.3199999999999998</v>
      </c>
      <c r="I18" s="12" t="s">
        <v>241</v>
      </c>
      <c r="J18" s="72" t="s">
        <v>974</v>
      </c>
      <c r="T18" s="318" t="str">
        <f t="shared" si="0"/>
        <v>トラック・バス</v>
      </c>
      <c r="U18" s="300" t="str">
        <f t="shared" si="1"/>
        <v>ガソリン</v>
      </c>
      <c r="V18" s="300" t="str">
        <f t="shared" si="2"/>
        <v>～1.7 t</v>
      </c>
      <c r="W18" s="300" t="str">
        <f t="shared" si="3"/>
        <v>H12</v>
      </c>
      <c r="X18" s="301" t="str">
        <f t="shared" si="4"/>
        <v>ZB</v>
      </c>
      <c r="Y18" s="287" t="s">
        <v>245</v>
      </c>
      <c r="Z18" s="300">
        <f t="shared" si="5"/>
        <v>0.02</v>
      </c>
      <c r="AA18" s="300">
        <f t="shared" si="6"/>
        <v>0</v>
      </c>
      <c r="AB18" s="361">
        <f t="shared" si="7"/>
        <v>2.3199999999999998</v>
      </c>
      <c r="AD18" s="42"/>
      <c r="AE18" s="42"/>
      <c r="AF18" s="42"/>
      <c r="AG18" s="42"/>
      <c r="AH18" s="271"/>
      <c r="AI18" s="268"/>
      <c r="AJ18" s="268"/>
      <c r="AK18" s="268"/>
      <c r="AL18" s="268"/>
      <c r="AM18" s="268"/>
      <c r="AN18" s="268"/>
    </row>
    <row r="19" spans="1:40" x14ac:dyDescent="0.2">
      <c r="A19" s="72" t="str">
        <f t="shared" si="8"/>
        <v>貨1ガABE</v>
      </c>
      <c r="B19" s="72" t="s">
        <v>860</v>
      </c>
      <c r="C19" s="72" t="s">
        <v>840</v>
      </c>
      <c r="D19" s="72" t="s">
        <v>839</v>
      </c>
      <c r="E19" s="72" t="s">
        <v>246</v>
      </c>
      <c r="F19" s="72">
        <v>0.05</v>
      </c>
      <c r="G19" s="72">
        <v>0</v>
      </c>
      <c r="H19" s="86">
        <v>2.3199999999999998</v>
      </c>
      <c r="I19" s="12" t="s">
        <v>235</v>
      </c>
      <c r="T19" s="318" t="str">
        <f t="shared" si="0"/>
        <v>トラック・バス</v>
      </c>
      <c r="U19" s="300" t="str">
        <f t="shared" si="1"/>
        <v>ガソリン</v>
      </c>
      <c r="V19" s="300" t="str">
        <f t="shared" si="2"/>
        <v>～1.7 t</v>
      </c>
      <c r="W19" s="300" t="str">
        <f t="shared" si="3"/>
        <v>H17</v>
      </c>
      <c r="X19" s="301" t="str">
        <f t="shared" si="4"/>
        <v>ABE</v>
      </c>
      <c r="Y19" s="287"/>
      <c r="Z19" s="300">
        <f t="shared" si="5"/>
        <v>0.05</v>
      </c>
      <c r="AA19" s="300">
        <f t="shared" si="6"/>
        <v>0</v>
      </c>
      <c r="AB19" s="361">
        <f t="shared" si="7"/>
        <v>2.3199999999999998</v>
      </c>
      <c r="AD19" s="319" t="s">
        <v>1066</v>
      </c>
      <c r="AE19" s="319"/>
      <c r="AF19" s="319"/>
      <c r="AG19" s="319"/>
      <c r="AH19" s="271"/>
      <c r="AI19" s="271"/>
      <c r="AJ19" s="271"/>
      <c r="AK19" s="271"/>
      <c r="AL19" s="271"/>
      <c r="AM19" s="271"/>
    </row>
    <row r="20" spans="1:40" x14ac:dyDescent="0.2">
      <c r="A20" s="72" t="str">
        <f t="shared" si="8"/>
        <v>貨1ガAAE</v>
      </c>
      <c r="B20" s="72" t="s">
        <v>860</v>
      </c>
      <c r="C20" s="72" t="s">
        <v>840</v>
      </c>
      <c r="D20" s="72" t="s">
        <v>839</v>
      </c>
      <c r="E20" s="72" t="s">
        <v>247</v>
      </c>
      <c r="F20" s="72">
        <v>2.5000000000000001E-2</v>
      </c>
      <c r="G20" s="72">
        <v>0</v>
      </c>
      <c r="H20" s="86">
        <v>2.3199999999999998</v>
      </c>
      <c r="I20" s="12" t="s">
        <v>241</v>
      </c>
      <c r="J20" s="72" t="s">
        <v>242</v>
      </c>
      <c r="T20" s="318" t="str">
        <f t="shared" si="0"/>
        <v>トラック・バス</v>
      </c>
      <c r="U20" s="300" t="str">
        <f t="shared" si="1"/>
        <v>ガソリン</v>
      </c>
      <c r="V20" s="300" t="str">
        <f t="shared" si="2"/>
        <v>～1.7 t</v>
      </c>
      <c r="W20" s="300" t="str">
        <f t="shared" si="3"/>
        <v>H17</v>
      </c>
      <c r="X20" s="301" t="str">
        <f t="shared" si="4"/>
        <v>AAE</v>
      </c>
      <c r="Y20" s="287"/>
      <c r="Z20" s="300">
        <f t="shared" si="5"/>
        <v>2.5000000000000001E-2</v>
      </c>
      <c r="AA20" s="300">
        <f t="shared" si="6"/>
        <v>0</v>
      </c>
      <c r="AB20" s="361">
        <f t="shared" si="7"/>
        <v>2.3199999999999998</v>
      </c>
      <c r="AD20" s="319" t="s">
        <v>1067</v>
      </c>
      <c r="AE20" s="319"/>
      <c r="AF20" s="319"/>
      <c r="AG20" s="319"/>
      <c r="AH20" s="271"/>
      <c r="AI20" s="271"/>
      <c r="AJ20" s="271"/>
      <c r="AK20" s="271"/>
      <c r="AL20" s="271"/>
      <c r="AM20" s="271"/>
    </row>
    <row r="21" spans="1:40" x14ac:dyDescent="0.2">
      <c r="A21" s="72" t="str">
        <f t="shared" ref="A21:A27" si="9">CONCATENATE(C21,E21)</f>
        <v>貨1ガALE</v>
      </c>
      <c r="B21" s="72" t="s">
        <v>860</v>
      </c>
      <c r="C21" s="72" t="s">
        <v>840</v>
      </c>
      <c r="D21" s="72" t="s">
        <v>839</v>
      </c>
      <c r="E21" s="291" t="s">
        <v>1511</v>
      </c>
      <c r="F21" s="291">
        <v>1.2500000000000001E-2</v>
      </c>
      <c r="G21" s="72">
        <v>0</v>
      </c>
      <c r="H21" s="72">
        <v>2.3199999999999998</v>
      </c>
      <c r="I21" s="12" t="s">
        <v>1480</v>
      </c>
      <c r="T21" s="318" t="str">
        <f t="shared" si="0"/>
        <v>トラック・バス</v>
      </c>
      <c r="U21" s="300" t="str">
        <f t="shared" si="1"/>
        <v>ガソリン</v>
      </c>
      <c r="V21" s="300" t="str">
        <f t="shared" si="2"/>
        <v>～1.7 t</v>
      </c>
      <c r="W21" s="300" t="str">
        <f t="shared" si="3"/>
        <v>H17</v>
      </c>
      <c r="X21" s="301" t="str">
        <f t="shared" si="4"/>
        <v>ALE</v>
      </c>
      <c r="Y21" s="287"/>
      <c r="Z21" s="300">
        <f t="shared" si="5"/>
        <v>1.2500000000000001E-2</v>
      </c>
      <c r="AA21" s="300">
        <f t="shared" si="6"/>
        <v>0</v>
      </c>
      <c r="AB21" s="361">
        <f t="shared" si="7"/>
        <v>2.3199999999999998</v>
      </c>
      <c r="AD21" s="319"/>
      <c r="AE21" s="319"/>
      <c r="AF21" s="319"/>
      <c r="AG21" s="319"/>
      <c r="AH21" s="271"/>
      <c r="AI21" s="271"/>
      <c r="AJ21" s="271"/>
      <c r="AK21" s="271"/>
      <c r="AL21" s="271"/>
      <c r="AM21" s="271"/>
    </row>
    <row r="22" spans="1:40" x14ac:dyDescent="0.2">
      <c r="A22" s="72" t="str">
        <f t="shared" si="9"/>
        <v>貨1ガCAE</v>
      </c>
      <c r="B22" s="72" t="s">
        <v>860</v>
      </c>
      <c r="C22" s="72" t="s">
        <v>840</v>
      </c>
      <c r="D22" s="72" t="s">
        <v>839</v>
      </c>
      <c r="E22" s="72" t="s">
        <v>841</v>
      </c>
      <c r="F22" s="72">
        <v>2.5000000000000001E-2</v>
      </c>
      <c r="G22" s="72">
        <v>0</v>
      </c>
      <c r="H22" s="72">
        <v>2.3199999999999998</v>
      </c>
      <c r="I22" s="12" t="s">
        <v>241</v>
      </c>
      <c r="J22" s="72" t="s">
        <v>973</v>
      </c>
      <c r="T22" s="318" t="str">
        <f t="shared" si="0"/>
        <v>トラック・バス</v>
      </c>
      <c r="U22" s="300" t="str">
        <f t="shared" si="1"/>
        <v>ガソリン</v>
      </c>
      <c r="V22" s="300" t="str">
        <f t="shared" si="2"/>
        <v>～1.7 t</v>
      </c>
      <c r="W22" s="300" t="str">
        <f t="shared" si="3"/>
        <v>H17</v>
      </c>
      <c r="X22" s="301" t="str">
        <f t="shared" si="4"/>
        <v>CAE</v>
      </c>
      <c r="Y22" s="287" t="s">
        <v>1702</v>
      </c>
      <c r="Z22" s="300">
        <f t="shared" si="5"/>
        <v>2.5000000000000001E-2</v>
      </c>
      <c r="AA22" s="300">
        <f t="shared" si="6"/>
        <v>0</v>
      </c>
      <c r="AB22" s="361">
        <f t="shared" si="7"/>
        <v>2.3199999999999998</v>
      </c>
      <c r="AD22" s="335" t="s">
        <v>1068</v>
      </c>
      <c r="AE22" s="335"/>
      <c r="AF22" s="335"/>
      <c r="AG22" s="335"/>
      <c r="AH22" s="270"/>
      <c r="AI22" s="270"/>
      <c r="AJ22" s="270"/>
      <c r="AK22" s="270"/>
      <c r="AL22" s="270"/>
      <c r="AM22" s="270"/>
    </row>
    <row r="23" spans="1:40" x14ac:dyDescent="0.2">
      <c r="A23" s="72" t="str">
        <f t="shared" si="9"/>
        <v>貨1ガCBE</v>
      </c>
      <c r="B23" s="72" t="s">
        <v>860</v>
      </c>
      <c r="C23" s="72" t="s">
        <v>840</v>
      </c>
      <c r="D23" s="72" t="s">
        <v>839</v>
      </c>
      <c r="E23" s="72" t="s">
        <v>842</v>
      </c>
      <c r="F23" s="72">
        <v>2.5000000000000001E-2</v>
      </c>
      <c r="G23" s="72">
        <v>0</v>
      </c>
      <c r="H23" s="86">
        <v>2.3199999999999998</v>
      </c>
      <c r="I23" s="12" t="s">
        <v>248</v>
      </c>
      <c r="J23" s="72" t="s">
        <v>244</v>
      </c>
      <c r="T23" s="318" t="str">
        <f t="shared" si="0"/>
        <v>トラック・バス</v>
      </c>
      <c r="U23" s="300" t="str">
        <f t="shared" si="1"/>
        <v>ガソリン</v>
      </c>
      <c r="V23" s="300" t="str">
        <f t="shared" si="2"/>
        <v>～1.7 t</v>
      </c>
      <c r="W23" s="300" t="str">
        <f t="shared" si="3"/>
        <v>H17</v>
      </c>
      <c r="X23" s="301" t="str">
        <f t="shared" si="4"/>
        <v>CBE</v>
      </c>
      <c r="Y23" s="287" t="s">
        <v>1702</v>
      </c>
      <c r="Z23" s="300">
        <f t="shared" si="5"/>
        <v>2.5000000000000001E-2</v>
      </c>
      <c r="AA23" s="300">
        <f t="shared" si="6"/>
        <v>0</v>
      </c>
      <c r="AB23" s="361">
        <f t="shared" si="7"/>
        <v>2.3199999999999998</v>
      </c>
      <c r="AD23" s="336"/>
      <c r="AE23" s="337"/>
      <c r="AF23" s="338" t="s">
        <v>657</v>
      </c>
      <c r="AG23" s="338" t="s">
        <v>658</v>
      </c>
      <c r="AH23" s="328"/>
      <c r="AI23" s="232"/>
      <c r="AJ23" s="232"/>
      <c r="AK23" s="232"/>
      <c r="AL23" s="232"/>
      <c r="AM23" s="232"/>
    </row>
    <row r="24" spans="1:40" x14ac:dyDescent="0.2">
      <c r="A24" s="72" t="str">
        <f t="shared" si="9"/>
        <v>貨1ガCLE</v>
      </c>
      <c r="B24" s="72" t="s">
        <v>860</v>
      </c>
      <c r="C24" s="72" t="s">
        <v>840</v>
      </c>
      <c r="D24" s="72" t="s">
        <v>839</v>
      </c>
      <c r="E24" s="291" t="s">
        <v>1512</v>
      </c>
      <c r="F24" s="291">
        <v>2.5000000000000001E-2</v>
      </c>
      <c r="G24" s="72">
        <v>0</v>
      </c>
      <c r="H24" s="86">
        <v>2.3199999999999998</v>
      </c>
      <c r="I24" s="12" t="s">
        <v>498</v>
      </c>
      <c r="T24" s="318" t="str">
        <f t="shared" si="0"/>
        <v>トラック・バス</v>
      </c>
      <c r="U24" s="300" t="str">
        <f t="shared" si="1"/>
        <v>ガソリン</v>
      </c>
      <c r="V24" s="300" t="str">
        <f t="shared" si="2"/>
        <v>～1.7 t</v>
      </c>
      <c r="W24" s="300" t="str">
        <f t="shared" si="3"/>
        <v>H17</v>
      </c>
      <c r="X24" s="301" t="str">
        <f t="shared" si="4"/>
        <v>CLE</v>
      </c>
      <c r="Y24" s="380" t="s">
        <v>1702</v>
      </c>
      <c r="Z24" s="300">
        <f t="shared" si="5"/>
        <v>2.5000000000000001E-2</v>
      </c>
      <c r="AA24" s="300">
        <f t="shared" si="6"/>
        <v>0</v>
      </c>
      <c r="AB24" s="361">
        <f t="shared" si="7"/>
        <v>2.3199999999999998</v>
      </c>
      <c r="AD24" s="339"/>
      <c r="AE24" s="340"/>
      <c r="AF24" s="287" t="s">
        <v>1131</v>
      </c>
      <c r="AG24" s="290" t="s">
        <v>1132</v>
      </c>
      <c r="AH24" s="328"/>
    </row>
    <row r="25" spans="1:40" x14ac:dyDescent="0.2">
      <c r="A25" s="72" t="str">
        <f t="shared" si="9"/>
        <v>貨1ガDAE</v>
      </c>
      <c r="B25" s="72" t="s">
        <v>860</v>
      </c>
      <c r="C25" s="72" t="s">
        <v>840</v>
      </c>
      <c r="D25" s="72" t="s">
        <v>839</v>
      </c>
      <c r="E25" s="72" t="s">
        <v>843</v>
      </c>
      <c r="F25" s="72">
        <v>1.2500000000000001E-2</v>
      </c>
      <c r="G25" s="72">
        <v>0</v>
      </c>
      <c r="H25" s="86">
        <v>2.3199999999999998</v>
      </c>
      <c r="I25" s="12" t="s">
        <v>241</v>
      </c>
      <c r="J25" s="72" t="s">
        <v>974</v>
      </c>
      <c r="T25" s="318" t="str">
        <f t="shared" si="0"/>
        <v>トラック・バス</v>
      </c>
      <c r="U25" s="300" t="str">
        <f t="shared" si="1"/>
        <v>ガソリン</v>
      </c>
      <c r="V25" s="300" t="str">
        <f t="shared" si="2"/>
        <v>～1.7 t</v>
      </c>
      <c r="W25" s="300" t="str">
        <f t="shared" si="3"/>
        <v>H17</v>
      </c>
      <c r="X25" s="301" t="str">
        <f t="shared" si="4"/>
        <v>DAE</v>
      </c>
      <c r="Y25" s="380" t="s">
        <v>1057</v>
      </c>
      <c r="Z25" s="300">
        <f t="shared" si="5"/>
        <v>1.2500000000000001E-2</v>
      </c>
      <c r="AA25" s="300">
        <f t="shared" si="6"/>
        <v>0</v>
      </c>
      <c r="AB25" s="361">
        <f t="shared" si="7"/>
        <v>2.3199999999999998</v>
      </c>
      <c r="AD25" s="833" t="s">
        <v>645</v>
      </c>
      <c r="AE25" s="570"/>
      <c r="AF25" s="265" t="s">
        <v>659</v>
      </c>
      <c r="AG25" s="341" t="s">
        <v>660</v>
      </c>
      <c r="AH25" s="328"/>
    </row>
    <row r="26" spans="1:40" x14ac:dyDescent="0.2">
      <c r="A26" s="72" t="str">
        <f t="shared" si="9"/>
        <v>貨1ガDBE</v>
      </c>
      <c r="B26" s="72" t="s">
        <v>860</v>
      </c>
      <c r="C26" s="72" t="s">
        <v>840</v>
      </c>
      <c r="D26" s="72" t="s">
        <v>839</v>
      </c>
      <c r="E26" s="72" t="s">
        <v>844</v>
      </c>
      <c r="F26" s="72">
        <v>1.2500000000000001E-2</v>
      </c>
      <c r="G26" s="72">
        <v>0</v>
      </c>
      <c r="H26" s="86">
        <v>2.3199999999999998</v>
      </c>
      <c r="I26" s="12" t="s">
        <v>249</v>
      </c>
      <c r="J26" s="72" t="s">
        <v>245</v>
      </c>
      <c r="T26" s="318" t="str">
        <f t="shared" si="0"/>
        <v>トラック・バス</v>
      </c>
      <c r="U26" s="300" t="str">
        <f t="shared" si="1"/>
        <v>ガソリン</v>
      </c>
      <c r="V26" s="300" t="str">
        <f t="shared" si="2"/>
        <v>～1.7 t</v>
      </c>
      <c r="W26" s="300" t="str">
        <f t="shared" si="3"/>
        <v>H17</v>
      </c>
      <c r="X26" s="301" t="str">
        <f t="shared" si="4"/>
        <v>DBE</v>
      </c>
      <c r="Y26" s="380" t="s">
        <v>1057</v>
      </c>
      <c r="Z26" s="300">
        <f t="shared" si="5"/>
        <v>1.2500000000000001E-2</v>
      </c>
      <c r="AA26" s="300">
        <f t="shared" si="6"/>
        <v>0</v>
      </c>
      <c r="AB26" s="361">
        <f t="shared" si="7"/>
        <v>2.3199999999999998</v>
      </c>
      <c r="AD26" s="831" t="s">
        <v>648</v>
      </c>
      <c r="AE26" s="832"/>
      <c r="AF26" s="266" t="s">
        <v>661</v>
      </c>
      <c r="AG26" s="342" t="s">
        <v>662</v>
      </c>
      <c r="AH26" s="328"/>
    </row>
    <row r="27" spans="1:40" s="282" customFormat="1" x14ac:dyDescent="0.2">
      <c r="A27" s="72" t="str">
        <f t="shared" si="9"/>
        <v>貨1ガDLE</v>
      </c>
      <c r="B27" s="72" t="s">
        <v>860</v>
      </c>
      <c r="C27" s="72" t="s">
        <v>840</v>
      </c>
      <c r="D27" s="72" t="s">
        <v>839</v>
      </c>
      <c r="E27" s="291" t="s">
        <v>1513</v>
      </c>
      <c r="F27" s="291">
        <v>1.2500000000000001E-2</v>
      </c>
      <c r="G27" s="72">
        <v>0</v>
      </c>
      <c r="H27" s="72">
        <v>2.3199999999999998</v>
      </c>
      <c r="I27" s="12" t="s">
        <v>498</v>
      </c>
      <c r="J27" s="72"/>
      <c r="T27" s="318" t="str">
        <f t="shared" si="0"/>
        <v>トラック・バス</v>
      </c>
      <c r="U27" s="300" t="str">
        <f t="shared" si="1"/>
        <v>ガソリン</v>
      </c>
      <c r="V27" s="300" t="str">
        <f t="shared" si="2"/>
        <v>～1.7 t</v>
      </c>
      <c r="W27" s="300" t="str">
        <f t="shared" si="3"/>
        <v>H17</v>
      </c>
      <c r="X27" s="301" t="str">
        <f t="shared" si="4"/>
        <v>DLE</v>
      </c>
      <c r="Y27" s="380" t="s">
        <v>1057</v>
      </c>
      <c r="Z27" s="300">
        <f t="shared" si="5"/>
        <v>1.2500000000000001E-2</v>
      </c>
      <c r="AA27" s="300">
        <f t="shared" si="6"/>
        <v>0</v>
      </c>
      <c r="AB27" s="361">
        <f t="shared" si="7"/>
        <v>2.3199999999999998</v>
      </c>
      <c r="AD27" s="831" t="s">
        <v>651</v>
      </c>
      <c r="AE27" s="832"/>
      <c r="AF27" s="342" t="s">
        <v>663</v>
      </c>
      <c r="AG27" s="342" t="s">
        <v>664</v>
      </c>
      <c r="AH27" s="329"/>
      <c r="AI27" s="279"/>
    </row>
    <row r="28" spans="1:40" s="282" customFormat="1" x14ac:dyDescent="0.2">
      <c r="A28" s="72" t="str">
        <f>CONCATENATE(C28,E28)</f>
        <v>貨1ガLBE</v>
      </c>
      <c r="B28" s="282" t="s">
        <v>860</v>
      </c>
      <c r="C28" s="282" t="s">
        <v>840</v>
      </c>
      <c r="D28" s="282" t="s">
        <v>1100</v>
      </c>
      <c r="E28" s="282" t="s">
        <v>250</v>
      </c>
      <c r="F28" s="282">
        <v>0.05</v>
      </c>
      <c r="G28" s="72">
        <v>0</v>
      </c>
      <c r="H28" s="72">
        <v>2.3199999999999998</v>
      </c>
      <c r="I28" s="283" t="s">
        <v>235</v>
      </c>
      <c r="T28" s="318" t="str">
        <f t="shared" si="0"/>
        <v>トラック・バス</v>
      </c>
      <c r="U28" s="300" t="str">
        <f t="shared" si="1"/>
        <v>ガソリン</v>
      </c>
      <c r="V28" s="300" t="str">
        <f t="shared" si="2"/>
        <v>～1.7 t</v>
      </c>
      <c r="W28" s="300" t="str">
        <f t="shared" si="3"/>
        <v>H21</v>
      </c>
      <c r="X28" s="301" t="str">
        <f t="shared" si="4"/>
        <v>LBE</v>
      </c>
      <c r="Y28" s="287"/>
      <c r="Z28" s="300">
        <f t="shared" si="5"/>
        <v>0.05</v>
      </c>
      <c r="AA28" s="300">
        <f t="shared" si="6"/>
        <v>0</v>
      </c>
      <c r="AB28" s="361">
        <f t="shared" si="7"/>
        <v>2.3199999999999998</v>
      </c>
      <c r="AD28" s="841" t="s">
        <v>654</v>
      </c>
      <c r="AE28" s="835"/>
      <c r="AF28" s="267" t="s">
        <v>665</v>
      </c>
      <c r="AG28" s="343" t="s">
        <v>666</v>
      </c>
      <c r="AH28" s="329"/>
      <c r="AI28" s="279"/>
    </row>
    <row r="29" spans="1:40" s="279" customFormat="1" x14ac:dyDescent="0.2">
      <c r="A29" s="72" t="str">
        <f>CONCATENATE(C29,E29)</f>
        <v>貨1ガLAE</v>
      </c>
      <c r="B29" s="282" t="s">
        <v>860</v>
      </c>
      <c r="C29" s="282" t="s">
        <v>840</v>
      </c>
      <c r="D29" s="282" t="s">
        <v>1100</v>
      </c>
      <c r="E29" s="282" t="s">
        <v>251</v>
      </c>
      <c r="F29" s="282">
        <v>2.5000000000000001E-2</v>
      </c>
      <c r="G29" s="72">
        <v>0</v>
      </c>
      <c r="H29" s="86">
        <v>2.3199999999999998</v>
      </c>
      <c r="I29" s="283" t="s">
        <v>241</v>
      </c>
      <c r="J29" s="282" t="s">
        <v>242</v>
      </c>
      <c r="K29" s="272"/>
      <c r="L29" s="272"/>
      <c r="M29" s="272"/>
      <c r="N29" s="272"/>
      <c r="O29" s="272"/>
      <c r="P29" s="272"/>
      <c r="Q29" s="272"/>
      <c r="R29" s="272"/>
      <c r="S29" s="272"/>
      <c r="T29" s="318" t="str">
        <f t="shared" si="0"/>
        <v>トラック・バス</v>
      </c>
      <c r="U29" s="300" t="str">
        <f t="shared" si="1"/>
        <v>ガソリン</v>
      </c>
      <c r="V29" s="300" t="str">
        <f t="shared" si="2"/>
        <v>～1.7 t</v>
      </c>
      <c r="W29" s="300" t="str">
        <f t="shared" si="3"/>
        <v>H21</v>
      </c>
      <c r="X29" s="301" t="str">
        <f t="shared" si="4"/>
        <v>LAE</v>
      </c>
      <c r="Y29" s="287"/>
      <c r="Z29" s="300">
        <f t="shared" si="5"/>
        <v>2.5000000000000001E-2</v>
      </c>
      <c r="AA29" s="300">
        <f t="shared" si="6"/>
        <v>0</v>
      </c>
      <c r="AB29" s="361">
        <f t="shared" si="7"/>
        <v>2.3199999999999998</v>
      </c>
      <c r="AD29" s="831" t="s">
        <v>651</v>
      </c>
      <c r="AE29" s="832"/>
      <c r="AF29" s="342" t="s">
        <v>663</v>
      </c>
      <c r="AG29" s="342" t="s">
        <v>664</v>
      </c>
      <c r="AH29" s="329"/>
    </row>
    <row r="30" spans="1:40" s="279" customFormat="1" x14ac:dyDescent="0.2">
      <c r="A30" s="72" t="str">
        <f t="shared" ref="A30:A39" si="10">CONCATENATE(C30,E30)</f>
        <v>貨1ガLLE</v>
      </c>
      <c r="B30" s="282" t="s">
        <v>860</v>
      </c>
      <c r="C30" s="282" t="s">
        <v>840</v>
      </c>
      <c r="D30" s="282" t="s">
        <v>1100</v>
      </c>
      <c r="E30" s="286" t="s">
        <v>1536</v>
      </c>
      <c r="F30" s="282">
        <v>1.2500000000000001E-2</v>
      </c>
      <c r="G30" s="72">
        <v>0</v>
      </c>
      <c r="H30" s="86">
        <v>2.3199999999999998</v>
      </c>
      <c r="I30" s="283" t="s">
        <v>1480</v>
      </c>
      <c r="J30" s="282"/>
      <c r="K30" s="272"/>
      <c r="L30" s="272"/>
      <c r="M30" s="272"/>
      <c r="N30" s="272"/>
      <c r="O30" s="272"/>
      <c r="P30" s="272"/>
      <c r="Q30" s="272"/>
      <c r="R30" s="272"/>
      <c r="S30" s="272"/>
      <c r="T30" s="318" t="str">
        <f t="shared" si="0"/>
        <v>トラック・バス</v>
      </c>
      <c r="U30" s="300" t="str">
        <f t="shared" si="1"/>
        <v>ガソリン</v>
      </c>
      <c r="V30" s="300" t="str">
        <f t="shared" si="2"/>
        <v>～1.7 t</v>
      </c>
      <c r="W30" s="300" t="str">
        <f t="shared" si="3"/>
        <v>H21</v>
      </c>
      <c r="X30" s="301" t="str">
        <f t="shared" si="4"/>
        <v>LLE</v>
      </c>
      <c r="Y30" s="287"/>
      <c r="Z30" s="300">
        <f t="shared" si="5"/>
        <v>1.2500000000000001E-2</v>
      </c>
      <c r="AA30" s="300">
        <f t="shared" si="6"/>
        <v>0</v>
      </c>
      <c r="AB30" s="361">
        <f t="shared" si="7"/>
        <v>2.3199999999999998</v>
      </c>
      <c r="AD30" s="841" t="s">
        <v>654</v>
      </c>
      <c r="AE30" s="835"/>
      <c r="AF30" s="267" t="s">
        <v>665</v>
      </c>
      <c r="AG30" s="343" t="s">
        <v>666</v>
      </c>
      <c r="AH30" s="329"/>
    </row>
    <row r="31" spans="1:40" s="279" customFormat="1" x14ac:dyDescent="0.2">
      <c r="A31" s="72" t="str">
        <f t="shared" si="10"/>
        <v>貨1ガMBE</v>
      </c>
      <c r="B31" s="282" t="s">
        <v>860</v>
      </c>
      <c r="C31" s="282" t="s">
        <v>840</v>
      </c>
      <c r="D31" s="282" t="s">
        <v>1100</v>
      </c>
      <c r="E31" s="273" t="s">
        <v>252</v>
      </c>
      <c r="F31" s="272">
        <v>2.5000000000000001E-2</v>
      </c>
      <c r="G31" s="72">
        <v>0</v>
      </c>
      <c r="H31" s="86">
        <v>2.3199999999999998</v>
      </c>
      <c r="I31" s="274" t="s">
        <v>248</v>
      </c>
      <c r="J31" s="272" t="s">
        <v>1056</v>
      </c>
      <c r="K31" s="272"/>
      <c r="L31" s="272"/>
      <c r="M31" s="272"/>
      <c r="N31" s="272"/>
      <c r="O31" s="272"/>
      <c r="P31" s="272"/>
      <c r="Q31" s="272"/>
      <c r="R31" s="272"/>
      <c r="S31" s="272"/>
      <c r="T31" s="318" t="str">
        <f t="shared" si="0"/>
        <v>トラック・バス</v>
      </c>
      <c r="U31" s="300" t="str">
        <f t="shared" si="1"/>
        <v>ガソリン</v>
      </c>
      <c r="V31" s="300" t="str">
        <f t="shared" si="2"/>
        <v>～1.7 t</v>
      </c>
      <c r="W31" s="300" t="str">
        <f t="shared" si="3"/>
        <v>H21</v>
      </c>
      <c r="X31" s="301" t="str">
        <f t="shared" si="4"/>
        <v>MBE</v>
      </c>
      <c r="Y31" s="380" t="s">
        <v>1704</v>
      </c>
      <c r="Z31" s="300">
        <f t="shared" si="5"/>
        <v>2.5000000000000001E-2</v>
      </c>
      <c r="AA31" s="300">
        <f t="shared" si="6"/>
        <v>0</v>
      </c>
      <c r="AB31" s="361">
        <f t="shared" si="7"/>
        <v>2.3199999999999998</v>
      </c>
      <c r="AD31" s="344"/>
      <c r="AE31" s="280"/>
      <c r="AF31" s="281"/>
      <c r="AG31" s="345"/>
      <c r="AH31" s="329"/>
    </row>
    <row r="32" spans="1:40" s="279" customFormat="1" ht="17.5" thickBot="1" x14ac:dyDescent="0.25">
      <c r="A32" s="72" t="str">
        <f t="shared" si="10"/>
        <v>貨1ガMAE</v>
      </c>
      <c r="B32" s="282" t="s">
        <v>860</v>
      </c>
      <c r="C32" s="282" t="s">
        <v>840</v>
      </c>
      <c r="D32" s="282" t="s">
        <v>1100</v>
      </c>
      <c r="E32" s="273" t="s">
        <v>253</v>
      </c>
      <c r="F32" s="272">
        <v>2.5000000000000001E-2</v>
      </c>
      <c r="G32" s="72">
        <v>0</v>
      </c>
      <c r="H32" s="86">
        <v>2.3199999999999998</v>
      </c>
      <c r="I32" s="274" t="s">
        <v>241</v>
      </c>
      <c r="J32" s="272" t="s">
        <v>1101</v>
      </c>
      <c r="K32" s="272"/>
      <c r="L32" s="272"/>
      <c r="M32" s="272"/>
      <c r="N32" s="272"/>
      <c r="O32" s="272"/>
      <c r="P32" s="272"/>
      <c r="Q32" s="272"/>
      <c r="R32" s="272"/>
      <c r="S32" s="272"/>
      <c r="T32" s="318" t="str">
        <f t="shared" si="0"/>
        <v>トラック・バス</v>
      </c>
      <c r="U32" s="300" t="str">
        <f t="shared" si="1"/>
        <v>ガソリン</v>
      </c>
      <c r="V32" s="300" t="str">
        <f t="shared" si="2"/>
        <v>～1.7 t</v>
      </c>
      <c r="W32" s="300" t="str">
        <f t="shared" si="3"/>
        <v>H21</v>
      </c>
      <c r="X32" s="301" t="str">
        <f t="shared" si="4"/>
        <v>MAE</v>
      </c>
      <c r="Y32" s="287" t="s">
        <v>1704</v>
      </c>
      <c r="Z32" s="300">
        <f t="shared" si="5"/>
        <v>2.5000000000000001E-2</v>
      </c>
      <c r="AA32" s="300">
        <f t="shared" si="6"/>
        <v>0</v>
      </c>
      <c r="AB32" s="361">
        <f t="shared" si="7"/>
        <v>2.3199999999999998</v>
      </c>
      <c r="AD32" s="839" t="s">
        <v>1140</v>
      </c>
      <c r="AE32" s="839"/>
      <c r="AF32" s="839"/>
      <c r="AG32" s="840"/>
      <c r="AH32" s="329"/>
    </row>
    <row r="33" spans="1:40" s="279" customFormat="1" ht="16.5" thickBot="1" x14ac:dyDescent="0.25">
      <c r="A33" s="72" t="str">
        <f t="shared" si="10"/>
        <v>貨1ガMLE</v>
      </c>
      <c r="B33" s="282" t="s">
        <v>860</v>
      </c>
      <c r="C33" s="282" t="s">
        <v>840</v>
      </c>
      <c r="D33" s="282" t="s">
        <v>1100</v>
      </c>
      <c r="E33" s="273" t="s">
        <v>1537</v>
      </c>
      <c r="F33" s="272">
        <v>2.5000000000000001E-2</v>
      </c>
      <c r="G33" s="72">
        <v>0</v>
      </c>
      <c r="H33" s="72">
        <v>2.3199999999999998</v>
      </c>
      <c r="I33" s="274" t="s">
        <v>1480</v>
      </c>
      <c r="J33" s="272"/>
      <c r="K33" s="272"/>
      <c r="L33" s="272"/>
      <c r="M33" s="272"/>
      <c r="N33" s="272"/>
      <c r="O33" s="272"/>
      <c r="P33" s="272"/>
      <c r="Q33" s="272"/>
      <c r="R33" s="272"/>
      <c r="S33" s="272"/>
      <c r="T33" s="318" t="str">
        <f t="shared" si="0"/>
        <v>トラック・バス</v>
      </c>
      <c r="U33" s="300" t="str">
        <f t="shared" si="1"/>
        <v>ガソリン</v>
      </c>
      <c r="V33" s="300" t="str">
        <f t="shared" si="2"/>
        <v>～1.7 t</v>
      </c>
      <c r="W33" s="300" t="str">
        <f t="shared" si="3"/>
        <v>H21</v>
      </c>
      <c r="X33" s="301" t="str">
        <f t="shared" si="4"/>
        <v>MLE</v>
      </c>
      <c r="Y33" s="287" t="s">
        <v>1704</v>
      </c>
      <c r="Z33" s="300">
        <f t="shared" si="5"/>
        <v>2.5000000000000001E-2</v>
      </c>
      <c r="AA33" s="300">
        <f t="shared" si="6"/>
        <v>0</v>
      </c>
      <c r="AB33" s="361">
        <f t="shared" si="7"/>
        <v>2.3199999999999998</v>
      </c>
      <c r="AD33" s="829" t="s">
        <v>1039</v>
      </c>
      <c r="AE33" s="625"/>
      <c r="AF33" s="346" t="s">
        <v>1040</v>
      </c>
      <c r="AG33" s="347" t="s">
        <v>667</v>
      </c>
      <c r="AH33" s="328"/>
      <c r="AI33" s="72"/>
    </row>
    <row r="34" spans="1:40" s="279" customFormat="1" ht="16" x14ac:dyDescent="0.2">
      <c r="A34" s="72" t="str">
        <f t="shared" si="10"/>
        <v>貨1ガRBE</v>
      </c>
      <c r="B34" s="282" t="s">
        <v>860</v>
      </c>
      <c r="C34" s="282" t="s">
        <v>840</v>
      </c>
      <c r="D34" s="282" t="s">
        <v>1100</v>
      </c>
      <c r="E34" s="273" t="s">
        <v>254</v>
      </c>
      <c r="F34" s="272">
        <v>1.2500000000000001E-2</v>
      </c>
      <c r="G34" s="72">
        <v>0</v>
      </c>
      <c r="H34" s="72">
        <v>2.3199999999999998</v>
      </c>
      <c r="I34" s="274" t="s">
        <v>249</v>
      </c>
      <c r="J34" s="273" t="s">
        <v>1057</v>
      </c>
      <c r="K34" s="272"/>
      <c r="L34" s="272"/>
      <c r="M34" s="272"/>
      <c r="N34" s="272"/>
      <c r="O34" s="272"/>
      <c r="P34" s="272"/>
      <c r="Q34" s="272"/>
      <c r="R34" s="272"/>
      <c r="S34" s="272"/>
      <c r="T34" s="318" t="str">
        <f t="shared" si="0"/>
        <v>トラック・バス</v>
      </c>
      <c r="U34" s="300" t="str">
        <f t="shared" si="1"/>
        <v>ガソリン</v>
      </c>
      <c r="V34" s="300" t="str">
        <f t="shared" si="2"/>
        <v>～1.7 t</v>
      </c>
      <c r="W34" s="300" t="str">
        <f t="shared" si="3"/>
        <v>H21</v>
      </c>
      <c r="X34" s="301" t="str">
        <f t="shared" si="4"/>
        <v>RBE</v>
      </c>
      <c r="Y34" s="380" t="s">
        <v>1057</v>
      </c>
      <c r="Z34" s="300">
        <f t="shared" si="5"/>
        <v>1.2500000000000001E-2</v>
      </c>
      <c r="AA34" s="300">
        <f t="shared" si="6"/>
        <v>0</v>
      </c>
      <c r="AB34" s="361">
        <f t="shared" si="7"/>
        <v>2.3199999999999998</v>
      </c>
      <c r="AD34" s="715" t="s">
        <v>668</v>
      </c>
      <c r="AE34" s="830"/>
      <c r="AF34" s="348" t="s">
        <v>669</v>
      </c>
      <c r="AG34" s="349">
        <v>2.3199999999999998</v>
      </c>
      <c r="AH34" s="328"/>
      <c r="AI34" s="72"/>
    </row>
    <row r="35" spans="1:40" ht="16" x14ac:dyDescent="0.2">
      <c r="A35" s="72" t="str">
        <f t="shared" si="10"/>
        <v>貨1ガRAE</v>
      </c>
      <c r="B35" s="282" t="s">
        <v>860</v>
      </c>
      <c r="C35" s="282" t="s">
        <v>840</v>
      </c>
      <c r="D35" s="282" t="s">
        <v>1100</v>
      </c>
      <c r="E35" s="273" t="s">
        <v>255</v>
      </c>
      <c r="F35" s="272">
        <v>1.2500000000000001E-2</v>
      </c>
      <c r="G35" s="72">
        <v>0</v>
      </c>
      <c r="H35" s="86">
        <v>2.3199999999999998</v>
      </c>
      <c r="I35" s="274" t="s">
        <v>241</v>
      </c>
      <c r="J35" s="273" t="s">
        <v>1102</v>
      </c>
      <c r="T35" s="318" t="str">
        <f t="shared" si="0"/>
        <v>トラック・バス</v>
      </c>
      <c r="U35" s="300" t="str">
        <f t="shared" si="1"/>
        <v>ガソリン</v>
      </c>
      <c r="V35" s="300" t="str">
        <f t="shared" si="2"/>
        <v>～1.7 t</v>
      </c>
      <c r="W35" s="300" t="str">
        <f t="shared" si="3"/>
        <v>H21</v>
      </c>
      <c r="X35" s="301" t="str">
        <f t="shared" si="4"/>
        <v>RAE</v>
      </c>
      <c r="Y35" s="380" t="s">
        <v>1057</v>
      </c>
      <c r="Z35" s="300">
        <f t="shared" si="5"/>
        <v>1.2500000000000001E-2</v>
      </c>
      <c r="AA35" s="300">
        <f t="shared" si="6"/>
        <v>0</v>
      </c>
      <c r="AB35" s="361">
        <f t="shared" si="7"/>
        <v>2.3199999999999998</v>
      </c>
      <c r="AD35" s="702" t="s">
        <v>1177</v>
      </c>
      <c r="AE35" s="838"/>
      <c r="AF35" s="334" t="s">
        <v>669</v>
      </c>
      <c r="AG35" s="350">
        <v>2.58</v>
      </c>
      <c r="AH35" s="270"/>
      <c r="AI35" s="271"/>
    </row>
    <row r="36" spans="1:40" ht="16" x14ac:dyDescent="0.2">
      <c r="A36" s="72" t="str">
        <f t="shared" si="10"/>
        <v>貨1ガRLE</v>
      </c>
      <c r="B36" s="282" t="s">
        <v>860</v>
      </c>
      <c r="C36" s="282" t="s">
        <v>840</v>
      </c>
      <c r="D36" s="282" t="s">
        <v>1100</v>
      </c>
      <c r="E36" s="273" t="s">
        <v>1538</v>
      </c>
      <c r="F36" s="272">
        <v>1.2500000000000001E-2</v>
      </c>
      <c r="G36" s="72">
        <v>0</v>
      </c>
      <c r="H36" s="86">
        <v>2.3199999999999998</v>
      </c>
      <c r="I36" s="274" t="s">
        <v>1480</v>
      </c>
      <c r="J36" s="273"/>
      <c r="T36" s="318" t="str">
        <f t="shared" si="0"/>
        <v>トラック・バス</v>
      </c>
      <c r="U36" s="300" t="str">
        <f t="shared" si="1"/>
        <v>ガソリン</v>
      </c>
      <c r="V36" s="300" t="str">
        <f t="shared" si="2"/>
        <v>～1.7 t</v>
      </c>
      <c r="W36" s="300" t="str">
        <f t="shared" si="3"/>
        <v>H21</v>
      </c>
      <c r="X36" s="301" t="str">
        <f t="shared" si="4"/>
        <v>RLE</v>
      </c>
      <c r="Y36" s="380" t="s">
        <v>1057</v>
      </c>
      <c r="Z36" s="300">
        <f t="shared" si="5"/>
        <v>1.2500000000000001E-2</v>
      </c>
      <c r="AA36" s="300">
        <f t="shared" si="6"/>
        <v>0</v>
      </c>
      <c r="AB36" s="361">
        <f t="shared" si="7"/>
        <v>2.3199999999999998</v>
      </c>
      <c r="AD36" s="702" t="s">
        <v>670</v>
      </c>
      <c r="AE36" s="838"/>
      <c r="AF36" s="351" t="s">
        <v>671</v>
      </c>
      <c r="AG36" s="350">
        <v>3</v>
      </c>
      <c r="AH36" s="270"/>
      <c r="AI36" s="271"/>
    </row>
    <row r="37" spans="1:40" ht="18" customHeight="1" x14ac:dyDescent="0.2">
      <c r="A37" s="72" t="str">
        <f t="shared" si="10"/>
        <v>貨1ガQBE</v>
      </c>
      <c r="B37" s="282" t="s">
        <v>860</v>
      </c>
      <c r="C37" s="282" t="s">
        <v>840</v>
      </c>
      <c r="D37" s="282" t="s">
        <v>1100</v>
      </c>
      <c r="E37" s="273" t="s">
        <v>256</v>
      </c>
      <c r="F37" s="272">
        <v>4.4999999999999998E-2</v>
      </c>
      <c r="G37" s="72">
        <v>0</v>
      </c>
      <c r="H37" s="86">
        <v>2.3199999999999998</v>
      </c>
      <c r="I37" s="274" t="s">
        <v>235</v>
      </c>
      <c r="J37" s="273" t="s">
        <v>243</v>
      </c>
      <c r="T37" s="318" t="str">
        <f t="shared" si="0"/>
        <v>トラック・バス</v>
      </c>
      <c r="U37" s="300" t="str">
        <f t="shared" si="1"/>
        <v>ガソリン</v>
      </c>
      <c r="V37" s="300" t="str">
        <f t="shared" si="2"/>
        <v>～1.7 t</v>
      </c>
      <c r="W37" s="300" t="str">
        <f t="shared" si="3"/>
        <v>H21</v>
      </c>
      <c r="X37" s="301" t="str">
        <f t="shared" si="4"/>
        <v>QBE</v>
      </c>
      <c r="Y37" s="380" t="s">
        <v>1705</v>
      </c>
      <c r="Z37" s="300">
        <f t="shared" si="5"/>
        <v>4.4999999999999998E-2</v>
      </c>
      <c r="AA37" s="300">
        <f t="shared" si="6"/>
        <v>0</v>
      </c>
      <c r="AB37" s="361">
        <f t="shared" si="7"/>
        <v>2.3199999999999998</v>
      </c>
      <c r="AD37" s="702" t="s">
        <v>672</v>
      </c>
      <c r="AE37" s="838"/>
      <c r="AF37" s="351" t="s">
        <v>673</v>
      </c>
      <c r="AG37" s="350">
        <v>2.23</v>
      </c>
      <c r="AH37" s="230"/>
      <c r="AI37" s="271"/>
      <c r="AJ37" s="271"/>
      <c r="AK37" s="268"/>
      <c r="AL37" s="268"/>
      <c r="AM37" s="268"/>
      <c r="AN37" s="268"/>
    </row>
    <row r="38" spans="1:40" ht="16" x14ac:dyDescent="0.2">
      <c r="A38" s="72" t="str">
        <f t="shared" si="10"/>
        <v>貨1ガQAE</v>
      </c>
      <c r="B38" s="282" t="s">
        <v>860</v>
      </c>
      <c r="C38" s="282" t="s">
        <v>840</v>
      </c>
      <c r="D38" s="282" t="s">
        <v>1100</v>
      </c>
      <c r="E38" s="273" t="s">
        <v>257</v>
      </c>
      <c r="F38" s="272">
        <v>4.4999999999999998E-2</v>
      </c>
      <c r="G38" s="72">
        <v>0</v>
      </c>
      <c r="H38" s="86">
        <v>2.3199999999999998</v>
      </c>
      <c r="I38" s="274" t="s">
        <v>241</v>
      </c>
      <c r="J38" s="273" t="s">
        <v>972</v>
      </c>
      <c r="T38" s="318" t="str">
        <f t="shared" si="0"/>
        <v>トラック・バス</v>
      </c>
      <c r="U38" s="300" t="str">
        <f t="shared" si="1"/>
        <v>ガソリン</v>
      </c>
      <c r="V38" s="300" t="str">
        <f t="shared" si="2"/>
        <v>～1.7 t</v>
      </c>
      <c r="W38" s="300" t="str">
        <f t="shared" si="3"/>
        <v>H21</v>
      </c>
      <c r="X38" s="301" t="str">
        <f t="shared" si="4"/>
        <v>QAE</v>
      </c>
      <c r="Y38" s="380" t="s">
        <v>1705</v>
      </c>
      <c r="Z38" s="300">
        <f t="shared" si="5"/>
        <v>4.4999999999999998E-2</v>
      </c>
      <c r="AA38" s="300">
        <f t="shared" si="6"/>
        <v>0</v>
      </c>
      <c r="AB38" s="361">
        <f t="shared" si="7"/>
        <v>2.3199999999999998</v>
      </c>
      <c r="AD38" s="702" t="s">
        <v>1041</v>
      </c>
      <c r="AE38" s="838"/>
      <c r="AF38" s="351" t="s">
        <v>674</v>
      </c>
      <c r="AG38" s="350">
        <v>0</v>
      </c>
      <c r="AH38" s="331"/>
      <c r="AI38" s="271"/>
      <c r="AJ38" s="271"/>
      <c r="AK38" s="268"/>
      <c r="AL38" s="268"/>
      <c r="AM38" s="268"/>
      <c r="AN38" s="268"/>
    </row>
    <row r="39" spans="1:40" ht="13.5" customHeight="1" thickBot="1" x14ac:dyDescent="0.25">
      <c r="A39" s="72" t="str">
        <f t="shared" si="10"/>
        <v>貨1ガQLE</v>
      </c>
      <c r="B39" s="282" t="s">
        <v>860</v>
      </c>
      <c r="C39" s="282" t="s">
        <v>840</v>
      </c>
      <c r="D39" s="282" t="s">
        <v>1100</v>
      </c>
      <c r="E39" s="273" t="s">
        <v>1540</v>
      </c>
      <c r="F39" s="272">
        <v>4.4999999999999998E-2</v>
      </c>
      <c r="G39" s="72">
        <v>0</v>
      </c>
      <c r="H39" s="72">
        <v>2.3199999999999998</v>
      </c>
      <c r="I39" s="274" t="s">
        <v>1480</v>
      </c>
      <c r="J39" s="273"/>
      <c r="T39" s="318" t="str">
        <f t="shared" si="0"/>
        <v>トラック・バス</v>
      </c>
      <c r="U39" s="300" t="str">
        <f t="shared" si="1"/>
        <v>ガソリン</v>
      </c>
      <c r="V39" s="300" t="str">
        <f t="shared" si="2"/>
        <v>～1.7 t</v>
      </c>
      <c r="W39" s="300" t="str">
        <f t="shared" si="3"/>
        <v>H21</v>
      </c>
      <c r="X39" s="301" t="str">
        <f t="shared" si="4"/>
        <v>QLE</v>
      </c>
      <c r="Y39" s="380" t="s">
        <v>1705</v>
      </c>
      <c r="Z39" s="300">
        <f t="shared" si="5"/>
        <v>4.4999999999999998E-2</v>
      </c>
      <c r="AA39" s="300">
        <f t="shared" si="6"/>
        <v>0</v>
      </c>
      <c r="AB39" s="361">
        <f t="shared" si="7"/>
        <v>2.3199999999999998</v>
      </c>
      <c r="AD39" s="718" t="s">
        <v>675</v>
      </c>
      <c r="AE39" s="844"/>
      <c r="AF39" s="352" t="s">
        <v>676</v>
      </c>
      <c r="AG39" s="353">
        <v>1.37</v>
      </c>
      <c r="AH39" s="231"/>
      <c r="AI39" s="268"/>
      <c r="AJ39" s="271"/>
      <c r="AK39" s="268"/>
      <c r="AL39" s="268"/>
      <c r="AM39" s="268"/>
      <c r="AN39" s="268"/>
    </row>
    <row r="40" spans="1:40" ht="16.5" customHeight="1" x14ac:dyDescent="0.2">
      <c r="A40" s="72" t="str">
        <f>CONCATENATE(C40,E40)</f>
        <v>貨1ガ3BE</v>
      </c>
      <c r="B40" s="272" t="s">
        <v>860</v>
      </c>
      <c r="C40" s="272" t="s">
        <v>840</v>
      </c>
      <c r="D40" s="357" t="s">
        <v>1285</v>
      </c>
      <c r="E40" s="357" t="s">
        <v>1272</v>
      </c>
      <c r="F40" s="357">
        <v>0.05</v>
      </c>
      <c r="G40" s="72">
        <v>0</v>
      </c>
      <c r="H40" s="72">
        <v>2.3199999999999998</v>
      </c>
      <c r="I40" s="12" t="s">
        <v>235</v>
      </c>
      <c r="T40" s="318" t="str">
        <f t="shared" si="0"/>
        <v>トラック・バス</v>
      </c>
      <c r="U40" s="300" t="str">
        <f t="shared" si="1"/>
        <v>ガソリン</v>
      </c>
      <c r="V40" s="300" t="str">
        <f t="shared" si="2"/>
        <v>～1.7 t</v>
      </c>
      <c r="W40" s="300" t="str">
        <f t="shared" si="3"/>
        <v>H30</v>
      </c>
      <c r="X40" s="301" t="str">
        <f t="shared" si="4"/>
        <v>3BE</v>
      </c>
      <c r="Y40" s="287"/>
      <c r="Z40" s="300">
        <f t="shared" si="5"/>
        <v>0.05</v>
      </c>
      <c r="AA40" s="300">
        <f t="shared" si="6"/>
        <v>0</v>
      </c>
      <c r="AB40" s="361">
        <f t="shared" si="7"/>
        <v>2.3199999999999998</v>
      </c>
      <c r="AD40" s="354"/>
      <c r="AE40" s="157"/>
      <c r="AF40" s="354"/>
      <c r="AG40" s="355"/>
      <c r="AH40" s="231"/>
      <c r="AI40" s="268"/>
      <c r="AJ40" s="271"/>
      <c r="AK40" s="268"/>
      <c r="AL40" s="268"/>
      <c r="AM40" s="268"/>
      <c r="AN40" s="268"/>
    </row>
    <row r="41" spans="1:40" ht="13.5" customHeight="1" x14ac:dyDescent="0.2">
      <c r="A41" s="72" t="str">
        <f>CONCATENATE(C41,E41)</f>
        <v>貨1ガ3AE</v>
      </c>
      <c r="B41" s="272" t="s">
        <v>860</v>
      </c>
      <c r="C41" s="273" t="s">
        <v>840</v>
      </c>
      <c r="D41" s="357" t="s">
        <v>1287</v>
      </c>
      <c r="E41" s="357" t="s">
        <v>1271</v>
      </c>
      <c r="F41" s="357">
        <v>2.5000000000000001E-2</v>
      </c>
      <c r="G41" s="72">
        <v>0</v>
      </c>
      <c r="H41" s="86">
        <v>2.3199999999999998</v>
      </c>
      <c r="I41" s="274" t="s">
        <v>241</v>
      </c>
      <c r="T41" s="318" t="str">
        <f t="shared" si="0"/>
        <v>トラック・バス</v>
      </c>
      <c r="U41" s="300" t="str">
        <f t="shared" si="1"/>
        <v>ガソリン</v>
      </c>
      <c r="V41" s="300" t="str">
        <f t="shared" si="2"/>
        <v>～1.7 t</v>
      </c>
      <c r="W41" s="300" t="str">
        <f t="shared" si="3"/>
        <v>H30</v>
      </c>
      <c r="X41" s="301" t="str">
        <f t="shared" si="4"/>
        <v>3AE</v>
      </c>
      <c r="Y41" s="287"/>
      <c r="Z41" s="300">
        <f t="shared" si="5"/>
        <v>2.5000000000000001E-2</v>
      </c>
      <c r="AA41" s="300">
        <f t="shared" si="6"/>
        <v>0</v>
      </c>
      <c r="AB41" s="361">
        <f t="shared" si="7"/>
        <v>2.3199999999999998</v>
      </c>
      <c r="AD41" s="356"/>
      <c r="AE41" s="320"/>
      <c r="AF41" s="356"/>
      <c r="AG41" s="330"/>
      <c r="AH41" s="231"/>
      <c r="AI41" s="268"/>
      <c r="AJ41" s="268"/>
      <c r="AK41" s="268"/>
      <c r="AL41" s="268"/>
      <c r="AM41" s="268"/>
      <c r="AN41" s="268"/>
    </row>
    <row r="42" spans="1:40" ht="13.5" customHeight="1" x14ac:dyDescent="0.2">
      <c r="A42" s="72" t="str">
        <f t="shared" ref="A42:A51" si="11">CONCATENATE(C42,E42)</f>
        <v>貨1ガ3LE</v>
      </c>
      <c r="B42" s="272" t="s">
        <v>860</v>
      </c>
      <c r="C42" s="272" t="s">
        <v>840</v>
      </c>
      <c r="D42" s="357" t="s">
        <v>1288</v>
      </c>
      <c r="E42" s="357" t="s">
        <v>1482</v>
      </c>
      <c r="F42" s="357">
        <v>1.2500000000000001E-2</v>
      </c>
      <c r="G42" s="72">
        <v>0</v>
      </c>
      <c r="H42" s="86">
        <v>2.3199999999999998</v>
      </c>
      <c r="I42" s="274" t="s">
        <v>1480</v>
      </c>
      <c r="T42" s="318" t="str">
        <f t="shared" si="0"/>
        <v>トラック・バス</v>
      </c>
      <c r="U42" s="300" t="str">
        <f t="shared" si="1"/>
        <v>ガソリン</v>
      </c>
      <c r="V42" s="300" t="str">
        <f t="shared" si="2"/>
        <v>～1.7 t</v>
      </c>
      <c r="W42" s="300" t="str">
        <f t="shared" si="3"/>
        <v>H30</v>
      </c>
      <c r="X42" s="301" t="str">
        <f t="shared" si="4"/>
        <v>3LE</v>
      </c>
      <c r="Y42" s="287"/>
      <c r="Z42" s="300">
        <f t="shared" si="5"/>
        <v>1.2500000000000001E-2</v>
      </c>
      <c r="AA42" s="300">
        <f t="shared" si="6"/>
        <v>0</v>
      </c>
      <c r="AB42" s="361">
        <f t="shared" si="7"/>
        <v>2.3199999999999998</v>
      </c>
      <c r="AD42" s="356"/>
      <c r="AE42" s="320"/>
      <c r="AF42" s="356"/>
      <c r="AG42" s="330"/>
      <c r="AH42" s="231"/>
      <c r="AI42" s="268"/>
      <c r="AJ42" s="268"/>
      <c r="AK42" s="268"/>
      <c r="AL42" s="268"/>
      <c r="AM42" s="268"/>
      <c r="AN42" s="268"/>
    </row>
    <row r="43" spans="1:40" ht="13.5" customHeight="1" x14ac:dyDescent="0.2">
      <c r="A43" s="72" t="str">
        <f t="shared" si="11"/>
        <v>貨1ガ4BE</v>
      </c>
      <c r="B43" s="272" t="s">
        <v>860</v>
      </c>
      <c r="C43" s="273" t="s">
        <v>840</v>
      </c>
      <c r="D43" s="357" t="s">
        <v>1286</v>
      </c>
      <c r="E43" s="357" t="s">
        <v>1274</v>
      </c>
      <c r="F43" s="357">
        <v>3.7499999999999999E-2</v>
      </c>
      <c r="G43" s="72">
        <v>0</v>
      </c>
      <c r="H43" s="86">
        <v>2.3199999999999998</v>
      </c>
      <c r="I43" s="12" t="s">
        <v>1741</v>
      </c>
      <c r="T43" s="318" t="str">
        <f t="shared" si="0"/>
        <v>トラック・バス</v>
      </c>
      <c r="U43" s="300" t="str">
        <f t="shared" si="1"/>
        <v>ガソリン</v>
      </c>
      <c r="V43" s="300" t="str">
        <f t="shared" si="2"/>
        <v>～1.7 t</v>
      </c>
      <c r="W43" s="300" t="str">
        <f t="shared" si="3"/>
        <v>H30</v>
      </c>
      <c r="X43" s="301" t="str">
        <f t="shared" si="4"/>
        <v>4BE</v>
      </c>
      <c r="Y43" s="380" t="s">
        <v>1704</v>
      </c>
      <c r="Z43" s="300">
        <f t="shared" si="5"/>
        <v>3.7499999999999999E-2</v>
      </c>
      <c r="AA43" s="300">
        <f t="shared" si="6"/>
        <v>0</v>
      </c>
      <c r="AB43" s="361">
        <f t="shared" si="7"/>
        <v>2.3199999999999998</v>
      </c>
      <c r="AD43" s="356"/>
      <c r="AE43" s="320"/>
      <c r="AF43" s="356"/>
      <c r="AG43" s="330"/>
      <c r="AH43" s="231"/>
      <c r="AI43" s="230"/>
      <c r="AJ43" s="268"/>
      <c r="AK43" s="268"/>
      <c r="AL43" s="268"/>
      <c r="AM43" s="268"/>
      <c r="AN43" s="268"/>
    </row>
    <row r="44" spans="1:40" ht="13.5" customHeight="1" x14ac:dyDescent="0.2">
      <c r="A44" s="72" t="str">
        <f t="shared" si="11"/>
        <v>貨1ガ4AE</v>
      </c>
      <c r="B44" s="272" t="s">
        <v>860</v>
      </c>
      <c r="C44" s="272" t="s">
        <v>840</v>
      </c>
      <c r="D44" s="357" t="s">
        <v>1288</v>
      </c>
      <c r="E44" s="357" t="s">
        <v>1276</v>
      </c>
      <c r="F44" s="357">
        <v>3.7499999999999999E-2</v>
      </c>
      <c r="G44" s="72">
        <v>0</v>
      </c>
      <c r="H44" s="86">
        <v>2.3199999999999998</v>
      </c>
      <c r="I44" s="274" t="s">
        <v>241</v>
      </c>
      <c r="T44" s="318" t="str">
        <f t="shared" si="0"/>
        <v>トラック・バス</v>
      </c>
      <c r="U44" s="300" t="str">
        <f t="shared" si="1"/>
        <v>ガソリン</v>
      </c>
      <c r="V44" s="300" t="str">
        <f t="shared" si="2"/>
        <v>～1.7 t</v>
      </c>
      <c r="W44" s="300" t="str">
        <f t="shared" si="3"/>
        <v>H30</v>
      </c>
      <c r="X44" s="301" t="str">
        <f t="shared" si="4"/>
        <v>4AE</v>
      </c>
      <c r="Y44" s="380" t="s">
        <v>1704</v>
      </c>
      <c r="Z44" s="300">
        <f t="shared" si="5"/>
        <v>3.7499999999999999E-2</v>
      </c>
      <c r="AA44" s="300">
        <f t="shared" si="6"/>
        <v>0</v>
      </c>
      <c r="AB44" s="361">
        <f t="shared" si="7"/>
        <v>2.3199999999999998</v>
      </c>
      <c r="AD44" s="356"/>
      <c r="AE44" s="320"/>
      <c r="AF44" s="356"/>
      <c r="AG44" s="330"/>
      <c r="AH44" s="231"/>
      <c r="AI44" s="268"/>
      <c r="AJ44" s="268"/>
      <c r="AK44" s="268"/>
      <c r="AL44" s="268"/>
      <c r="AM44" s="268"/>
      <c r="AN44" s="268"/>
    </row>
    <row r="45" spans="1:40" ht="13.5" customHeight="1" x14ac:dyDescent="0.2">
      <c r="A45" s="72" t="str">
        <f t="shared" si="11"/>
        <v>貨1ガ4LE</v>
      </c>
      <c r="B45" s="272" t="s">
        <v>860</v>
      </c>
      <c r="C45" s="273" t="s">
        <v>840</v>
      </c>
      <c r="D45" s="357" t="s">
        <v>1286</v>
      </c>
      <c r="E45" s="357" t="s">
        <v>1484</v>
      </c>
      <c r="F45" s="357">
        <v>3.7499999999999999E-2</v>
      </c>
      <c r="G45" s="72">
        <v>0</v>
      </c>
      <c r="H45" s="72">
        <v>2.3199999999999998</v>
      </c>
      <c r="I45" s="274" t="s">
        <v>498</v>
      </c>
      <c r="T45" s="318" t="str">
        <f t="shared" si="0"/>
        <v>トラック・バス</v>
      </c>
      <c r="U45" s="300" t="str">
        <f t="shared" si="1"/>
        <v>ガソリン</v>
      </c>
      <c r="V45" s="300" t="str">
        <f t="shared" si="2"/>
        <v>～1.7 t</v>
      </c>
      <c r="W45" s="300" t="str">
        <f t="shared" si="3"/>
        <v>H30</v>
      </c>
      <c r="X45" s="301" t="str">
        <f t="shared" si="4"/>
        <v>4LE</v>
      </c>
      <c r="Y45" s="380" t="s">
        <v>1704</v>
      </c>
      <c r="Z45" s="300">
        <f t="shared" si="5"/>
        <v>3.7499999999999999E-2</v>
      </c>
      <c r="AA45" s="300">
        <f t="shared" si="6"/>
        <v>0</v>
      </c>
      <c r="AB45" s="361">
        <f t="shared" si="7"/>
        <v>2.3199999999999998</v>
      </c>
      <c r="AJ45" s="268"/>
      <c r="AK45" s="268"/>
      <c r="AL45" s="268"/>
      <c r="AM45" s="268"/>
      <c r="AN45" s="268"/>
    </row>
    <row r="46" spans="1:40" ht="13.5" customHeight="1" x14ac:dyDescent="0.2">
      <c r="A46" s="72" t="str">
        <f t="shared" si="11"/>
        <v>貨1ガ5BE</v>
      </c>
      <c r="B46" s="272" t="s">
        <v>860</v>
      </c>
      <c r="C46" s="272" t="s">
        <v>840</v>
      </c>
      <c r="D46" s="357" t="s">
        <v>1288</v>
      </c>
      <c r="E46" s="357" t="s">
        <v>1278</v>
      </c>
      <c r="F46" s="357">
        <v>2.5000000000000001E-2</v>
      </c>
      <c r="G46" s="72">
        <v>0</v>
      </c>
      <c r="H46" s="72">
        <v>2.3199999999999998</v>
      </c>
      <c r="I46" s="12" t="s">
        <v>1742</v>
      </c>
      <c r="T46" s="318" t="str">
        <f t="shared" si="0"/>
        <v>トラック・バス</v>
      </c>
      <c r="U46" s="300" t="str">
        <f t="shared" si="1"/>
        <v>ガソリン</v>
      </c>
      <c r="V46" s="300" t="str">
        <f t="shared" si="2"/>
        <v>～1.7 t</v>
      </c>
      <c r="W46" s="300" t="str">
        <f t="shared" si="3"/>
        <v>H30</v>
      </c>
      <c r="X46" s="301" t="str">
        <f t="shared" si="4"/>
        <v>5BE</v>
      </c>
      <c r="Y46" s="380" t="s">
        <v>1057</v>
      </c>
      <c r="Z46" s="300">
        <f t="shared" si="5"/>
        <v>2.5000000000000001E-2</v>
      </c>
      <c r="AA46" s="300">
        <f t="shared" si="6"/>
        <v>0</v>
      </c>
      <c r="AB46" s="361">
        <f t="shared" si="7"/>
        <v>2.3199999999999998</v>
      </c>
      <c r="AJ46" s="268"/>
      <c r="AK46" s="268"/>
      <c r="AL46" s="268"/>
      <c r="AM46" s="268"/>
      <c r="AN46" s="268"/>
    </row>
    <row r="47" spans="1:40" x14ac:dyDescent="0.2">
      <c r="A47" s="72" t="str">
        <f t="shared" si="11"/>
        <v>貨1ガ5AE</v>
      </c>
      <c r="B47" s="272" t="s">
        <v>860</v>
      </c>
      <c r="C47" s="273" t="s">
        <v>840</v>
      </c>
      <c r="D47" s="357" t="s">
        <v>1286</v>
      </c>
      <c r="E47" s="357" t="s">
        <v>1280</v>
      </c>
      <c r="F47" s="357">
        <v>2.5000000000000001E-2</v>
      </c>
      <c r="G47" s="72">
        <v>0</v>
      </c>
      <c r="H47" s="86">
        <v>2.3199999999999998</v>
      </c>
      <c r="I47" s="274" t="s">
        <v>241</v>
      </c>
      <c r="T47" s="318" t="str">
        <f t="shared" si="0"/>
        <v>トラック・バス</v>
      </c>
      <c r="U47" s="300" t="str">
        <f t="shared" si="1"/>
        <v>ガソリン</v>
      </c>
      <c r="V47" s="300" t="str">
        <f t="shared" si="2"/>
        <v>～1.7 t</v>
      </c>
      <c r="W47" s="300" t="str">
        <f t="shared" si="3"/>
        <v>H30</v>
      </c>
      <c r="X47" s="301" t="str">
        <f t="shared" si="4"/>
        <v>5AE</v>
      </c>
      <c r="Y47" s="380" t="s">
        <v>1057</v>
      </c>
      <c r="Z47" s="300">
        <f t="shared" si="5"/>
        <v>2.5000000000000001E-2</v>
      </c>
      <c r="AA47" s="300">
        <f t="shared" si="6"/>
        <v>0</v>
      </c>
      <c r="AB47" s="361">
        <f t="shared" si="7"/>
        <v>2.3199999999999998</v>
      </c>
    </row>
    <row r="48" spans="1:40" x14ac:dyDescent="0.2">
      <c r="A48" s="72" t="str">
        <f t="shared" si="11"/>
        <v>貨1ガ5LE</v>
      </c>
      <c r="B48" s="272" t="s">
        <v>860</v>
      </c>
      <c r="C48" s="272" t="s">
        <v>840</v>
      </c>
      <c r="D48" s="357" t="s">
        <v>1288</v>
      </c>
      <c r="E48" s="357" t="s">
        <v>1486</v>
      </c>
      <c r="F48" s="357">
        <v>2.5000000000000001E-2</v>
      </c>
      <c r="G48" s="72">
        <v>0</v>
      </c>
      <c r="H48" s="86">
        <v>2.3199999999999998</v>
      </c>
      <c r="I48" s="274" t="s">
        <v>498</v>
      </c>
      <c r="T48" s="318" t="str">
        <f t="shared" si="0"/>
        <v>トラック・バス</v>
      </c>
      <c r="U48" s="300" t="str">
        <f t="shared" si="1"/>
        <v>ガソリン</v>
      </c>
      <c r="V48" s="300" t="str">
        <f t="shared" si="2"/>
        <v>～1.7 t</v>
      </c>
      <c r="W48" s="300" t="str">
        <f t="shared" si="3"/>
        <v>H30</v>
      </c>
      <c r="X48" s="301" t="str">
        <f t="shared" si="4"/>
        <v>5LE</v>
      </c>
      <c r="Y48" s="380" t="s">
        <v>1057</v>
      </c>
      <c r="Z48" s="300">
        <f t="shared" si="5"/>
        <v>2.5000000000000001E-2</v>
      </c>
      <c r="AA48" s="300">
        <f t="shared" si="6"/>
        <v>0</v>
      </c>
      <c r="AB48" s="361">
        <f t="shared" si="7"/>
        <v>2.3199999999999998</v>
      </c>
    </row>
    <row r="49" spans="1:35" x14ac:dyDescent="0.2">
      <c r="A49" s="72" t="str">
        <f t="shared" si="11"/>
        <v>貨1ガ6BE</v>
      </c>
      <c r="B49" s="272" t="s">
        <v>860</v>
      </c>
      <c r="C49" s="273" t="s">
        <v>840</v>
      </c>
      <c r="D49" s="357" t="s">
        <v>1286</v>
      </c>
      <c r="E49" s="357" t="s">
        <v>1282</v>
      </c>
      <c r="F49" s="357">
        <v>1.2500000000000001E-2</v>
      </c>
      <c r="G49" s="72">
        <v>0</v>
      </c>
      <c r="H49" s="86">
        <v>2.3199999999999998</v>
      </c>
      <c r="I49" s="12" t="s">
        <v>1744</v>
      </c>
      <c r="T49" s="318" t="str">
        <f t="shared" si="0"/>
        <v>トラック・バス</v>
      </c>
      <c r="U49" s="300" t="str">
        <f t="shared" si="1"/>
        <v>ガソリン</v>
      </c>
      <c r="V49" s="300" t="str">
        <f t="shared" si="2"/>
        <v>～1.7 t</v>
      </c>
      <c r="W49" s="300" t="str">
        <f t="shared" si="3"/>
        <v>H30</v>
      </c>
      <c r="X49" s="301" t="str">
        <f t="shared" si="4"/>
        <v>6BE</v>
      </c>
      <c r="Y49" s="380" t="s">
        <v>1706</v>
      </c>
      <c r="Z49" s="300">
        <f t="shared" si="5"/>
        <v>1.2500000000000001E-2</v>
      </c>
      <c r="AA49" s="300">
        <f t="shared" si="6"/>
        <v>0</v>
      </c>
      <c r="AB49" s="361">
        <f t="shared" si="7"/>
        <v>2.3199999999999998</v>
      </c>
    </row>
    <row r="50" spans="1:35" x14ac:dyDescent="0.2">
      <c r="A50" s="72" t="str">
        <f t="shared" si="11"/>
        <v>貨1ガ6AE</v>
      </c>
      <c r="B50" s="272" t="s">
        <v>860</v>
      </c>
      <c r="C50" s="272" t="s">
        <v>840</v>
      </c>
      <c r="D50" s="357" t="s">
        <v>1288</v>
      </c>
      <c r="E50" s="357" t="s">
        <v>1284</v>
      </c>
      <c r="F50" s="357">
        <v>1.2500000000000001E-2</v>
      </c>
      <c r="G50" s="72">
        <v>0</v>
      </c>
      <c r="H50" s="86">
        <v>2.3199999999999998</v>
      </c>
      <c r="I50" s="274" t="s">
        <v>241</v>
      </c>
      <c r="T50" s="318" t="str">
        <f t="shared" si="0"/>
        <v>トラック・バス</v>
      </c>
      <c r="U50" s="300" t="str">
        <f t="shared" si="1"/>
        <v>ガソリン</v>
      </c>
      <c r="V50" s="300" t="str">
        <f t="shared" si="2"/>
        <v>～1.7 t</v>
      </c>
      <c r="W50" s="300" t="str">
        <f t="shared" si="3"/>
        <v>H30</v>
      </c>
      <c r="X50" s="301" t="str">
        <f t="shared" si="4"/>
        <v>6AE</v>
      </c>
      <c r="Y50" s="380" t="s">
        <v>1706</v>
      </c>
      <c r="Z50" s="300">
        <f t="shared" si="5"/>
        <v>1.2500000000000001E-2</v>
      </c>
      <c r="AA50" s="300">
        <f t="shared" si="6"/>
        <v>0</v>
      </c>
      <c r="AB50" s="361">
        <f t="shared" si="7"/>
        <v>2.3199999999999998</v>
      </c>
    </row>
    <row r="51" spans="1:35" x14ac:dyDescent="0.2">
      <c r="A51" s="72" t="str">
        <f t="shared" si="11"/>
        <v>貨1ガ6LE</v>
      </c>
      <c r="B51" s="272" t="s">
        <v>860</v>
      </c>
      <c r="C51" s="273" t="s">
        <v>840</v>
      </c>
      <c r="D51" s="357" t="s">
        <v>1286</v>
      </c>
      <c r="E51" s="357" t="s">
        <v>1488</v>
      </c>
      <c r="F51" s="357">
        <v>1.2500000000000001E-2</v>
      </c>
      <c r="G51" s="72">
        <v>0</v>
      </c>
      <c r="H51" s="72">
        <v>2.3199999999999998</v>
      </c>
      <c r="I51" s="274" t="s">
        <v>498</v>
      </c>
      <c r="T51" s="318" t="str">
        <f t="shared" si="0"/>
        <v>トラック・バス</v>
      </c>
      <c r="U51" s="300" t="str">
        <f t="shared" si="1"/>
        <v>ガソリン</v>
      </c>
      <c r="V51" s="300" t="str">
        <f t="shared" si="2"/>
        <v>～1.7 t</v>
      </c>
      <c r="W51" s="300" t="str">
        <f t="shared" si="3"/>
        <v>H30</v>
      </c>
      <c r="X51" s="301" t="str">
        <f t="shared" si="4"/>
        <v>6LE</v>
      </c>
      <c r="Y51" s="380" t="s">
        <v>1706</v>
      </c>
      <c r="Z51" s="300">
        <f t="shared" si="5"/>
        <v>1.2500000000000001E-2</v>
      </c>
      <c r="AA51" s="300">
        <f t="shared" si="6"/>
        <v>0</v>
      </c>
      <c r="AB51" s="361">
        <f t="shared" si="7"/>
        <v>2.3199999999999998</v>
      </c>
    </row>
    <row r="52" spans="1:35" x14ac:dyDescent="0.2">
      <c r="A52" s="72" t="str">
        <f t="shared" ref="A52:A69" si="12">CONCATENATE(C52,E52)</f>
        <v>貨2ガ-</v>
      </c>
      <c r="B52" s="72" t="s">
        <v>861</v>
      </c>
      <c r="C52" s="72" t="s">
        <v>845</v>
      </c>
      <c r="D52" s="72" t="s">
        <v>1181</v>
      </c>
      <c r="E52" s="72" t="s">
        <v>1182</v>
      </c>
      <c r="F52" s="72">
        <v>2.1800000000000002</v>
      </c>
      <c r="G52" s="72">
        <v>0</v>
      </c>
      <c r="H52" s="72">
        <v>2.3199999999999998</v>
      </c>
      <c r="I52" s="12" t="s">
        <v>235</v>
      </c>
      <c r="T52" s="318" t="str">
        <f t="shared" si="0"/>
        <v>トラック・バス</v>
      </c>
      <c r="U52" s="300" t="str">
        <f t="shared" si="1"/>
        <v>ガソリン</v>
      </c>
      <c r="V52" s="300" t="str">
        <f t="shared" si="2"/>
        <v>1.7～2.5 t</v>
      </c>
      <c r="W52" s="300" t="str">
        <f t="shared" si="3"/>
        <v>S50前</v>
      </c>
      <c r="X52" s="301" t="str">
        <f t="shared" si="4"/>
        <v>-</v>
      </c>
      <c r="Y52" s="287"/>
      <c r="Z52" s="300">
        <f t="shared" si="5"/>
        <v>2.1800000000000002</v>
      </c>
      <c r="AA52" s="300">
        <f t="shared" si="6"/>
        <v>0</v>
      </c>
      <c r="AB52" s="361">
        <f t="shared" si="7"/>
        <v>2.3199999999999998</v>
      </c>
    </row>
    <row r="53" spans="1:35" x14ac:dyDescent="0.2">
      <c r="A53" s="72" t="str">
        <f t="shared" si="12"/>
        <v>貨2ガH</v>
      </c>
      <c r="B53" s="72" t="s">
        <v>861</v>
      </c>
      <c r="C53" s="72" t="s">
        <v>845</v>
      </c>
      <c r="D53" s="72" t="s">
        <v>1184</v>
      </c>
      <c r="E53" s="72" t="s">
        <v>1185</v>
      </c>
      <c r="F53" s="72">
        <v>1.8</v>
      </c>
      <c r="G53" s="72">
        <v>0</v>
      </c>
      <c r="H53" s="86">
        <v>2.3199999999999998</v>
      </c>
      <c r="I53" s="12" t="s">
        <v>235</v>
      </c>
      <c r="T53" s="318" t="str">
        <f t="shared" si="0"/>
        <v>トラック・バス</v>
      </c>
      <c r="U53" s="300" t="str">
        <f t="shared" si="1"/>
        <v>ガソリン</v>
      </c>
      <c r="V53" s="300" t="str">
        <f t="shared" si="2"/>
        <v>1.7～2.5 t</v>
      </c>
      <c r="W53" s="300" t="str">
        <f t="shared" si="3"/>
        <v>S50</v>
      </c>
      <c r="X53" s="301" t="str">
        <f t="shared" si="4"/>
        <v>H</v>
      </c>
      <c r="Y53" s="287"/>
      <c r="Z53" s="300">
        <f t="shared" si="5"/>
        <v>1.8</v>
      </c>
      <c r="AA53" s="300">
        <f t="shared" si="6"/>
        <v>0</v>
      </c>
      <c r="AB53" s="361">
        <f t="shared" si="7"/>
        <v>2.3199999999999998</v>
      </c>
    </row>
    <row r="54" spans="1:35" x14ac:dyDescent="0.2">
      <c r="A54" s="72" t="str">
        <f t="shared" si="12"/>
        <v>貨2ガJ</v>
      </c>
      <c r="B54" s="72" t="s">
        <v>861</v>
      </c>
      <c r="C54" s="72" t="s">
        <v>845</v>
      </c>
      <c r="D54" s="72" t="s">
        <v>0</v>
      </c>
      <c r="E54" s="72" t="s">
        <v>7</v>
      </c>
      <c r="F54" s="72">
        <v>1.2</v>
      </c>
      <c r="G54" s="72">
        <v>0</v>
      </c>
      <c r="H54" s="86">
        <v>2.3199999999999998</v>
      </c>
      <c r="I54" s="12" t="s">
        <v>235</v>
      </c>
      <c r="T54" s="318" t="str">
        <f t="shared" si="0"/>
        <v>トラック・バス</v>
      </c>
      <c r="U54" s="300" t="str">
        <f t="shared" si="1"/>
        <v>ガソリン</v>
      </c>
      <c r="V54" s="300" t="str">
        <f t="shared" si="2"/>
        <v>1.7～2.5 t</v>
      </c>
      <c r="W54" s="300" t="str">
        <f t="shared" si="3"/>
        <v>S54</v>
      </c>
      <c r="X54" s="301" t="str">
        <f t="shared" si="4"/>
        <v>J</v>
      </c>
      <c r="Y54" s="287"/>
      <c r="Z54" s="300">
        <f t="shared" si="5"/>
        <v>1.2</v>
      </c>
      <c r="AA54" s="300">
        <f t="shared" si="6"/>
        <v>0</v>
      </c>
      <c r="AB54" s="361">
        <f t="shared" si="7"/>
        <v>2.3199999999999998</v>
      </c>
    </row>
    <row r="55" spans="1:35" x14ac:dyDescent="0.2">
      <c r="A55" s="72" t="str">
        <f t="shared" si="12"/>
        <v>貨2ガL</v>
      </c>
      <c r="B55" s="72" t="s">
        <v>861</v>
      </c>
      <c r="C55" s="72" t="s">
        <v>845</v>
      </c>
      <c r="D55" s="72" t="s">
        <v>9</v>
      </c>
      <c r="E55" s="72" t="s">
        <v>10</v>
      </c>
      <c r="F55" s="72">
        <v>0.9</v>
      </c>
      <c r="G55" s="72">
        <v>0</v>
      </c>
      <c r="H55" s="86">
        <v>2.3199999999999998</v>
      </c>
      <c r="I55" s="12" t="s">
        <v>235</v>
      </c>
      <c r="T55" s="318" t="str">
        <f t="shared" si="0"/>
        <v>トラック・バス</v>
      </c>
      <c r="U55" s="300" t="str">
        <f t="shared" si="1"/>
        <v>ガソリン</v>
      </c>
      <c r="V55" s="300" t="str">
        <f t="shared" si="2"/>
        <v>1.7～2.5 t</v>
      </c>
      <c r="W55" s="300" t="str">
        <f t="shared" si="3"/>
        <v>S56</v>
      </c>
      <c r="X55" s="301" t="str">
        <f t="shared" si="4"/>
        <v>L</v>
      </c>
      <c r="Y55" s="287"/>
      <c r="Z55" s="300">
        <f t="shared" si="5"/>
        <v>0.9</v>
      </c>
      <c r="AA55" s="300">
        <f t="shared" si="6"/>
        <v>0</v>
      </c>
      <c r="AB55" s="361">
        <f t="shared" si="7"/>
        <v>2.3199999999999998</v>
      </c>
    </row>
    <row r="56" spans="1:35" x14ac:dyDescent="0.2">
      <c r="A56" s="72" t="str">
        <f t="shared" si="12"/>
        <v>貨2ガT</v>
      </c>
      <c r="B56" s="72" t="s">
        <v>861</v>
      </c>
      <c r="C56" s="72" t="s">
        <v>845</v>
      </c>
      <c r="D56" s="72" t="s">
        <v>18</v>
      </c>
      <c r="E56" s="72" t="s">
        <v>19</v>
      </c>
      <c r="F56" s="72">
        <v>0.7</v>
      </c>
      <c r="G56" s="72">
        <v>0</v>
      </c>
      <c r="H56" s="86">
        <v>2.3199999999999998</v>
      </c>
      <c r="I56" s="12" t="s">
        <v>235</v>
      </c>
      <c r="T56" s="318" t="str">
        <f t="shared" si="0"/>
        <v>トラック・バス</v>
      </c>
      <c r="U56" s="300" t="str">
        <f t="shared" si="1"/>
        <v>ガソリン</v>
      </c>
      <c r="V56" s="300" t="str">
        <f t="shared" si="2"/>
        <v>1.7～2.5 t</v>
      </c>
      <c r="W56" s="300" t="str">
        <f t="shared" si="3"/>
        <v>H元</v>
      </c>
      <c r="X56" s="301" t="str">
        <f t="shared" si="4"/>
        <v>T</v>
      </c>
      <c r="Y56" s="287"/>
      <c r="Z56" s="300">
        <f t="shared" si="5"/>
        <v>0.7</v>
      </c>
      <c r="AA56" s="300">
        <f t="shared" si="6"/>
        <v>0</v>
      </c>
      <c r="AB56" s="361">
        <f t="shared" si="7"/>
        <v>2.3199999999999998</v>
      </c>
    </row>
    <row r="57" spans="1:35" x14ac:dyDescent="0.2">
      <c r="A57" s="72" t="str">
        <f t="shared" si="12"/>
        <v>貨2ガGA</v>
      </c>
      <c r="B57" s="72" t="s">
        <v>861</v>
      </c>
      <c r="C57" s="72" t="s">
        <v>845</v>
      </c>
      <c r="D57" s="72" t="s">
        <v>851</v>
      </c>
      <c r="E57" s="72" t="s">
        <v>49</v>
      </c>
      <c r="F57" s="72">
        <v>0.4</v>
      </c>
      <c r="G57" s="72">
        <v>0</v>
      </c>
      <c r="H57" s="72">
        <v>2.3199999999999998</v>
      </c>
      <c r="I57" s="12" t="s">
        <v>235</v>
      </c>
      <c r="T57" s="318" t="str">
        <f t="shared" si="0"/>
        <v>トラック・バス</v>
      </c>
      <c r="U57" s="300" t="str">
        <f t="shared" si="1"/>
        <v>ガソリン</v>
      </c>
      <c r="V57" s="300" t="str">
        <f t="shared" si="2"/>
        <v>1.7～2.5 t</v>
      </c>
      <c r="W57" s="300" t="str">
        <f t="shared" si="3"/>
        <v>H6,H10</v>
      </c>
      <c r="X57" s="301" t="str">
        <f t="shared" si="4"/>
        <v>GA</v>
      </c>
      <c r="Y57" s="287"/>
      <c r="Z57" s="300">
        <f t="shared" si="5"/>
        <v>0.4</v>
      </c>
      <c r="AA57" s="300">
        <f t="shared" si="6"/>
        <v>0</v>
      </c>
      <c r="AB57" s="361">
        <f t="shared" si="7"/>
        <v>2.3199999999999998</v>
      </c>
      <c r="AD57" s="282"/>
      <c r="AE57" s="282"/>
      <c r="AF57" s="282"/>
      <c r="AG57" s="282"/>
      <c r="AH57" s="282"/>
      <c r="AI57" s="282"/>
    </row>
    <row r="58" spans="1:35" x14ac:dyDescent="0.2">
      <c r="A58" s="72" t="str">
        <f t="shared" si="12"/>
        <v>貨2ガGC</v>
      </c>
      <c r="B58" s="72" t="s">
        <v>861</v>
      </c>
      <c r="C58" s="72" t="s">
        <v>845</v>
      </c>
      <c r="D58" s="72" t="s">
        <v>851</v>
      </c>
      <c r="E58" s="72" t="s">
        <v>51</v>
      </c>
      <c r="F58" s="72">
        <v>0.4</v>
      </c>
      <c r="G58" s="72">
        <v>0</v>
      </c>
      <c r="H58" s="72">
        <v>2.3199999999999998</v>
      </c>
      <c r="I58" s="12" t="s">
        <v>235</v>
      </c>
      <c r="T58" s="318" t="str">
        <f t="shared" si="0"/>
        <v>トラック・バス</v>
      </c>
      <c r="U58" s="300" t="str">
        <f t="shared" si="1"/>
        <v>ガソリン</v>
      </c>
      <c r="V58" s="300" t="str">
        <f t="shared" si="2"/>
        <v>1.7～2.5 t</v>
      </c>
      <c r="W58" s="300" t="str">
        <f t="shared" si="3"/>
        <v>H6,H10</v>
      </c>
      <c r="X58" s="301" t="str">
        <f t="shared" si="4"/>
        <v>GC</v>
      </c>
      <c r="Y58" s="287"/>
      <c r="Z58" s="300">
        <f t="shared" si="5"/>
        <v>0.4</v>
      </c>
      <c r="AA58" s="300">
        <f t="shared" si="6"/>
        <v>0</v>
      </c>
      <c r="AB58" s="361">
        <f t="shared" si="7"/>
        <v>2.3199999999999998</v>
      </c>
      <c r="AD58" s="282"/>
      <c r="AE58" s="282"/>
      <c r="AF58" s="282"/>
      <c r="AG58" s="282"/>
      <c r="AH58" s="282"/>
      <c r="AI58" s="282"/>
    </row>
    <row r="59" spans="1:35" s="282" customFormat="1" x14ac:dyDescent="0.2">
      <c r="A59" s="72" t="str">
        <f t="shared" si="12"/>
        <v>貨2ガHG</v>
      </c>
      <c r="B59" s="72" t="s">
        <v>861</v>
      </c>
      <c r="C59" s="72" t="s">
        <v>845</v>
      </c>
      <c r="D59" s="72" t="s">
        <v>851</v>
      </c>
      <c r="E59" s="72" t="s">
        <v>59</v>
      </c>
      <c r="F59" s="72">
        <v>0.2</v>
      </c>
      <c r="G59" s="72">
        <v>0</v>
      </c>
      <c r="H59" s="86">
        <v>2.3199999999999998</v>
      </c>
      <c r="I59" s="12" t="s">
        <v>241</v>
      </c>
      <c r="J59" s="72" t="s">
        <v>242</v>
      </c>
      <c r="K59" s="72"/>
      <c r="L59" s="72"/>
      <c r="M59" s="72"/>
      <c r="N59" s="72"/>
      <c r="O59" s="72"/>
      <c r="P59" s="72"/>
      <c r="Q59" s="72"/>
      <c r="R59" s="72"/>
      <c r="S59" s="72"/>
      <c r="T59" s="318" t="str">
        <f t="shared" si="0"/>
        <v>トラック・バス</v>
      </c>
      <c r="U59" s="300" t="str">
        <f t="shared" si="1"/>
        <v>ガソリン</v>
      </c>
      <c r="V59" s="300" t="str">
        <f t="shared" si="2"/>
        <v>1.7～2.5 t</v>
      </c>
      <c r="W59" s="300" t="str">
        <f t="shared" si="3"/>
        <v>H6,H10</v>
      </c>
      <c r="X59" s="301" t="str">
        <f t="shared" si="4"/>
        <v>HG</v>
      </c>
      <c r="Y59" s="287"/>
      <c r="Z59" s="300">
        <f t="shared" si="5"/>
        <v>0.2</v>
      </c>
      <c r="AA59" s="300">
        <f t="shared" si="6"/>
        <v>0</v>
      </c>
      <c r="AB59" s="361">
        <f t="shared" si="7"/>
        <v>2.3199999999999998</v>
      </c>
      <c r="AD59" s="272"/>
      <c r="AE59" s="272"/>
      <c r="AF59" s="272"/>
      <c r="AG59" s="272"/>
      <c r="AH59" s="272"/>
      <c r="AI59" s="272"/>
    </row>
    <row r="60" spans="1:35" s="282" customFormat="1" x14ac:dyDescent="0.2">
      <c r="A60" s="72" t="str">
        <f t="shared" si="12"/>
        <v>貨2ガGK</v>
      </c>
      <c r="B60" s="72" t="s">
        <v>861</v>
      </c>
      <c r="C60" s="72" t="s">
        <v>845</v>
      </c>
      <c r="D60" s="72" t="s">
        <v>21</v>
      </c>
      <c r="E60" s="72" t="s">
        <v>57</v>
      </c>
      <c r="F60" s="72">
        <v>0.13</v>
      </c>
      <c r="G60" s="72">
        <v>0</v>
      </c>
      <c r="H60" s="86">
        <v>2.3199999999999998</v>
      </c>
      <c r="I60" s="12" t="s">
        <v>235</v>
      </c>
      <c r="J60" s="72"/>
      <c r="K60" s="72"/>
      <c r="L60" s="72"/>
      <c r="M60" s="72"/>
      <c r="N60" s="72"/>
      <c r="O60" s="72"/>
      <c r="P60" s="72"/>
      <c r="Q60" s="72"/>
      <c r="R60" s="72"/>
      <c r="S60" s="72"/>
      <c r="T60" s="318" t="str">
        <f t="shared" si="0"/>
        <v>トラック・バス</v>
      </c>
      <c r="U60" s="300" t="str">
        <f t="shared" si="1"/>
        <v>ガソリン</v>
      </c>
      <c r="V60" s="300" t="str">
        <f t="shared" si="2"/>
        <v>1.7～2.5 t</v>
      </c>
      <c r="W60" s="300" t="str">
        <f t="shared" si="3"/>
        <v>H13</v>
      </c>
      <c r="X60" s="301" t="str">
        <f t="shared" si="4"/>
        <v>GK</v>
      </c>
      <c r="Y60" s="287"/>
      <c r="Z60" s="300">
        <f t="shared" si="5"/>
        <v>0.13</v>
      </c>
      <c r="AA60" s="300">
        <f t="shared" si="6"/>
        <v>0</v>
      </c>
      <c r="AB60" s="361">
        <f t="shared" si="7"/>
        <v>2.3199999999999998</v>
      </c>
      <c r="AD60" s="272"/>
      <c r="AE60" s="272"/>
      <c r="AF60" s="272"/>
      <c r="AG60" s="272"/>
      <c r="AH60" s="272"/>
      <c r="AI60" s="272"/>
    </row>
    <row r="61" spans="1:35" s="272" customFormat="1" x14ac:dyDescent="0.2">
      <c r="A61" s="72" t="str">
        <f t="shared" si="12"/>
        <v>貨2ガHQ</v>
      </c>
      <c r="B61" s="72" t="s">
        <v>861</v>
      </c>
      <c r="C61" s="72" t="s">
        <v>845</v>
      </c>
      <c r="D61" s="72" t="s">
        <v>21</v>
      </c>
      <c r="E61" s="72" t="s">
        <v>68</v>
      </c>
      <c r="F61" s="72">
        <v>6.5000000000000002E-2</v>
      </c>
      <c r="G61" s="72">
        <v>0</v>
      </c>
      <c r="H61" s="86">
        <v>2.3199999999999998</v>
      </c>
      <c r="I61" s="12" t="s">
        <v>241</v>
      </c>
      <c r="J61" s="72" t="s">
        <v>242</v>
      </c>
      <c r="K61" s="72"/>
      <c r="L61" s="72"/>
      <c r="M61" s="72"/>
      <c r="N61" s="72"/>
      <c r="O61" s="72"/>
      <c r="P61" s="72"/>
      <c r="Q61" s="72"/>
      <c r="R61" s="72"/>
      <c r="S61" s="72"/>
      <c r="T61" s="318" t="str">
        <f t="shared" si="0"/>
        <v>トラック・バス</v>
      </c>
      <c r="U61" s="300" t="str">
        <f t="shared" si="1"/>
        <v>ガソリン</v>
      </c>
      <c r="V61" s="300" t="str">
        <f t="shared" si="2"/>
        <v>1.7～2.5 t</v>
      </c>
      <c r="W61" s="300" t="str">
        <f t="shared" si="3"/>
        <v>H13</v>
      </c>
      <c r="X61" s="301" t="str">
        <f t="shared" si="4"/>
        <v>HQ</v>
      </c>
      <c r="Y61" s="287"/>
      <c r="Z61" s="300">
        <f t="shared" si="5"/>
        <v>6.5000000000000002E-2</v>
      </c>
      <c r="AA61" s="300">
        <f t="shared" si="6"/>
        <v>0</v>
      </c>
      <c r="AB61" s="361">
        <f t="shared" si="7"/>
        <v>2.3199999999999998</v>
      </c>
    </row>
    <row r="62" spans="1:35" s="272" customFormat="1" x14ac:dyDescent="0.2">
      <c r="A62" s="72" t="str">
        <f t="shared" si="12"/>
        <v>貨2ガTC</v>
      </c>
      <c r="B62" s="72" t="s">
        <v>861</v>
      </c>
      <c r="C62" s="72" t="s">
        <v>845</v>
      </c>
      <c r="D62" s="72" t="s">
        <v>21</v>
      </c>
      <c r="E62" s="72" t="s">
        <v>81</v>
      </c>
      <c r="F62" s="72">
        <v>9.7500000000000003E-2</v>
      </c>
      <c r="G62" s="72">
        <v>0</v>
      </c>
      <c r="H62" s="86">
        <v>2.3199999999999998</v>
      </c>
      <c r="I62" s="12" t="s">
        <v>235</v>
      </c>
      <c r="J62" s="72" t="s">
        <v>243</v>
      </c>
      <c r="K62" s="72"/>
      <c r="L62" s="72"/>
      <c r="M62" s="72"/>
      <c r="N62" s="72"/>
      <c r="O62" s="72"/>
      <c r="P62" s="72"/>
      <c r="Q62" s="72"/>
      <c r="R62" s="72"/>
      <c r="S62" s="72"/>
      <c r="T62" s="318" t="str">
        <f t="shared" si="0"/>
        <v>トラック・バス</v>
      </c>
      <c r="U62" s="300" t="str">
        <f t="shared" si="1"/>
        <v>ガソリン</v>
      </c>
      <c r="V62" s="300" t="str">
        <f t="shared" si="2"/>
        <v>1.7～2.5 t</v>
      </c>
      <c r="W62" s="300" t="str">
        <f t="shared" si="3"/>
        <v>H13</v>
      </c>
      <c r="X62" s="301" t="str">
        <f t="shared" si="4"/>
        <v>TC</v>
      </c>
      <c r="Y62" s="380" t="s">
        <v>1707</v>
      </c>
      <c r="Z62" s="300">
        <f t="shared" si="5"/>
        <v>9.7500000000000003E-2</v>
      </c>
      <c r="AA62" s="300">
        <f t="shared" si="6"/>
        <v>0</v>
      </c>
      <c r="AB62" s="361">
        <f t="shared" si="7"/>
        <v>2.3199999999999998</v>
      </c>
    </row>
    <row r="63" spans="1:35" s="272" customFormat="1" x14ac:dyDescent="0.2">
      <c r="A63" s="72" t="str">
        <f t="shared" si="12"/>
        <v>貨2ガXC</v>
      </c>
      <c r="B63" s="72" t="s">
        <v>861</v>
      </c>
      <c r="C63" s="72" t="s">
        <v>845</v>
      </c>
      <c r="D63" s="72" t="s">
        <v>21</v>
      </c>
      <c r="E63" s="72" t="s">
        <v>95</v>
      </c>
      <c r="F63" s="72">
        <v>9.7500000000000003E-2</v>
      </c>
      <c r="G63" s="72">
        <v>0</v>
      </c>
      <c r="H63" s="72">
        <v>2.3199999999999998</v>
      </c>
      <c r="I63" s="12" t="s">
        <v>241</v>
      </c>
      <c r="J63" s="72" t="s">
        <v>972</v>
      </c>
      <c r="K63" s="72"/>
      <c r="L63" s="72"/>
      <c r="M63" s="72"/>
      <c r="N63" s="72"/>
      <c r="O63" s="72"/>
      <c r="P63" s="72"/>
      <c r="Q63" s="72"/>
      <c r="R63" s="72"/>
      <c r="S63" s="72"/>
      <c r="T63" s="318" t="str">
        <f t="shared" si="0"/>
        <v>トラック・バス</v>
      </c>
      <c r="U63" s="300" t="str">
        <f t="shared" si="1"/>
        <v>ガソリン</v>
      </c>
      <c r="V63" s="300" t="str">
        <f t="shared" si="2"/>
        <v>1.7～2.5 t</v>
      </c>
      <c r="W63" s="300" t="str">
        <f t="shared" si="3"/>
        <v>H13</v>
      </c>
      <c r="X63" s="301" t="str">
        <f t="shared" si="4"/>
        <v>XC</v>
      </c>
      <c r="Y63" s="380" t="s">
        <v>1707</v>
      </c>
      <c r="Z63" s="300">
        <f t="shared" si="5"/>
        <v>9.7500000000000003E-2</v>
      </c>
      <c r="AA63" s="300">
        <f t="shared" si="6"/>
        <v>0</v>
      </c>
      <c r="AB63" s="361">
        <f t="shared" si="7"/>
        <v>2.3199999999999998</v>
      </c>
    </row>
    <row r="64" spans="1:35" s="272" customFormat="1" x14ac:dyDescent="0.2">
      <c r="A64" s="72" t="str">
        <f t="shared" si="12"/>
        <v>貨2ガLC</v>
      </c>
      <c r="B64" s="72" t="s">
        <v>861</v>
      </c>
      <c r="C64" s="72" t="s">
        <v>845</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18" t="str">
        <f t="shared" si="0"/>
        <v>トラック・バス</v>
      </c>
      <c r="U64" s="300" t="str">
        <f t="shared" si="1"/>
        <v>ガソリン</v>
      </c>
      <c r="V64" s="300" t="str">
        <f t="shared" si="2"/>
        <v>1.7～2.5 t</v>
      </c>
      <c r="W64" s="300" t="str">
        <f t="shared" si="3"/>
        <v>H13</v>
      </c>
      <c r="X64" s="301" t="str">
        <f t="shared" si="4"/>
        <v>LC</v>
      </c>
      <c r="Y64" s="380" t="s">
        <v>1708</v>
      </c>
      <c r="Z64" s="300">
        <f t="shared" si="5"/>
        <v>6.5000000000000002E-2</v>
      </c>
      <c r="AA64" s="300">
        <f t="shared" si="6"/>
        <v>0</v>
      </c>
      <c r="AB64" s="361">
        <f t="shared" si="7"/>
        <v>2.3199999999999998</v>
      </c>
    </row>
    <row r="65" spans="1:35" s="272" customFormat="1" x14ac:dyDescent="0.2">
      <c r="A65" s="72" t="str">
        <f t="shared" si="12"/>
        <v>貨2ガYC</v>
      </c>
      <c r="B65" s="72" t="s">
        <v>861</v>
      </c>
      <c r="C65" s="72" t="s">
        <v>845</v>
      </c>
      <c r="D65" s="72" t="s">
        <v>21</v>
      </c>
      <c r="E65" s="72" t="s">
        <v>99</v>
      </c>
      <c r="F65" s="72">
        <v>6.5000000000000002E-2</v>
      </c>
      <c r="G65" s="72">
        <v>0</v>
      </c>
      <c r="H65" s="86">
        <v>2.3199999999999998</v>
      </c>
      <c r="I65" s="12" t="s">
        <v>241</v>
      </c>
      <c r="J65" s="72" t="s">
        <v>973</v>
      </c>
      <c r="K65" s="282"/>
      <c r="L65" s="282"/>
      <c r="M65" s="282"/>
      <c r="N65" s="282"/>
      <c r="O65" s="282"/>
      <c r="P65" s="282"/>
      <c r="Q65" s="282"/>
      <c r="R65" s="282"/>
      <c r="S65" s="282"/>
      <c r="T65" s="318" t="str">
        <f t="shared" si="0"/>
        <v>トラック・バス</v>
      </c>
      <c r="U65" s="300" t="str">
        <f t="shared" si="1"/>
        <v>ガソリン</v>
      </c>
      <c r="V65" s="300" t="str">
        <f t="shared" si="2"/>
        <v>1.7～2.5 t</v>
      </c>
      <c r="W65" s="300" t="str">
        <f t="shared" si="3"/>
        <v>H13</v>
      </c>
      <c r="X65" s="301" t="str">
        <f t="shared" si="4"/>
        <v>YC</v>
      </c>
      <c r="Y65" s="380" t="s">
        <v>1708</v>
      </c>
      <c r="Z65" s="300">
        <f t="shared" si="5"/>
        <v>6.5000000000000002E-2</v>
      </c>
      <c r="AA65" s="300">
        <f t="shared" si="6"/>
        <v>0</v>
      </c>
      <c r="AB65" s="361">
        <f t="shared" si="7"/>
        <v>2.3199999999999998</v>
      </c>
      <c r="AD65" s="72"/>
      <c r="AE65" s="72"/>
      <c r="AF65" s="72"/>
      <c r="AG65" s="72"/>
      <c r="AH65" s="72"/>
      <c r="AI65" s="72"/>
    </row>
    <row r="66" spans="1:35" s="272" customFormat="1" x14ac:dyDescent="0.2">
      <c r="A66" s="72" t="str">
        <f t="shared" si="12"/>
        <v>貨2ガUC</v>
      </c>
      <c r="B66" s="72" t="s">
        <v>861</v>
      </c>
      <c r="C66" s="72" t="s">
        <v>845</v>
      </c>
      <c r="D66" s="72" t="s">
        <v>21</v>
      </c>
      <c r="E66" s="72" t="s">
        <v>88</v>
      </c>
      <c r="F66" s="72">
        <v>3.2500000000000001E-2</v>
      </c>
      <c r="G66" s="72">
        <v>0</v>
      </c>
      <c r="H66" s="86">
        <v>2.3199999999999998</v>
      </c>
      <c r="I66" s="12" t="s">
        <v>235</v>
      </c>
      <c r="J66" s="72" t="s">
        <v>245</v>
      </c>
      <c r="K66" s="282"/>
      <c r="L66" s="282"/>
      <c r="M66" s="282"/>
      <c r="N66" s="282"/>
      <c r="O66" s="282"/>
      <c r="P66" s="282"/>
      <c r="Q66" s="282"/>
      <c r="R66" s="282"/>
      <c r="S66" s="282"/>
      <c r="T66" s="318" t="str">
        <f t="shared" si="0"/>
        <v>トラック・バス</v>
      </c>
      <c r="U66" s="300" t="str">
        <f t="shared" si="1"/>
        <v>ガソリン</v>
      </c>
      <c r="V66" s="300" t="str">
        <f t="shared" si="2"/>
        <v>1.7～2.5 t</v>
      </c>
      <c r="W66" s="300" t="str">
        <f t="shared" si="3"/>
        <v>H13</v>
      </c>
      <c r="X66" s="301" t="str">
        <f t="shared" si="4"/>
        <v>UC</v>
      </c>
      <c r="Y66" s="380" t="s">
        <v>1709</v>
      </c>
      <c r="Z66" s="300">
        <f t="shared" si="5"/>
        <v>3.2500000000000001E-2</v>
      </c>
      <c r="AA66" s="300">
        <f t="shared" si="6"/>
        <v>0</v>
      </c>
      <c r="AB66" s="361">
        <f t="shared" si="7"/>
        <v>2.3199999999999998</v>
      </c>
      <c r="AD66" s="72"/>
      <c r="AE66" s="72"/>
      <c r="AF66" s="72"/>
      <c r="AG66" s="72"/>
      <c r="AH66" s="72"/>
      <c r="AI66" s="72"/>
    </row>
    <row r="67" spans="1:35" x14ac:dyDescent="0.2">
      <c r="A67" s="72" t="str">
        <f t="shared" si="12"/>
        <v>貨2ガZC</v>
      </c>
      <c r="B67" s="72" t="s">
        <v>861</v>
      </c>
      <c r="C67" s="72" t="s">
        <v>845</v>
      </c>
      <c r="D67" s="72" t="s">
        <v>21</v>
      </c>
      <c r="E67" s="72" t="s">
        <v>103</v>
      </c>
      <c r="F67" s="72">
        <v>3.2500000000000001E-2</v>
      </c>
      <c r="G67" s="72">
        <v>0</v>
      </c>
      <c r="H67" s="86">
        <v>2.3199999999999998</v>
      </c>
      <c r="I67" s="12" t="s">
        <v>241</v>
      </c>
      <c r="J67" s="72" t="s">
        <v>974</v>
      </c>
      <c r="K67" s="272"/>
      <c r="L67" s="272"/>
      <c r="M67" s="272"/>
      <c r="N67" s="272"/>
      <c r="O67" s="272"/>
      <c r="P67" s="272"/>
      <c r="Q67" s="272"/>
      <c r="R67" s="272"/>
      <c r="S67" s="272"/>
      <c r="T67" s="318" t="str">
        <f t="shared" si="0"/>
        <v>トラック・バス</v>
      </c>
      <c r="U67" s="300" t="str">
        <f t="shared" si="1"/>
        <v>ガソリン</v>
      </c>
      <c r="V67" s="300" t="str">
        <f t="shared" si="2"/>
        <v>1.7～2.5 t</v>
      </c>
      <c r="W67" s="300" t="str">
        <f t="shared" si="3"/>
        <v>H13</v>
      </c>
      <c r="X67" s="301" t="str">
        <f t="shared" si="4"/>
        <v>ZC</v>
      </c>
      <c r="Y67" s="380" t="s">
        <v>1709</v>
      </c>
      <c r="Z67" s="300">
        <f t="shared" si="5"/>
        <v>3.2500000000000001E-2</v>
      </c>
      <c r="AA67" s="300">
        <f t="shared" si="6"/>
        <v>0</v>
      </c>
      <c r="AB67" s="361">
        <f t="shared" si="7"/>
        <v>2.3199999999999998</v>
      </c>
    </row>
    <row r="68" spans="1:35" x14ac:dyDescent="0.2">
      <c r="A68" s="72" t="str">
        <f t="shared" si="12"/>
        <v>貨2ガABF</v>
      </c>
      <c r="B68" s="72" t="s">
        <v>861</v>
      </c>
      <c r="C68" s="72" t="s">
        <v>845</v>
      </c>
      <c r="D68" s="72" t="s">
        <v>839</v>
      </c>
      <c r="E68" s="72" t="s">
        <v>258</v>
      </c>
      <c r="F68" s="284">
        <v>7.0000000000000007E-2</v>
      </c>
      <c r="G68" s="72">
        <v>0</v>
      </c>
      <c r="H68" s="86">
        <v>2.3199999999999998</v>
      </c>
      <c r="I68" s="12" t="s">
        <v>235</v>
      </c>
      <c r="K68" s="272"/>
      <c r="L68" s="272"/>
      <c r="M68" s="272"/>
      <c r="N68" s="272"/>
      <c r="O68" s="272"/>
      <c r="P68" s="272"/>
      <c r="Q68" s="272"/>
      <c r="R68" s="272"/>
      <c r="S68" s="272"/>
      <c r="T68" s="318" t="str">
        <f t="shared" si="0"/>
        <v>トラック・バス</v>
      </c>
      <c r="U68" s="300" t="str">
        <f t="shared" si="1"/>
        <v>ガソリン</v>
      </c>
      <c r="V68" s="300" t="str">
        <f t="shared" si="2"/>
        <v>1.7～2.5 t</v>
      </c>
      <c r="W68" s="300" t="str">
        <f t="shared" si="3"/>
        <v>H17</v>
      </c>
      <c r="X68" s="301" t="str">
        <f t="shared" si="4"/>
        <v>ABF</v>
      </c>
      <c r="Y68" s="287"/>
      <c r="Z68" s="300">
        <f t="shared" si="5"/>
        <v>7.0000000000000007E-2</v>
      </c>
      <c r="AA68" s="300">
        <f t="shared" si="6"/>
        <v>0</v>
      </c>
      <c r="AB68" s="361">
        <f t="shared" si="7"/>
        <v>2.3199999999999998</v>
      </c>
    </row>
    <row r="69" spans="1:35" x14ac:dyDescent="0.2">
      <c r="A69" s="72" t="str">
        <f t="shared" si="12"/>
        <v>貨2ガAAF</v>
      </c>
      <c r="B69" s="72" t="s">
        <v>861</v>
      </c>
      <c r="C69" s="72" t="s">
        <v>845</v>
      </c>
      <c r="D69" s="72" t="s">
        <v>839</v>
      </c>
      <c r="E69" s="72" t="s">
        <v>259</v>
      </c>
      <c r="F69" s="284">
        <v>3.5000000000000003E-2</v>
      </c>
      <c r="G69" s="72">
        <v>0</v>
      </c>
      <c r="H69" s="72">
        <v>2.3199999999999998</v>
      </c>
      <c r="I69" s="12" t="s">
        <v>241</v>
      </c>
      <c r="J69" s="72" t="s">
        <v>242</v>
      </c>
      <c r="K69" s="272"/>
      <c r="L69" s="272"/>
      <c r="M69" s="272"/>
      <c r="N69" s="272"/>
      <c r="O69" s="272"/>
      <c r="P69" s="272"/>
      <c r="Q69" s="272"/>
      <c r="R69" s="272"/>
      <c r="S69" s="272"/>
      <c r="T69" s="318" t="str">
        <f t="shared" ref="T69:T132" si="13">IF(LEFT(C69,1)="貨","トラック・バス","乗用車")</f>
        <v>トラック・バス</v>
      </c>
      <c r="U69" s="300" t="str">
        <f t="shared" ref="U69:U132" si="14">VLOOKUP(RIGHT(C69,1),$AL$4:$AM$8,2,FALSE)</f>
        <v>ガソリン</v>
      </c>
      <c r="V69" s="300" t="str">
        <f t="shared" ref="V69:V132" si="15">VLOOKUP(VALUE(MID(C69,2,1)),$AL$10:$AM$15,2,FALSE)</f>
        <v>1.7～2.5 t</v>
      </c>
      <c r="W69" s="300" t="str">
        <f t="shared" ref="W69:W132" si="16">D69</f>
        <v>H17</v>
      </c>
      <c r="X69" s="301" t="str">
        <f t="shared" ref="X69:X132" si="17">E69</f>
        <v>AAF</v>
      </c>
      <c r="Y69" s="287"/>
      <c r="Z69" s="300">
        <f t="shared" ref="Z69:Z132" si="18">F69</f>
        <v>3.5000000000000003E-2</v>
      </c>
      <c r="AA69" s="300">
        <f t="shared" ref="AA69:AA132" si="19">G69</f>
        <v>0</v>
      </c>
      <c r="AB69" s="361">
        <f t="shared" ref="AB69:AB132" si="20">H69</f>
        <v>2.3199999999999998</v>
      </c>
    </row>
    <row r="70" spans="1:35" x14ac:dyDescent="0.2">
      <c r="A70" s="72" t="str">
        <f t="shared" ref="A70:A76" si="21">CONCATENATE(C70,E70)</f>
        <v>貨2ガALF</v>
      </c>
      <c r="B70" s="72" t="s">
        <v>861</v>
      </c>
      <c r="C70" s="72" t="s">
        <v>845</v>
      </c>
      <c r="D70" s="72" t="s">
        <v>839</v>
      </c>
      <c r="E70" s="291" t="s">
        <v>1514</v>
      </c>
      <c r="F70" s="284">
        <v>1.7500000000000002E-2</v>
      </c>
      <c r="G70" s="72">
        <v>0</v>
      </c>
      <c r="H70" s="72">
        <v>2.3199999999999998</v>
      </c>
      <c r="I70" s="12" t="s">
        <v>1480</v>
      </c>
      <c r="K70" s="272"/>
      <c r="L70" s="272"/>
      <c r="M70" s="272"/>
      <c r="N70" s="272"/>
      <c r="O70" s="272"/>
      <c r="P70" s="272"/>
      <c r="Q70" s="272"/>
      <c r="R70" s="272"/>
      <c r="S70" s="272"/>
      <c r="T70" s="318" t="str">
        <f t="shared" si="13"/>
        <v>トラック・バス</v>
      </c>
      <c r="U70" s="300" t="str">
        <f t="shared" si="14"/>
        <v>ガソリン</v>
      </c>
      <c r="V70" s="300" t="str">
        <f t="shared" si="15"/>
        <v>1.7～2.5 t</v>
      </c>
      <c r="W70" s="300" t="str">
        <f t="shared" si="16"/>
        <v>H17</v>
      </c>
      <c r="X70" s="301" t="str">
        <f t="shared" si="17"/>
        <v>ALF</v>
      </c>
      <c r="Y70" s="287"/>
      <c r="Z70" s="300">
        <f t="shared" si="18"/>
        <v>1.7500000000000002E-2</v>
      </c>
      <c r="AA70" s="300">
        <f t="shared" si="19"/>
        <v>0</v>
      </c>
      <c r="AB70" s="361">
        <f t="shared" si="20"/>
        <v>2.3199999999999998</v>
      </c>
    </row>
    <row r="71" spans="1:35" x14ac:dyDescent="0.2">
      <c r="A71" s="72" t="str">
        <f t="shared" si="21"/>
        <v>貨2ガCAF</v>
      </c>
      <c r="B71" s="72" t="s">
        <v>861</v>
      </c>
      <c r="C71" s="72" t="s">
        <v>845</v>
      </c>
      <c r="D71" s="72" t="s">
        <v>839</v>
      </c>
      <c r="E71" s="72" t="s">
        <v>847</v>
      </c>
      <c r="F71" s="72">
        <v>3.5000000000000003E-2</v>
      </c>
      <c r="G71" s="72">
        <v>0</v>
      </c>
      <c r="H71" s="86">
        <v>2.3199999999999998</v>
      </c>
      <c r="I71" s="12" t="s">
        <v>241</v>
      </c>
      <c r="J71" s="72" t="s">
        <v>973</v>
      </c>
      <c r="K71" s="272"/>
      <c r="L71" s="272"/>
      <c r="M71" s="272"/>
      <c r="N71" s="272"/>
      <c r="O71" s="272"/>
      <c r="P71" s="272"/>
      <c r="Q71" s="272"/>
      <c r="R71" s="272"/>
      <c r="S71" s="272"/>
      <c r="T71" s="318" t="str">
        <f t="shared" si="13"/>
        <v>トラック・バス</v>
      </c>
      <c r="U71" s="300" t="str">
        <f t="shared" si="14"/>
        <v>ガソリン</v>
      </c>
      <c r="V71" s="300" t="str">
        <f t="shared" si="15"/>
        <v>1.7～2.5 t</v>
      </c>
      <c r="W71" s="300" t="str">
        <f t="shared" si="16"/>
        <v>H17</v>
      </c>
      <c r="X71" s="301" t="str">
        <f t="shared" si="17"/>
        <v>CAF</v>
      </c>
      <c r="Y71" s="380" t="s">
        <v>1056</v>
      </c>
      <c r="Z71" s="300">
        <f t="shared" si="18"/>
        <v>3.5000000000000003E-2</v>
      </c>
      <c r="AA71" s="300">
        <f t="shared" si="19"/>
        <v>0</v>
      </c>
      <c r="AB71" s="361">
        <f t="shared" si="20"/>
        <v>2.3199999999999998</v>
      </c>
    </row>
    <row r="72" spans="1:35" x14ac:dyDescent="0.2">
      <c r="A72" s="72" t="str">
        <f t="shared" si="21"/>
        <v>貨2ガCBF</v>
      </c>
      <c r="B72" s="72" t="s">
        <v>861</v>
      </c>
      <c r="C72" s="72" t="s">
        <v>845</v>
      </c>
      <c r="D72" s="72" t="s">
        <v>839</v>
      </c>
      <c r="E72" s="72" t="s">
        <v>848</v>
      </c>
      <c r="F72" s="72">
        <v>3.5000000000000003E-2</v>
      </c>
      <c r="G72" s="72">
        <v>0</v>
      </c>
      <c r="H72" s="86">
        <v>2.3199999999999998</v>
      </c>
      <c r="I72" s="12" t="s">
        <v>248</v>
      </c>
      <c r="J72" s="72" t="s">
        <v>244</v>
      </c>
      <c r="K72" s="272"/>
      <c r="L72" s="272"/>
      <c r="M72" s="272"/>
      <c r="N72" s="272"/>
      <c r="O72" s="272"/>
      <c r="P72" s="272"/>
      <c r="Q72" s="272"/>
      <c r="R72" s="272"/>
      <c r="S72" s="272"/>
      <c r="T72" s="318" t="str">
        <f t="shared" si="13"/>
        <v>トラック・バス</v>
      </c>
      <c r="U72" s="300" t="str">
        <f t="shared" si="14"/>
        <v>ガソリン</v>
      </c>
      <c r="V72" s="300" t="str">
        <f t="shared" si="15"/>
        <v>1.7～2.5 t</v>
      </c>
      <c r="W72" s="300" t="str">
        <f t="shared" si="16"/>
        <v>H17</v>
      </c>
      <c r="X72" s="301" t="str">
        <f t="shared" si="17"/>
        <v>CBF</v>
      </c>
      <c r="Y72" s="380" t="s">
        <v>1056</v>
      </c>
      <c r="Z72" s="300">
        <f t="shared" si="18"/>
        <v>3.5000000000000003E-2</v>
      </c>
      <c r="AA72" s="300">
        <f t="shared" si="19"/>
        <v>0</v>
      </c>
      <c r="AB72" s="361">
        <f t="shared" si="20"/>
        <v>2.3199999999999998</v>
      </c>
    </row>
    <row r="73" spans="1:35" x14ac:dyDescent="0.2">
      <c r="A73" s="72" t="str">
        <f t="shared" si="21"/>
        <v>貨2ガCLF</v>
      </c>
      <c r="B73" s="72" t="s">
        <v>861</v>
      </c>
      <c r="C73" s="72" t="s">
        <v>845</v>
      </c>
      <c r="D73" s="72" t="s">
        <v>839</v>
      </c>
      <c r="E73" s="291" t="s">
        <v>1710</v>
      </c>
      <c r="F73" s="72">
        <v>3.5000000000000003E-2</v>
      </c>
      <c r="G73" s="72">
        <v>0</v>
      </c>
      <c r="H73" s="86">
        <v>2.3199999999999998</v>
      </c>
      <c r="I73" s="12" t="s">
        <v>498</v>
      </c>
      <c r="T73" s="318" t="str">
        <f t="shared" si="13"/>
        <v>トラック・バス</v>
      </c>
      <c r="U73" s="300" t="str">
        <f t="shared" si="14"/>
        <v>ガソリン</v>
      </c>
      <c r="V73" s="300" t="str">
        <f t="shared" si="15"/>
        <v>1.7～2.5 t</v>
      </c>
      <c r="W73" s="300" t="str">
        <f t="shared" si="16"/>
        <v>H17</v>
      </c>
      <c r="X73" s="301" t="str">
        <f t="shared" si="17"/>
        <v>CLF</v>
      </c>
      <c r="Y73" s="380" t="s">
        <v>1056</v>
      </c>
      <c r="Z73" s="300">
        <f t="shared" si="18"/>
        <v>3.5000000000000003E-2</v>
      </c>
      <c r="AA73" s="300">
        <f t="shared" si="19"/>
        <v>0</v>
      </c>
      <c r="AB73" s="361">
        <f t="shared" si="20"/>
        <v>2.3199999999999998</v>
      </c>
    </row>
    <row r="74" spans="1:35" x14ac:dyDescent="0.2">
      <c r="A74" s="72" t="str">
        <f t="shared" si="21"/>
        <v>貨2ガDAF</v>
      </c>
      <c r="B74" s="72" t="s">
        <v>861</v>
      </c>
      <c r="C74" s="72" t="s">
        <v>845</v>
      </c>
      <c r="D74" s="72" t="s">
        <v>839</v>
      </c>
      <c r="E74" s="282" t="s">
        <v>849</v>
      </c>
      <c r="F74" s="282">
        <v>1.7500000000000002E-2</v>
      </c>
      <c r="G74" s="72">
        <v>0</v>
      </c>
      <c r="H74" s="86">
        <v>2.3199999999999998</v>
      </c>
      <c r="I74" s="283" t="s">
        <v>241</v>
      </c>
      <c r="J74" s="282" t="s">
        <v>974</v>
      </c>
      <c r="T74" s="318" t="str">
        <f t="shared" si="13"/>
        <v>トラック・バス</v>
      </c>
      <c r="U74" s="300" t="str">
        <f t="shared" si="14"/>
        <v>ガソリン</v>
      </c>
      <c r="V74" s="300" t="str">
        <f t="shared" si="15"/>
        <v>1.7～2.5 t</v>
      </c>
      <c r="W74" s="300" t="str">
        <f t="shared" si="16"/>
        <v>H17</v>
      </c>
      <c r="X74" s="301" t="str">
        <f t="shared" si="17"/>
        <v>DAF</v>
      </c>
      <c r="Y74" s="287" t="s">
        <v>1711</v>
      </c>
      <c r="Z74" s="300">
        <f t="shared" si="18"/>
        <v>1.7500000000000002E-2</v>
      </c>
      <c r="AA74" s="300">
        <f t="shared" si="19"/>
        <v>0</v>
      </c>
      <c r="AB74" s="361">
        <f t="shared" si="20"/>
        <v>2.3199999999999998</v>
      </c>
    </row>
    <row r="75" spans="1:35" x14ac:dyDescent="0.2">
      <c r="A75" s="72" t="str">
        <f t="shared" si="21"/>
        <v>貨2ガDBF</v>
      </c>
      <c r="B75" s="72" t="s">
        <v>861</v>
      </c>
      <c r="C75" s="72" t="s">
        <v>845</v>
      </c>
      <c r="D75" s="72" t="s">
        <v>839</v>
      </c>
      <c r="E75" s="282" t="s">
        <v>850</v>
      </c>
      <c r="F75" s="282">
        <v>1.7500000000000002E-2</v>
      </c>
      <c r="G75" s="72">
        <v>0</v>
      </c>
      <c r="H75" s="72">
        <v>2.3199999999999998</v>
      </c>
      <c r="I75" s="283" t="s">
        <v>249</v>
      </c>
      <c r="J75" s="282" t="s">
        <v>245</v>
      </c>
      <c r="T75" s="318" t="str">
        <f t="shared" si="13"/>
        <v>トラック・バス</v>
      </c>
      <c r="U75" s="300" t="str">
        <f t="shared" si="14"/>
        <v>ガソリン</v>
      </c>
      <c r="V75" s="300" t="str">
        <f t="shared" si="15"/>
        <v>1.7～2.5 t</v>
      </c>
      <c r="W75" s="300" t="str">
        <f t="shared" si="16"/>
        <v>H17</v>
      </c>
      <c r="X75" s="301" t="str">
        <f t="shared" si="17"/>
        <v>DBF</v>
      </c>
      <c r="Y75" s="287" t="s">
        <v>1711</v>
      </c>
      <c r="Z75" s="300">
        <f t="shared" si="18"/>
        <v>1.7500000000000002E-2</v>
      </c>
      <c r="AA75" s="300">
        <f t="shared" si="19"/>
        <v>0</v>
      </c>
      <c r="AB75" s="361">
        <f t="shared" si="20"/>
        <v>2.3199999999999998</v>
      </c>
    </row>
    <row r="76" spans="1:35" x14ac:dyDescent="0.2">
      <c r="A76" s="72" t="str">
        <f t="shared" si="21"/>
        <v>貨2ガDLF</v>
      </c>
      <c r="B76" s="72" t="s">
        <v>861</v>
      </c>
      <c r="C76" s="72" t="s">
        <v>845</v>
      </c>
      <c r="D76" s="72" t="s">
        <v>839</v>
      </c>
      <c r="E76" s="286" t="s">
        <v>1515</v>
      </c>
      <c r="F76" s="282">
        <v>1.7500000000000002E-2</v>
      </c>
      <c r="G76" s="72">
        <v>0</v>
      </c>
      <c r="H76" s="72">
        <v>2.3199999999999998</v>
      </c>
      <c r="I76" s="283" t="s">
        <v>498</v>
      </c>
      <c r="J76" s="282"/>
      <c r="T76" s="318" t="str">
        <f t="shared" si="13"/>
        <v>トラック・バス</v>
      </c>
      <c r="U76" s="300" t="str">
        <f t="shared" si="14"/>
        <v>ガソリン</v>
      </c>
      <c r="V76" s="300" t="str">
        <f t="shared" si="15"/>
        <v>1.7～2.5 t</v>
      </c>
      <c r="W76" s="300" t="str">
        <f t="shared" si="16"/>
        <v>H17</v>
      </c>
      <c r="X76" s="301" t="str">
        <f t="shared" si="17"/>
        <v>DLF</v>
      </c>
      <c r="Y76" s="287" t="s">
        <v>1711</v>
      </c>
      <c r="Z76" s="300">
        <f t="shared" si="18"/>
        <v>1.7500000000000002E-2</v>
      </c>
      <c r="AA76" s="300">
        <f t="shared" si="19"/>
        <v>0</v>
      </c>
      <c r="AB76" s="361">
        <f t="shared" si="20"/>
        <v>2.3199999999999998</v>
      </c>
    </row>
    <row r="77" spans="1:35" x14ac:dyDescent="0.2">
      <c r="A77" s="72" t="str">
        <f>CONCATENATE(C77,E77)</f>
        <v>貨2ガLBF</v>
      </c>
      <c r="B77" s="272" t="s">
        <v>861</v>
      </c>
      <c r="C77" s="272" t="s">
        <v>845</v>
      </c>
      <c r="D77" s="273" t="s">
        <v>1100</v>
      </c>
      <c r="E77" s="273" t="s">
        <v>260</v>
      </c>
      <c r="F77" s="272">
        <v>7.0000000000000007E-2</v>
      </c>
      <c r="G77" s="72">
        <v>0</v>
      </c>
      <c r="H77" s="86">
        <v>2.3199999999999998</v>
      </c>
      <c r="I77" s="274" t="s">
        <v>235</v>
      </c>
      <c r="J77" s="273"/>
      <c r="T77" s="318" t="str">
        <f t="shared" si="13"/>
        <v>トラック・バス</v>
      </c>
      <c r="U77" s="300" t="str">
        <f t="shared" si="14"/>
        <v>ガソリン</v>
      </c>
      <c r="V77" s="300" t="str">
        <f t="shared" si="15"/>
        <v>1.7～2.5 t</v>
      </c>
      <c r="W77" s="300" t="str">
        <f t="shared" si="16"/>
        <v>H21</v>
      </c>
      <c r="X77" s="301" t="str">
        <f t="shared" si="17"/>
        <v>LBF</v>
      </c>
      <c r="Y77" s="287"/>
      <c r="Z77" s="300">
        <f t="shared" si="18"/>
        <v>7.0000000000000007E-2</v>
      </c>
      <c r="AA77" s="300">
        <f t="shared" si="19"/>
        <v>0</v>
      </c>
      <c r="AB77" s="361">
        <f t="shared" si="20"/>
        <v>2.3199999999999998</v>
      </c>
    </row>
    <row r="78" spans="1:35" x14ac:dyDescent="0.2">
      <c r="A78" s="72" t="str">
        <f>CONCATENATE(C78,E78)</f>
        <v>貨2ガLAF</v>
      </c>
      <c r="B78" s="272" t="s">
        <v>861</v>
      </c>
      <c r="C78" s="272" t="s">
        <v>845</v>
      </c>
      <c r="D78" s="273" t="s">
        <v>1100</v>
      </c>
      <c r="E78" s="273" t="s">
        <v>261</v>
      </c>
      <c r="F78" s="272">
        <v>3.5000000000000003E-2</v>
      </c>
      <c r="G78" s="72">
        <v>0</v>
      </c>
      <c r="H78" s="86">
        <v>2.3199999999999998</v>
      </c>
      <c r="I78" s="274" t="s">
        <v>241</v>
      </c>
      <c r="J78" s="273" t="s">
        <v>242</v>
      </c>
      <c r="T78" s="318" t="str">
        <f t="shared" si="13"/>
        <v>トラック・バス</v>
      </c>
      <c r="U78" s="300" t="str">
        <f t="shared" si="14"/>
        <v>ガソリン</v>
      </c>
      <c r="V78" s="300" t="str">
        <f t="shared" si="15"/>
        <v>1.7～2.5 t</v>
      </c>
      <c r="W78" s="300" t="str">
        <f t="shared" si="16"/>
        <v>H21</v>
      </c>
      <c r="X78" s="301" t="str">
        <f t="shared" si="17"/>
        <v>LAF</v>
      </c>
      <c r="Y78" s="287"/>
      <c r="Z78" s="300">
        <f t="shared" si="18"/>
        <v>3.5000000000000003E-2</v>
      </c>
      <c r="AA78" s="300">
        <f t="shared" si="19"/>
        <v>0</v>
      </c>
      <c r="AB78" s="361">
        <f t="shared" si="20"/>
        <v>2.3199999999999998</v>
      </c>
    </row>
    <row r="79" spans="1:35" x14ac:dyDescent="0.2">
      <c r="A79" s="72" t="str">
        <f t="shared" ref="A79:A88" si="22">CONCATENATE(C79,E79)</f>
        <v>貨2ガLLF</v>
      </c>
      <c r="B79" s="272" t="s">
        <v>861</v>
      </c>
      <c r="C79" s="272" t="s">
        <v>845</v>
      </c>
      <c r="D79" s="273" t="s">
        <v>1100</v>
      </c>
      <c r="E79" s="273" t="s">
        <v>1541</v>
      </c>
      <c r="F79" s="272">
        <v>1.7500000000000002E-2</v>
      </c>
      <c r="G79" s="72">
        <v>0</v>
      </c>
      <c r="H79" s="86">
        <v>2.3199999999999998</v>
      </c>
      <c r="I79" s="274" t="s">
        <v>1480</v>
      </c>
      <c r="J79" s="273"/>
      <c r="K79" s="291"/>
      <c r="T79" s="318" t="str">
        <f t="shared" si="13"/>
        <v>トラック・バス</v>
      </c>
      <c r="U79" s="300" t="str">
        <f t="shared" si="14"/>
        <v>ガソリン</v>
      </c>
      <c r="V79" s="300" t="str">
        <f t="shared" si="15"/>
        <v>1.7～2.5 t</v>
      </c>
      <c r="W79" s="300" t="str">
        <f t="shared" si="16"/>
        <v>H21</v>
      </c>
      <c r="X79" s="301" t="str">
        <f t="shared" si="17"/>
        <v>LLF</v>
      </c>
      <c r="Y79" s="287"/>
      <c r="Z79" s="300">
        <f t="shared" si="18"/>
        <v>1.7500000000000002E-2</v>
      </c>
      <c r="AA79" s="300">
        <f t="shared" si="19"/>
        <v>0</v>
      </c>
      <c r="AB79" s="361">
        <f t="shared" si="20"/>
        <v>2.3199999999999998</v>
      </c>
    </row>
    <row r="80" spans="1:35" x14ac:dyDescent="0.2">
      <c r="A80" s="72" t="str">
        <f t="shared" si="22"/>
        <v>貨2ガMBF</v>
      </c>
      <c r="B80" s="272" t="s">
        <v>861</v>
      </c>
      <c r="C80" s="272" t="s">
        <v>845</v>
      </c>
      <c r="D80" s="273" t="s">
        <v>1100</v>
      </c>
      <c r="E80" s="273" t="s">
        <v>262</v>
      </c>
      <c r="F80" s="272">
        <v>3.5000000000000003E-2</v>
      </c>
      <c r="G80" s="72">
        <v>0</v>
      </c>
      <c r="H80" s="86">
        <v>2.3199999999999998</v>
      </c>
      <c r="I80" s="274" t="s">
        <v>248</v>
      </c>
      <c r="J80" s="273" t="s">
        <v>1056</v>
      </c>
      <c r="T80" s="318" t="str">
        <f t="shared" si="13"/>
        <v>トラック・バス</v>
      </c>
      <c r="U80" s="300" t="str">
        <f t="shared" si="14"/>
        <v>ガソリン</v>
      </c>
      <c r="V80" s="300" t="str">
        <f t="shared" si="15"/>
        <v>1.7～2.5 t</v>
      </c>
      <c r="W80" s="300" t="str">
        <f t="shared" si="16"/>
        <v>H21</v>
      </c>
      <c r="X80" s="301" t="str">
        <f t="shared" si="17"/>
        <v>MBF</v>
      </c>
      <c r="Y80" s="287" t="s">
        <v>1704</v>
      </c>
      <c r="Z80" s="300">
        <f t="shared" si="18"/>
        <v>3.5000000000000003E-2</v>
      </c>
      <c r="AA80" s="300">
        <f t="shared" si="19"/>
        <v>0</v>
      </c>
      <c r="AB80" s="361">
        <f t="shared" si="20"/>
        <v>2.3199999999999998</v>
      </c>
    </row>
    <row r="81" spans="1:35" x14ac:dyDescent="0.2">
      <c r="A81" s="72" t="str">
        <f t="shared" si="22"/>
        <v>貨2ガMAF</v>
      </c>
      <c r="B81" s="272" t="s">
        <v>861</v>
      </c>
      <c r="C81" s="272" t="s">
        <v>845</v>
      </c>
      <c r="D81" s="273" t="s">
        <v>1100</v>
      </c>
      <c r="E81" s="273" t="s">
        <v>263</v>
      </c>
      <c r="F81" s="272">
        <v>3.5000000000000003E-2</v>
      </c>
      <c r="G81" s="72">
        <v>0</v>
      </c>
      <c r="H81" s="72">
        <v>2.3199999999999998</v>
      </c>
      <c r="I81" s="274" t="s">
        <v>241</v>
      </c>
      <c r="J81" s="273" t="s">
        <v>1103</v>
      </c>
      <c r="T81" s="318" t="str">
        <f t="shared" si="13"/>
        <v>トラック・バス</v>
      </c>
      <c r="U81" s="300" t="str">
        <f t="shared" si="14"/>
        <v>ガソリン</v>
      </c>
      <c r="V81" s="300" t="str">
        <f t="shared" si="15"/>
        <v>1.7～2.5 t</v>
      </c>
      <c r="W81" s="300" t="str">
        <f t="shared" si="16"/>
        <v>H21</v>
      </c>
      <c r="X81" s="301" t="str">
        <f t="shared" si="17"/>
        <v>MAF</v>
      </c>
      <c r="Y81" s="287" t="s">
        <v>1704</v>
      </c>
      <c r="Z81" s="300">
        <f t="shared" si="18"/>
        <v>3.5000000000000003E-2</v>
      </c>
      <c r="AA81" s="300">
        <f t="shared" si="19"/>
        <v>0</v>
      </c>
      <c r="AB81" s="361">
        <f t="shared" si="20"/>
        <v>2.3199999999999998</v>
      </c>
    </row>
    <row r="82" spans="1:35" x14ac:dyDescent="0.2">
      <c r="A82" s="72" t="str">
        <f t="shared" si="22"/>
        <v>貨2ガMLF</v>
      </c>
      <c r="B82" s="272" t="s">
        <v>861</v>
      </c>
      <c r="C82" s="272" t="s">
        <v>845</v>
      </c>
      <c r="D82" s="273" t="s">
        <v>1100</v>
      </c>
      <c r="E82" s="273" t="s">
        <v>1542</v>
      </c>
      <c r="F82" s="272">
        <v>3.5000000000000003E-2</v>
      </c>
      <c r="G82" s="72">
        <v>0</v>
      </c>
      <c r="H82" s="72">
        <v>2.3199999999999998</v>
      </c>
      <c r="I82" s="274" t="s">
        <v>1480</v>
      </c>
      <c r="J82" s="273"/>
      <c r="T82" s="318" t="str">
        <f t="shared" si="13"/>
        <v>トラック・バス</v>
      </c>
      <c r="U82" s="300" t="str">
        <f t="shared" si="14"/>
        <v>ガソリン</v>
      </c>
      <c r="V82" s="300" t="str">
        <f t="shared" si="15"/>
        <v>1.7～2.5 t</v>
      </c>
      <c r="W82" s="300" t="str">
        <f t="shared" si="16"/>
        <v>H21</v>
      </c>
      <c r="X82" s="301" t="str">
        <f t="shared" si="17"/>
        <v>MLF</v>
      </c>
      <c r="Y82" s="287" t="s">
        <v>1704</v>
      </c>
      <c r="Z82" s="300">
        <f t="shared" si="18"/>
        <v>3.5000000000000003E-2</v>
      </c>
      <c r="AA82" s="300">
        <f t="shared" si="19"/>
        <v>0</v>
      </c>
      <c r="AB82" s="361">
        <f t="shared" si="20"/>
        <v>2.3199999999999998</v>
      </c>
    </row>
    <row r="83" spans="1:35" x14ac:dyDescent="0.2">
      <c r="A83" s="72" t="str">
        <f t="shared" si="22"/>
        <v>貨2ガRBF</v>
      </c>
      <c r="B83" s="272" t="s">
        <v>861</v>
      </c>
      <c r="C83" s="272" t="s">
        <v>845</v>
      </c>
      <c r="D83" s="273" t="s">
        <v>1100</v>
      </c>
      <c r="E83" s="72" t="s">
        <v>264</v>
      </c>
      <c r="F83" s="72">
        <v>1.7500000000000002E-2</v>
      </c>
      <c r="G83" s="72">
        <v>0</v>
      </c>
      <c r="H83" s="86">
        <v>2.3199999999999998</v>
      </c>
      <c r="I83" s="12" t="s">
        <v>249</v>
      </c>
      <c r="J83" s="72" t="s">
        <v>1057</v>
      </c>
      <c r="T83" s="318" t="str">
        <f t="shared" si="13"/>
        <v>トラック・バス</v>
      </c>
      <c r="U83" s="300" t="str">
        <f t="shared" si="14"/>
        <v>ガソリン</v>
      </c>
      <c r="V83" s="300" t="str">
        <f t="shared" si="15"/>
        <v>1.7～2.5 t</v>
      </c>
      <c r="W83" s="300" t="str">
        <f t="shared" si="16"/>
        <v>H21</v>
      </c>
      <c r="X83" s="301" t="str">
        <f t="shared" si="17"/>
        <v>RBF</v>
      </c>
      <c r="Y83" s="287" t="s">
        <v>1057</v>
      </c>
      <c r="Z83" s="300">
        <f t="shared" si="18"/>
        <v>1.7500000000000002E-2</v>
      </c>
      <c r="AA83" s="300">
        <f t="shared" si="19"/>
        <v>0</v>
      </c>
      <c r="AB83" s="361">
        <f t="shared" si="20"/>
        <v>2.3199999999999998</v>
      </c>
    </row>
    <row r="84" spans="1:35" x14ac:dyDescent="0.2">
      <c r="A84" s="72" t="str">
        <f t="shared" si="22"/>
        <v>貨2ガRAF</v>
      </c>
      <c r="B84" s="272" t="s">
        <v>861</v>
      </c>
      <c r="C84" s="272" t="s">
        <v>845</v>
      </c>
      <c r="D84" s="273" t="s">
        <v>1100</v>
      </c>
      <c r="E84" s="72" t="s">
        <v>265</v>
      </c>
      <c r="F84" s="72">
        <v>1.7500000000000002E-2</v>
      </c>
      <c r="G84" s="72">
        <v>0</v>
      </c>
      <c r="H84" s="86">
        <v>2.3199999999999998</v>
      </c>
      <c r="I84" s="12" t="s">
        <v>241</v>
      </c>
      <c r="J84" s="72" t="s">
        <v>1104</v>
      </c>
      <c r="T84" s="318" t="str">
        <f t="shared" si="13"/>
        <v>トラック・バス</v>
      </c>
      <c r="U84" s="300" t="str">
        <f t="shared" si="14"/>
        <v>ガソリン</v>
      </c>
      <c r="V84" s="300" t="str">
        <f t="shared" si="15"/>
        <v>1.7～2.5 t</v>
      </c>
      <c r="W84" s="300" t="str">
        <f t="shared" si="16"/>
        <v>H21</v>
      </c>
      <c r="X84" s="301" t="str">
        <f t="shared" si="17"/>
        <v>RAF</v>
      </c>
      <c r="Y84" s="287" t="s">
        <v>1057</v>
      </c>
      <c r="Z84" s="300">
        <f t="shared" si="18"/>
        <v>1.7500000000000002E-2</v>
      </c>
      <c r="AA84" s="300">
        <f t="shared" si="19"/>
        <v>0</v>
      </c>
      <c r="AB84" s="361">
        <f t="shared" si="20"/>
        <v>2.3199999999999998</v>
      </c>
    </row>
    <row r="85" spans="1:35" x14ac:dyDescent="0.2">
      <c r="A85" s="72" t="str">
        <f t="shared" si="22"/>
        <v>貨2ガRLF</v>
      </c>
      <c r="B85" s="272" t="s">
        <v>861</v>
      </c>
      <c r="C85" s="272" t="s">
        <v>845</v>
      </c>
      <c r="D85" s="273" t="s">
        <v>1100</v>
      </c>
      <c r="E85" s="357" t="s">
        <v>1543</v>
      </c>
      <c r="F85" s="72">
        <v>1.7500000000000002E-2</v>
      </c>
      <c r="G85" s="72">
        <v>0</v>
      </c>
      <c r="H85" s="86">
        <v>2.3199999999999998</v>
      </c>
      <c r="I85" s="12" t="s">
        <v>1480</v>
      </c>
      <c r="T85" s="318" t="str">
        <f t="shared" si="13"/>
        <v>トラック・バス</v>
      </c>
      <c r="U85" s="300" t="str">
        <f t="shared" si="14"/>
        <v>ガソリン</v>
      </c>
      <c r="V85" s="300" t="str">
        <f t="shared" si="15"/>
        <v>1.7～2.5 t</v>
      </c>
      <c r="W85" s="300" t="str">
        <f t="shared" si="16"/>
        <v>H21</v>
      </c>
      <c r="X85" s="301" t="str">
        <f t="shared" si="17"/>
        <v>RLF</v>
      </c>
      <c r="Y85" s="287" t="s">
        <v>1057</v>
      </c>
      <c r="Z85" s="300">
        <f t="shared" si="18"/>
        <v>1.7500000000000002E-2</v>
      </c>
      <c r="AA85" s="300">
        <f t="shared" si="19"/>
        <v>0</v>
      </c>
      <c r="AB85" s="361">
        <f t="shared" si="20"/>
        <v>2.3199999999999998</v>
      </c>
    </row>
    <row r="86" spans="1:35" x14ac:dyDescent="0.2">
      <c r="A86" s="72" t="str">
        <f t="shared" si="22"/>
        <v>貨2ガQBF</v>
      </c>
      <c r="B86" s="272" t="s">
        <v>861</v>
      </c>
      <c r="C86" s="272" t="s">
        <v>845</v>
      </c>
      <c r="D86" s="273" t="s">
        <v>1100</v>
      </c>
      <c r="E86" s="72" t="s">
        <v>266</v>
      </c>
      <c r="F86" s="72">
        <v>6.3E-2</v>
      </c>
      <c r="G86" s="72">
        <v>0</v>
      </c>
      <c r="H86" s="86">
        <v>2.3199999999999998</v>
      </c>
      <c r="I86" s="12" t="s">
        <v>235</v>
      </c>
      <c r="J86" s="72" t="s">
        <v>243</v>
      </c>
      <c r="T86" s="318" t="str">
        <f t="shared" si="13"/>
        <v>トラック・バス</v>
      </c>
      <c r="U86" s="300" t="str">
        <f t="shared" si="14"/>
        <v>ガソリン</v>
      </c>
      <c r="V86" s="300" t="str">
        <f t="shared" si="15"/>
        <v>1.7～2.5 t</v>
      </c>
      <c r="W86" s="300" t="str">
        <f t="shared" si="16"/>
        <v>H21</v>
      </c>
      <c r="X86" s="301" t="str">
        <f t="shared" si="17"/>
        <v>QBF</v>
      </c>
      <c r="Y86" s="287" t="s">
        <v>1705</v>
      </c>
      <c r="Z86" s="300">
        <f t="shared" si="18"/>
        <v>6.3E-2</v>
      </c>
      <c r="AA86" s="300">
        <f t="shared" si="19"/>
        <v>0</v>
      </c>
      <c r="AB86" s="361">
        <f t="shared" si="20"/>
        <v>2.3199999999999998</v>
      </c>
    </row>
    <row r="87" spans="1:35" x14ac:dyDescent="0.2">
      <c r="A87" s="72" t="str">
        <f t="shared" si="22"/>
        <v>貨2ガQAF</v>
      </c>
      <c r="B87" s="272" t="s">
        <v>861</v>
      </c>
      <c r="C87" s="272" t="s">
        <v>845</v>
      </c>
      <c r="D87" s="273" t="s">
        <v>1100</v>
      </c>
      <c r="E87" s="72" t="s">
        <v>267</v>
      </c>
      <c r="F87" s="72">
        <v>6.3E-2</v>
      </c>
      <c r="G87" s="72">
        <v>0</v>
      </c>
      <c r="H87" s="72">
        <v>2.3199999999999998</v>
      </c>
      <c r="I87" s="12" t="s">
        <v>241</v>
      </c>
      <c r="J87" s="72" t="s">
        <v>972</v>
      </c>
      <c r="T87" s="318" t="str">
        <f t="shared" si="13"/>
        <v>トラック・バス</v>
      </c>
      <c r="U87" s="300" t="str">
        <f t="shared" si="14"/>
        <v>ガソリン</v>
      </c>
      <c r="V87" s="300" t="str">
        <f t="shared" si="15"/>
        <v>1.7～2.5 t</v>
      </c>
      <c r="W87" s="300" t="str">
        <f t="shared" si="16"/>
        <v>H21</v>
      </c>
      <c r="X87" s="301" t="str">
        <f t="shared" si="17"/>
        <v>QAF</v>
      </c>
      <c r="Y87" s="287" t="s">
        <v>1705</v>
      </c>
      <c r="Z87" s="300">
        <f t="shared" si="18"/>
        <v>6.3E-2</v>
      </c>
      <c r="AA87" s="300">
        <f t="shared" si="19"/>
        <v>0</v>
      </c>
      <c r="AB87" s="361">
        <f t="shared" si="20"/>
        <v>2.3199999999999998</v>
      </c>
    </row>
    <row r="88" spans="1:35" x14ac:dyDescent="0.2">
      <c r="A88" s="72" t="str">
        <f t="shared" si="22"/>
        <v>貨2ガQLF</v>
      </c>
      <c r="B88" s="272" t="s">
        <v>861</v>
      </c>
      <c r="C88" s="272" t="s">
        <v>845</v>
      </c>
      <c r="D88" s="273" t="s">
        <v>1100</v>
      </c>
      <c r="E88" s="357" t="s">
        <v>1544</v>
      </c>
      <c r="F88" s="72">
        <v>6.3E-2</v>
      </c>
      <c r="G88" s="72">
        <v>0</v>
      </c>
      <c r="H88" s="72">
        <v>2.3199999999999998</v>
      </c>
      <c r="I88" s="12" t="s">
        <v>1480</v>
      </c>
      <c r="T88" s="318" t="str">
        <f t="shared" si="13"/>
        <v>トラック・バス</v>
      </c>
      <c r="U88" s="300" t="str">
        <f t="shared" si="14"/>
        <v>ガソリン</v>
      </c>
      <c r="V88" s="300" t="str">
        <f t="shared" si="15"/>
        <v>1.7～2.5 t</v>
      </c>
      <c r="W88" s="300" t="str">
        <f t="shared" si="16"/>
        <v>H21</v>
      </c>
      <c r="X88" s="301" t="str">
        <f t="shared" si="17"/>
        <v>QLF</v>
      </c>
      <c r="Y88" s="287" t="s">
        <v>1705</v>
      </c>
      <c r="Z88" s="300">
        <f t="shared" si="18"/>
        <v>6.3E-2</v>
      </c>
      <c r="AA88" s="300">
        <f t="shared" si="19"/>
        <v>0</v>
      </c>
      <c r="AB88" s="361">
        <f t="shared" si="20"/>
        <v>2.3199999999999998</v>
      </c>
    </row>
    <row r="89" spans="1:35" x14ac:dyDescent="0.2">
      <c r="A89" s="72" t="str">
        <f>CONCATENATE(C89,E89)</f>
        <v>貨2ガ3BF</v>
      </c>
      <c r="B89" s="72" t="s">
        <v>861</v>
      </c>
      <c r="C89" s="72" t="s">
        <v>845</v>
      </c>
      <c r="D89" s="291" t="s">
        <v>1289</v>
      </c>
      <c r="E89" s="291" t="s">
        <v>1292</v>
      </c>
      <c r="F89" s="291">
        <v>7.0000000000000007E-2</v>
      </c>
      <c r="G89" s="72">
        <v>0</v>
      </c>
      <c r="H89" s="86">
        <v>2.3199999999999998</v>
      </c>
      <c r="I89" s="12" t="s">
        <v>235</v>
      </c>
      <c r="T89" s="318" t="str">
        <f t="shared" si="13"/>
        <v>トラック・バス</v>
      </c>
      <c r="U89" s="300" t="str">
        <f t="shared" si="14"/>
        <v>ガソリン</v>
      </c>
      <c r="V89" s="300" t="str">
        <f t="shared" si="15"/>
        <v>1.7～2.5 t</v>
      </c>
      <c r="W89" s="300" t="str">
        <f t="shared" si="16"/>
        <v>H30</v>
      </c>
      <c r="X89" s="301" t="str">
        <f t="shared" si="17"/>
        <v>3BF</v>
      </c>
      <c r="Y89" s="287"/>
      <c r="Z89" s="300">
        <f t="shared" si="18"/>
        <v>7.0000000000000007E-2</v>
      </c>
      <c r="AA89" s="300">
        <f t="shared" si="19"/>
        <v>0</v>
      </c>
      <c r="AB89" s="361">
        <f t="shared" si="20"/>
        <v>2.3199999999999998</v>
      </c>
      <c r="AD89" s="282"/>
      <c r="AE89" s="282"/>
      <c r="AF89" s="282"/>
      <c r="AG89" s="282"/>
      <c r="AH89" s="282"/>
      <c r="AI89" s="282"/>
    </row>
    <row r="90" spans="1:35" x14ac:dyDescent="0.2">
      <c r="A90" s="72" t="str">
        <f>CONCATENATE(C90,E90)</f>
        <v>貨2ガ3AF</v>
      </c>
      <c r="B90" s="72" t="s">
        <v>861</v>
      </c>
      <c r="C90" s="72" t="s">
        <v>845</v>
      </c>
      <c r="D90" s="291" t="s">
        <v>1290</v>
      </c>
      <c r="E90" s="291" t="s">
        <v>1293</v>
      </c>
      <c r="F90" s="291">
        <v>3.5000000000000003E-2</v>
      </c>
      <c r="G90" s="72">
        <v>0</v>
      </c>
      <c r="H90" s="86">
        <v>2.3199999999999998</v>
      </c>
      <c r="I90" s="12" t="s">
        <v>241</v>
      </c>
      <c r="T90" s="318" t="str">
        <f t="shared" si="13"/>
        <v>トラック・バス</v>
      </c>
      <c r="U90" s="300" t="str">
        <f t="shared" si="14"/>
        <v>ガソリン</v>
      </c>
      <c r="V90" s="300" t="str">
        <f t="shared" si="15"/>
        <v>1.7～2.5 t</v>
      </c>
      <c r="W90" s="300" t="str">
        <f t="shared" si="16"/>
        <v>H30</v>
      </c>
      <c r="X90" s="301" t="str">
        <f t="shared" si="17"/>
        <v>3AF</v>
      </c>
      <c r="Y90" s="287"/>
      <c r="Z90" s="300">
        <f t="shared" si="18"/>
        <v>3.5000000000000003E-2</v>
      </c>
      <c r="AA90" s="300">
        <f t="shared" si="19"/>
        <v>0</v>
      </c>
      <c r="AB90" s="361">
        <f t="shared" si="20"/>
        <v>2.3199999999999998</v>
      </c>
      <c r="AD90" s="282"/>
      <c r="AE90" s="282"/>
      <c r="AF90" s="282"/>
      <c r="AG90" s="282"/>
      <c r="AH90" s="282"/>
      <c r="AI90" s="282"/>
    </row>
    <row r="91" spans="1:35" s="282" customFormat="1" x14ac:dyDescent="0.2">
      <c r="A91" s="72" t="str">
        <f t="shared" ref="A91:A100" si="23">CONCATENATE(C91,E91)</f>
        <v>貨2ガ3LF</v>
      </c>
      <c r="B91" s="72" t="s">
        <v>861</v>
      </c>
      <c r="C91" s="72" t="s">
        <v>845</v>
      </c>
      <c r="D91" s="291" t="s">
        <v>1291</v>
      </c>
      <c r="E91" s="291" t="s">
        <v>1496</v>
      </c>
      <c r="F91" s="291">
        <v>1.7500000000000002E-2</v>
      </c>
      <c r="G91" s="72">
        <v>0</v>
      </c>
      <c r="H91" s="86">
        <v>2.3199999999999998</v>
      </c>
      <c r="I91" s="12" t="s">
        <v>498</v>
      </c>
      <c r="J91" s="72"/>
      <c r="K91" s="72"/>
      <c r="L91" s="72"/>
      <c r="M91" s="72"/>
      <c r="N91" s="72"/>
      <c r="O91" s="72"/>
      <c r="P91" s="72"/>
      <c r="Q91" s="72"/>
      <c r="R91" s="72"/>
      <c r="S91" s="72"/>
      <c r="T91" s="318" t="str">
        <f t="shared" si="13"/>
        <v>トラック・バス</v>
      </c>
      <c r="U91" s="300" t="str">
        <f t="shared" si="14"/>
        <v>ガソリン</v>
      </c>
      <c r="V91" s="300" t="str">
        <f t="shared" si="15"/>
        <v>1.7～2.5 t</v>
      </c>
      <c r="W91" s="300" t="str">
        <f t="shared" si="16"/>
        <v>H30</v>
      </c>
      <c r="X91" s="301" t="str">
        <f t="shared" si="17"/>
        <v>3LF</v>
      </c>
      <c r="Y91" s="287"/>
      <c r="Z91" s="300">
        <f t="shared" si="18"/>
        <v>1.7500000000000002E-2</v>
      </c>
      <c r="AA91" s="300">
        <f t="shared" si="19"/>
        <v>0</v>
      </c>
      <c r="AB91" s="361">
        <f t="shared" si="20"/>
        <v>2.3199999999999998</v>
      </c>
      <c r="AD91" s="272"/>
      <c r="AE91" s="272"/>
      <c r="AF91" s="272"/>
      <c r="AG91" s="272"/>
      <c r="AH91" s="272"/>
      <c r="AI91" s="272"/>
    </row>
    <row r="92" spans="1:35" s="282" customFormat="1" x14ac:dyDescent="0.2">
      <c r="A92" s="72" t="str">
        <f t="shared" si="23"/>
        <v>貨2ガ4BF</v>
      </c>
      <c r="B92" s="72" t="s">
        <v>861</v>
      </c>
      <c r="C92" s="72" t="s">
        <v>845</v>
      </c>
      <c r="D92" s="291" t="s">
        <v>1288</v>
      </c>
      <c r="E92" s="291" t="s">
        <v>1294</v>
      </c>
      <c r="F92" s="291">
        <v>5.2500000000000005E-2</v>
      </c>
      <c r="G92" s="72">
        <v>0</v>
      </c>
      <c r="H92" s="86">
        <v>2.3199999999999998</v>
      </c>
      <c r="I92" s="12" t="s">
        <v>248</v>
      </c>
      <c r="J92" s="72"/>
      <c r="K92" s="72"/>
      <c r="L92" s="72"/>
      <c r="M92" s="72"/>
      <c r="N92" s="72"/>
      <c r="O92" s="72"/>
      <c r="P92" s="72"/>
      <c r="Q92" s="72"/>
      <c r="R92" s="72"/>
      <c r="S92" s="72"/>
      <c r="T92" s="318" t="str">
        <f t="shared" si="13"/>
        <v>トラック・バス</v>
      </c>
      <c r="U92" s="300" t="str">
        <f t="shared" si="14"/>
        <v>ガソリン</v>
      </c>
      <c r="V92" s="300" t="str">
        <f t="shared" si="15"/>
        <v>1.7～2.5 t</v>
      </c>
      <c r="W92" s="300" t="str">
        <f t="shared" si="16"/>
        <v>H30</v>
      </c>
      <c r="X92" s="301" t="str">
        <f t="shared" si="17"/>
        <v>4BF</v>
      </c>
      <c r="Y92" s="287" t="s">
        <v>1704</v>
      </c>
      <c r="Z92" s="300">
        <f t="shared" si="18"/>
        <v>5.2500000000000005E-2</v>
      </c>
      <c r="AA92" s="300">
        <f t="shared" si="19"/>
        <v>0</v>
      </c>
      <c r="AB92" s="361">
        <f t="shared" si="20"/>
        <v>2.3199999999999998</v>
      </c>
      <c r="AD92" s="272"/>
      <c r="AE92" s="272"/>
      <c r="AF92" s="272"/>
      <c r="AG92" s="272"/>
      <c r="AH92" s="272"/>
      <c r="AI92" s="272"/>
    </row>
    <row r="93" spans="1:35" s="272" customFormat="1" x14ac:dyDescent="0.2">
      <c r="A93" s="72" t="str">
        <f t="shared" si="23"/>
        <v>貨2ガ4AF</v>
      </c>
      <c r="B93" s="72" t="s">
        <v>861</v>
      </c>
      <c r="C93" s="72" t="s">
        <v>845</v>
      </c>
      <c r="D93" s="291" t="s">
        <v>1291</v>
      </c>
      <c r="E93" s="291" t="s">
        <v>1295</v>
      </c>
      <c r="F93" s="291">
        <v>5.2499999999999998E-2</v>
      </c>
      <c r="G93" s="72">
        <v>0</v>
      </c>
      <c r="H93" s="72">
        <v>2.3199999999999998</v>
      </c>
      <c r="I93" s="12" t="s">
        <v>241</v>
      </c>
      <c r="J93" s="72"/>
      <c r="K93" s="72"/>
      <c r="L93" s="72"/>
      <c r="M93" s="72"/>
      <c r="N93" s="72"/>
      <c r="O93" s="72"/>
      <c r="P93" s="72"/>
      <c r="Q93" s="72"/>
      <c r="R93" s="72"/>
      <c r="S93" s="72"/>
      <c r="T93" s="318" t="str">
        <f t="shared" si="13"/>
        <v>トラック・バス</v>
      </c>
      <c r="U93" s="300" t="str">
        <f t="shared" si="14"/>
        <v>ガソリン</v>
      </c>
      <c r="V93" s="300" t="str">
        <f t="shared" si="15"/>
        <v>1.7～2.5 t</v>
      </c>
      <c r="W93" s="300" t="str">
        <f t="shared" si="16"/>
        <v>H30</v>
      </c>
      <c r="X93" s="301" t="str">
        <f t="shared" si="17"/>
        <v>4AF</v>
      </c>
      <c r="Y93" s="287" t="s">
        <v>1704</v>
      </c>
      <c r="Z93" s="300">
        <f t="shared" si="18"/>
        <v>5.2499999999999998E-2</v>
      </c>
      <c r="AA93" s="300">
        <f t="shared" si="19"/>
        <v>0</v>
      </c>
      <c r="AB93" s="361">
        <f t="shared" si="20"/>
        <v>2.3199999999999998</v>
      </c>
    </row>
    <row r="94" spans="1:35" s="272" customFormat="1" x14ac:dyDescent="0.2">
      <c r="A94" s="72" t="str">
        <f t="shared" si="23"/>
        <v>貨2ガ4LF</v>
      </c>
      <c r="B94" s="72" t="s">
        <v>861</v>
      </c>
      <c r="C94" s="72" t="s">
        <v>845</v>
      </c>
      <c r="D94" s="291" t="s">
        <v>1288</v>
      </c>
      <c r="E94" s="291" t="s">
        <v>1498</v>
      </c>
      <c r="F94" s="291">
        <v>5.2499999999999998E-2</v>
      </c>
      <c r="G94" s="72">
        <v>0</v>
      </c>
      <c r="H94" s="72">
        <v>2.3199999999999998</v>
      </c>
      <c r="I94" s="12" t="s">
        <v>498</v>
      </c>
      <c r="J94" s="72"/>
      <c r="K94" s="72"/>
      <c r="L94" s="72"/>
      <c r="M94" s="72"/>
      <c r="N94" s="72"/>
      <c r="O94" s="72"/>
      <c r="P94" s="72"/>
      <c r="Q94" s="72"/>
      <c r="R94" s="72"/>
      <c r="S94" s="72"/>
      <c r="T94" s="318" t="str">
        <f t="shared" si="13"/>
        <v>トラック・バス</v>
      </c>
      <c r="U94" s="300" t="str">
        <f t="shared" si="14"/>
        <v>ガソリン</v>
      </c>
      <c r="V94" s="300" t="str">
        <f t="shared" si="15"/>
        <v>1.7～2.5 t</v>
      </c>
      <c r="W94" s="300" t="str">
        <f t="shared" si="16"/>
        <v>H30</v>
      </c>
      <c r="X94" s="301" t="str">
        <f t="shared" si="17"/>
        <v>4LF</v>
      </c>
      <c r="Y94" s="287" t="s">
        <v>1704</v>
      </c>
      <c r="Z94" s="300">
        <f t="shared" si="18"/>
        <v>5.2499999999999998E-2</v>
      </c>
      <c r="AA94" s="300">
        <f t="shared" si="19"/>
        <v>0</v>
      </c>
      <c r="AB94" s="361">
        <f t="shared" si="20"/>
        <v>2.3199999999999998</v>
      </c>
    </row>
    <row r="95" spans="1:35" s="272" customFormat="1" x14ac:dyDescent="0.2">
      <c r="A95" s="72" t="str">
        <f t="shared" si="23"/>
        <v>貨2ガ5BF</v>
      </c>
      <c r="B95" s="72" t="s">
        <v>861</v>
      </c>
      <c r="C95" s="72" t="s">
        <v>845</v>
      </c>
      <c r="D95" s="291" t="s">
        <v>1291</v>
      </c>
      <c r="E95" s="291" t="s">
        <v>1296</v>
      </c>
      <c r="F95" s="291">
        <v>3.5000000000000003E-2</v>
      </c>
      <c r="G95" s="72">
        <v>0</v>
      </c>
      <c r="H95" s="86">
        <v>2.3199999999999998</v>
      </c>
      <c r="I95" s="12" t="s">
        <v>249</v>
      </c>
      <c r="J95" s="291"/>
      <c r="K95" s="72"/>
      <c r="L95" s="72"/>
      <c r="M95" s="72"/>
      <c r="N95" s="72"/>
      <c r="O95" s="72"/>
      <c r="P95" s="72"/>
      <c r="Q95" s="72"/>
      <c r="R95" s="72"/>
      <c r="S95" s="72"/>
      <c r="T95" s="318" t="str">
        <f t="shared" si="13"/>
        <v>トラック・バス</v>
      </c>
      <c r="U95" s="300" t="str">
        <f t="shared" si="14"/>
        <v>ガソリン</v>
      </c>
      <c r="V95" s="300" t="str">
        <f t="shared" si="15"/>
        <v>1.7～2.5 t</v>
      </c>
      <c r="W95" s="300" t="str">
        <f t="shared" si="16"/>
        <v>H30</v>
      </c>
      <c r="X95" s="301" t="str">
        <f t="shared" si="17"/>
        <v>5BF</v>
      </c>
      <c r="Y95" s="287" t="s">
        <v>1057</v>
      </c>
      <c r="Z95" s="300">
        <f t="shared" si="18"/>
        <v>3.5000000000000003E-2</v>
      </c>
      <c r="AA95" s="300">
        <f t="shared" si="19"/>
        <v>0</v>
      </c>
      <c r="AB95" s="361">
        <f t="shared" si="20"/>
        <v>2.3199999999999998</v>
      </c>
    </row>
    <row r="96" spans="1:35" s="272" customFormat="1" x14ac:dyDescent="0.2">
      <c r="A96" s="72" t="str">
        <f t="shared" si="23"/>
        <v>貨2ガ5AF</v>
      </c>
      <c r="B96" s="72" t="s">
        <v>861</v>
      </c>
      <c r="C96" s="72" t="s">
        <v>845</v>
      </c>
      <c r="D96" s="291" t="s">
        <v>1288</v>
      </c>
      <c r="E96" s="291" t="s">
        <v>1297</v>
      </c>
      <c r="F96" s="291">
        <v>3.5000000000000003E-2</v>
      </c>
      <c r="G96" s="72">
        <v>0</v>
      </c>
      <c r="H96" s="86">
        <v>2.3199999999999998</v>
      </c>
      <c r="I96" s="12" t="s">
        <v>241</v>
      </c>
      <c r="J96" s="291"/>
      <c r="K96" s="72"/>
      <c r="L96" s="72"/>
      <c r="M96" s="72"/>
      <c r="N96" s="72"/>
      <c r="O96" s="72"/>
      <c r="P96" s="72"/>
      <c r="Q96" s="72"/>
      <c r="R96" s="72"/>
      <c r="S96" s="72"/>
      <c r="T96" s="318" t="str">
        <f t="shared" si="13"/>
        <v>トラック・バス</v>
      </c>
      <c r="U96" s="300" t="str">
        <f t="shared" si="14"/>
        <v>ガソリン</v>
      </c>
      <c r="V96" s="300" t="str">
        <f t="shared" si="15"/>
        <v>1.7～2.5 t</v>
      </c>
      <c r="W96" s="300" t="str">
        <f t="shared" si="16"/>
        <v>H30</v>
      </c>
      <c r="X96" s="301" t="str">
        <f t="shared" si="17"/>
        <v>5AF</v>
      </c>
      <c r="Y96" s="287" t="s">
        <v>1057</v>
      </c>
      <c r="Z96" s="300">
        <f t="shared" si="18"/>
        <v>3.5000000000000003E-2</v>
      </c>
      <c r="AA96" s="300">
        <f t="shared" si="19"/>
        <v>0</v>
      </c>
      <c r="AB96" s="361">
        <f t="shared" si="20"/>
        <v>2.3199999999999998</v>
      </c>
    </row>
    <row r="97" spans="1:35" s="272" customFormat="1" x14ac:dyDescent="0.2">
      <c r="A97" s="72" t="str">
        <f t="shared" si="23"/>
        <v>貨2ガ5LF</v>
      </c>
      <c r="B97" s="72" t="s">
        <v>861</v>
      </c>
      <c r="C97" s="72" t="s">
        <v>845</v>
      </c>
      <c r="D97" s="291" t="s">
        <v>1291</v>
      </c>
      <c r="E97" s="291" t="s">
        <v>1500</v>
      </c>
      <c r="F97" s="291">
        <v>3.5000000000000003E-2</v>
      </c>
      <c r="G97" s="72">
        <v>0</v>
      </c>
      <c r="H97" s="86">
        <v>2.3199999999999998</v>
      </c>
      <c r="I97" s="12" t="s">
        <v>498</v>
      </c>
      <c r="J97" s="291"/>
      <c r="K97" s="72"/>
      <c r="L97" s="72"/>
      <c r="M97" s="72"/>
      <c r="N97" s="72"/>
      <c r="O97" s="72"/>
      <c r="P97" s="72"/>
      <c r="Q97" s="72"/>
      <c r="R97" s="72"/>
      <c r="S97" s="72"/>
      <c r="T97" s="318" t="str">
        <f t="shared" si="13"/>
        <v>トラック・バス</v>
      </c>
      <c r="U97" s="300" t="str">
        <f t="shared" si="14"/>
        <v>ガソリン</v>
      </c>
      <c r="V97" s="300" t="str">
        <f t="shared" si="15"/>
        <v>1.7～2.5 t</v>
      </c>
      <c r="W97" s="300" t="str">
        <f t="shared" si="16"/>
        <v>H30</v>
      </c>
      <c r="X97" s="301" t="str">
        <f t="shared" si="17"/>
        <v>5LF</v>
      </c>
      <c r="Y97" s="287" t="s">
        <v>1057</v>
      </c>
      <c r="Z97" s="300">
        <f t="shared" si="18"/>
        <v>3.5000000000000003E-2</v>
      </c>
      <c r="AA97" s="300">
        <f t="shared" si="19"/>
        <v>0</v>
      </c>
      <c r="AB97" s="361">
        <f t="shared" si="20"/>
        <v>2.3199999999999998</v>
      </c>
      <c r="AD97" s="72"/>
      <c r="AE97" s="72"/>
      <c r="AF97" s="72"/>
      <c r="AG97" s="72"/>
      <c r="AH97" s="72"/>
      <c r="AI97" s="72"/>
    </row>
    <row r="98" spans="1:35" s="272" customFormat="1" x14ac:dyDescent="0.2">
      <c r="A98" s="72" t="str">
        <f t="shared" si="23"/>
        <v>貨2ガ6BF</v>
      </c>
      <c r="B98" s="72" t="s">
        <v>861</v>
      </c>
      <c r="C98" s="72" t="s">
        <v>845</v>
      </c>
      <c r="D98" s="291" t="s">
        <v>1288</v>
      </c>
      <c r="E98" s="291" t="s">
        <v>1298</v>
      </c>
      <c r="F98" s="72">
        <v>1.7500000000000002E-2</v>
      </c>
      <c r="G98" s="72">
        <v>0</v>
      </c>
      <c r="H98" s="86">
        <v>2.3199999999999998</v>
      </c>
      <c r="I98" s="12" t="s">
        <v>1743</v>
      </c>
      <c r="J98" s="291"/>
      <c r="K98" s="72"/>
      <c r="L98" s="72"/>
      <c r="M98" s="72"/>
      <c r="N98" s="72"/>
      <c r="O98" s="72"/>
      <c r="P98" s="72"/>
      <c r="Q98" s="72"/>
      <c r="R98" s="72"/>
      <c r="S98" s="72"/>
      <c r="T98" s="318" t="str">
        <f t="shared" si="13"/>
        <v>トラック・バス</v>
      </c>
      <c r="U98" s="300" t="str">
        <f t="shared" si="14"/>
        <v>ガソリン</v>
      </c>
      <c r="V98" s="300" t="str">
        <f t="shared" si="15"/>
        <v>1.7～2.5 t</v>
      </c>
      <c r="W98" s="300" t="str">
        <f t="shared" si="16"/>
        <v>H30</v>
      </c>
      <c r="X98" s="301" t="str">
        <f t="shared" si="17"/>
        <v>6BF</v>
      </c>
      <c r="Y98" s="287" t="s">
        <v>1706</v>
      </c>
      <c r="Z98" s="300">
        <f t="shared" si="18"/>
        <v>1.7500000000000002E-2</v>
      </c>
      <c r="AA98" s="300">
        <f t="shared" si="19"/>
        <v>0</v>
      </c>
      <c r="AB98" s="361">
        <f t="shared" si="20"/>
        <v>2.3199999999999998</v>
      </c>
      <c r="AD98" s="72"/>
      <c r="AE98" s="72"/>
      <c r="AF98" s="72"/>
      <c r="AG98" s="72"/>
      <c r="AH98" s="72"/>
      <c r="AI98" s="72"/>
    </row>
    <row r="99" spans="1:35" x14ac:dyDescent="0.2">
      <c r="A99" s="72" t="str">
        <f t="shared" si="23"/>
        <v>貨2ガ6AF</v>
      </c>
      <c r="B99" s="72" t="s">
        <v>861</v>
      </c>
      <c r="C99" s="72" t="s">
        <v>845</v>
      </c>
      <c r="D99" s="291" t="s">
        <v>1291</v>
      </c>
      <c r="E99" s="291" t="s">
        <v>1299</v>
      </c>
      <c r="F99" s="291">
        <v>1.7500000000000002E-2</v>
      </c>
      <c r="G99" s="72">
        <v>0</v>
      </c>
      <c r="H99" s="72">
        <v>2.3199999999999998</v>
      </c>
      <c r="I99" s="12" t="s">
        <v>241</v>
      </c>
      <c r="J99" s="291"/>
      <c r="K99" s="282"/>
      <c r="L99" s="282"/>
      <c r="M99" s="282"/>
      <c r="N99" s="282"/>
      <c r="O99" s="282"/>
      <c r="P99" s="282"/>
      <c r="Q99" s="282"/>
      <c r="R99" s="282"/>
      <c r="S99" s="282"/>
      <c r="T99" s="318" t="str">
        <f t="shared" si="13"/>
        <v>トラック・バス</v>
      </c>
      <c r="U99" s="300" t="str">
        <f t="shared" si="14"/>
        <v>ガソリン</v>
      </c>
      <c r="V99" s="300" t="str">
        <f t="shared" si="15"/>
        <v>1.7～2.5 t</v>
      </c>
      <c r="W99" s="300" t="str">
        <f t="shared" si="16"/>
        <v>H30</v>
      </c>
      <c r="X99" s="301" t="str">
        <f t="shared" si="17"/>
        <v>6AF</v>
      </c>
      <c r="Y99" s="287" t="s">
        <v>1706</v>
      </c>
      <c r="Z99" s="300">
        <f t="shared" si="18"/>
        <v>1.7500000000000002E-2</v>
      </c>
      <c r="AA99" s="300">
        <f t="shared" si="19"/>
        <v>0</v>
      </c>
      <c r="AB99" s="361">
        <f t="shared" si="20"/>
        <v>2.3199999999999998</v>
      </c>
    </row>
    <row r="100" spans="1:35" x14ac:dyDescent="0.2">
      <c r="A100" s="72" t="str">
        <f t="shared" si="23"/>
        <v>貨2ガ6LF</v>
      </c>
      <c r="B100" s="72" t="s">
        <v>861</v>
      </c>
      <c r="C100" s="72" t="s">
        <v>845</v>
      </c>
      <c r="D100" s="291" t="s">
        <v>1288</v>
      </c>
      <c r="E100" s="291" t="s">
        <v>1502</v>
      </c>
      <c r="F100" s="291">
        <v>1.7500000000000002E-2</v>
      </c>
      <c r="G100" s="72">
        <v>0</v>
      </c>
      <c r="H100" s="72">
        <v>2.3199999999999998</v>
      </c>
      <c r="I100" s="12" t="s">
        <v>498</v>
      </c>
      <c r="J100" s="291"/>
      <c r="K100" s="282"/>
      <c r="L100" s="282"/>
      <c r="M100" s="282"/>
      <c r="N100" s="282"/>
      <c r="O100" s="282"/>
      <c r="P100" s="282"/>
      <c r="Q100" s="282"/>
      <c r="R100" s="282"/>
      <c r="S100" s="282"/>
      <c r="T100" s="318" t="str">
        <f t="shared" si="13"/>
        <v>トラック・バス</v>
      </c>
      <c r="U100" s="300" t="str">
        <f t="shared" si="14"/>
        <v>ガソリン</v>
      </c>
      <c r="V100" s="300" t="str">
        <f t="shared" si="15"/>
        <v>1.7～2.5 t</v>
      </c>
      <c r="W100" s="300" t="str">
        <f t="shared" si="16"/>
        <v>H30</v>
      </c>
      <c r="X100" s="301" t="str">
        <f t="shared" si="17"/>
        <v>6LF</v>
      </c>
      <c r="Y100" s="287" t="s">
        <v>1706</v>
      </c>
      <c r="Z100" s="300">
        <f t="shared" si="18"/>
        <v>1.7500000000000002E-2</v>
      </c>
      <c r="AA100" s="300">
        <f t="shared" si="19"/>
        <v>0</v>
      </c>
      <c r="AB100" s="361">
        <f t="shared" si="20"/>
        <v>2.3199999999999998</v>
      </c>
    </row>
    <row r="101" spans="1:35" x14ac:dyDescent="0.2">
      <c r="A101" s="72" t="str">
        <f t="shared" ref="A101:A127" si="24">CONCATENATE(C101,E101)</f>
        <v>貨3ガ-</v>
      </c>
      <c r="B101" s="72" t="s">
        <v>883</v>
      </c>
      <c r="C101" s="72" t="s">
        <v>852</v>
      </c>
      <c r="D101" s="72" t="s">
        <v>1183</v>
      </c>
      <c r="E101" s="72" t="s">
        <v>1182</v>
      </c>
      <c r="F101" s="72">
        <v>1.8</v>
      </c>
      <c r="G101" s="72">
        <v>0</v>
      </c>
      <c r="H101" s="86">
        <v>2.3199999999999998</v>
      </c>
      <c r="I101" s="12" t="s">
        <v>235</v>
      </c>
      <c r="J101" s="291"/>
      <c r="K101" s="272"/>
      <c r="L101" s="272"/>
      <c r="M101" s="272"/>
      <c r="N101" s="272"/>
      <c r="O101" s="272"/>
      <c r="P101" s="272"/>
      <c r="Q101" s="272"/>
      <c r="R101" s="272"/>
      <c r="S101" s="272"/>
      <c r="T101" s="318" t="str">
        <f t="shared" si="13"/>
        <v>トラック・バス</v>
      </c>
      <c r="U101" s="300" t="str">
        <f t="shared" si="14"/>
        <v>ガソリン</v>
      </c>
      <c r="V101" s="300" t="str">
        <f t="shared" si="15"/>
        <v>2.5～3.5 t</v>
      </c>
      <c r="W101" s="300" t="str">
        <f t="shared" si="16"/>
        <v>S54前</v>
      </c>
      <c r="X101" s="301" t="str">
        <f t="shared" si="17"/>
        <v>-</v>
      </c>
      <c r="Y101" s="287"/>
      <c r="Z101" s="300">
        <f t="shared" si="18"/>
        <v>1.8</v>
      </c>
      <c r="AA101" s="300">
        <f t="shared" si="19"/>
        <v>0</v>
      </c>
      <c r="AB101" s="361">
        <f t="shared" si="20"/>
        <v>2.3199999999999998</v>
      </c>
    </row>
    <row r="102" spans="1:35" x14ac:dyDescent="0.2">
      <c r="A102" s="72" t="str">
        <f t="shared" si="24"/>
        <v>貨3ガJ</v>
      </c>
      <c r="B102" s="72" t="s">
        <v>883</v>
      </c>
      <c r="C102" s="72" t="s">
        <v>852</v>
      </c>
      <c r="D102" s="72" t="s">
        <v>0</v>
      </c>
      <c r="E102" s="72" t="s">
        <v>7</v>
      </c>
      <c r="F102" s="72">
        <v>1.2</v>
      </c>
      <c r="G102" s="72">
        <v>0</v>
      </c>
      <c r="H102" s="86">
        <v>2.3199999999999998</v>
      </c>
      <c r="I102" s="12" t="s">
        <v>235</v>
      </c>
      <c r="J102" s="291"/>
      <c r="K102" s="272"/>
      <c r="L102" s="272"/>
      <c r="M102" s="272"/>
      <c r="N102" s="272"/>
      <c r="O102" s="272"/>
      <c r="P102" s="272"/>
      <c r="Q102" s="272"/>
      <c r="R102" s="272"/>
      <c r="S102" s="272"/>
      <c r="T102" s="318" t="str">
        <f t="shared" si="13"/>
        <v>トラック・バス</v>
      </c>
      <c r="U102" s="300" t="str">
        <f t="shared" si="14"/>
        <v>ガソリン</v>
      </c>
      <c r="V102" s="300" t="str">
        <f t="shared" si="15"/>
        <v>2.5～3.5 t</v>
      </c>
      <c r="W102" s="300" t="str">
        <f t="shared" si="16"/>
        <v>S54</v>
      </c>
      <c r="X102" s="301" t="str">
        <f t="shared" si="17"/>
        <v>J</v>
      </c>
      <c r="Y102" s="287"/>
      <c r="Z102" s="300">
        <f t="shared" si="18"/>
        <v>1.2</v>
      </c>
      <c r="AA102" s="300">
        <f t="shared" si="19"/>
        <v>0</v>
      </c>
      <c r="AB102" s="361">
        <f t="shared" si="20"/>
        <v>2.3199999999999998</v>
      </c>
    </row>
    <row r="103" spans="1:35" x14ac:dyDescent="0.2">
      <c r="A103" s="72" t="str">
        <f t="shared" si="24"/>
        <v>貨3ガM</v>
      </c>
      <c r="B103" s="72" t="s">
        <v>883</v>
      </c>
      <c r="C103" s="72" t="s">
        <v>852</v>
      </c>
      <c r="D103" s="72" t="s">
        <v>24</v>
      </c>
      <c r="E103" s="72" t="s">
        <v>25</v>
      </c>
      <c r="F103" s="72">
        <v>0.9</v>
      </c>
      <c r="G103" s="72">
        <v>0</v>
      </c>
      <c r="H103" s="86">
        <v>2.3199999999999998</v>
      </c>
      <c r="I103" s="12" t="s">
        <v>235</v>
      </c>
      <c r="K103" s="272"/>
      <c r="L103" s="272"/>
      <c r="M103" s="272"/>
      <c r="N103" s="272"/>
      <c r="O103" s="272"/>
      <c r="P103" s="272"/>
      <c r="Q103" s="272"/>
      <c r="R103" s="272"/>
      <c r="S103" s="272"/>
      <c r="T103" s="318" t="str">
        <f t="shared" si="13"/>
        <v>トラック・バス</v>
      </c>
      <c r="U103" s="300" t="str">
        <f t="shared" si="14"/>
        <v>ガソリン</v>
      </c>
      <c r="V103" s="300" t="str">
        <f t="shared" si="15"/>
        <v>2.5～3.5 t</v>
      </c>
      <c r="W103" s="300" t="str">
        <f t="shared" si="16"/>
        <v>S57</v>
      </c>
      <c r="X103" s="301" t="str">
        <f t="shared" si="17"/>
        <v>M</v>
      </c>
      <c r="Y103" s="287"/>
      <c r="Z103" s="300">
        <f t="shared" si="18"/>
        <v>0.9</v>
      </c>
      <c r="AA103" s="300">
        <f t="shared" si="19"/>
        <v>0</v>
      </c>
      <c r="AB103" s="361">
        <f t="shared" si="20"/>
        <v>2.3199999999999998</v>
      </c>
    </row>
    <row r="104" spans="1:35" x14ac:dyDescent="0.2">
      <c r="A104" s="72" t="str">
        <f t="shared" si="24"/>
        <v>貨3ガT</v>
      </c>
      <c r="B104" s="72" t="s">
        <v>883</v>
      </c>
      <c r="C104" s="72" t="s">
        <v>852</v>
      </c>
      <c r="D104" s="72" t="s">
        <v>18</v>
      </c>
      <c r="E104" s="72" t="s">
        <v>19</v>
      </c>
      <c r="F104" s="72">
        <v>0.7</v>
      </c>
      <c r="G104" s="72">
        <v>0</v>
      </c>
      <c r="H104" s="86">
        <v>2.3199999999999998</v>
      </c>
      <c r="I104" s="12" t="s">
        <v>235</v>
      </c>
      <c r="J104" s="291"/>
      <c r="K104" s="272"/>
      <c r="L104" s="272"/>
      <c r="M104" s="272"/>
      <c r="N104" s="272"/>
      <c r="O104" s="272"/>
      <c r="P104" s="272"/>
      <c r="Q104" s="272"/>
      <c r="R104" s="272"/>
      <c r="S104" s="272"/>
      <c r="T104" s="318" t="str">
        <f t="shared" si="13"/>
        <v>トラック・バス</v>
      </c>
      <c r="U104" s="300" t="str">
        <f t="shared" si="14"/>
        <v>ガソリン</v>
      </c>
      <c r="V104" s="300" t="str">
        <f t="shared" si="15"/>
        <v>2.5～3.5 t</v>
      </c>
      <c r="W104" s="300" t="str">
        <f t="shared" si="16"/>
        <v>H元</v>
      </c>
      <c r="X104" s="301" t="str">
        <f t="shared" si="17"/>
        <v>T</v>
      </c>
      <c r="Y104" s="287"/>
      <c r="Z104" s="300">
        <f t="shared" si="18"/>
        <v>0.7</v>
      </c>
      <c r="AA104" s="300">
        <f t="shared" si="19"/>
        <v>0</v>
      </c>
      <c r="AB104" s="361">
        <f t="shared" si="20"/>
        <v>2.3199999999999998</v>
      </c>
    </row>
    <row r="105" spans="1:35" x14ac:dyDescent="0.2">
      <c r="A105" s="72" t="str">
        <f t="shared" si="24"/>
        <v>貨3ガZ</v>
      </c>
      <c r="B105" s="72" t="s">
        <v>883</v>
      </c>
      <c r="C105" s="72" t="s">
        <v>852</v>
      </c>
      <c r="D105" s="72" t="s">
        <v>854</v>
      </c>
      <c r="E105" s="72" t="s">
        <v>26</v>
      </c>
      <c r="F105" s="72">
        <v>0.49</v>
      </c>
      <c r="G105" s="72">
        <v>0</v>
      </c>
      <c r="H105" s="72">
        <v>2.3199999999999998</v>
      </c>
      <c r="I105" s="12" t="s">
        <v>235</v>
      </c>
      <c r="K105" s="272"/>
      <c r="L105" s="272"/>
      <c r="M105" s="272"/>
      <c r="N105" s="272"/>
      <c r="O105" s="272"/>
      <c r="P105" s="272"/>
      <c r="Q105" s="272"/>
      <c r="R105" s="272"/>
      <c r="S105" s="272"/>
      <c r="T105" s="318" t="str">
        <f t="shared" si="13"/>
        <v>トラック・バス</v>
      </c>
      <c r="U105" s="300" t="str">
        <f t="shared" si="14"/>
        <v>ガソリン</v>
      </c>
      <c r="V105" s="300" t="str">
        <f t="shared" si="15"/>
        <v>2.5～3.5 t</v>
      </c>
      <c r="W105" s="300" t="str">
        <f t="shared" si="16"/>
        <v>H4</v>
      </c>
      <c r="X105" s="301" t="str">
        <f t="shared" si="17"/>
        <v>Z</v>
      </c>
      <c r="Y105" s="287"/>
      <c r="Z105" s="300">
        <f t="shared" si="18"/>
        <v>0.49</v>
      </c>
      <c r="AA105" s="300">
        <f t="shared" si="19"/>
        <v>0</v>
      </c>
      <c r="AB105" s="361">
        <f t="shared" si="20"/>
        <v>2.3199999999999998</v>
      </c>
    </row>
    <row r="106" spans="1:35" x14ac:dyDescent="0.2">
      <c r="A106" s="72" t="str">
        <f t="shared" si="24"/>
        <v>貨3ガGB</v>
      </c>
      <c r="B106" s="72" t="s">
        <v>883</v>
      </c>
      <c r="C106" s="72" t="s">
        <v>852</v>
      </c>
      <c r="D106" s="72" t="s">
        <v>855</v>
      </c>
      <c r="E106" s="72" t="s">
        <v>50</v>
      </c>
      <c r="F106" s="72">
        <v>0.4</v>
      </c>
      <c r="G106" s="72">
        <v>0</v>
      </c>
      <c r="H106" s="72">
        <v>2.3199999999999998</v>
      </c>
      <c r="I106" s="12" t="s">
        <v>235</v>
      </c>
      <c r="K106" s="272"/>
      <c r="L106" s="272"/>
      <c r="M106" s="272"/>
      <c r="N106" s="272"/>
      <c r="O106" s="272"/>
      <c r="P106" s="272"/>
      <c r="Q106" s="272"/>
      <c r="R106" s="272"/>
      <c r="S106" s="272"/>
      <c r="T106" s="318" t="str">
        <f t="shared" si="13"/>
        <v>トラック・バス</v>
      </c>
      <c r="U106" s="300" t="str">
        <f t="shared" si="14"/>
        <v>ガソリン</v>
      </c>
      <c r="V106" s="300" t="str">
        <f t="shared" si="15"/>
        <v>2.5～3.5 t</v>
      </c>
      <c r="W106" s="300" t="str">
        <f t="shared" si="16"/>
        <v>H7,H10</v>
      </c>
      <c r="X106" s="301" t="str">
        <f t="shared" si="17"/>
        <v>GB</v>
      </c>
      <c r="Y106" s="287"/>
      <c r="Z106" s="300">
        <f t="shared" si="18"/>
        <v>0.4</v>
      </c>
      <c r="AA106" s="300">
        <f t="shared" si="19"/>
        <v>0</v>
      </c>
      <c r="AB106" s="361">
        <f t="shared" si="20"/>
        <v>2.3199999999999998</v>
      </c>
    </row>
    <row r="107" spans="1:35" x14ac:dyDescent="0.2">
      <c r="A107" s="72" t="str">
        <f t="shared" si="24"/>
        <v>貨3ガGE</v>
      </c>
      <c r="B107" s="72" t="s">
        <v>883</v>
      </c>
      <c r="C107" s="72" t="s">
        <v>852</v>
      </c>
      <c r="D107" s="72" t="s">
        <v>855</v>
      </c>
      <c r="E107" s="72" t="s">
        <v>52</v>
      </c>
      <c r="F107" s="72">
        <v>0.4</v>
      </c>
      <c r="G107" s="72">
        <v>0</v>
      </c>
      <c r="H107" s="86">
        <v>2.3199999999999998</v>
      </c>
      <c r="I107" s="12" t="s">
        <v>235</v>
      </c>
      <c r="T107" s="318" t="str">
        <f t="shared" si="13"/>
        <v>トラック・バス</v>
      </c>
      <c r="U107" s="300" t="str">
        <f t="shared" si="14"/>
        <v>ガソリン</v>
      </c>
      <c r="V107" s="300" t="str">
        <f t="shared" si="15"/>
        <v>2.5～3.5 t</v>
      </c>
      <c r="W107" s="300" t="str">
        <f t="shared" si="16"/>
        <v>H7,H10</v>
      </c>
      <c r="X107" s="301" t="str">
        <f t="shared" si="17"/>
        <v>GE</v>
      </c>
      <c r="Y107" s="287"/>
      <c r="Z107" s="300">
        <f t="shared" si="18"/>
        <v>0.4</v>
      </c>
      <c r="AA107" s="300">
        <f t="shared" si="19"/>
        <v>0</v>
      </c>
      <c r="AB107" s="361">
        <f t="shared" si="20"/>
        <v>2.3199999999999998</v>
      </c>
    </row>
    <row r="108" spans="1:35" x14ac:dyDescent="0.2">
      <c r="A108" s="72" t="str">
        <f t="shared" si="24"/>
        <v>貨3ガHJ</v>
      </c>
      <c r="B108" s="72" t="s">
        <v>883</v>
      </c>
      <c r="C108" s="72" t="s">
        <v>852</v>
      </c>
      <c r="D108" s="72" t="s">
        <v>855</v>
      </c>
      <c r="E108" s="72" t="s">
        <v>60</v>
      </c>
      <c r="F108" s="72">
        <v>0.2</v>
      </c>
      <c r="G108" s="72">
        <v>0</v>
      </c>
      <c r="H108" s="86">
        <v>2.3199999999999998</v>
      </c>
      <c r="I108" s="12" t="s">
        <v>241</v>
      </c>
      <c r="J108" s="72" t="s">
        <v>242</v>
      </c>
      <c r="T108" s="318" t="str">
        <f t="shared" si="13"/>
        <v>トラック・バス</v>
      </c>
      <c r="U108" s="300" t="str">
        <f t="shared" si="14"/>
        <v>ガソリン</v>
      </c>
      <c r="V108" s="300" t="str">
        <f t="shared" si="15"/>
        <v>2.5～3.5 t</v>
      </c>
      <c r="W108" s="300" t="str">
        <f t="shared" si="16"/>
        <v>H7,H10</v>
      </c>
      <c r="X108" s="301" t="str">
        <f t="shared" si="17"/>
        <v>HJ</v>
      </c>
      <c r="Y108" s="287"/>
      <c r="Z108" s="300">
        <f t="shared" si="18"/>
        <v>0.2</v>
      </c>
      <c r="AA108" s="300">
        <f t="shared" si="19"/>
        <v>0</v>
      </c>
      <c r="AB108" s="361">
        <f t="shared" si="20"/>
        <v>2.3199999999999998</v>
      </c>
    </row>
    <row r="109" spans="1:35" x14ac:dyDescent="0.2">
      <c r="A109" s="72" t="str">
        <f t="shared" si="24"/>
        <v>貨3ガGK</v>
      </c>
      <c r="B109" s="72" t="s">
        <v>883</v>
      </c>
      <c r="C109" s="72" t="s">
        <v>852</v>
      </c>
      <c r="D109" s="72" t="s">
        <v>21</v>
      </c>
      <c r="E109" s="72" t="s">
        <v>57</v>
      </c>
      <c r="F109" s="72">
        <v>0.13</v>
      </c>
      <c r="G109" s="72">
        <v>0</v>
      </c>
      <c r="H109" s="86">
        <v>2.3199999999999998</v>
      </c>
      <c r="I109" s="12" t="s">
        <v>235</v>
      </c>
      <c r="T109" s="318" t="str">
        <f t="shared" si="13"/>
        <v>トラック・バス</v>
      </c>
      <c r="U109" s="300" t="str">
        <f t="shared" si="14"/>
        <v>ガソリン</v>
      </c>
      <c r="V109" s="300" t="str">
        <f t="shared" si="15"/>
        <v>2.5～3.5 t</v>
      </c>
      <c r="W109" s="300" t="str">
        <f t="shared" si="16"/>
        <v>H13</v>
      </c>
      <c r="X109" s="301" t="str">
        <f t="shared" si="17"/>
        <v>GK</v>
      </c>
      <c r="Y109" s="287"/>
      <c r="Z109" s="300">
        <f t="shared" si="18"/>
        <v>0.13</v>
      </c>
      <c r="AA109" s="300">
        <f t="shared" si="19"/>
        <v>0</v>
      </c>
      <c r="AB109" s="361">
        <f t="shared" si="20"/>
        <v>2.3199999999999998</v>
      </c>
    </row>
    <row r="110" spans="1:35" x14ac:dyDescent="0.2">
      <c r="A110" s="72" t="str">
        <f t="shared" si="24"/>
        <v>貨3ガHQ</v>
      </c>
      <c r="B110" s="72" t="s">
        <v>883</v>
      </c>
      <c r="C110" s="72" t="s">
        <v>852</v>
      </c>
      <c r="D110" s="72" t="s">
        <v>21</v>
      </c>
      <c r="E110" s="72" t="s">
        <v>68</v>
      </c>
      <c r="F110" s="72">
        <v>6.5000000000000002E-2</v>
      </c>
      <c r="G110" s="72">
        <v>0</v>
      </c>
      <c r="H110" s="86">
        <v>2.3199999999999998</v>
      </c>
      <c r="I110" s="12" t="s">
        <v>241</v>
      </c>
      <c r="J110" s="72" t="s">
        <v>242</v>
      </c>
      <c r="T110" s="318" t="str">
        <f t="shared" si="13"/>
        <v>トラック・バス</v>
      </c>
      <c r="U110" s="300" t="str">
        <f t="shared" si="14"/>
        <v>ガソリン</v>
      </c>
      <c r="V110" s="300" t="str">
        <f t="shared" si="15"/>
        <v>2.5～3.5 t</v>
      </c>
      <c r="W110" s="300" t="str">
        <f t="shared" si="16"/>
        <v>H13</v>
      </c>
      <c r="X110" s="301" t="str">
        <f t="shared" si="17"/>
        <v>HQ</v>
      </c>
      <c r="Y110" s="287"/>
      <c r="Z110" s="300">
        <f t="shared" si="18"/>
        <v>6.5000000000000002E-2</v>
      </c>
      <c r="AA110" s="300">
        <f t="shared" si="19"/>
        <v>0</v>
      </c>
      <c r="AB110" s="361">
        <f t="shared" si="20"/>
        <v>2.3199999999999998</v>
      </c>
    </row>
    <row r="111" spans="1:35" x14ac:dyDescent="0.2">
      <c r="A111" s="72" t="str">
        <f t="shared" si="24"/>
        <v>貨3ガTC</v>
      </c>
      <c r="B111" s="72" t="s">
        <v>883</v>
      </c>
      <c r="C111" s="72" t="s">
        <v>852</v>
      </c>
      <c r="D111" s="72" t="s">
        <v>21</v>
      </c>
      <c r="E111" s="72" t="s">
        <v>81</v>
      </c>
      <c r="F111" s="72">
        <v>9.7500000000000003E-2</v>
      </c>
      <c r="G111" s="72">
        <v>0</v>
      </c>
      <c r="H111" s="72">
        <v>2.3199999999999998</v>
      </c>
      <c r="I111" s="12" t="s">
        <v>235</v>
      </c>
      <c r="J111" s="72" t="s">
        <v>243</v>
      </c>
      <c r="T111" s="318" t="str">
        <f t="shared" si="13"/>
        <v>トラック・バス</v>
      </c>
      <c r="U111" s="300" t="str">
        <f t="shared" si="14"/>
        <v>ガソリン</v>
      </c>
      <c r="V111" s="300" t="str">
        <f t="shared" si="15"/>
        <v>2.5～3.5 t</v>
      </c>
      <c r="W111" s="300" t="str">
        <f t="shared" si="16"/>
        <v>H13</v>
      </c>
      <c r="X111" s="301" t="str">
        <f t="shared" si="17"/>
        <v>TC</v>
      </c>
      <c r="Y111" s="287" t="s">
        <v>243</v>
      </c>
      <c r="Z111" s="300">
        <f t="shared" si="18"/>
        <v>9.7500000000000003E-2</v>
      </c>
      <c r="AA111" s="300">
        <f t="shared" si="19"/>
        <v>0</v>
      </c>
      <c r="AB111" s="361">
        <f t="shared" si="20"/>
        <v>2.3199999999999998</v>
      </c>
    </row>
    <row r="112" spans="1:35" x14ac:dyDescent="0.2">
      <c r="A112" s="72" t="str">
        <f t="shared" si="24"/>
        <v>貨3ガXC</v>
      </c>
      <c r="B112" s="72" t="s">
        <v>883</v>
      </c>
      <c r="C112" s="72" t="s">
        <v>852</v>
      </c>
      <c r="D112" s="72" t="s">
        <v>21</v>
      </c>
      <c r="E112" s="72" t="s">
        <v>95</v>
      </c>
      <c r="F112" s="72">
        <v>9.7500000000000003E-2</v>
      </c>
      <c r="G112" s="72">
        <v>0</v>
      </c>
      <c r="H112" s="72">
        <v>2.3199999999999998</v>
      </c>
      <c r="I112" s="12" t="s">
        <v>241</v>
      </c>
      <c r="J112" s="72" t="s">
        <v>972</v>
      </c>
      <c r="T112" s="318" t="str">
        <f t="shared" si="13"/>
        <v>トラック・バス</v>
      </c>
      <c r="U112" s="300" t="str">
        <f t="shared" si="14"/>
        <v>ガソリン</v>
      </c>
      <c r="V112" s="300" t="str">
        <f t="shared" si="15"/>
        <v>2.5～3.5 t</v>
      </c>
      <c r="W112" s="300" t="str">
        <f t="shared" si="16"/>
        <v>H13</v>
      </c>
      <c r="X112" s="301" t="str">
        <f t="shared" si="17"/>
        <v>XC</v>
      </c>
      <c r="Y112" s="287" t="s">
        <v>243</v>
      </c>
      <c r="Z112" s="300">
        <f t="shared" si="18"/>
        <v>9.7500000000000003E-2</v>
      </c>
      <c r="AA112" s="300">
        <f t="shared" si="19"/>
        <v>0</v>
      </c>
      <c r="AB112" s="361">
        <f t="shared" si="20"/>
        <v>2.3199999999999998</v>
      </c>
    </row>
    <row r="113" spans="1:35" x14ac:dyDescent="0.2">
      <c r="A113" s="72" t="str">
        <f t="shared" si="24"/>
        <v>貨3ガLC</v>
      </c>
      <c r="B113" s="72" t="s">
        <v>883</v>
      </c>
      <c r="C113" s="72" t="s">
        <v>852</v>
      </c>
      <c r="D113" s="72" t="s">
        <v>21</v>
      </c>
      <c r="E113" s="72" t="s">
        <v>72</v>
      </c>
      <c r="F113" s="72">
        <v>6.5000000000000002E-2</v>
      </c>
      <c r="G113" s="72">
        <v>0</v>
      </c>
      <c r="H113" s="86">
        <v>2.3199999999999998</v>
      </c>
      <c r="I113" s="12" t="s">
        <v>235</v>
      </c>
      <c r="J113" s="72" t="s">
        <v>244</v>
      </c>
      <c r="T113" s="318" t="str">
        <f t="shared" si="13"/>
        <v>トラック・バス</v>
      </c>
      <c r="U113" s="300" t="str">
        <f t="shared" si="14"/>
        <v>ガソリン</v>
      </c>
      <c r="V113" s="300" t="str">
        <f t="shared" si="15"/>
        <v>2.5～3.5 t</v>
      </c>
      <c r="W113" s="300" t="str">
        <f t="shared" si="16"/>
        <v>H13</v>
      </c>
      <c r="X113" s="301" t="str">
        <f t="shared" si="17"/>
        <v>LC</v>
      </c>
      <c r="Y113" s="287" t="s">
        <v>244</v>
      </c>
      <c r="Z113" s="300">
        <f t="shared" si="18"/>
        <v>6.5000000000000002E-2</v>
      </c>
      <c r="AA113" s="300">
        <f t="shared" si="19"/>
        <v>0</v>
      </c>
      <c r="AB113" s="361">
        <f t="shared" si="20"/>
        <v>2.3199999999999998</v>
      </c>
    </row>
    <row r="114" spans="1:35" x14ac:dyDescent="0.2">
      <c r="A114" s="72" t="str">
        <f t="shared" si="24"/>
        <v>貨3ガYC</v>
      </c>
      <c r="B114" s="72" t="s">
        <v>883</v>
      </c>
      <c r="C114" s="72" t="s">
        <v>852</v>
      </c>
      <c r="D114" s="72" t="s">
        <v>21</v>
      </c>
      <c r="E114" s="72" t="s">
        <v>99</v>
      </c>
      <c r="F114" s="72">
        <v>6.5000000000000002E-2</v>
      </c>
      <c r="G114" s="72">
        <v>0</v>
      </c>
      <c r="H114" s="86">
        <v>2.3199999999999998</v>
      </c>
      <c r="I114" s="12" t="s">
        <v>241</v>
      </c>
      <c r="J114" s="72" t="s">
        <v>973</v>
      </c>
      <c r="T114" s="318" t="str">
        <f t="shared" si="13"/>
        <v>トラック・バス</v>
      </c>
      <c r="U114" s="300" t="str">
        <f t="shared" si="14"/>
        <v>ガソリン</v>
      </c>
      <c r="V114" s="300" t="str">
        <f t="shared" si="15"/>
        <v>2.5～3.5 t</v>
      </c>
      <c r="W114" s="300" t="str">
        <f t="shared" si="16"/>
        <v>H13</v>
      </c>
      <c r="X114" s="301" t="str">
        <f t="shared" si="17"/>
        <v>YC</v>
      </c>
      <c r="Y114" s="287" t="s">
        <v>244</v>
      </c>
      <c r="Z114" s="300">
        <f t="shared" si="18"/>
        <v>6.5000000000000002E-2</v>
      </c>
      <c r="AA114" s="300">
        <f t="shared" si="19"/>
        <v>0</v>
      </c>
      <c r="AB114" s="361">
        <f t="shared" si="20"/>
        <v>2.3199999999999998</v>
      </c>
    </row>
    <row r="115" spans="1:35" x14ac:dyDescent="0.2">
      <c r="A115" s="72" t="str">
        <f t="shared" si="24"/>
        <v>貨3ガUC</v>
      </c>
      <c r="B115" s="72" t="s">
        <v>883</v>
      </c>
      <c r="C115" s="72" t="s">
        <v>852</v>
      </c>
      <c r="D115" s="72" t="s">
        <v>21</v>
      </c>
      <c r="E115" s="72" t="s">
        <v>88</v>
      </c>
      <c r="F115" s="284">
        <v>3.2500000000000001E-2</v>
      </c>
      <c r="G115" s="72">
        <v>0</v>
      </c>
      <c r="H115" s="86">
        <v>2.3199999999999998</v>
      </c>
      <c r="I115" s="12" t="s">
        <v>235</v>
      </c>
      <c r="J115" s="72" t="s">
        <v>245</v>
      </c>
      <c r="T115" s="318" t="str">
        <f t="shared" si="13"/>
        <v>トラック・バス</v>
      </c>
      <c r="U115" s="300" t="str">
        <f t="shared" si="14"/>
        <v>ガソリン</v>
      </c>
      <c r="V115" s="300" t="str">
        <f t="shared" si="15"/>
        <v>2.5～3.5 t</v>
      </c>
      <c r="W115" s="300" t="str">
        <f t="shared" si="16"/>
        <v>H13</v>
      </c>
      <c r="X115" s="301" t="str">
        <f t="shared" si="17"/>
        <v>UC</v>
      </c>
      <c r="Y115" s="287" t="s">
        <v>245</v>
      </c>
      <c r="Z115" s="300">
        <f t="shared" si="18"/>
        <v>3.2500000000000001E-2</v>
      </c>
      <c r="AA115" s="300">
        <f t="shared" si="19"/>
        <v>0</v>
      </c>
      <c r="AB115" s="361">
        <f t="shared" si="20"/>
        <v>2.3199999999999998</v>
      </c>
    </row>
    <row r="116" spans="1:35" x14ac:dyDescent="0.2">
      <c r="A116" s="72" t="str">
        <f t="shared" si="24"/>
        <v>貨3ガZC</v>
      </c>
      <c r="B116" s="72" t="s">
        <v>883</v>
      </c>
      <c r="C116" s="72" t="s">
        <v>852</v>
      </c>
      <c r="D116" s="72" t="s">
        <v>21</v>
      </c>
      <c r="E116" s="72" t="s">
        <v>103</v>
      </c>
      <c r="F116" s="284">
        <v>3.2500000000000001E-2</v>
      </c>
      <c r="G116" s="72">
        <v>0</v>
      </c>
      <c r="H116" s="86">
        <v>2.3199999999999998</v>
      </c>
      <c r="I116" s="12" t="s">
        <v>241</v>
      </c>
      <c r="J116" s="72" t="s">
        <v>974</v>
      </c>
      <c r="T116" s="318" t="str">
        <f t="shared" si="13"/>
        <v>トラック・バス</v>
      </c>
      <c r="U116" s="300" t="str">
        <f t="shared" si="14"/>
        <v>ガソリン</v>
      </c>
      <c r="V116" s="300" t="str">
        <f t="shared" si="15"/>
        <v>2.5～3.5 t</v>
      </c>
      <c r="W116" s="300" t="str">
        <f t="shared" si="16"/>
        <v>H13</v>
      </c>
      <c r="X116" s="301" t="str">
        <f t="shared" si="17"/>
        <v>ZC</v>
      </c>
      <c r="Y116" s="287" t="s">
        <v>245</v>
      </c>
      <c r="Z116" s="300">
        <f t="shared" si="18"/>
        <v>3.2500000000000001E-2</v>
      </c>
      <c r="AA116" s="300">
        <f t="shared" si="19"/>
        <v>0</v>
      </c>
      <c r="AB116" s="361">
        <f t="shared" si="20"/>
        <v>2.3199999999999998</v>
      </c>
    </row>
    <row r="117" spans="1:35" x14ac:dyDescent="0.2">
      <c r="A117" s="72" t="str">
        <f t="shared" si="24"/>
        <v>貨3ガABF</v>
      </c>
      <c r="B117" s="72" t="s">
        <v>883</v>
      </c>
      <c r="C117" s="72" t="s">
        <v>852</v>
      </c>
      <c r="D117" s="72" t="s">
        <v>839</v>
      </c>
      <c r="E117" s="72" t="s">
        <v>258</v>
      </c>
      <c r="F117" s="72">
        <v>7.0000000000000007E-2</v>
      </c>
      <c r="G117" s="72">
        <v>0</v>
      </c>
      <c r="H117" s="72">
        <v>2.3199999999999998</v>
      </c>
      <c r="I117" s="12" t="s">
        <v>235</v>
      </c>
      <c r="T117" s="318" t="str">
        <f t="shared" si="13"/>
        <v>トラック・バス</v>
      </c>
      <c r="U117" s="300" t="str">
        <f t="shared" si="14"/>
        <v>ガソリン</v>
      </c>
      <c r="V117" s="300" t="str">
        <f t="shared" si="15"/>
        <v>2.5～3.5 t</v>
      </c>
      <c r="W117" s="300" t="str">
        <f t="shared" si="16"/>
        <v>H17</v>
      </c>
      <c r="X117" s="301" t="str">
        <f t="shared" si="17"/>
        <v>ABF</v>
      </c>
      <c r="Y117" s="287"/>
      <c r="Z117" s="300">
        <f t="shared" si="18"/>
        <v>7.0000000000000007E-2</v>
      </c>
      <c r="AA117" s="300">
        <f t="shared" si="19"/>
        <v>0</v>
      </c>
      <c r="AB117" s="361">
        <f t="shared" si="20"/>
        <v>2.3199999999999998</v>
      </c>
    </row>
    <row r="118" spans="1:35" x14ac:dyDescent="0.2">
      <c r="A118" s="72" t="str">
        <f t="shared" si="24"/>
        <v>貨3ガAAF</v>
      </c>
      <c r="B118" s="72" t="s">
        <v>883</v>
      </c>
      <c r="C118" s="72" t="s">
        <v>852</v>
      </c>
      <c r="D118" s="72" t="s">
        <v>839</v>
      </c>
      <c r="E118" s="72" t="s">
        <v>259</v>
      </c>
      <c r="F118" s="72">
        <v>3.5000000000000003E-2</v>
      </c>
      <c r="G118" s="72">
        <v>0</v>
      </c>
      <c r="H118" s="72">
        <v>2.3199999999999998</v>
      </c>
      <c r="I118" s="12" t="s">
        <v>241</v>
      </c>
      <c r="J118" s="72" t="s">
        <v>242</v>
      </c>
      <c r="T118" s="318" t="str">
        <f t="shared" si="13"/>
        <v>トラック・バス</v>
      </c>
      <c r="U118" s="300" t="str">
        <f t="shared" si="14"/>
        <v>ガソリン</v>
      </c>
      <c r="V118" s="300" t="str">
        <f t="shared" si="15"/>
        <v>2.5～3.5 t</v>
      </c>
      <c r="W118" s="300" t="str">
        <f t="shared" si="16"/>
        <v>H17</v>
      </c>
      <c r="X118" s="301" t="str">
        <f t="shared" si="17"/>
        <v>AAF</v>
      </c>
      <c r="Y118" s="287"/>
      <c r="Z118" s="300">
        <f t="shared" si="18"/>
        <v>3.5000000000000003E-2</v>
      </c>
      <c r="AA118" s="300">
        <f t="shared" si="19"/>
        <v>0</v>
      </c>
      <c r="AB118" s="361">
        <f t="shared" si="20"/>
        <v>2.3199999999999998</v>
      </c>
    </row>
    <row r="119" spans="1:35" x14ac:dyDescent="0.2">
      <c r="A119" s="72" t="str">
        <f t="shared" si="24"/>
        <v>貨3ガALF</v>
      </c>
      <c r="B119" s="282" t="s">
        <v>883</v>
      </c>
      <c r="C119" s="282" t="s">
        <v>852</v>
      </c>
      <c r="D119" s="282" t="s">
        <v>839</v>
      </c>
      <c r="E119" s="282" t="s">
        <v>1231</v>
      </c>
      <c r="F119" s="282">
        <v>1.7500000000000002E-2</v>
      </c>
      <c r="G119" s="72">
        <v>0</v>
      </c>
      <c r="H119" s="86">
        <v>2.3199999999999998</v>
      </c>
      <c r="I119" s="283" t="s">
        <v>498</v>
      </c>
      <c r="J119" s="282"/>
      <c r="T119" s="318" t="str">
        <f t="shared" si="13"/>
        <v>トラック・バス</v>
      </c>
      <c r="U119" s="300" t="str">
        <f t="shared" si="14"/>
        <v>ガソリン</v>
      </c>
      <c r="V119" s="300" t="str">
        <f t="shared" si="15"/>
        <v>2.5～3.5 t</v>
      </c>
      <c r="W119" s="300" t="str">
        <f t="shared" si="16"/>
        <v>H17</v>
      </c>
      <c r="X119" s="301" t="str">
        <f t="shared" si="17"/>
        <v>ALF</v>
      </c>
      <c r="Y119" s="287"/>
      <c r="Z119" s="300">
        <f t="shared" si="18"/>
        <v>1.7500000000000002E-2</v>
      </c>
      <c r="AA119" s="300">
        <f t="shared" si="19"/>
        <v>0</v>
      </c>
      <c r="AB119" s="361">
        <f t="shared" si="20"/>
        <v>2.3199999999999998</v>
      </c>
    </row>
    <row r="120" spans="1:35" x14ac:dyDescent="0.2">
      <c r="A120" s="72" t="str">
        <f t="shared" si="24"/>
        <v>貨3ガCAF</v>
      </c>
      <c r="B120" s="282" t="s">
        <v>883</v>
      </c>
      <c r="C120" s="282" t="s">
        <v>852</v>
      </c>
      <c r="D120" s="282" t="s">
        <v>839</v>
      </c>
      <c r="E120" s="282" t="s">
        <v>847</v>
      </c>
      <c r="F120" s="282">
        <v>3.5000000000000003E-2</v>
      </c>
      <c r="G120" s="72">
        <v>0</v>
      </c>
      <c r="H120" s="86">
        <v>2.3199999999999998</v>
      </c>
      <c r="I120" s="283" t="s">
        <v>241</v>
      </c>
      <c r="J120" s="282" t="s">
        <v>973</v>
      </c>
      <c r="T120" s="318" t="str">
        <f t="shared" si="13"/>
        <v>トラック・バス</v>
      </c>
      <c r="U120" s="300" t="str">
        <f t="shared" si="14"/>
        <v>ガソリン</v>
      </c>
      <c r="V120" s="300" t="str">
        <f t="shared" si="15"/>
        <v>2.5～3.5 t</v>
      </c>
      <c r="W120" s="300" t="str">
        <f t="shared" si="16"/>
        <v>H17</v>
      </c>
      <c r="X120" s="301" t="str">
        <f t="shared" si="17"/>
        <v>CAF</v>
      </c>
      <c r="Y120" s="287" t="s">
        <v>1056</v>
      </c>
      <c r="Z120" s="300">
        <f t="shared" si="18"/>
        <v>3.5000000000000003E-2</v>
      </c>
      <c r="AA120" s="300">
        <f t="shared" si="19"/>
        <v>0</v>
      </c>
      <c r="AB120" s="361">
        <f t="shared" si="20"/>
        <v>2.3199999999999998</v>
      </c>
    </row>
    <row r="121" spans="1:35" x14ac:dyDescent="0.2">
      <c r="A121" s="72" t="str">
        <f t="shared" si="24"/>
        <v>貨3ガCBF</v>
      </c>
      <c r="B121" s="272" t="s">
        <v>883</v>
      </c>
      <c r="C121" s="272" t="s">
        <v>852</v>
      </c>
      <c r="D121" s="273" t="s">
        <v>839</v>
      </c>
      <c r="E121" s="273" t="s">
        <v>848</v>
      </c>
      <c r="F121" s="272">
        <v>3.5000000000000003E-2</v>
      </c>
      <c r="G121" s="72">
        <v>0</v>
      </c>
      <c r="H121" s="86">
        <v>2.3199999999999998</v>
      </c>
      <c r="I121" s="274" t="s">
        <v>248</v>
      </c>
      <c r="J121" s="272" t="s">
        <v>244</v>
      </c>
      <c r="T121" s="318" t="str">
        <f t="shared" si="13"/>
        <v>トラック・バス</v>
      </c>
      <c r="U121" s="300" t="str">
        <f t="shared" si="14"/>
        <v>ガソリン</v>
      </c>
      <c r="V121" s="300" t="str">
        <f t="shared" si="15"/>
        <v>2.5～3.5 t</v>
      </c>
      <c r="W121" s="300" t="str">
        <f t="shared" si="16"/>
        <v>H17</v>
      </c>
      <c r="X121" s="301" t="str">
        <f t="shared" si="17"/>
        <v>CBF</v>
      </c>
      <c r="Y121" s="287" t="s">
        <v>1056</v>
      </c>
      <c r="Z121" s="300">
        <f t="shared" si="18"/>
        <v>3.5000000000000003E-2</v>
      </c>
      <c r="AA121" s="300">
        <f t="shared" si="19"/>
        <v>0</v>
      </c>
      <c r="AB121" s="361">
        <f t="shared" si="20"/>
        <v>2.3199999999999998</v>
      </c>
      <c r="AD121" s="282"/>
      <c r="AE121" s="282"/>
      <c r="AF121" s="282"/>
      <c r="AG121" s="282"/>
      <c r="AH121" s="282"/>
      <c r="AI121" s="282"/>
    </row>
    <row r="122" spans="1:35" x14ac:dyDescent="0.2">
      <c r="A122" s="72" t="str">
        <f t="shared" si="24"/>
        <v>貨3ガCLF</v>
      </c>
      <c r="B122" s="272" t="s">
        <v>883</v>
      </c>
      <c r="C122" s="272" t="s">
        <v>852</v>
      </c>
      <c r="D122" s="273" t="s">
        <v>839</v>
      </c>
      <c r="E122" s="273" t="s">
        <v>1712</v>
      </c>
      <c r="F122" s="272">
        <v>3.5000000000000003E-2</v>
      </c>
      <c r="G122" s="72">
        <v>0</v>
      </c>
      <c r="H122" s="86">
        <v>2.3199999999999998</v>
      </c>
      <c r="I122" s="274" t="s">
        <v>498</v>
      </c>
      <c r="J122" s="273"/>
      <c r="T122" s="318" t="str">
        <f t="shared" si="13"/>
        <v>トラック・バス</v>
      </c>
      <c r="U122" s="300" t="str">
        <f t="shared" si="14"/>
        <v>ガソリン</v>
      </c>
      <c r="V122" s="300" t="str">
        <f t="shared" si="15"/>
        <v>2.5～3.5 t</v>
      </c>
      <c r="W122" s="300" t="str">
        <f t="shared" si="16"/>
        <v>H17</v>
      </c>
      <c r="X122" s="301" t="str">
        <f t="shared" si="17"/>
        <v>CLF</v>
      </c>
      <c r="Y122" s="287" t="s">
        <v>1056</v>
      </c>
      <c r="Z122" s="300">
        <f t="shared" si="18"/>
        <v>3.5000000000000003E-2</v>
      </c>
      <c r="AA122" s="300">
        <f t="shared" si="19"/>
        <v>0</v>
      </c>
      <c r="AB122" s="361">
        <f t="shared" si="20"/>
        <v>2.3199999999999998</v>
      </c>
      <c r="AD122" s="282"/>
      <c r="AE122" s="282"/>
      <c r="AF122" s="282"/>
      <c r="AG122" s="282"/>
      <c r="AH122" s="282"/>
      <c r="AI122" s="282"/>
    </row>
    <row r="123" spans="1:35" s="282" customFormat="1" x14ac:dyDescent="0.2">
      <c r="A123" s="72" t="str">
        <f t="shared" si="24"/>
        <v>貨3ガDAF</v>
      </c>
      <c r="B123" s="72" t="s">
        <v>883</v>
      </c>
      <c r="C123" s="72" t="s">
        <v>852</v>
      </c>
      <c r="D123" s="273" t="s">
        <v>839</v>
      </c>
      <c r="E123" s="273" t="s">
        <v>849</v>
      </c>
      <c r="F123" s="272">
        <v>1.7500000000000002E-2</v>
      </c>
      <c r="G123" s="72">
        <v>0</v>
      </c>
      <c r="H123" s="72">
        <v>2.3199999999999998</v>
      </c>
      <c r="I123" s="274" t="s">
        <v>241</v>
      </c>
      <c r="J123" s="273" t="s">
        <v>974</v>
      </c>
      <c r="K123" s="72"/>
      <c r="L123" s="72"/>
      <c r="M123" s="72"/>
      <c r="N123" s="72"/>
      <c r="O123" s="72"/>
      <c r="P123" s="72"/>
      <c r="Q123" s="72"/>
      <c r="R123" s="72"/>
      <c r="S123" s="72"/>
      <c r="T123" s="318" t="str">
        <f t="shared" si="13"/>
        <v>トラック・バス</v>
      </c>
      <c r="U123" s="300" t="str">
        <f t="shared" si="14"/>
        <v>ガソリン</v>
      </c>
      <c r="V123" s="300" t="str">
        <f t="shared" si="15"/>
        <v>2.5～3.5 t</v>
      </c>
      <c r="W123" s="300" t="str">
        <f t="shared" si="16"/>
        <v>H17</v>
      </c>
      <c r="X123" s="301" t="str">
        <f t="shared" si="17"/>
        <v>DAF</v>
      </c>
      <c r="Y123" s="287" t="s">
        <v>1711</v>
      </c>
      <c r="Z123" s="300">
        <f t="shared" si="18"/>
        <v>1.7500000000000002E-2</v>
      </c>
      <c r="AA123" s="300">
        <f t="shared" si="19"/>
        <v>0</v>
      </c>
      <c r="AB123" s="361">
        <f t="shared" si="20"/>
        <v>2.3199999999999998</v>
      </c>
      <c r="AD123" s="272"/>
      <c r="AE123" s="272"/>
      <c r="AF123" s="272"/>
      <c r="AG123" s="272"/>
      <c r="AH123" s="272"/>
      <c r="AI123" s="272"/>
    </row>
    <row r="124" spans="1:35" s="282" customFormat="1" x14ac:dyDescent="0.2">
      <c r="A124" s="72" t="str">
        <f t="shared" si="24"/>
        <v>貨3ガDBF</v>
      </c>
      <c r="B124" s="72" t="s">
        <v>883</v>
      </c>
      <c r="C124" s="72" t="s">
        <v>852</v>
      </c>
      <c r="D124" s="273" t="s">
        <v>839</v>
      </c>
      <c r="E124" s="273" t="s">
        <v>850</v>
      </c>
      <c r="F124" s="272">
        <v>1.7500000000000002E-2</v>
      </c>
      <c r="G124" s="72">
        <v>0</v>
      </c>
      <c r="H124" s="72">
        <v>2.3199999999999998</v>
      </c>
      <c r="I124" s="274" t="s">
        <v>249</v>
      </c>
      <c r="J124" s="273" t="s">
        <v>245</v>
      </c>
      <c r="K124" s="72"/>
      <c r="L124" s="72"/>
      <c r="M124" s="72"/>
      <c r="N124" s="72"/>
      <c r="O124" s="72"/>
      <c r="P124" s="72"/>
      <c r="Q124" s="72"/>
      <c r="R124" s="72"/>
      <c r="S124" s="72"/>
      <c r="T124" s="318" t="str">
        <f t="shared" si="13"/>
        <v>トラック・バス</v>
      </c>
      <c r="U124" s="300" t="str">
        <f t="shared" si="14"/>
        <v>ガソリン</v>
      </c>
      <c r="V124" s="300" t="str">
        <f t="shared" si="15"/>
        <v>2.5～3.5 t</v>
      </c>
      <c r="W124" s="300" t="str">
        <f t="shared" si="16"/>
        <v>H17</v>
      </c>
      <c r="X124" s="301" t="str">
        <f t="shared" si="17"/>
        <v>DBF</v>
      </c>
      <c r="Y124" s="287" t="s">
        <v>1711</v>
      </c>
      <c r="Z124" s="300">
        <f t="shared" si="18"/>
        <v>1.7500000000000002E-2</v>
      </c>
      <c r="AA124" s="300">
        <f t="shared" si="19"/>
        <v>0</v>
      </c>
      <c r="AB124" s="361">
        <f t="shared" si="20"/>
        <v>2.3199999999999998</v>
      </c>
      <c r="AD124" s="272"/>
      <c r="AE124" s="272"/>
      <c r="AF124" s="272"/>
      <c r="AG124" s="272"/>
      <c r="AH124" s="272"/>
      <c r="AI124" s="272"/>
    </row>
    <row r="125" spans="1:35" s="272" customFormat="1" x14ac:dyDescent="0.2">
      <c r="A125" s="72" t="str">
        <f t="shared" si="24"/>
        <v>貨3ガDLF</v>
      </c>
      <c r="B125" s="282" t="s">
        <v>883</v>
      </c>
      <c r="C125" s="282" t="s">
        <v>852</v>
      </c>
      <c r="D125" s="273" t="s">
        <v>839</v>
      </c>
      <c r="E125" s="273" t="s">
        <v>1243</v>
      </c>
      <c r="F125" s="272">
        <v>1.7500000000000002E-2</v>
      </c>
      <c r="G125" s="72">
        <v>0</v>
      </c>
      <c r="H125" s="86">
        <v>2.3199999999999998</v>
      </c>
      <c r="I125" s="274" t="s">
        <v>498</v>
      </c>
      <c r="J125" s="273"/>
      <c r="K125" s="72"/>
      <c r="L125" s="72"/>
      <c r="M125" s="72"/>
      <c r="N125" s="72"/>
      <c r="O125" s="72"/>
      <c r="P125" s="72"/>
      <c r="Q125" s="72"/>
      <c r="R125" s="72"/>
      <c r="S125" s="72"/>
      <c r="T125" s="318" t="str">
        <f t="shared" si="13"/>
        <v>トラック・バス</v>
      </c>
      <c r="U125" s="300" t="str">
        <f t="shared" si="14"/>
        <v>ガソリン</v>
      </c>
      <c r="V125" s="300" t="str">
        <f t="shared" si="15"/>
        <v>2.5～3.5 t</v>
      </c>
      <c r="W125" s="300" t="str">
        <f t="shared" si="16"/>
        <v>H17</v>
      </c>
      <c r="X125" s="301" t="str">
        <f t="shared" si="17"/>
        <v>DLF</v>
      </c>
      <c r="Y125" s="287" t="s">
        <v>1711</v>
      </c>
      <c r="Z125" s="300">
        <f t="shared" si="18"/>
        <v>1.7500000000000002E-2</v>
      </c>
      <c r="AA125" s="300">
        <f t="shared" si="19"/>
        <v>0</v>
      </c>
      <c r="AB125" s="361">
        <f t="shared" si="20"/>
        <v>2.3199999999999998</v>
      </c>
    </row>
    <row r="126" spans="1:35" s="272" customFormat="1" x14ac:dyDescent="0.2">
      <c r="A126" s="72" t="str">
        <f t="shared" si="24"/>
        <v>貨3ガLBF</v>
      </c>
      <c r="B126" s="272" t="s">
        <v>883</v>
      </c>
      <c r="C126" s="272" t="s">
        <v>852</v>
      </c>
      <c r="D126" s="273" t="s">
        <v>1100</v>
      </c>
      <c r="E126" s="273" t="s">
        <v>260</v>
      </c>
      <c r="F126" s="272">
        <v>7.0000000000000007E-2</v>
      </c>
      <c r="G126" s="72">
        <v>0</v>
      </c>
      <c r="H126" s="86">
        <v>2.3199999999999998</v>
      </c>
      <c r="I126" s="274" t="s">
        <v>235</v>
      </c>
      <c r="J126" s="273"/>
      <c r="K126" s="72"/>
      <c r="L126" s="72"/>
      <c r="M126" s="72"/>
      <c r="N126" s="72"/>
      <c r="O126" s="72"/>
      <c r="P126" s="72"/>
      <c r="Q126" s="72"/>
      <c r="R126" s="72"/>
      <c r="S126" s="72"/>
      <c r="T126" s="318" t="str">
        <f t="shared" si="13"/>
        <v>トラック・バス</v>
      </c>
      <c r="U126" s="300" t="str">
        <f t="shared" si="14"/>
        <v>ガソリン</v>
      </c>
      <c r="V126" s="300" t="str">
        <f t="shared" si="15"/>
        <v>2.5～3.5 t</v>
      </c>
      <c r="W126" s="300" t="str">
        <f t="shared" si="16"/>
        <v>H21</v>
      </c>
      <c r="X126" s="301" t="str">
        <f t="shared" si="17"/>
        <v>LBF</v>
      </c>
      <c r="Y126" s="287"/>
      <c r="Z126" s="300">
        <f t="shared" si="18"/>
        <v>7.0000000000000007E-2</v>
      </c>
      <c r="AA126" s="300">
        <f t="shared" si="19"/>
        <v>0</v>
      </c>
      <c r="AB126" s="361">
        <f t="shared" si="20"/>
        <v>2.3199999999999998</v>
      </c>
    </row>
    <row r="127" spans="1:35" s="272" customFormat="1" x14ac:dyDescent="0.2">
      <c r="A127" s="72" t="str">
        <f t="shared" si="24"/>
        <v>貨3ガLAF</v>
      </c>
      <c r="B127" s="272" t="s">
        <v>883</v>
      </c>
      <c r="C127" s="272" t="s">
        <v>852</v>
      </c>
      <c r="D127" s="273" t="s">
        <v>1100</v>
      </c>
      <c r="E127" s="273" t="s">
        <v>261</v>
      </c>
      <c r="F127" s="272">
        <v>3.5000000000000003E-2</v>
      </c>
      <c r="G127" s="72">
        <v>0</v>
      </c>
      <c r="H127" s="86">
        <v>2.3199999999999998</v>
      </c>
      <c r="I127" s="274" t="s">
        <v>241</v>
      </c>
      <c r="J127" s="273" t="s">
        <v>242</v>
      </c>
      <c r="K127" s="72"/>
      <c r="L127" s="72"/>
      <c r="M127" s="72"/>
      <c r="N127" s="72"/>
      <c r="O127" s="72"/>
      <c r="P127" s="72"/>
      <c r="Q127" s="72"/>
      <c r="R127" s="72"/>
      <c r="S127" s="72"/>
      <c r="T127" s="318" t="str">
        <f t="shared" si="13"/>
        <v>トラック・バス</v>
      </c>
      <c r="U127" s="300" t="str">
        <f t="shared" si="14"/>
        <v>ガソリン</v>
      </c>
      <c r="V127" s="300" t="str">
        <f t="shared" si="15"/>
        <v>2.5～3.5 t</v>
      </c>
      <c r="W127" s="300" t="str">
        <f t="shared" si="16"/>
        <v>H21</v>
      </c>
      <c r="X127" s="301" t="str">
        <f t="shared" si="17"/>
        <v>LAF</v>
      </c>
      <c r="Y127" s="287"/>
      <c r="Z127" s="300">
        <f t="shared" si="18"/>
        <v>3.5000000000000003E-2</v>
      </c>
      <c r="AA127" s="300">
        <f t="shared" si="19"/>
        <v>0</v>
      </c>
      <c r="AB127" s="361">
        <f t="shared" si="20"/>
        <v>2.3199999999999998</v>
      </c>
    </row>
    <row r="128" spans="1:35" s="272" customFormat="1" x14ac:dyDescent="0.2">
      <c r="A128" s="72" t="str">
        <f t="shared" ref="A128:A137" si="25">CONCATENATE(C128,E128)</f>
        <v>貨3ガLLF</v>
      </c>
      <c r="B128" s="272" t="s">
        <v>883</v>
      </c>
      <c r="C128" s="272" t="s">
        <v>852</v>
      </c>
      <c r="D128" s="72" t="s">
        <v>1100</v>
      </c>
      <c r="E128" s="72" t="s">
        <v>1247</v>
      </c>
      <c r="F128" s="72">
        <v>1.7500000000000002E-2</v>
      </c>
      <c r="G128" s="72">
        <v>0</v>
      </c>
      <c r="H128" s="86">
        <v>2.3199999999999998</v>
      </c>
      <c r="I128" s="12" t="s">
        <v>498</v>
      </c>
      <c r="J128" s="72"/>
      <c r="K128" s="72"/>
      <c r="L128" s="72"/>
      <c r="M128" s="72"/>
      <c r="N128" s="72"/>
      <c r="O128" s="72"/>
      <c r="P128" s="72"/>
      <c r="Q128" s="72"/>
      <c r="R128" s="72"/>
      <c r="S128" s="72"/>
      <c r="T128" s="318" t="str">
        <f t="shared" si="13"/>
        <v>トラック・バス</v>
      </c>
      <c r="U128" s="300" t="str">
        <f t="shared" si="14"/>
        <v>ガソリン</v>
      </c>
      <c r="V128" s="300" t="str">
        <f t="shared" si="15"/>
        <v>2.5～3.5 t</v>
      </c>
      <c r="W128" s="300" t="str">
        <f t="shared" si="16"/>
        <v>H21</v>
      </c>
      <c r="X128" s="301" t="str">
        <f t="shared" si="17"/>
        <v>LLF</v>
      </c>
      <c r="Y128" s="287"/>
      <c r="Z128" s="300">
        <f t="shared" si="18"/>
        <v>1.7500000000000002E-2</v>
      </c>
      <c r="AA128" s="300">
        <f t="shared" si="19"/>
        <v>0</v>
      </c>
      <c r="AB128" s="361">
        <f t="shared" si="20"/>
        <v>2.3199999999999998</v>
      </c>
    </row>
    <row r="129" spans="1:35" s="272" customFormat="1" x14ac:dyDescent="0.2">
      <c r="A129" s="72" t="str">
        <f t="shared" si="25"/>
        <v>貨3ガMBF</v>
      </c>
      <c r="B129" s="272" t="s">
        <v>883</v>
      </c>
      <c r="C129" s="272" t="s">
        <v>852</v>
      </c>
      <c r="D129" s="72" t="s">
        <v>1100</v>
      </c>
      <c r="E129" s="72" t="s">
        <v>262</v>
      </c>
      <c r="F129" s="72">
        <v>3.5000000000000003E-2</v>
      </c>
      <c r="G129" s="72">
        <v>0</v>
      </c>
      <c r="H129" s="72">
        <v>2.3199999999999998</v>
      </c>
      <c r="I129" s="12" t="s">
        <v>248</v>
      </c>
      <c r="J129" s="72" t="s">
        <v>1056</v>
      </c>
      <c r="K129" s="72"/>
      <c r="L129" s="72"/>
      <c r="M129" s="72"/>
      <c r="N129" s="72"/>
      <c r="O129" s="72"/>
      <c r="P129" s="72"/>
      <c r="Q129" s="72"/>
      <c r="R129" s="72"/>
      <c r="S129" s="72"/>
      <c r="T129" s="318" t="str">
        <f t="shared" si="13"/>
        <v>トラック・バス</v>
      </c>
      <c r="U129" s="300" t="str">
        <f t="shared" si="14"/>
        <v>ガソリン</v>
      </c>
      <c r="V129" s="300" t="str">
        <f t="shared" si="15"/>
        <v>2.5～3.5 t</v>
      </c>
      <c r="W129" s="300" t="str">
        <f t="shared" si="16"/>
        <v>H21</v>
      </c>
      <c r="X129" s="301" t="str">
        <f t="shared" si="17"/>
        <v>MBF</v>
      </c>
      <c r="Y129" s="287" t="s">
        <v>1704</v>
      </c>
      <c r="Z129" s="300">
        <f t="shared" si="18"/>
        <v>3.5000000000000003E-2</v>
      </c>
      <c r="AA129" s="300">
        <f t="shared" si="19"/>
        <v>0</v>
      </c>
      <c r="AB129" s="361">
        <f t="shared" si="20"/>
        <v>2.3199999999999998</v>
      </c>
      <c r="AD129" s="72"/>
      <c r="AE129" s="72"/>
      <c r="AF129" s="72"/>
      <c r="AG129" s="72"/>
      <c r="AH129" s="72"/>
      <c r="AI129" s="72"/>
    </row>
    <row r="130" spans="1:35" s="272" customFormat="1" x14ac:dyDescent="0.2">
      <c r="A130" s="72" t="str">
        <f t="shared" si="25"/>
        <v>貨3ガMAF</v>
      </c>
      <c r="B130" s="272" t="s">
        <v>883</v>
      </c>
      <c r="C130" s="272" t="s">
        <v>852</v>
      </c>
      <c r="D130" s="72" t="s">
        <v>1100</v>
      </c>
      <c r="E130" s="72" t="s">
        <v>263</v>
      </c>
      <c r="F130" s="72">
        <v>3.5000000000000003E-2</v>
      </c>
      <c r="G130" s="72">
        <v>0</v>
      </c>
      <c r="H130" s="72">
        <v>2.3199999999999998</v>
      </c>
      <c r="I130" s="12" t="s">
        <v>241</v>
      </c>
      <c r="J130" s="72" t="s">
        <v>1103</v>
      </c>
      <c r="K130" s="72"/>
      <c r="L130" s="72"/>
      <c r="M130" s="72"/>
      <c r="N130" s="72"/>
      <c r="O130" s="72"/>
      <c r="P130" s="72"/>
      <c r="Q130" s="72"/>
      <c r="R130" s="72"/>
      <c r="S130" s="72"/>
      <c r="T130" s="318" t="str">
        <f t="shared" si="13"/>
        <v>トラック・バス</v>
      </c>
      <c r="U130" s="300" t="str">
        <f t="shared" si="14"/>
        <v>ガソリン</v>
      </c>
      <c r="V130" s="300" t="str">
        <f t="shared" si="15"/>
        <v>2.5～3.5 t</v>
      </c>
      <c r="W130" s="300" t="str">
        <f t="shared" si="16"/>
        <v>H21</v>
      </c>
      <c r="X130" s="301" t="str">
        <f t="shared" si="17"/>
        <v>MAF</v>
      </c>
      <c r="Y130" s="287" t="s">
        <v>1704</v>
      </c>
      <c r="Z130" s="300">
        <f t="shared" si="18"/>
        <v>3.5000000000000003E-2</v>
      </c>
      <c r="AA130" s="300">
        <f t="shared" si="19"/>
        <v>0</v>
      </c>
      <c r="AB130" s="361">
        <f t="shared" si="20"/>
        <v>2.3199999999999998</v>
      </c>
      <c r="AD130" s="72"/>
      <c r="AE130" s="72"/>
      <c r="AF130" s="72"/>
      <c r="AG130" s="72"/>
      <c r="AH130" s="72"/>
      <c r="AI130" s="72"/>
    </row>
    <row r="131" spans="1:35" x14ac:dyDescent="0.2">
      <c r="A131" s="72" t="str">
        <f t="shared" si="25"/>
        <v>貨3ガMLF</v>
      </c>
      <c r="B131" s="272" t="s">
        <v>883</v>
      </c>
      <c r="C131" s="272" t="s">
        <v>852</v>
      </c>
      <c r="D131" s="72" t="s">
        <v>1100</v>
      </c>
      <c r="E131" s="72" t="s">
        <v>1255</v>
      </c>
      <c r="F131" s="72">
        <v>3.5000000000000003E-2</v>
      </c>
      <c r="G131" s="72">
        <v>0</v>
      </c>
      <c r="H131" s="86">
        <v>2.3199999999999998</v>
      </c>
      <c r="I131" s="12" t="s">
        <v>498</v>
      </c>
      <c r="K131" s="282"/>
      <c r="L131" s="282"/>
      <c r="M131" s="282"/>
      <c r="N131" s="282"/>
      <c r="O131" s="282"/>
      <c r="P131" s="282"/>
      <c r="Q131" s="282"/>
      <c r="R131" s="282"/>
      <c r="S131" s="282"/>
      <c r="T131" s="318" t="str">
        <f t="shared" si="13"/>
        <v>トラック・バス</v>
      </c>
      <c r="U131" s="300" t="str">
        <f t="shared" si="14"/>
        <v>ガソリン</v>
      </c>
      <c r="V131" s="300" t="str">
        <f t="shared" si="15"/>
        <v>2.5～3.5 t</v>
      </c>
      <c r="W131" s="300" t="str">
        <f t="shared" si="16"/>
        <v>H21</v>
      </c>
      <c r="X131" s="301" t="str">
        <f t="shared" si="17"/>
        <v>MLF</v>
      </c>
      <c r="Y131" s="287" t="s">
        <v>1704</v>
      </c>
      <c r="Z131" s="300">
        <f t="shared" si="18"/>
        <v>3.5000000000000003E-2</v>
      </c>
      <c r="AA131" s="300">
        <f t="shared" si="19"/>
        <v>0</v>
      </c>
      <c r="AB131" s="361">
        <f t="shared" si="20"/>
        <v>2.3199999999999998</v>
      </c>
    </row>
    <row r="132" spans="1:35" x14ac:dyDescent="0.2">
      <c r="A132" s="72" t="str">
        <f t="shared" si="25"/>
        <v>貨3ガRBF</v>
      </c>
      <c r="B132" s="272" t="s">
        <v>883</v>
      </c>
      <c r="C132" s="272" t="s">
        <v>852</v>
      </c>
      <c r="D132" s="72" t="s">
        <v>1100</v>
      </c>
      <c r="E132" s="72" t="s">
        <v>264</v>
      </c>
      <c r="F132" s="72">
        <v>1.7500000000000002E-2</v>
      </c>
      <c r="G132" s="72">
        <v>0</v>
      </c>
      <c r="H132" s="86">
        <v>2.3199999999999998</v>
      </c>
      <c r="I132" s="12" t="s">
        <v>249</v>
      </c>
      <c r="J132" s="72" t="s">
        <v>1057</v>
      </c>
      <c r="K132" s="282"/>
      <c r="L132" s="282"/>
      <c r="M132" s="282"/>
      <c r="N132" s="282"/>
      <c r="O132" s="282"/>
      <c r="P132" s="282"/>
      <c r="Q132" s="282"/>
      <c r="R132" s="282"/>
      <c r="S132" s="282"/>
      <c r="T132" s="318" t="str">
        <f t="shared" si="13"/>
        <v>トラック・バス</v>
      </c>
      <c r="U132" s="300" t="str">
        <f t="shared" si="14"/>
        <v>ガソリン</v>
      </c>
      <c r="V132" s="300" t="str">
        <f t="shared" si="15"/>
        <v>2.5～3.5 t</v>
      </c>
      <c r="W132" s="300" t="str">
        <f t="shared" si="16"/>
        <v>H21</v>
      </c>
      <c r="X132" s="301" t="str">
        <f t="shared" si="17"/>
        <v>RBF</v>
      </c>
      <c r="Y132" s="287" t="s">
        <v>1057</v>
      </c>
      <c r="Z132" s="300">
        <f t="shared" si="18"/>
        <v>1.7500000000000002E-2</v>
      </c>
      <c r="AA132" s="300">
        <f t="shared" si="19"/>
        <v>0</v>
      </c>
      <c r="AB132" s="361">
        <f t="shared" si="20"/>
        <v>2.3199999999999998</v>
      </c>
    </row>
    <row r="133" spans="1:35" x14ac:dyDescent="0.2">
      <c r="A133" s="72" t="str">
        <f t="shared" si="25"/>
        <v>貨3ガRAF</v>
      </c>
      <c r="B133" s="272" t="s">
        <v>883</v>
      </c>
      <c r="C133" s="272" t="s">
        <v>852</v>
      </c>
      <c r="D133" s="72" t="s">
        <v>1100</v>
      </c>
      <c r="E133" s="72" t="s">
        <v>265</v>
      </c>
      <c r="F133" s="72">
        <v>1.7500000000000002E-2</v>
      </c>
      <c r="G133" s="72">
        <v>0</v>
      </c>
      <c r="H133" s="86">
        <v>2.3199999999999998</v>
      </c>
      <c r="I133" s="12" t="s">
        <v>241</v>
      </c>
      <c r="J133" s="72" t="s">
        <v>1104</v>
      </c>
      <c r="K133" s="272"/>
      <c r="L133" s="272"/>
      <c r="M133" s="272"/>
      <c r="N133" s="272"/>
      <c r="O133" s="272"/>
      <c r="P133" s="272"/>
      <c r="Q133" s="272"/>
      <c r="R133" s="272"/>
      <c r="S133" s="272"/>
      <c r="T133" s="318" t="str">
        <f t="shared" ref="T133:T196" si="26">IF(LEFT(C133,1)="貨","トラック・バス","乗用車")</f>
        <v>トラック・バス</v>
      </c>
      <c r="U133" s="300" t="str">
        <f t="shared" ref="U133:U196" si="27">VLOOKUP(RIGHT(C133,1),$AL$4:$AM$8,2,FALSE)</f>
        <v>ガソリン</v>
      </c>
      <c r="V133" s="300" t="str">
        <f t="shared" ref="V133:V196" si="28">VLOOKUP(VALUE(MID(C133,2,1)),$AL$10:$AM$15,2,FALSE)</f>
        <v>2.5～3.5 t</v>
      </c>
      <c r="W133" s="300" t="str">
        <f t="shared" ref="W133:W196" si="29">D133</f>
        <v>H21</v>
      </c>
      <c r="X133" s="301" t="str">
        <f t="shared" ref="X133:X196" si="30">E133</f>
        <v>RAF</v>
      </c>
      <c r="Y133" s="287" t="s">
        <v>1057</v>
      </c>
      <c r="Z133" s="300">
        <f t="shared" ref="Z133:Z196" si="31">F133</f>
        <v>1.7500000000000002E-2</v>
      </c>
      <c r="AA133" s="300">
        <f t="shared" ref="AA133:AA196" si="32">G133</f>
        <v>0</v>
      </c>
      <c r="AB133" s="361">
        <f t="shared" ref="AB133:AB196" si="33">H133</f>
        <v>2.3199999999999998</v>
      </c>
    </row>
    <row r="134" spans="1:35" x14ac:dyDescent="0.2">
      <c r="A134" s="72" t="str">
        <f t="shared" si="25"/>
        <v>貨3ガRLF</v>
      </c>
      <c r="B134" s="272" t="s">
        <v>883</v>
      </c>
      <c r="C134" s="272" t="s">
        <v>852</v>
      </c>
      <c r="D134" s="72" t="s">
        <v>1100</v>
      </c>
      <c r="E134" s="72" t="s">
        <v>1263</v>
      </c>
      <c r="F134" s="72">
        <v>1.7500000000000002E-2</v>
      </c>
      <c r="G134" s="72">
        <v>0</v>
      </c>
      <c r="H134" s="86">
        <v>2.3199999999999998</v>
      </c>
      <c r="I134" s="12" t="s">
        <v>498</v>
      </c>
      <c r="K134" s="272"/>
      <c r="L134" s="272"/>
      <c r="M134" s="272"/>
      <c r="N134" s="272"/>
      <c r="O134" s="272"/>
      <c r="P134" s="272"/>
      <c r="Q134" s="272"/>
      <c r="R134" s="272"/>
      <c r="S134" s="272"/>
      <c r="T134" s="318" t="str">
        <f t="shared" si="26"/>
        <v>トラック・バス</v>
      </c>
      <c r="U134" s="300" t="str">
        <f t="shared" si="27"/>
        <v>ガソリン</v>
      </c>
      <c r="V134" s="300" t="str">
        <f t="shared" si="28"/>
        <v>2.5～3.5 t</v>
      </c>
      <c r="W134" s="300" t="str">
        <f t="shared" si="29"/>
        <v>H21</v>
      </c>
      <c r="X134" s="301" t="str">
        <f t="shared" si="30"/>
        <v>RLF</v>
      </c>
      <c r="Y134" s="287" t="s">
        <v>1057</v>
      </c>
      <c r="Z134" s="300">
        <f t="shared" si="31"/>
        <v>1.7500000000000002E-2</v>
      </c>
      <c r="AA134" s="300">
        <f t="shared" si="32"/>
        <v>0</v>
      </c>
      <c r="AB134" s="361">
        <f t="shared" si="33"/>
        <v>2.3199999999999998</v>
      </c>
    </row>
    <row r="135" spans="1:35" x14ac:dyDescent="0.2">
      <c r="A135" s="72" t="str">
        <f t="shared" si="25"/>
        <v>貨3ガQBF</v>
      </c>
      <c r="B135" s="272" t="s">
        <v>883</v>
      </c>
      <c r="C135" s="272" t="s">
        <v>852</v>
      </c>
      <c r="D135" s="72" t="s">
        <v>1100</v>
      </c>
      <c r="E135" s="72" t="s">
        <v>266</v>
      </c>
      <c r="F135" s="72">
        <v>6.3E-2</v>
      </c>
      <c r="G135" s="72">
        <v>0</v>
      </c>
      <c r="H135" s="72">
        <v>2.3199999999999998</v>
      </c>
      <c r="I135" s="12" t="s">
        <v>235</v>
      </c>
      <c r="J135" s="72" t="s">
        <v>243</v>
      </c>
      <c r="K135" s="272"/>
      <c r="L135" s="272"/>
      <c r="M135" s="272"/>
      <c r="N135" s="272"/>
      <c r="O135" s="272"/>
      <c r="P135" s="272"/>
      <c r="Q135" s="272"/>
      <c r="R135" s="272"/>
      <c r="S135" s="272"/>
      <c r="T135" s="318" t="str">
        <f t="shared" si="26"/>
        <v>トラック・バス</v>
      </c>
      <c r="U135" s="300" t="str">
        <f t="shared" si="27"/>
        <v>ガソリン</v>
      </c>
      <c r="V135" s="300" t="str">
        <f t="shared" si="28"/>
        <v>2.5～3.5 t</v>
      </c>
      <c r="W135" s="300" t="str">
        <f t="shared" si="29"/>
        <v>H21</v>
      </c>
      <c r="X135" s="301" t="str">
        <f t="shared" si="30"/>
        <v>QBF</v>
      </c>
      <c r="Y135" s="287" t="s">
        <v>1705</v>
      </c>
      <c r="Z135" s="300">
        <f t="shared" si="31"/>
        <v>6.3E-2</v>
      </c>
      <c r="AA135" s="300">
        <f t="shared" si="32"/>
        <v>0</v>
      </c>
      <c r="AB135" s="361">
        <f t="shared" si="33"/>
        <v>2.3199999999999998</v>
      </c>
    </row>
    <row r="136" spans="1:35" x14ac:dyDescent="0.2">
      <c r="A136" s="72" t="str">
        <f t="shared" si="25"/>
        <v>貨3ガQAF</v>
      </c>
      <c r="B136" s="272" t="s">
        <v>883</v>
      </c>
      <c r="C136" s="272" t="s">
        <v>852</v>
      </c>
      <c r="D136" s="72" t="s">
        <v>1100</v>
      </c>
      <c r="E136" s="72" t="s">
        <v>267</v>
      </c>
      <c r="F136" s="72">
        <v>6.3E-2</v>
      </c>
      <c r="G136" s="72">
        <v>0</v>
      </c>
      <c r="H136" s="72">
        <v>2.3199999999999998</v>
      </c>
      <c r="I136" s="12" t="s">
        <v>241</v>
      </c>
      <c r="J136" s="72" t="s">
        <v>972</v>
      </c>
      <c r="K136" s="272"/>
      <c r="L136" s="272"/>
      <c r="M136" s="272"/>
      <c r="N136" s="272"/>
      <c r="O136" s="272"/>
      <c r="P136" s="272"/>
      <c r="Q136" s="272"/>
      <c r="R136" s="272"/>
      <c r="S136" s="272"/>
      <c r="T136" s="318" t="str">
        <f t="shared" si="26"/>
        <v>トラック・バス</v>
      </c>
      <c r="U136" s="300" t="str">
        <f t="shared" si="27"/>
        <v>ガソリン</v>
      </c>
      <c r="V136" s="300" t="str">
        <f t="shared" si="28"/>
        <v>2.5～3.5 t</v>
      </c>
      <c r="W136" s="300" t="str">
        <f t="shared" si="29"/>
        <v>H21</v>
      </c>
      <c r="X136" s="301" t="str">
        <f t="shared" si="30"/>
        <v>QAF</v>
      </c>
      <c r="Y136" s="287" t="s">
        <v>1705</v>
      </c>
      <c r="Z136" s="300">
        <f t="shared" si="31"/>
        <v>6.3E-2</v>
      </c>
      <c r="AA136" s="300">
        <f t="shared" si="32"/>
        <v>0</v>
      </c>
      <c r="AB136" s="361">
        <f t="shared" si="33"/>
        <v>2.3199999999999998</v>
      </c>
    </row>
    <row r="137" spans="1:35" x14ac:dyDescent="0.2">
      <c r="A137" s="72" t="str">
        <f t="shared" si="25"/>
        <v>貨3ガQLF</v>
      </c>
      <c r="B137" s="272" t="s">
        <v>883</v>
      </c>
      <c r="C137" s="272" t="s">
        <v>852</v>
      </c>
      <c r="D137" s="72" t="s">
        <v>1100</v>
      </c>
      <c r="E137" s="72" t="s">
        <v>1545</v>
      </c>
      <c r="F137" s="72">
        <v>6.3E-2</v>
      </c>
      <c r="G137" s="72">
        <v>0</v>
      </c>
      <c r="H137" s="86">
        <v>2.3199999999999998</v>
      </c>
      <c r="I137" s="12" t="s">
        <v>498</v>
      </c>
      <c r="K137" s="272"/>
      <c r="L137" s="272"/>
      <c r="M137" s="272"/>
      <c r="N137" s="272"/>
      <c r="O137" s="272"/>
      <c r="P137" s="272"/>
      <c r="Q137" s="272"/>
      <c r="R137" s="272"/>
      <c r="S137" s="272"/>
      <c r="T137" s="318" t="str">
        <f t="shared" si="26"/>
        <v>トラック・バス</v>
      </c>
      <c r="U137" s="300" t="str">
        <f t="shared" si="27"/>
        <v>ガソリン</v>
      </c>
      <c r="V137" s="300" t="str">
        <f t="shared" si="28"/>
        <v>2.5～3.5 t</v>
      </c>
      <c r="W137" s="300" t="str">
        <f t="shared" si="29"/>
        <v>H21</v>
      </c>
      <c r="X137" s="301" t="str">
        <f t="shared" si="30"/>
        <v>QLF</v>
      </c>
      <c r="Y137" s="287" t="s">
        <v>1705</v>
      </c>
      <c r="Z137" s="300">
        <f t="shared" si="31"/>
        <v>6.3E-2</v>
      </c>
      <c r="AA137" s="300">
        <f t="shared" si="32"/>
        <v>0</v>
      </c>
      <c r="AB137" s="361">
        <f t="shared" si="33"/>
        <v>2.3199999999999998</v>
      </c>
    </row>
    <row r="138" spans="1:35" x14ac:dyDescent="0.2">
      <c r="A138" s="72" t="str">
        <f t="shared" ref="A138:A167" si="34">CONCATENATE(C138,E138)</f>
        <v>貨3ガ3BF</v>
      </c>
      <c r="B138" s="72" t="s">
        <v>883</v>
      </c>
      <c r="C138" s="72" t="s">
        <v>852</v>
      </c>
      <c r="D138" s="72" t="s">
        <v>1286</v>
      </c>
      <c r="E138" s="72" t="s">
        <v>1205</v>
      </c>
      <c r="F138" s="72">
        <v>7.0000000000000007E-2</v>
      </c>
      <c r="G138" s="72">
        <v>0</v>
      </c>
      <c r="H138" s="86">
        <v>2.3199999999999998</v>
      </c>
      <c r="I138" s="12" t="s">
        <v>235</v>
      </c>
      <c r="K138" s="272"/>
      <c r="L138" s="272"/>
      <c r="M138" s="272"/>
      <c r="N138" s="272"/>
      <c r="O138" s="272"/>
      <c r="P138" s="272"/>
      <c r="Q138" s="272"/>
      <c r="R138" s="272"/>
      <c r="S138" s="272"/>
      <c r="T138" s="318" t="str">
        <f t="shared" si="26"/>
        <v>トラック・バス</v>
      </c>
      <c r="U138" s="300" t="str">
        <f t="shared" si="27"/>
        <v>ガソリン</v>
      </c>
      <c r="V138" s="300" t="str">
        <f t="shared" si="28"/>
        <v>2.5～3.5 t</v>
      </c>
      <c r="W138" s="300" t="str">
        <f t="shared" si="29"/>
        <v>H30</v>
      </c>
      <c r="X138" s="301" t="str">
        <f t="shared" si="30"/>
        <v>3BF</v>
      </c>
      <c r="Y138" s="287"/>
      <c r="Z138" s="300">
        <f t="shared" si="31"/>
        <v>7.0000000000000007E-2</v>
      </c>
      <c r="AA138" s="300">
        <f t="shared" si="32"/>
        <v>0</v>
      </c>
      <c r="AB138" s="361">
        <f t="shared" si="33"/>
        <v>2.3199999999999998</v>
      </c>
    </row>
    <row r="139" spans="1:35" x14ac:dyDescent="0.2">
      <c r="A139" s="72" t="str">
        <f t="shared" si="34"/>
        <v>貨3ガ3AF</v>
      </c>
      <c r="B139" s="72" t="s">
        <v>883</v>
      </c>
      <c r="C139" s="72" t="s">
        <v>852</v>
      </c>
      <c r="D139" s="72" t="s">
        <v>1286</v>
      </c>
      <c r="E139" s="72" t="s">
        <v>1202</v>
      </c>
      <c r="F139" s="72">
        <v>3.5000000000000003E-2</v>
      </c>
      <c r="G139" s="72">
        <v>0</v>
      </c>
      <c r="H139" s="86">
        <v>2.3199999999999998</v>
      </c>
      <c r="I139" s="12" t="s">
        <v>241</v>
      </c>
      <c r="T139" s="318" t="str">
        <f t="shared" si="26"/>
        <v>トラック・バス</v>
      </c>
      <c r="U139" s="300" t="str">
        <f t="shared" si="27"/>
        <v>ガソリン</v>
      </c>
      <c r="V139" s="300" t="str">
        <f t="shared" si="28"/>
        <v>2.5～3.5 t</v>
      </c>
      <c r="W139" s="300" t="str">
        <f t="shared" si="29"/>
        <v>H30</v>
      </c>
      <c r="X139" s="301" t="str">
        <f t="shared" si="30"/>
        <v>3AF</v>
      </c>
      <c r="Y139" s="287"/>
      <c r="Z139" s="300">
        <f t="shared" si="31"/>
        <v>3.5000000000000003E-2</v>
      </c>
      <c r="AA139" s="300">
        <f t="shared" si="32"/>
        <v>0</v>
      </c>
      <c r="AB139" s="361">
        <f t="shared" si="33"/>
        <v>2.3199999999999998</v>
      </c>
    </row>
    <row r="140" spans="1:35" x14ac:dyDescent="0.2">
      <c r="A140" s="72" t="str">
        <f t="shared" si="34"/>
        <v>貨3ガ3LF</v>
      </c>
      <c r="B140" s="72" t="s">
        <v>883</v>
      </c>
      <c r="C140" s="72" t="s">
        <v>852</v>
      </c>
      <c r="D140" s="72" t="s">
        <v>1286</v>
      </c>
      <c r="E140" s="72" t="s">
        <v>1226</v>
      </c>
      <c r="F140" s="72">
        <v>1.7500000000000002E-2</v>
      </c>
      <c r="G140" s="72">
        <v>0</v>
      </c>
      <c r="H140" s="86">
        <v>2.3199999999999998</v>
      </c>
      <c r="I140" s="12" t="s">
        <v>498</v>
      </c>
      <c r="T140" s="318" t="str">
        <f t="shared" si="26"/>
        <v>トラック・バス</v>
      </c>
      <c r="U140" s="300" t="str">
        <f t="shared" si="27"/>
        <v>ガソリン</v>
      </c>
      <c r="V140" s="300" t="str">
        <f t="shared" si="28"/>
        <v>2.5～3.5 t</v>
      </c>
      <c r="W140" s="300" t="str">
        <f t="shared" si="29"/>
        <v>H30</v>
      </c>
      <c r="X140" s="301" t="str">
        <f t="shared" si="30"/>
        <v>3LF</v>
      </c>
      <c r="Y140" s="287"/>
      <c r="Z140" s="300">
        <f t="shared" si="31"/>
        <v>1.7500000000000002E-2</v>
      </c>
      <c r="AA140" s="300">
        <f t="shared" si="32"/>
        <v>0</v>
      </c>
      <c r="AB140" s="361">
        <f t="shared" si="33"/>
        <v>2.3199999999999998</v>
      </c>
    </row>
    <row r="141" spans="1:35" x14ac:dyDescent="0.2">
      <c r="A141" s="72" t="str">
        <f t="shared" si="34"/>
        <v>貨3ガ4BF</v>
      </c>
      <c r="B141" s="72" t="s">
        <v>883</v>
      </c>
      <c r="C141" s="72" t="s">
        <v>852</v>
      </c>
      <c r="D141" s="72" t="s">
        <v>1286</v>
      </c>
      <c r="E141" s="72" t="s">
        <v>1300</v>
      </c>
      <c r="F141" s="72">
        <v>5.2500000000000005E-2</v>
      </c>
      <c r="G141" s="72">
        <v>0</v>
      </c>
      <c r="H141" s="72">
        <v>2.3199999999999998</v>
      </c>
      <c r="I141" s="12" t="s">
        <v>248</v>
      </c>
      <c r="T141" s="318" t="str">
        <f t="shared" si="26"/>
        <v>トラック・バス</v>
      </c>
      <c r="U141" s="300" t="str">
        <f t="shared" si="27"/>
        <v>ガソリン</v>
      </c>
      <c r="V141" s="300" t="str">
        <f t="shared" si="28"/>
        <v>2.5～3.5 t</v>
      </c>
      <c r="W141" s="300" t="str">
        <f t="shared" si="29"/>
        <v>H30</v>
      </c>
      <c r="X141" s="301" t="str">
        <f t="shared" si="30"/>
        <v>4BF</v>
      </c>
      <c r="Y141" s="287" t="s">
        <v>1704</v>
      </c>
      <c r="Z141" s="300">
        <f t="shared" si="31"/>
        <v>5.2500000000000005E-2</v>
      </c>
      <c r="AA141" s="300">
        <f t="shared" si="32"/>
        <v>0</v>
      </c>
      <c r="AB141" s="361">
        <f t="shared" si="33"/>
        <v>2.3199999999999998</v>
      </c>
    </row>
    <row r="142" spans="1:35" x14ac:dyDescent="0.2">
      <c r="A142" s="72" t="str">
        <f t="shared" si="34"/>
        <v>貨3ガ4AF</v>
      </c>
      <c r="B142" s="72" t="s">
        <v>883</v>
      </c>
      <c r="C142" s="72" t="s">
        <v>852</v>
      </c>
      <c r="D142" s="72" t="s">
        <v>1286</v>
      </c>
      <c r="E142" s="72" t="s">
        <v>1301</v>
      </c>
      <c r="F142" s="72">
        <v>5.2499999999999998E-2</v>
      </c>
      <c r="G142" s="72">
        <v>0</v>
      </c>
      <c r="H142" s="72">
        <v>2.3199999999999998</v>
      </c>
      <c r="I142" s="12" t="s">
        <v>241</v>
      </c>
      <c r="T142" s="318" t="str">
        <f t="shared" si="26"/>
        <v>トラック・バス</v>
      </c>
      <c r="U142" s="300" t="str">
        <f t="shared" si="27"/>
        <v>ガソリン</v>
      </c>
      <c r="V142" s="300" t="str">
        <f t="shared" si="28"/>
        <v>2.5～3.5 t</v>
      </c>
      <c r="W142" s="300" t="str">
        <f t="shared" si="29"/>
        <v>H30</v>
      </c>
      <c r="X142" s="301" t="str">
        <f t="shared" si="30"/>
        <v>4AF</v>
      </c>
      <c r="Y142" s="287" t="s">
        <v>1704</v>
      </c>
      <c r="Z142" s="300">
        <f t="shared" si="31"/>
        <v>5.2499999999999998E-2</v>
      </c>
      <c r="AA142" s="300">
        <f t="shared" si="32"/>
        <v>0</v>
      </c>
      <c r="AB142" s="361">
        <f t="shared" si="33"/>
        <v>2.3199999999999998</v>
      </c>
    </row>
    <row r="143" spans="1:35" x14ac:dyDescent="0.2">
      <c r="A143" s="72" t="str">
        <f t="shared" si="34"/>
        <v>貨3ガ4LF</v>
      </c>
      <c r="B143" s="72" t="s">
        <v>883</v>
      </c>
      <c r="C143" s="72" t="s">
        <v>852</v>
      </c>
      <c r="D143" s="72" t="s">
        <v>1286</v>
      </c>
      <c r="E143" s="72" t="s">
        <v>1497</v>
      </c>
      <c r="F143" s="72">
        <v>5.2499999999999998E-2</v>
      </c>
      <c r="G143" s="72">
        <v>0</v>
      </c>
      <c r="H143" s="86">
        <v>2.3199999999999998</v>
      </c>
      <c r="I143" s="12" t="s">
        <v>498</v>
      </c>
      <c r="T143" s="318" t="str">
        <f t="shared" si="26"/>
        <v>トラック・バス</v>
      </c>
      <c r="U143" s="300" t="str">
        <f t="shared" si="27"/>
        <v>ガソリン</v>
      </c>
      <c r="V143" s="300" t="str">
        <f t="shared" si="28"/>
        <v>2.5～3.5 t</v>
      </c>
      <c r="W143" s="300" t="str">
        <f t="shared" si="29"/>
        <v>H30</v>
      </c>
      <c r="X143" s="301" t="str">
        <f t="shared" si="30"/>
        <v>4LF</v>
      </c>
      <c r="Y143" s="287" t="s">
        <v>1704</v>
      </c>
      <c r="Z143" s="300">
        <f t="shared" si="31"/>
        <v>5.2499999999999998E-2</v>
      </c>
      <c r="AA143" s="300">
        <f t="shared" si="32"/>
        <v>0</v>
      </c>
      <c r="AB143" s="361">
        <f t="shared" si="33"/>
        <v>2.3199999999999998</v>
      </c>
    </row>
    <row r="144" spans="1:35" x14ac:dyDescent="0.2">
      <c r="A144" s="72" t="str">
        <f t="shared" si="34"/>
        <v>貨3ガ5BF</v>
      </c>
      <c r="B144" s="72" t="s">
        <v>883</v>
      </c>
      <c r="C144" s="72" t="s">
        <v>852</v>
      </c>
      <c r="D144" s="72" t="s">
        <v>1286</v>
      </c>
      <c r="E144" s="72" t="s">
        <v>1302</v>
      </c>
      <c r="F144" s="72">
        <v>3.5000000000000003E-2</v>
      </c>
      <c r="G144" s="72">
        <v>0</v>
      </c>
      <c r="H144" s="86">
        <v>2.3199999999999998</v>
      </c>
      <c r="I144" s="12" t="s">
        <v>249</v>
      </c>
      <c r="T144" s="318" t="str">
        <f t="shared" si="26"/>
        <v>トラック・バス</v>
      </c>
      <c r="U144" s="300" t="str">
        <f t="shared" si="27"/>
        <v>ガソリン</v>
      </c>
      <c r="V144" s="300" t="str">
        <f t="shared" si="28"/>
        <v>2.5～3.5 t</v>
      </c>
      <c r="W144" s="300" t="str">
        <f t="shared" si="29"/>
        <v>H30</v>
      </c>
      <c r="X144" s="301" t="str">
        <f t="shared" si="30"/>
        <v>5BF</v>
      </c>
      <c r="Y144" s="287" t="s">
        <v>1057</v>
      </c>
      <c r="Z144" s="300">
        <f t="shared" si="31"/>
        <v>3.5000000000000003E-2</v>
      </c>
      <c r="AA144" s="300">
        <f t="shared" si="32"/>
        <v>0</v>
      </c>
      <c r="AB144" s="361">
        <f t="shared" si="33"/>
        <v>2.3199999999999998</v>
      </c>
    </row>
    <row r="145" spans="1:35" x14ac:dyDescent="0.2">
      <c r="A145" s="72" t="str">
        <f t="shared" si="34"/>
        <v>貨3ガ5AF</v>
      </c>
      <c r="B145" s="72" t="s">
        <v>883</v>
      </c>
      <c r="C145" s="72" t="s">
        <v>852</v>
      </c>
      <c r="D145" s="72" t="s">
        <v>1286</v>
      </c>
      <c r="E145" s="72" t="s">
        <v>1303</v>
      </c>
      <c r="F145" s="72">
        <v>3.5000000000000003E-2</v>
      </c>
      <c r="G145" s="72">
        <v>0</v>
      </c>
      <c r="H145" s="86">
        <v>2.3199999999999998</v>
      </c>
      <c r="I145" s="12" t="s">
        <v>241</v>
      </c>
      <c r="T145" s="318" t="str">
        <f t="shared" si="26"/>
        <v>トラック・バス</v>
      </c>
      <c r="U145" s="300" t="str">
        <f t="shared" si="27"/>
        <v>ガソリン</v>
      </c>
      <c r="V145" s="300" t="str">
        <f t="shared" si="28"/>
        <v>2.5～3.5 t</v>
      </c>
      <c r="W145" s="300" t="str">
        <f t="shared" si="29"/>
        <v>H30</v>
      </c>
      <c r="X145" s="301" t="str">
        <f t="shared" si="30"/>
        <v>5AF</v>
      </c>
      <c r="Y145" s="287" t="s">
        <v>1057</v>
      </c>
      <c r="Z145" s="300">
        <f t="shared" si="31"/>
        <v>3.5000000000000003E-2</v>
      </c>
      <c r="AA145" s="300">
        <f t="shared" si="32"/>
        <v>0</v>
      </c>
      <c r="AB145" s="361">
        <f t="shared" si="33"/>
        <v>2.3199999999999998</v>
      </c>
    </row>
    <row r="146" spans="1:35" x14ac:dyDescent="0.2">
      <c r="A146" s="72" t="str">
        <f t="shared" si="34"/>
        <v>貨3ガ5LF</v>
      </c>
      <c r="B146" s="72" t="s">
        <v>883</v>
      </c>
      <c r="C146" s="72" t="s">
        <v>852</v>
      </c>
      <c r="D146" s="72" t="s">
        <v>1286</v>
      </c>
      <c r="E146" s="72" t="s">
        <v>1499</v>
      </c>
      <c r="F146" s="72">
        <v>3.5000000000000003E-2</v>
      </c>
      <c r="G146" s="72">
        <v>0</v>
      </c>
      <c r="H146" s="86">
        <v>2.3199999999999998</v>
      </c>
      <c r="I146" s="12" t="s">
        <v>498</v>
      </c>
      <c r="T146" s="318" t="str">
        <f t="shared" si="26"/>
        <v>トラック・バス</v>
      </c>
      <c r="U146" s="300" t="str">
        <f t="shared" si="27"/>
        <v>ガソリン</v>
      </c>
      <c r="V146" s="300" t="str">
        <f t="shared" si="28"/>
        <v>2.5～3.5 t</v>
      </c>
      <c r="W146" s="300" t="str">
        <f t="shared" si="29"/>
        <v>H30</v>
      </c>
      <c r="X146" s="301" t="str">
        <f t="shared" si="30"/>
        <v>5LF</v>
      </c>
      <c r="Y146" s="287" t="s">
        <v>1057</v>
      </c>
      <c r="Z146" s="300">
        <f t="shared" si="31"/>
        <v>3.5000000000000003E-2</v>
      </c>
      <c r="AA146" s="300">
        <f t="shared" si="32"/>
        <v>0</v>
      </c>
      <c r="AB146" s="361">
        <f t="shared" si="33"/>
        <v>2.3199999999999998</v>
      </c>
    </row>
    <row r="147" spans="1:35" x14ac:dyDescent="0.2">
      <c r="A147" s="72" t="str">
        <f t="shared" si="34"/>
        <v>貨3ガ6BF</v>
      </c>
      <c r="B147" s="72" t="s">
        <v>883</v>
      </c>
      <c r="C147" s="72" t="s">
        <v>852</v>
      </c>
      <c r="D147" s="72" t="s">
        <v>1286</v>
      </c>
      <c r="E147" s="72" t="s">
        <v>1304</v>
      </c>
      <c r="F147" s="72">
        <v>1.7500000000000002E-2</v>
      </c>
      <c r="G147" s="72">
        <v>0</v>
      </c>
      <c r="H147" s="72">
        <v>2.3199999999999998</v>
      </c>
      <c r="I147" s="12" t="s">
        <v>1743</v>
      </c>
      <c r="T147" s="318" t="str">
        <f t="shared" si="26"/>
        <v>トラック・バス</v>
      </c>
      <c r="U147" s="300" t="str">
        <f t="shared" si="27"/>
        <v>ガソリン</v>
      </c>
      <c r="V147" s="300" t="str">
        <f t="shared" si="28"/>
        <v>2.5～3.5 t</v>
      </c>
      <c r="W147" s="300" t="str">
        <f t="shared" si="29"/>
        <v>H30</v>
      </c>
      <c r="X147" s="301" t="str">
        <f t="shared" si="30"/>
        <v>6BF</v>
      </c>
      <c r="Y147" s="287" t="s">
        <v>1706</v>
      </c>
      <c r="Z147" s="300">
        <f t="shared" si="31"/>
        <v>1.7500000000000002E-2</v>
      </c>
      <c r="AA147" s="300">
        <f t="shared" si="32"/>
        <v>0</v>
      </c>
      <c r="AB147" s="361">
        <f t="shared" si="33"/>
        <v>2.3199999999999998</v>
      </c>
    </row>
    <row r="148" spans="1:35" x14ac:dyDescent="0.2">
      <c r="A148" s="72" t="str">
        <f t="shared" si="34"/>
        <v>貨3ガ6AF</v>
      </c>
      <c r="B148" s="72" t="s">
        <v>883</v>
      </c>
      <c r="C148" s="72" t="s">
        <v>852</v>
      </c>
      <c r="D148" s="72" t="s">
        <v>1286</v>
      </c>
      <c r="E148" s="72" t="s">
        <v>1305</v>
      </c>
      <c r="F148" s="72">
        <v>1.7500000000000002E-2</v>
      </c>
      <c r="G148" s="72">
        <v>0</v>
      </c>
      <c r="H148" s="72">
        <v>2.3199999999999998</v>
      </c>
      <c r="I148" s="12" t="s">
        <v>241</v>
      </c>
      <c r="T148" s="318" t="str">
        <f t="shared" si="26"/>
        <v>トラック・バス</v>
      </c>
      <c r="U148" s="300" t="str">
        <f t="shared" si="27"/>
        <v>ガソリン</v>
      </c>
      <c r="V148" s="300" t="str">
        <f t="shared" si="28"/>
        <v>2.5～3.5 t</v>
      </c>
      <c r="W148" s="300" t="str">
        <f t="shared" si="29"/>
        <v>H30</v>
      </c>
      <c r="X148" s="301" t="str">
        <f t="shared" si="30"/>
        <v>6AF</v>
      </c>
      <c r="Y148" s="287" t="s">
        <v>1706</v>
      </c>
      <c r="Z148" s="300">
        <f t="shared" si="31"/>
        <v>1.7500000000000002E-2</v>
      </c>
      <c r="AA148" s="300">
        <f t="shared" si="32"/>
        <v>0</v>
      </c>
      <c r="AB148" s="361">
        <f t="shared" si="33"/>
        <v>2.3199999999999998</v>
      </c>
    </row>
    <row r="149" spans="1:35" x14ac:dyDescent="0.2">
      <c r="A149" s="72" t="str">
        <f t="shared" si="34"/>
        <v>貨3ガ6LF</v>
      </c>
      <c r="B149" s="72" t="s">
        <v>883</v>
      </c>
      <c r="C149" s="72" t="s">
        <v>852</v>
      </c>
      <c r="D149" s="72" t="s">
        <v>1286</v>
      </c>
      <c r="E149" s="72" t="s">
        <v>1501</v>
      </c>
      <c r="F149" s="72">
        <v>1.7500000000000002E-2</v>
      </c>
      <c r="G149" s="72">
        <v>0</v>
      </c>
      <c r="H149" s="86">
        <v>2.3199999999999998</v>
      </c>
      <c r="I149" s="12" t="s">
        <v>498</v>
      </c>
      <c r="T149" s="318" t="str">
        <f t="shared" si="26"/>
        <v>トラック・バス</v>
      </c>
      <c r="U149" s="300" t="str">
        <f t="shared" si="27"/>
        <v>ガソリン</v>
      </c>
      <c r="V149" s="300" t="str">
        <f t="shared" si="28"/>
        <v>2.5～3.5 t</v>
      </c>
      <c r="W149" s="300" t="str">
        <f t="shared" si="29"/>
        <v>H30</v>
      </c>
      <c r="X149" s="301" t="str">
        <f t="shared" si="30"/>
        <v>6LF</v>
      </c>
      <c r="Y149" s="287" t="s">
        <v>1706</v>
      </c>
      <c r="Z149" s="300">
        <f t="shared" si="31"/>
        <v>1.7500000000000002E-2</v>
      </c>
      <c r="AA149" s="300">
        <f t="shared" si="32"/>
        <v>0</v>
      </c>
      <c r="AB149" s="361">
        <f t="shared" si="33"/>
        <v>2.3199999999999998</v>
      </c>
    </row>
    <row r="150" spans="1:35" x14ac:dyDescent="0.2">
      <c r="A150" s="72" t="str">
        <f t="shared" si="34"/>
        <v>貨4ガ-</v>
      </c>
      <c r="B150" s="72" t="s">
        <v>884</v>
      </c>
      <c r="C150" s="72" t="s">
        <v>856</v>
      </c>
      <c r="D150" s="72" t="s">
        <v>1183</v>
      </c>
      <c r="E150" s="72" t="s">
        <v>1182</v>
      </c>
      <c r="F150" s="72">
        <v>1.17</v>
      </c>
      <c r="G150" s="72">
        <v>0</v>
      </c>
      <c r="H150" s="86">
        <v>2.3199999999999998</v>
      </c>
      <c r="I150" s="12" t="s">
        <v>235</v>
      </c>
      <c r="T150" s="318" t="str">
        <f t="shared" si="26"/>
        <v>トラック・バス</v>
      </c>
      <c r="U150" s="300" t="str">
        <f t="shared" si="27"/>
        <v>ガソリン</v>
      </c>
      <c r="V150" s="300" t="str">
        <f t="shared" si="28"/>
        <v>3.5 t～</v>
      </c>
      <c r="W150" s="300" t="str">
        <f t="shared" si="29"/>
        <v>S54前</v>
      </c>
      <c r="X150" s="301" t="str">
        <f t="shared" si="30"/>
        <v>-</v>
      </c>
      <c r="Y150" s="287"/>
      <c r="Z150" s="300">
        <f t="shared" si="31"/>
        <v>1.17</v>
      </c>
      <c r="AA150" s="300">
        <f t="shared" si="32"/>
        <v>0</v>
      </c>
      <c r="AB150" s="361">
        <f t="shared" si="33"/>
        <v>2.3199999999999998</v>
      </c>
    </row>
    <row r="151" spans="1:35" x14ac:dyDescent="0.2">
      <c r="A151" s="72" t="str">
        <f t="shared" si="34"/>
        <v>貨4ガJ</v>
      </c>
      <c r="B151" s="72" t="s">
        <v>884</v>
      </c>
      <c r="C151" s="72" t="s">
        <v>856</v>
      </c>
      <c r="D151" s="72" t="s">
        <v>0</v>
      </c>
      <c r="E151" s="72" t="s">
        <v>7</v>
      </c>
      <c r="F151" s="72">
        <v>0.83</v>
      </c>
      <c r="G151" s="72">
        <v>0</v>
      </c>
      <c r="H151" s="86">
        <v>2.3199999999999998</v>
      </c>
      <c r="I151" s="12" t="s">
        <v>235</v>
      </c>
      <c r="T151" s="318" t="str">
        <f t="shared" si="26"/>
        <v>トラック・バス</v>
      </c>
      <c r="U151" s="300" t="str">
        <f t="shared" si="27"/>
        <v>ガソリン</v>
      </c>
      <c r="V151" s="300" t="str">
        <f t="shared" si="28"/>
        <v>3.5 t～</v>
      </c>
      <c r="W151" s="300" t="str">
        <f t="shared" si="29"/>
        <v>S54</v>
      </c>
      <c r="X151" s="301" t="str">
        <f t="shared" si="30"/>
        <v>J</v>
      </c>
      <c r="Y151" s="287"/>
      <c r="Z151" s="300">
        <f t="shared" si="31"/>
        <v>0.83</v>
      </c>
      <c r="AA151" s="300">
        <f t="shared" si="32"/>
        <v>0</v>
      </c>
      <c r="AB151" s="361">
        <f t="shared" si="33"/>
        <v>2.3199999999999998</v>
      </c>
    </row>
    <row r="152" spans="1:35" x14ac:dyDescent="0.2">
      <c r="A152" s="72" t="str">
        <f t="shared" si="34"/>
        <v>貨4ガM</v>
      </c>
      <c r="B152" s="72" t="s">
        <v>884</v>
      </c>
      <c r="C152" s="72" t="s">
        <v>856</v>
      </c>
      <c r="D152" s="72" t="s">
        <v>24</v>
      </c>
      <c r="E152" s="72" t="s">
        <v>25</v>
      </c>
      <c r="F152" s="72">
        <v>0.56999999999999995</v>
      </c>
      <c r="G152" s="72">
        <v>0</v>
      </c>
      <c r="H152" s="86">
        <v>2.3199999999999998</v>
      </c>
      <c r="I152" s="12" t="s">
        <v>235</v>
      </c>
      <c r="T152" s="318" t="str">
        <f t="shared" si="26"/>
        <v>トラック・バス</v>
      </c>
      <c r="U152" s="300" t="str">
        <f t="shared" si="27"/>
        <v>ガソリン</v>
      </c>
      <c r="V152" s="300" t="str">
        <f t="shared" si="28"/>
        <v>3.5 t～</v>
      </c>
      <c r="W152" s="300" t="str">
        <f t="shared" si="29"/>
        <v>S57</v>
      </c>
      <c r="X152" s="301" t="str">
        <f t="shared" si="30"/>
        <v>M</v>
      </c>
      <c r="Y152" s="287"/>
      <c r="Z152" s="300">
        <f t="shared" si="31"/>
        <v>0.56999999999999995</v>
      </c>
      <c r="AA152" s="300">
        <f t="shared" si="32"/>
        <v>0</v>
      </c>
      <c r="AB152" s="361">
        <f t="shared" si="33"/>
        <v>2.3199999999999998</v>
      </c>
      <c r="AD152" s="282"/>
      <c r="AE152" s="282"/>
      <c r="AF152" s="282"/>
      <c r="AG152" s="282"/>
      <c r="AH152" s="282"/>
      <c r="AI152" s="282"/>
    </row>
    <row r="153" spans="1:35" x14ac:dyDescent="0.2">
      <c r="A153" s="72" t="str">
        <f t="shared" si="34"/>
        <v>貨4ガT</v>
      </c>
      <c r="B153" s="72" t="s">
        <v>884</v>
      </c>
      <c r="C153" s="72" t="s">
        <v>856</v>
      </c>
      <c r="D153" s="72" t="s">
        <v>18</v>
      </c>
      <c r="E153" s="72" t="s">
        <v>19</v>
      </c>
      <c r="F153" s="72">
        <v>0.49</v>
      </c>
      <c r="G153" s="72">
        <v>0</v>
      </c>
      <c r="H153" s="72">
        <v>2.3199999999999998</v>
      </c>
      <c r="I153" s="12" t="s">
        <v>235</v>
      </c>
      <c r="T153" s="318" t="str">
        <f t="shared" si="26"/>
        <v>トラック・バス</v>
      </c>
      <c r="U153" s="300" t="str">
        <f t="shared" si="27"/>
        <v>ガソリン</v>
      </c>
      <c r="V153" s="300" t="str">
        <f t="shared" si="28"/>
        <v>3.5 t～</v>
      </c>
      <c r="W153" s="300" t="str">
        <f t="shared" si="29"/>
        <v>H元</v>
      </c>
      <c r="X153" s="301" t="str">
        <f t="shared" si="30"/>
        <v>T</v>
      </c>
      <c r="Y153" s="287"/>
      <c r="Z153" s="300">
        <f t="shared" si="31"/>
        <v>0.49</v>
      </c>
      <c r="AA153" s="300">
        <f t="shared" si="32"/>
        <v>0</v>
      </c>
      <c r="AB153" s="361">
        <f t="shared" si="33"/>
        <v>2.3199999999999998</v>
      </c>
      <c r="AD153" s="282"/>
      <c r="AE153" s="282"/>
      <c r="AF153" s="282"/>
      <c r="AG153" s="282"/>
      <c r="AH153" s="282"/>
      <c r="AI153" s="282"/>
    </row>
    <row r="154" spans="1:35" s="282" customFormat="1" x14ac:dyDescent="0.2">
      <c r="A154" s="72" t="str">
        <f t="shared" si="34"/>
        <v>貨4ガZ</v>
      </c>
      <c r="B154" s="72" t="s">
        <v>884</v>
      </c>
      <c r="C154" s="72" t="s">
        <v>856</v>
      </c>
      <c r="D154" s="72" t="s">
        <v>854</v>
      </c>
      <c r="E154" s="72" t="s">
        <v>26</v>
      </c>
      <c r="F154" s="72">
        <v>0.4</v>
      </c>
      <c r="G154" s="72">
        <v>0</v>
      </c>
      <c r="H154" s="72">
        <v>2.3199999999999998</v>
      </c>
      <c r="I154" s="12" t="s">
        <v>235</v>
      </c>
      <c r="J154" s="72"/>
      <c r="K154" s="72"/>
      <c r="L154" s="72"/>
      <c r="M154" s="72"/>
      <c r="N154" s="72"/>
      <c r="O154" s="72"/>
      <c r="P154" s="72"/>
      <c r="Q154" s="72"/>
      <c r="R154" s="72"/>
      <c r="S154" s="72"/>
      <c r="T154" s="318" t="str">
        <f t="shared" si="26"/>
        <v>トラック・バス</v>
      </c>
      <c r="U154" s="300" t="str">
        <f t="shared" si="27"/>
        <v>ガソリン</v>
      </c>
      <c r="V154" s="300" t="str">
        <f t="shared" si="28"/>
        <v>3.5 t～</v>
      </c>
      <c r="W154" s="300" t="str">
        <f t="shared" si="29"/>
        <v>H4</v>
      </c>
      <c r="X154" s="301" t="str">
        <f t="shared" si="30"/>
        <v>Z</v>
      </c>
      <c r="Y154" s="287"/>
      <c r="Z154" s="300">
        <f t="shared" si="31"/>
        <v>0.4</v>
      </c>
      <c r="AA154" s="300">
        <f t="shared" si="32"/>
        <v>0</v>
      </c>
      <c r="AB154" s="361">
        <f t="shared" si="33"/>
        <v>2.3199999999999998</v>
      </c>
      <c r="AD154" s="272"/>
      <c r="AE154" s="272"/>
      <c r="AF154" s="272"/>
      <c r="AG154" s="272"/>
      <c r="AH154" s="272"/>
      <c r="AI154" s="272"/>
    </row>
    <row r="155" spans="1:35" s="282" customFormat="1" x14ac:dyDescent="0.2">
      <c r="A155" s="72" t="str">
        <f t="shared" si="34"/>
        <v>貨4ガGB</v>
      </c>
      <c r="B155" s="72" t="s">
        <v>884</v>
      </c>
      <c r="C155" s="72" t="s">
        <v>856</v>
      </c>
      <c r="D155" s="72" t="s">
        <v>855</v>
      </c>
      <c r="E155" s="72" t="s">
        <v>50</v>
      </c>
      <c r="F155" s="72">
        <v>0.33</v>
      </c>
      <c r="G155" s="72">
        <v>0</v>
      </c>
      <c r="H155" s="86">
        <v>2.3199999999999998</v>
      </c>
      <c r="I155" s="12" t="s">
        <v>235</v>
      </c>
      <c r="J155" s="72"/>
      <c r="K155" s="72"/>
      <c r="L155" s="72"/>
      <c r="M155" s="72"/>
      <c r="N155" s="72"/>
      <c r="O155" s="72"/>
      <c r="P155" s="72"/>
      <c r="Q155" s="72"/>
      <c r="R155" s="72"/>
      <c r="S155" s="72"/>
      <c r="T155" s="318" t="str">
        <f t="shared" si="26"/>
        <v>トラック・バス</v>
      </c>
      <c r="U155" s="300" t="str">
        <f t="shared" si="27"/>
        <v>ガソリン</v>
      </c>
      <c r="V155" s="300" t="str">
        <f t="shared" si="28"/>
        <v>3.5 t～</v>
      </c>
      <c r="W155" s="300" t="str">
        <f t="shared" si="29"/>
        <v>H7,H10</v>
      </c>
      <c r="X155" s="301" t="str">
        <f t="shared" si="30"/>
        <v>GB</v>
      </c>
      <c r="Y155" s="287"/>
      <c r="Z155" s="300">
        <f t="shared" si="31"/>
        <v>0.33</v>
      </c>
      <c r="AA155" s="300">
        <f t="shared" si="32"/>
        <v>0</v>
      </c>
      <c r="AB155" s="361">
        <f t="shared" si="33"/>
        <v>2.3199999999999998</v>
      </c>
      <c r="AD155" s="272"/>
      <c r="AE155" s="272"/>
      <c r="AF155" s="272"/>
      <c r="AG155" s="272"/>
      <c r="AH155" s="272"/>
      <c r="AI155" s="272"/>
    </row>
    <row r="156" spans="1:35" s="272" customFormat="1" x14ac:dyDescent="0.2">
      <c r="A156" s="72" t="str">
        <f t="shared" si="34"/>
        <v>貨4ガGE</v>
      </c>
      <c r="B156" s="72" t="s">
        <v>884</v>
      </c>
      <c r="C156" s="72" t="s">
        <v>856</v>
      </c>
      <c r="D156" s="72" t="s">
        <v>855</v>
      </c>
      <c r="E156" s="72" t="s">
        <v>52</v>
      </c>
      <c r="F156" s="72">
        <v>0.33</v>
      </c>
      <c r="G156" s="72">
        <v>0</v>
      </c>
      <c r="H156" s="86">
        <v>2.3199999999999998</v>
      </c>
      <c r="I156" s="12" t="s">
        <v>235</v>
      </c>
      <c r="J156" s="72"/>
      <c r="K156" s="72"/>
      <c r="L156" s="72"/>
      <c r="M156" s="72"/>
      <c r="N156" s="72"/>
      <c r="O156" s="72"/>
      <c r="P156" s="72"/>
      <c r="Q156" s="72"/>
      <c r="R156" s="72"/>
      <c r="S156" s="72"/>
      <c r="T156" s="318" t="str">
        <f t="shared" si="26"/>
        <v>トラック・バス</v>
      </c>
      <c r="U156" s="300" t="str">
        <f t="shared" si="27"/>
        <v>ガソリン</v>
      </c>
      <c r="V156" s="300" t="str">
        <f t="shared" si="28"/>
        <v>3.5 t～</v>
      </c>
      <c r="W156" s="300" t="str">
        <f t="shared" si="29"/>
        <v>H7,H10</v>
      </c>
      <c r="X156" s="301" t="str">
        <f t="shared" si="30"/>
        <v>GE</v>
      </c>
      <c r="Y156" s="287"/>
      <c r="Z156" s="300">
        <f t="shared" si="31"/>
        <v>0.33</v>
      </c>
      <c r="AA156" s="300">
        <f t="shared" si="32"/>
        <v>0</v>
      </c>
      <c r="AB156" s="361">
        <f t="shared" si="33"/>
        <v>2.3199999999999998</v>
      </c>
    </row>
    <row r="157" spans="1:35" s="272" customFormat="1" x14ac:dyDescent="0.2">
      <c r="A157" s="72" t="str">
        <f t="shared" si="34"/>
        <v>貨4ガHJ</v>
      </c>
      <c r="B157" s="72" t="s">
        <v>884</v>
      </c>
      <c r="C157" s="72" t="s">
        <v>856</v>
      </c>
      <c r="D157" s="72" t="s">
        <v>855</v>
      </c>
      <c r="E157" s="72" t="s">
        <v>60</v>
      </c>
      <c r="F157" s="72">
        <v>0.16500000000000001</v>
      </c>
      <c r="G157" s="72">
        <v>0</v>
      </c>
      <c r="H157" s="86">
        <v>2.3199999999999998</v>
      </c>
      <c r="I157" s="12" t="s">
        <v>241</v>
      </c>
      <c r="J157" s="72" t="s">
        <v>242</v>
      </c>
      <c r="K157" s="72"/>
      <c r="L157" s="72"/>
      <c r="M157" s="72"/>
      <c r="N157" s="72"/>
      <c r="O157" s="72"/>
      <c r="P157" s="72"/>
      <c r="Q157" s="72"/>
      <c r="R157" s="72"/>
      <c r="S157" s="72"/>
      <c r="T157" s="318" t="str">
        <f t="shared" si="26"/>
        <v>トラック・バス</v>
      </c>
      <c r="U157" s="300" t="str">
        <f t="shared" si="27"/>
        <v>ガソリン</v>
      </c>
      <c r="V157" s="300" t="str">
        <f t="shared" si="28"/>
        <v>3.5 t～</v>
      </c>
      <c r="W157" s="300" t="str">
        <f t="shared" si="29"/>
        <v>H7,H10</v>
      </c>
      <c r="X157" s="301" t="str">
        <f t="shared" si="30"/>
        <v>HJ</v>
      </c>
      <c r="Y157" s="287"/>
      <c r="Z157" s="300">
        <f t="shared" si="31"/>
        <v>0.16500000000000001</v>
      </c>
      <c r="AA157" s="300">
        <f t="shared" si="32"/>
        <v>0</v>
      </c>
      <c r="AB157" s="361">
        <f t="shared" si="33"/>
        <v>2.3199999999999998</v>
      </c>
    </row>
    <row r="158" spans="1:35" s="272" customFormat="1" x14ac:dyDescent="0.2">
      <c r="A158" s="72" t="str">
        <f t="shared" si="34"/>
        <v>貨4ガGL</v>
      </c>
      <c r="B158" s="72" t="s">
        <v>884</v>
      </c>
      <c r="C158" s="72" t="s">
        <v>856</v>
      </c>
      <c r="D158" s="72" t="s">
        <v>21</v>
      </c>
      <c r="E158" s="72" t="s">
        <v>58</v>
      </c>
      <c r="F158" s="72">
        <v>0.1</v>
      </c>
      <c r="G158" s="72">
        <v>0</v>
      </c>
      <c r="H158" s="86">
        <v>2.3199999999999998</v>
      </c>
      <c r="I158" s="12" t="s">
        <v>235</v>
      </c>
      <c r="J158" s="72"/>
      <c r="K158" s="72"/>
      <c r="L158" s="72"/>
      <c r="M158" s="72"/>
      <c r="N158" s="72"/>
      <c r="O158" s="72"/>
      <c r="P158" s="72"/>
      <c r="Q158" s="72"/>
      <c r="R158" s="72"/>
      <c r="S158" s="72"/>
      <c r="T158" s="318" t="str">
        <f t="shared" si="26"/>
        <v>トラック・バス</v>
      </c>
      <c r="U158" s="300" t="str">
        <f t="shared" si="27"/>
        <v>ガソリン</v>
      </c>
      <c r="V158" s="300" t="str">
        <f t="shared" si="28"/>
        <v>3.5 t～</v>
      </c>
      <c r="W158" s="300" t="str">
        <f t="shared" si="29"/>
        <v>H13</v>
      </c>
      <c r="X158" s="301" t="str">
        <f t="shared" si="30"/>
        <v>GL</v>
      </c>
      <c r="Y158" s="287"/>
      <c r="Z158" s="300">
        <f t="shared" si="31"/>
        <v>0.1</v>
      </c>
      <c r="AA158" s="300">
        <f t="shared" si="32"/>
        <v>0</v>
      </c>
      <c r="AB158" s="361">
        <f t="shared" si="33"/>
        <v>2.3199999999999998</v>
      </c>
    </row>
    <row r="159" spans="1:35" s="272" customFormat="1" x14ac:dyDescent="0.2">
      <c r="A159" s="72" t="str">
        <f t="shared" si="34"/>
        <v>貨4ガHR</v>
      </c>
      <c r="B159" s="72" t="s">
        <v>884</v>
      </c>
      <c r="C159" s="72" t="s">
        <v>856</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18" t="str">
        <f t="shared" si="26"/>
        <v>トラック・バス</v>
      </c>
      <c r="U159" s="300" t="str">
        <f t="shared" si="27"/>
        <v>ガソリン</v>
      </c>
      <c r="V159" s="300" t="str">
        <f t="shared" si="28"/>
        <v>3.5 t～</v>
      </c>
      <c r="W159" s="300" t="str">
        <f t="shared" si="29"/>
        <v>H13</v>
      </c>
      <c r="X159" s="301" t="str">
        <f t="shared" si="30"/>
        <v>HR</v>
      </c>
      <c r="Y159" s="287"/>
      <c r="Z159" s="300">
        <f t="shared" si="31"/>
        <v>0.05</v>
      </c>
      <c r="AA159" s="300">
        <f t="shared" si="32"/>
        <v>0</v>
      </c>
      <c r="AB159" s="361">
        <f t="shared" si="33"/>
        <v>2.3199999999999998</v>
      </c>
    </row>
    <row r="160" spans="1:35" s="272" customFormat="1" x14ac:dyDescent="0.2">
      <c r="A160" s="72" t="str">
        <f t="shared" si="34"/>
        <v>貨4ガTD</v>
      </c>
      <c r="B160" s="72" t="s">
        <v>884</v>
      </c>
      <c r="C160" s="72" t="s">
        <v>856</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18" t="str">
        <f t="shared" si="26"/>
        <v>トラック・バス</v>
      </c>
      <c r="U160" s="300" t="str">
        <f t="shared" si="27"/>
        <v>ガソリン</v>
      </c>
      <c r="V160" s="300" t="str">
        <f t="shared" si="28"/>
        <v>3.5 t～</v>
      </c>
      <c r="W160" s="300" t="str">
        <f t="shared" si="29"/>
        <v>H13</v>
      </c>
      <c r="X160" s="301" t="str">
        <f t="shared" si="30"/>
        <v>TD</v>
      </c>
      <c r="Y160" s="380" t="s">
        <v>1713</v>
      </c>
      <c r="Z160" s="300">
        <f t="shared" si="31"/>
        <v>7.4999999999999997E-2</v>
      </c>
      <c r="AA160" s="300">
        <f t="shared" si="32"/>
        <v>0</v>
      </c>
      <c r="AB160" s="361">
        <f t="shared" si="33"/>
        <v>2.3199999999999998</v>
      </c>
      <c r="AD160" s="72"/>
      <c r="AE160" s="72"/>
      <c r="AF160" s="72"/>
      <c r="AG160" s="72"/>
      <c r="AH160" s="72"/>
      <c r="AI160" s="72"/>
    </row>
    <row r="161" spans="1:35" s="272" customFormat="1" x14ac:dyDescent="0.2">
      <c r="A161" s="72" t="str">
        <f t="shared" si="34"/>
        <v>貨4ガXD</v>
      </c>
      <c r="B161" s="72" t="s">
        <v>884</v>
      </c>
      <c r="C161" s="72" t="s">
        <v>856</v>
      </c>
      <c r="D161" s="72" t="s">
        <v>21</v>
      </c>
      <c r="E161" s="72" t="s">
        <v>96</v>
      </c>
      <c r="F161" s="72">
        <v>7.4999999999999997E-2</v>
      </c>
      <c r="G161" s="72">
        <v>0</v>
      </c>
      <c r="H161" s="86">
        <v>2.3199999999999998</v>
      </c>
      <c r="I161" s="12" t="s">
        <v>241</v>
      </c>
      <c r="J161" s="72" t="s">
        <v>972</v>
      </c>
      <c r="K161" s="72"/>
      <c r="L161" s="72"/>
      <c r="M161" s="72"/>
      <c r="N161" s="72"/>
      <c r="O161" s="72"/>
      <c r="P161" s="72"/>
      <c r="Q161" s="72"/>
      <c r="R161" s="72"/>
      <c r="S161" s="72"/>
      <c r="T161" s="318" t="str">
        <f t="shared" si="26"/>
        <v>トラック・バス</v>
      </c>
      <c r="U161" s="300" t="str">
        <f t="shared" si="27"/>
        <v>ガソリン</v>
      </c>
      <c r="V161" s="300" t="str">
        <f t="shared" si="28"/>
        <v>3.5 t～</v>
      </c>
      <c r="W161" s="300" t="str">
        <f t="shared" si="29"/>
        <v>H13</v>
      </c>
      <c r="X161" s="301" t="str">
        <f t="shared" si="30"/>
        <v>XD</v>
      </c>
      <c r="Y161" s="380" t="s">
        <v>1713</v>
      </c>
      <c r="Z161" s="300">
        <f t="shared" si="31"/>
        <v>7.4999999999999997E-2</v>
      </c>
      <c r="AA161" s="300">
        <f t="shared" si="32"/>
        <v>0</v>
      </c>
      <c r="AB161" s="361">
        <f t="shared" si="33"/>
        <v>2.3199999999999998</v>
      </c>
      <c r="AD161" s="72"/>
      <c r="AE161" s="72"/>
      <c r="AF161" s="72"/>
      <c r="AG161" s="72"/>
      <c r="AH161" s="72"/>
      <c r="AI161" s="72"/>
    </row>
    <row r="162" spans="1:35" x14ac:dyDescent="0.2">
      <c r="A162" s="72" t="str">
        <f t="shared" si="34"/>
        <v>貨4ガLD</v>
      </c>
      <c r="B162" s="72" t="s">
        <v>884</v>
      </c>
      <c r="C162" s="72" t="s">
        <v>856</v>
      </c>
      <c r="D162" s="72" t="s">
        <v>21</v>
      </c>
      <c r="E162" s="72" t="s">
        <v>73</v>
      </c>
      <c r="F162" s="284">
        <v>0.05</v>
      </c>
      <c r="G162" s="72">
        <v>0</v>
      </c>
      <c r="H162" s="86">
        <v>2.3199999999999998</v>
      </c>
      <c r="I162" s="12" t="s">
        <v>235</v>
      </c>
      <c r="J162" s="72" t="s">
        <v>244</v>
      </c>
      <c r="K162" s="282"/>
      <c r="L162" s="282"/>
      <c r="M162" s="282"/>
      <c r="N162" s="282"/>
      <c r="O162" s="282"/>
      <c r="P162" s="282"/>
      <c r="Q162" s="282"/>
      <c r="R162" s="282"/>
      <c r="S162" s="282"/>
      <c r="T162" s="318" t="str">
        <f t="shared" si="26"/>
        <v>トラック・バス</v>
      </c>
      <c r="U162" s="300" t="str">
        <f t="shared" si="27"/>
        <v>ガソリン</v>
      </c>
      <c r="V162" s="300" t="str">
        <f t="shared" si="28"/>
        <v>3.5 t～</v>
      </c>
      <c r="W162" s="300" t="str">
        <f t="shared" si="29"/>
        <v>H13</v>
      </c>
      <c r="X162" s="301" t="str">
        <f t="shared" si="30"/>
        <v>LD</v>
      </c>
      <c r="Y162" s="380" t="s">
        <v>1714</v>
      </c>
      <c r="Z162" s="300">
        <f t="shared" si="31"/>
        <v>0.05</v>
      </c>
      <c r="AA162" s="300">
        <f t="shared" si="32"/>
        <v>0</v>
      </c>
      <c r="AB162" s="361">
        <f t="shared" si="33"/>
        <v>2.3199999999999998</v>
      </c>
    </row>
    <row r="163" spans="1:35" x14ac:dyDescent="0.2">
      <c r="A163" s="72" t="str">
        <f t="shared" si="34"/>
        <v>貨4ガYD</v>
      </c>
      <c r="B163" s="72" t="s">
        <v>884</v>
      </c>
      <c r="C163" s="72" t="s">
        <v>856</v>
      </c>
      <c r="D163" s="72" t="s">
        <v>21</v>
      </c>
      <c r="E163" s="72" t="s">
        <v>100</v>
      </c>
      <c r="F163" s="284">
        <v>0.05</v>
      </c>
      <c r="G163" s="72">
        <v>0</v>
      </c>
      <c r="H163" s="86">
        <v>2.3199999999999998</v>
      </c>
      <c r="I163" s="12" t="s">
        <v>241</v>
      </c>
      <c r="J163" s="72" t="s">
        <v>973</v>
      </c>
      <c r="K163" s="282"/>
      <c r="L163" s="282"/>
      <c r="M163" s="282"/>
      <c r="N163" s="282"/>
      <c r="O163" s="282"/>
      <c r="P163" s="282"/>
      <c r="Q163" s="282"/>
      <c r="R163" s="282"/>
      <c r="S163" s="282"/>
      <c r="T163" s="318" t="str">
        <f t="shared" si="26"/>
        <v>トラック・バス</v>
      </c>
      <c r="U163" s="300" t="str">
        <f t="shared" si="27"/>
        <v>ガソリン</v>
      </c>
      <c r="V163" s="300" t="str">
        <f t="shared" si="28"/>
        <v>3.5 t～</v>
      </c>
      <c r="W163" s="300" t="str">
        <f t="shared" si="29"/>
        <v>H13</v>
      </c>
      <c r="X163" s="301" t="str">
        <f t="shared" si="30"/>
        <v>YD</v>
      </c>
      <c r="Y163" s="380" t="s">
        <v>1714</v>
      </c>
      <c r="Z163" s="300">
        <f t="shared" si="31"/>
        <v>0.05</v>
      </c>
      <c r="AA163" s="300">
        <f t="shared" si="32"/>
        <v>0</v>
      </c>
      <c r="AB163" s="361">
        <f t="shared" si="33"/>
        <v>2.3199999999999998</v>
      </c>
    </row>
    <row r="164" spans="1:35" x14ac:dyDescent="0.2">
      <c r="A164" s="72" t="str">
        <f t="shared" si="34"/>
        <v>貨4ガUD</v>
      </c>
      <c r="B164" s="72" t="s">
        <v>884</v>
      </c>
      <c r="C164" s="72" t="s">
        <v>856</v>
      </c>
      <c r="D164" s="72" t="s">
        <v>21</v>
      </c>
      <c r="E164" s="72" t="s">
        <v>89</v>
      </c>
      <c r="F164" s="72">
        <v>2.5000000000000001E-2</v>
      </c>
      <c r="G164" s="72">
        <v>0</v>
      </c>
      <c r="H164" s="86">
        <v>2.3199999999999998</v>
      </c>
      <c r="I164" s="12" t="s">
        <v>235</v>
      </c>
      <c r="J164" s="72" t="s">
        <v>245</v>
      </c>
      <c r="K164" s="272"/>
      <c r="L164" s="272"/>
      <c r="M164" s="272"/>
      <c r="N164" s="272"/>
      <c r="O164" s="272"/>
      <c r="P164" s="272"/>
      <c r="Q164" s="272"/>
      <c r="R164" s="272"/>
      <c r="S164" s="272"/>
      <c r="T164" s="318" t="str">
        <f t="shared" si="26"/>
        <v>トラック・バス</v>
      </c>
      <c r="U164" s="300" t="str">
        <f t="shared" si="27"/>
        <v>ガソリン</v>
      </c>
      <c r="V164" s="300" t="str">
        <f t="shared" si="28"/>
        <v>3.5 t～</v>
      </c>
      <c r="W164" s="300" t="str">
        <f t="shared" si="29"/>
        <v>H13</v>
      </c>
      <c r="X164" s="301" t="str">
        <f t="shared" si="30"/>
        <v>UD</v>
      </c>
      <c r="Y164" s="380" t="s">
        <v>1715</v>
      </c>
      <c r="Z164" s="300">
        <f t="shared" si="31"/>
        <v>2.5000000000000001E-2</v>
      </c>
      <c r="AA164" s="300">
        <f t="shared" si="32"/>
        <v>0</v>
      </c>
      <c r="AB164" s="361">
        <f t="shared" si="33"/>
        <v>2.3199999999999998</v>
      </c>
    </row>
    <row r="165" spans="1:35" x14ac:dyDescent="0.2">
      <c r="A165" s="72" t="str">
        <f t="shared" si="34"/>
        <v>貨4ガZD</v>
      </c>
      <c r="B165" s="72" t="s">
        <v>884</v>
      </c>
      <c r="C165" s="72" t="s">
        <v>856</v>
      </c>
      <c r="D165" s="72" t="s">
        <v>21</v>
      </c>
      <c r="E165" s="72" t="s">
        <v>104</v>
      </c>
      <c r="F165" s="72">
        <v>2.5000000000000001E-2</v>
      </c>
      <c r="G165" s="72">
        <v>0</v>
      </c>
      <c r="H165" s="72">
        <v>2.3199999999999998</v>
      </c>
      <c r="I165" s="12" t="s">
        <v>241</v>
      </c>
      <c r="J165" s="72" t="s">
        <v>974</v>
      </c>
      <c r="K165" s="272"/>
      <c r="L165" s="272"/>
      <c r="M165" s="272"/>
      <c r="N165" s="272"/>
      <c r="O165" s="272"/>
      <c r="P165" s="272"/>
      <c r="Q165" s="272"/>
      <c r="R165" s="272"/>
      <c r="S165" s="272"/>
      <c r="T165" s="318" t="str">
        <f t="shared" si="26"/>
        <v>トラック・バス</v>
      </c>
      <c r="U165" s="300" t="str">
        <f t="shared" si="27"/>
        <v>ガソリン</v>
      </c>
      <c r="V165" s="300" t="str">
        <f t="shared" si="28"/>
        <v>3.5 t～</v>
      </c>
      <c r="W165" s="300" t="str">
        <f t="shared" si="29"/>
        <v>H13</v>
      </c>
      <c r="X165" s="301" t="str">
        <f t="shared" si="30"/>
        <v>ZD</v>
      </c>
      <c r="Y165" s="380" t="s">
        <v>1715</v>
      </c>
      <c r="Z165" s="300">
        <f t="shared" si="31"/>
        <v>2.5000000000000001E-2</v>
      </c>
      <c r="AA165" s="300">
        <f t="shared" si="32"/>
        <v>0</v>
      </c>
      <c r="AB165" s="361">
        <f t="shared" si="33"/>
        <v>2.3199999999999998</v>
      </c>
    </row>
    <row r="166" spans="1:35" x14ac:dyDescent="0.2">
      <c r="A166" s="72" t="str">
        <f t="shared" si="34"/>
        <v>貨4ガABG</v>
      </c>
      <c r="B166" s="72" t="s">
        <v>884</v>
      </c>
      <c r="C166" s="72" t="s">
        <v>856</v>
      </c>
      <c r="D166" s="72" t="s">
        <v>839</v>
      </c>
      <c r="E166" s="72" t="s">
        <v>268</v>
      </c>
      <c r="F166" s="72">
        <v>0.05</v>
      </c>
      <c r="G166" s="72">
        <v>0</v>
      </c>
      <c r="H166" s="72">
        <v>2.3199999999999998</v>
      </c>
      <c r="I166" s="12" t="s">
        <v>235</v>
      </c>
      <c r="K166" s="272"/>
      <c r="L166" s="272"/>
      <c r="M166" s="272"/>
      <c r="N166" s="272"/>
      <c r="O166" s="272"/>
      <c r="P166" s="272"/>
      <c r="Q166" s="272"/>
      <c r="R166" s="272"/>
      <c r="S166" s="272"/>
      <c r="T166" s="318" t="str">
        <f t="shared" si="26"/>
        <v>トラック・バス</v>
      </c>
      <c r="U166" s="300" t="str">
        <f t="shared" si="27"/>
        <v>ガソリン</v>
      </c>
      <c r="V166" s="300" t="str">
        <f t="shared" si="28"/>
        <v>3.5 t～</v>
      </c>
      <c r="W166" s="300" t="str">
        <f t="shared" si="29"/>
        <v>H17</v>
      </c>
      <c r="X166" s="301" t="str">
        <f t="shared" si="30"/>
        <v>ABG</v>
      </c>
      <c r="Y166" s="287"/>
      <c r="Z166" s="300">
        <f t="shared" si="31"/>
        <v>0.05</v>
      </c>
      <c r="AA166" s="300">
        <f t="shared" si="32"/>
        <v>0</v>
      </c>
      <c r="AB166" s="361">
        <f t="shared" si="33"/>
        <v>2.3199999999999998</v>
      </c>
    </row>
    <row r="167" spans="1:35" x14ac:dyDescent="0.2">
      <c r="A167" s="72" t="str">
        <f t="shared" si="34"/>
        <v>貨4ガAAG</v>
      </c>
      <c r="B167" s="72" t="s">
        <v>884</v>
      </c>
      <c r="C167" s="72" t="s">
        <v>856</v>
      </c>
      <c r="D167" s="72" t="s">
        <v>839</v>
      </c>
      <c r="E167" s="72" t="s">
        <v>269</v>
      </c>
      <c r="F167" s="72">
        <v>2.5000000000000001E-2</v>
      </c>
      <c r="G167" s="72">
        <v>0</v>
      </c>
      <c r="H167" s="86">
        <v>2.3199999999999998</v>
      </c>
      <c r="I167" s="12" t="s">
        <v>241</v>
      </c>
      <c r="J167" s="72" t="s">
        <v>242</v>
      </c>
      <c r="K167" s="272"/>
      <c r="L167" s="272"/>
      <c r="M167" s="272"/>
      <c r="N167" s="272"/>
      <c r="O167" s="272"/>
      <c r="P167" s="272"/>
      <c r="Q167" s="272"/>
      <c r="R167" s="272"/>
      <c r="S167" s="272"/>
      <c r="T167" s="318" t="str">
        <f t="shared" si="26"/>
        <v>トラック・バス</v>
      </c>
      <c r="U167" s="300" t="str">
        <f t="shared" si="27"/>
        <v>ガソリン</v>
      </c>
      <c r="V167" s="300" t="str">
        <f t="shared" si="28"/>
        <v>3.5 t～</v>
      </c>
      <c r="W167" s="300" t="str">
        <f t="shared" si="29"/>
        <v>H17</v>
      </c>
      <c r="X167" s="301" t="str">
        <f t="shared" si="30"/>
        <v>AAG</v>
      </c>
      <c r="Y167" s="287"/>
      <c r="Z167" s="300">
        <f t="shared" si="31"/>
        <v>2.5000000000000001E-2</v>
      </c>
      <c r="AA167" s="300">
        <f t="shared" si="32"/>
        <v>0</v>
      </c>
      <c r="AB167" s="361">
        <f t="shared" si="33"/>
        <v>2.3199999999999998</v>
      </c>
    </row>
    <row r="168" spans="1:35" x14ac:dyDescent="0.2">
      <c r="A168" s="72" t="str">
        <f t="shared" ref="A168:A174" si="35">CONCATENATE(C168,E168)</f>
        <v>貨4ガALG</v>
      </c>
      <c r="B168" s="72" t="s">
        <v>884</v>
      </c>
      <c r="C168" s="72" t="s">
        <v>856</v>
      </c>
      <c r="D168" s="72" t="s">
        <v>839</v>
      </c>
      <c r="E168" s="291" t="s">
        <v>1517</v>
      </c>
      <c r="F168" s="291">
        <v>1.2500000000000001E-2</v>
      </c>
      <c r="G168" s="72">
        <v>0</v>
      </c>
      <c r="H168" s="86">
        <v>2.3199999999999998</v>
      </c>
      <c r="I168" s="12" t="s">
        <v>1480</v>
      </c>
      <c r="K168" s="272"/>
      <c r="L168" s="272"/>
      <c r="M168" s="272"/>
      <c r="N168" s="272"/>
      <c r="O168" s="272"/>
      <c r="P168" s="272"/>
      <c r="Q168" s="272"/>
      <c r="R168" s="272"/>
      <c r="S168" s="272"/>
      <c r="T168" s="318" t="str">
        <f t="shared" si="26"/>
        <v>トラック・バス</v>
      </c>
      <c r="U168" s="300" t="str">
        <f t="shared" si="27"/>
        <v>ガソリン</v>
      </c>
      <c r="V168" s="300" t="str">
        <f t="shared" si="28"/>
        <v>3.5 t～</v>
      </c>
      <c r="W168" s="300" t="str">
        <f t="shared" si="29"/>
        <v>H17</v>
      </c>
      <c r="X168" s="301" t="str">
        <f t="shared" si="30"/>
        <v>ALG</v>
      </c>
      <c r="Y168" s="287"/>
      <c r="Z168" s="300">
        <f t="shared" si="31"/>
        <v>1.2500000000000001E-2</v>
      </c>
      <c r="AA168" s="300">
        <f t="shared" si="32"/>
        <v>0</v>
      </c>
      <c r="AB168" s="361">
        <f t="shared" si="33"/>
        <v>2.3199999999999998</v>
      </c>
    </row>
    <row r="169" spans="1:35" x14ac:dyDescent="0.2">
      <c r="A169" s="72" t="str">
        <f t="shared" si="35"/>
        <v>貨4ガBAG</v>
      </c>
      <c r="B169" s="72" t="s">
        <v>884</v>
      </c>
      <c r="C169" s="72" t="s">
        <v>856</v>
      </c>
      <c r="D169" s="72" t="s">
        <v>839</v>
      </c>
      <c r="E169" s="282" t="s">
        <v>857</v>
      </c>
      <c r="F169" s="282">
        <v>4.4999999999999998E-2</v>
      </c>
      <c r="G169" s="72">
        <v>0</v>
      </c>
      <c r="H169" s="86">
        <v>2.3199999999999998</v>
      </c>
      <c r="I169" s="283" t="s">
        <v>241</v>
      </c>
      <c r="J169" s="282" t="s">
        <v>972</v>
      </c>
      <c r="K169" s="272"/>
      <c r="L169" s="272"/>
      <c r="M169" s="272"/>
      <c r="N169" s="272"/>
      <c r="O169" s="272"/>
      <c r="P169" s="272"/>
      <c r="Q169" s="272"/>
      <c r="R169" s="272"/>
      <c r="S169" s="272"/>
      <c r="T169" s="318" t="str">
        <f t="shared" si="26"/>
        <v>トラック・バス</v>
      </c>
      <c r="U169" s="300" t="str">
        <f t="shared" si="27"/>
        <v>ガソリン</v>
      </c>
      <c r="V169" s="300" t="str">
        <f t="shared" si="28"/>
        <v>3.5 t～</v>
      </c>
      <c r="W169" s="300" t="str">
        <f t="shared" si="29"/>
        <v>H17</v>
      </c>
      <c r="X169" s="301" t="str">
        <f t="shared" si="30"/>
        <v>BAG</v>
      </c>
      <c r="Y169" s="380" t="s">
        <v>1119</v>
      </c>
      <c r="Z169" s="300">
        <f t="shared" si="31"/>
        <v>4.4999999999999998E-2</v>
      </c>
      <c r="AA169" s="300">
        <f t="shared" si="32"/>
        <v>0</v>
      </c>
      <c r="AB169" s="361">
        <f t="shared" si="33"/>
        <v>2.3199999999999998</v>
      </c>
    </row>
    <row r="170" spans="1:35" x14ac:dyDescent="0.2">
      <c r="A170" s="72" t="str">
        <f t="shared" si="35"/>
        <v>貨4ガBBG</v>
      </c>
      <c r="B170" s="72" t="s">
        <v>884</v>
      </c>
      <c r="C170" s="72" t="s">
        <v>856</v>
      </c>
      <c r="D170" s="72" t="s">
        <v>839</v>
      </c>
      <c r="E170" s="282" t="s">
        <v>858</v>
      </c>
      <c r="F170" s="282">
        <v>4.4999999999999998E-2</v>
      </c>
      <c r="G170" s="72">
        <v>0</v>
      </c>
      <c r="H170" s="86">
        <v>2.3199999999999998</v>
      </c>
      <c r="I170" s="283" t="s">
        <v>235</v>
      </c>
      <c r="J170" s="282" t="s">
        <v>243</v>
      </c>
      <c r="T170" s="318" t="str">
        <f t="shared" si="26"/>
        <v>トラック・バス</v>
      </c>
      <c r="U170" s="300" t="str">
        <f t="shared" si="27"/>
        <v>ガソリン</v>
      </c>
      <c r="V170" s="300" t="str">
        <f t="shared" si="28"/>
        <v>3.5 t～</v>
      </c>
      <c r="W170" s="300" t="str">
        <f t="shared" si="29"/>
        <v>H17</v>
      </c>
      <c r="X170" s="301" t="str">
        <f t="shared" si="30"/>
        <v>BBG</v>
      </c>
      <c r="Y170" s="380" t="s">
        <v>1119</v>
      </c>
      <c r="Z170" s="300">
        <f t="shared" si="31"/>
        <v>4.4999999999999998E-2</v>
      </c>
      <c r="AA170" s="300">
        <f t="shared" si="32"/>
        <v>0</v>
      </c>
      <c r="AB170" s="361">
        <f t="shared" si="33"/>
        <v>2.3199999999999998</v>
      </c>
    </row>
    <row r="171" spans="1:35" x14ac:dyDescent="0.2">
      <c r="A171" s="72" t="str">
        <f t="shared" si="35"/>
        <v>貨4ガBLG</v>
      </c>
      <c r="B171" s="72" t="s">
        <v>884</v>
      </c>
      <c r="C171" s="72" t="s">
        <v>856</v>
      </c>
      <c r="D171" s="72" t="s">
        <v>839</v>
      </c>
      <c r="E171" s="286" t="s">
        <v>1518</v>
      </c>
      <c r="F171" s="282">
        <v>4.4999999999999998E-2</v>
      </c>
      <c r="G171" s="72">
        <v>0</v>
      </c>
      <c r="H171" s="72">
        <v>2.3199999999999998</v>
      </c>
      <c r="I171" s="283" t="s">
        <v>498</v>
      </c>
      <c r="J171" s="282"/>
      <c r="T171" s="318" t="str">
        <f t="shared" si="26"/>
        <v>トラック・バス</v>
      </c>
      <c r="U171" s="300" t="str">
        <f t="shared" si="27"/>
        <v>ガソリン</v>
      </c>
      <c r="V171" s="300" t="str">
        <f t="shared" si="28"/>
        <v>3.5 t～</v>
      </c>
      <c r="W171" s="300" t="str">
        <f t="shared" si="29"/>
        <v>H17</v>
      </c>
      <c r="X171" s="301" t="str">
        <f t="shared" si="30"/>
        <v>BLG</v>
      </c>
      <c r="Y171" s="380" t="s">
        <v>1119</v>
      </c>
      <c r="Z171" s="300">
        <f t="shared" si="31"/>
        <v>4.4999999999999998E-2</v>
      </c>
      <c r="AA171" s="300">
        <f t="shared" si="32"/>
        <v>0</v>
      </c>
      <c r="AB171" s="361">
        <f t="shared" si="33"/>
        <v>2.3199999999999998</v>
      </c>
    </row>
    <row r="172" spans="1:35" x14ac:dyDescent="0.2">
      <c r="A172" s="72" t="str">
        <f t="shared" si="35"/>
        <v>貨4ガNAG</v>
      </c>
      <c r="B172" s="72" t="s">
        <v>884</v>
      </c>
      <c r="C172" s="72" t="s">
        <v>856</v>
      </c>
      <c r="D172" s="72" t="s">
        <v>839</v>
      </c>
      <c r="E172" s="273" t="s">
        <v>270</v>
      </c>
      <c r="F172" s="272">
        <v>4.4999999999999998E-2</v>
      </c>
      <c r="G172" s="72">
        <v>0</v>
      </c>
      <c r="H172" s="72">
        <v>2.3199999999999998</v>
      </c>
      <c r="I172" s="274" t="s">
        <v>241</v>
      </c>
      <c r="J172" s="273" t="s">
        <v>972</v>
      </c>
      <c r="T172" s="318" t="str">
        <f t="shared" si="26"/>
        <v>トラック・バス</v>
      </c>
      <c r="U172" s="300" t="str">
        <f t="shared" si="27"/>
        <v>ガソリン</v>
      </c>
      <c r="V172" s="300" t="str">
        <f t="shared" si="28"/>
        <v>3.5 t～</v>
      </c>
      <c r="W172" s="300" t="str">
        <f t="shared" si="29"/>
        <v>H17</v>
      </c>
      <c r="X172" s="301" t="str">
        <f t="shared" si="30"/>
        <v>NAG</v>
      </c>
      <c r="Y172" s="380" t="s">
        <v>1119</v>
      </c>
      <c r="Z172" s="300">
        <f t="shared" si="31"/>
        <v>4.4999999999999998E-2</v>
      </c>
      <c r="AA172" s="300">
        <f t="shared" si="32"/>
        <v>0</v>
      </c>
      <c r="AB172" s="361">
        <f t="shared" si="33"/>
        <v>2.3199999999999998</v>
      </c>
    </row>
    <row r="173" spans="1:35" x14ac:dyDescent="0.2">
      <c r="A173" s="72" t="str">
        <f t="shared" si="35"/>
        <v>貨4ガNBG</v>
      </c>
      <c r="B173" s="72" t="s">
        <v>884</v>
      </c>
      <c r="C173" s="72" t="s">
        <v>856</v>
      </c>
      <c r="D173" s="72" t="s">
        <v>839</v>
      </c>
      <c r="E173" s="273" t="s">
        <v>271</v>
      </c>
      <c r="F173" s="272">
        <v>4.4999999999999998E-2</v>
      </c>
      <c r="G173" s="72">
        <v>0</v>
      </c>
      <c r="H173" s="86">
        <v>2.3199999999999998</v>
      </c>
      <c r="I173" s="274" t="s">
        <v>235</v>
      </c>
      <c r="J173" s="273" t="s">
        <v>243</v>
      </c>
      <c r="T173" s="318" t="str">
        <f t="shared" si="26"/>
        <v>トラック・バス</v>
      </c>
      <c r="U173" s="300" t="str">
        <f t="shared" si="27"/>
        <v>ガソリン</v>
      </c>
      <c r="V173" s="300" t="str">
        <f t="shared" si="28"/>
        <v>3.5 t～</v>
      </c>
      <c r="W173" s="300" t="str">
        <f t="shared" si="29"/>
        <v>H17</v>
      </c>
      <c r="X173" s="301" t="str">
        <f t="shared" si="30"/>
        <v>NBG</v>
      </c>
      <c r="Y173" s="380" t="s">
        <v>1119</v>
      </c>
      <c r="Z173" s="300">
        <f t="shared" si="31"/>
        <v>4.4999999999999998E-2</v>
      </c>
      <c r="AA173" s="300">
        <f t="shared" si="32"/>
        <v>0</v>
      </c>
      <c r="AB173" s="361">
        <f t="shared" si="33"/>
        <v>2.3199999999999998</v>
      </c>
    </row>
    <row r="174" spans="1:35" x14ac:dyDescent="0.2">
      <c r="A174" s="72" t="str">
        <f t="shared" si="35"/>
        <v>貨4ガNLG</v>
      </c>
      <c r="B174" s="72" t="s">
        <v>884</v>
      </c>
      <c r="C174" s="72" t="s">
        <v>856</v>
      </c>
      <c r="D174" s="72" t="s">
        <v>839</v>
      </c>
      <c r="E174" s="273" t="s">
        <v>1519</v>
      </c>
      <c r="F174" s="272">
        <v>4.4999999999999998E-2</v>
      </c>
      <c r="G174" s="72">
        <v>0</v>
      </c>
      <c r="H174" s="86">
        <v>2.3199999999999998</v>
      </c>
      <c r="I174" s="274" t="s">
        <v>498</v>
      </c>
      <c r="J174" s="273"/>
      <c r="T174" s="318" t="str">
        <f t="shared" si="26"/>
        <v>トラック・バス</v>
      </c>
      <c r="U174" s="300" t="str">
        <f t="shared" si="27"/>
        <v>ガソリン</v>
      </c>
      <c r="V174" s="300" t="str">
        <f t="shared" si="28"/>
        <v>3.5 t～</v>
      </c>
      <c r="W174" s="300" t="str">
        <f t="shared" si="29"/>
        <v>H17</v>
      </c>
      <c r="X174" s="301" t="str">
        <f t="shared" si="30"/>
        <v>NLG</v>
      </c>
      <c r="Y174" s="380" t="s">
        <v>1119</v>
      </c>
      <c r="Z174" s="300">
        <f t="shared" si="31"/>
        <v>4.4999999999999998E-2</v>
      </c>
      <c r="AA174" s="300">
        <f t="shared" si="32"/>
        <v>0</v>
      </c>
      <c r="AB174" s="361">
        <f t="shared" si="33"/>
        <v>2.3199999999999998</v>
      </c>
    </row>
    <row r="175" spans="1:35" x14ac:dyDescent="0.2">
      <c r="A175" s="72" t="str">
        <f>CONCATENATE(C175,E175)</f>
        <v>貨4ガPLG</v>
      </c>
      <c r="B175" s="72" t="s">
        <v>884</v>
      </c>
      <c r="C175" s="72" t="s">
        <v>856</v>
      </c>
      <c r="D175" s="72" t="s">
        <v>839</v>
      </c>
      <c r="E175" s="273" t="s">
        <v>1576</v>
      </c>
      <c r="F175" s="272">
        <v>0.05</v>
      </c>
      <c r="G175" s="72">
        <v>0</v>
      </c>
      <c r="H175" s="86">
        <v>2.3199999999999998</v>
      </c>
      <c r="I175" s="274" t="s">
        <v>498</v>
      </c>
      <c r="J175" s="273"/>
      <c r="T175" s="318" t="str">
        <f t="shared" si="26"/>
        <v>トラック・バス</v>
      </c>
      <c r="U175" s="300" t="str">
        <f t="shared" si="27"/>
        <v>ガソリン</v>
      </c>
      <c r="V175" s="300" t="str">
        <f t="shared" si="28"/>
        <v>3.5 t～</v>
      </c>
      <c r="W175" s="300" t="str">
        <f t="shared" si="29"/>
        <v>H17</v>
      </c>
      <c r="X175" s="301" t="str">
        <f t="shared" si="30"/>
        <v>PLG</v>
      </c>
      <c r="Y175" s="380" t="s">
        <v>1122</v>
      </c>
      <c r="Z175" s="300">
        <f t="shared" si="31"/>
        <v>0.05</v>
      </c>
      <c r="AA175" s="300">
        <f t="shared" si="32"/>
        <v>0</v>
      </c>
      <c r="AB175" s="361">
        <f t="shared" si="33"/>
        <v>2.3199999999999998</v>
      </c>
    </row>
    <row r="176" spans="1:35" x14ac:dyDescent="0.2">
      <c r="A176" s="72" t="str">
        <f>CONCATENATE(C176,E176)</f>
        <v>貨4ガLBG</v>
      </c>
      <c r="B176" s="72" t="s">
        <v>884</v>
      </c>
      <c r="C176" s="72" t="s">
        <v>856</v>
      </c>
      <c r="D176" s="72" t="s">
        <v>1100</v>
      </c>
      <c r="E176" s="72" t="s">
        <v>272</v>
      </c>
      <c r="F176" s="72">
        <v>0.05</v>
      </c>
      <c r="G176" s="72">
        <v>0</v>
      </c>
      <c r="H176" s="86">
        <v>2.3199999999999998</v>
      </c>
      <c r="I176" s="12" t="s">
        <v>235</v>
      </c>
      <c r="T176" s="318" t="str">
        <f t="shared" si="26"/>
        <v>トラック・バス</v>
      </c>
      <c r="U176" s="300" t="str">
        <f t="shared" si="27"/>
        <v>ガソリン</v>
      </c>
      <c r="V176" s="300" t="str">
        <f t="shared" si="28"/>
        <v>3.5 t～</v>
      </c>
      <c r="W176" s="300" t="str">
        <f t="shared" si="29"/>
        <v>H21</v>
      </c>
      <c r="X176" s="301" t="str">
        <f t="shared" si="30"/>
        <v>LBG</v>
      </c>
      <c r="Y176" s="287"/>
      <c r="Z176" s="300">
        <f t="shared" si="31"/>
        <v>0.05</v>
      </c>
      <c r="AA176" s="300">
        <f t="shared" si="32"/>
        <v>0</v>
      </c>
      <c r="AB176" s="361">
        <f t="shared" si="33"/>
        <v>2.3199999999999998</v>
      </c>
    </row>
    <row r="177" spans="1:35" x14ac:dyDescent="0.2">
      <c r="A177" s="72" t="str">
        <f>CONCATENATE(C177,E177)</f>
        <v>貨4ガLAG</v>
      </c>
      <c r="B177" s="72" t="s">
        <v>884</v>
      </c>
      <c r="C177" s="72" t="s">
        <v>856</v>
      </c>
      <c r="D177" s="72" t="s">
        <v>1100</v>
      </c>
      <c r="E177" s="72" t="s">
        <v>273</v>
      </c>
      <c r="F177" s="72">
        <v>2.5000000000000001E-2</v>
      </c>
      <c r="G177" s="72">
        <v>0</v>
      </c>
      <c r="H177" s="72">
        <v>2.3199999999999998</v>
      </c>
      <c r="I177" s="12" t="s">
        <v>241</v>
      </c>
      <c r="J177" s="72" t="s">
        <v>242</v>
      </c>
      <c r="T177" s="318" t="str">
        <f t="shared" si="26"/>
        <v>トラック・バス</v>
      </c>
      <c r="U177" s="300" t="str">
        <f t="shared" si="27"/>
        <v>ガソリン</v>
      </c>
      <c r="V177" s="300" t="str">
        <f t="shared" si="28"/>
        <v>3.5 t～</v>
      </c>
      <c r="W177" s="300" t="str">
        <f t="shared" si="29"/>
        <v>H21</v>
      </c>
      <c r="X177" s="301" t="str">
        <f t="shared" si="30"/>
        <v>LAG</v>
      </c>
      <c r="Y177" s="287"/>
      <c r="Z177" s="300">
        <f t="shared" si="31"/>
        <v>2.5000000000000001E-2</v>
      </c>
      <c r="AA177" s="300">
        <f t="shared" si="32"/>
        <v>0</v>
      </c>
      <c r="AB177" s="361">
        <f t="shared" si="33"/>
        <v>2.3199999999999998</v>
      </c>
    </row>
    <row r="178" spans="1:35" x14ac:dyDescent="0.2">
      <c r="A178" s="72" t="str">
        <f t="shared" ref="A178:A187" si="36">CONCATENATE(C178,E178)</f>
        <v>貨4ガLLG</v>
      </c>
      <c r="B178" s="72" t="s">
        <v>884</v>
      </c>
      <c r="C178" s="72" t="s">
        <v>856</v>
      </c>
      <c r="D178" s="72" t="s">
        <v>1100</v>
      </c>
      <c r="E178" s="357" t="s">
        <v>1546</v>
      </c>
      <c r="F178" s="357">
        <v>1.2500000000000001E-2</v>
      </c>
      <c r="G178" s="72">
        <v>0</v>
      </c>
      <c r="H178" s="72">
        <v>2.3199999999999998</v>
      </c>
      <c r="I178" s="12" t="s">
        <v>1480</v>
      </c>
      <c r="T178" s="318" t="str">
        <f t="shared" si="26"/>
        <v>トラック・バス</v>
      </c>
      <c r="U178" s="300" t="str">
        <f t="shared" si="27"/>
        <v>ガソリン</v>
      </c>
      <c r="V178" s="300" t="str">
        <f t="shared" si="28"/>
        <v>3.5 t～</v>
      </c>
      <c r="W178" s="300" t="str">
        <f t="shared" si="29"/>
        <v>H21</v>
      </c>
      <c r="X178" s="301" t="str">
        <f t="shared" si="30"/>
        <v>LLG</v>
      </c>
      <c r="Y178" s="287"/>
      <c r="Z178" s="300">
        <f t="shared" si="31"/>
        <v>1.2500000000000001E-2</v>
      </c>
      <c r="AA178" s="300">
        <f t="shared" si="32"/>
        <v>0</v>
      </c>
      <c r="AB178" s="361">
        <f t="shared" si="33"/>
        <v>2.3199999999999998</v>
      </c>
    </row>
    <row r="179" spans="1:35" x14ac:dyDescent="0.2">
      <c r="A179" s="72" t="str">
        <f t="shared" si="36"/>
        <v>貨4ガMBG</v>
      </c>
      <c r="B179" s="72" t="s">
        <v>884</v>
      </c>
      <c r="C179" s="72" t="s">
        <v>856</v>
      </c>
      <c r="D179" s="72" t="s">
        <v>1100</v>
      </c>
      <c r="E179" s="72" t="s">
        <v>274</v>
      </c>
      <c r="F179" s="72">
        <v>2.5000000000000001E-2</v>
      </c>
      <c r="G179" s="72">
        <v>0</v>
      </c>
      <c r="H179" s="86">
        <v>2.3199999999999998</v>
      </c>
      <c r="I179" s="12" t="s">
        <v>248</v>
      </c>
      <c r="J179" s="72" t="s">
        <v>1056</v>
      </c>
      <c r="T179" s="318" t="str">
        <f t="shared" si="26"/>
        <v>トラック・バス</v>
      </c>
      <c r="U179" s="300" t="str">
        <f t="shared" si="27"/>
        <v>ガソリン</v>
      </c>
      <c r="V179" s="300" t="str">
        <f t="shared" si="28"/>
        <v>3.5 t～</v>
      </c>
      <c r="W179" s="300" t="str">
        <f t="shared" si="29"/>
        <v>H21</v>
      </c>
      <c r="X179" s="301" t="str">
        <f t="shared" si="30"/>
        <v>MBG</v>
      </c>
      <c r="Y179" s="287" t="s">
        <v>1702</v>
      </c>
      <c r="Z179" s="300">
        <f t="shared" si="31"/>
        <v>2.5000000000000001E-2</v>
      </c>
      <c r="AA179" s="300">
        <f t="shared" si="32"/>
        <v>0</v>
      </c>
      <c r="AB179" s="361">
        <f t="shared" si="33"/>
        <v>2.3199999999999998</v>
      </c>
    </row>
    <row r="180" spans="1:35" x14ac:dyDescent="0.2">
      <c r="A180" s="72" t="str">
        <f t="shared" si="36"/>
        <v>貨4ガMAG</v>
      </c>
      <c r="B180" s="72" t="s">
        <v>884</v>
      </c>
      <c r="C180" s="72" t="s">
        <v>856</v>
      </c>
      <c r="D180" s="72" t="s">
        <v>1100</v>
      </c>
      <c r="E180" s="72" t="s">
        <v>275</v>
      </c>
      <c r="F180" s="72">
        <v>2.5000000000000001E-2</v>
      </c>
      <c r="G180" s="72">
        <v>0</v>
      </c>
      <c r="H180" s="86">
        <v>2.3199999999999998</v>
      </c>
      <c r="I180" s="12" t="s">
        <v>241</v>
      </c>
      <c r="J180" s="72" t="s">
        <v>1103</v>
      </c>
      <c r="T180" s="318" t="str">
        <f t="shared" si="26"/>
        <v>トラック・バス</v>
      </c>
      <c r="U180" s="300" t="str">
        <f t="shared" si="27"/>
        <v>ガソリン</v>
      </c>
      <c r="V180" s="300" t="str">
        <f t="shared" si="28"/>
        <v>3.5 t～</v>
      </c>
      <c r="W180" s="300" t="str">
        <f t="shared" si="29"/>
        <v>H21</v>
      </c>
      <c r="X180" s="301" t="str">
        <f t="shared" si="30"/>
        <v>MAG</v>
      </c>
      <c r="Y180" s="287" t="s">
        <v>1702</v>
      </c>
      <c r="Z180" s="300">
        <f t="shared" si="31"/>
        <v>2.5000000000000001E-2</v>
      </c>
      <c r="AA180" s="300">
        <f t="shared" si="32"/>
        <v>0</v>
      </c>
      <c r="AB180" s="361">
        <f t="shared" si="33"/>
        <v>2.3199999999999998</v>
      </c>
    </row>
    <row r="181" spans="1:35" x14ac:dyDescent="0.2">
      <c r="A181" s="72" t="str">
        <f t="shared" si="36"/>
        <v>貨4ガMLG</v>
      </c>
      <c r="B181" s="72" t="s">
        <v>884</v>
      </c>
      <c r="C181" s="72" t="s">
        <v>856</v>
      </c>
      <c r="D181" s="72" t="s">
        <v>1100</v>
      </c>
      <c r="E181" s="291" t="s">
        <v>1547</v>
      </c>
      <c r="F181" s="291">
        <v>2.5000000000000001E-2</v>
      </c>
      <c r="G181" s="72">
        <v>0</v>
      </c>
      <c r="H181" s="86">
        <v>2.3199999999999998</v>
      </c>
      <c r="I181" s="12" t="s">
        <v>1480</v>
      </c>
      <c r="T181" s="318" t="str">
        <f t="shared" si="26"/>
        <v>トラック・バス</v>
      </c>
      <c r="U181" s="300" t="str">
        <f t="shared" si="27"/>
        <v>ガソリン</v>
      </c>
      <c r="V181" s="300" t="str">
        <f t="shared" si="28"/>
        <v>3.5 t～</v>
      </c>
      <c r="W181" s="300" t="str">
        <f t="shared" si="29"/>
        <v>H21</v>
      </c>
      <c r="X181" s="301" t="str">
        <f t="shared" si="30"/>
        <v>MLG</v>
      </c>
      <c r="Y181" s="380" t="s">
        <v>1702</v>
      </c>
      <c r="Z181" s="300">
        <f t="shared" si="31"/>
        <v>2.5000000000000001E-2</v>
      </c>
      <c r="AA181" s="300">
        <f t="shared" si="32"/>
        <v>0</v>
      </c>
      <c r="AB181" s="361">
        <f t="shared" si="33"/>
        <v>2.3199999999999998</v>
      </c>
    </row>
    <row r="182" spans="1:35" x14ac:dyDescent="0.2">
      <c r="A182" s="72" t="str">
        <f t="shared" si="36"/>
        <v>貨4ガRBG</v>
      </c>
      <c r="B182" s="72" t="s">
        <v>884</v>
      </c>
      <c r="C182" s="72" t="s">
        <v>856</v>
      </c>
      <c r="D182" s="72" t="s">
        <v>1100</v>
      </c>
      <c r="E182" s="72" t="s">
        <v>276</v>
      </c>
      <c r="F182" s="72">
        <v>1.2500000000000001E-2</v>
      </c>
      <c r="G182" s="72">
        <v>0</v>
      </c>
      <c r="H182" s="86">
        <v>2.3199999999999998</v>
      </c>
      <c r="I182" s="12" t="s">
        <v>249</v>
      </c>
      <c r="J182" s="72" t="s">
        <v>1057</v>
      </c>
      <c r="T182" s="318" t="str">
        <f t="shared" si="26"/>
        <v>トラック・バス</v>
      </c>
      <c r="U182" s="300" t="str">
        <f t="shared" si="27"/>
        <v>ガソリン</v>
      </c>
      <c r="V182" s="300" t="str">
        <f t="shared" si="28"/>
        <v>3.5 t～</v>
      </c>
      <c r="W182" s="300" t="str">
        <f t="shared" si="29"/>
        <v>H21</v>
      </c>
      <c r="X182" s="301" t="str">
        <f t="shared" si="30"/>
        <v>RBG</v>
      </c>
      <c r="Y182" s="380" t="s">
        <v>1057</v>
      </c>
      <c r="Z182" s="300">
        <f t="shared" si="31"/>
        <v>1.2500000000000001E-2</v>
      </c>
      <c r="AA182" s="300">
        <f t="shared" si="32"/>
        <v>0</v>
      </c>
      <c r="AB182" s="361">
        <f t="shared" si="33"/>
        <v>2.3199999999999998</v>
      </c>
    </row>
    <row r="183" spans="1:35" x14ac:dyDescent="0.2">
      <c r="A183" s="72" t="str">
        <f t="shared" si="36"/>
        <v>貨4ガRAG</v>
      </c>
      <c r="B183" s="72" t="s">
        <v>884</v>
      </c>
      <c r="C183" s="72" t="s">
        <v>856</v>
      </c>
      <c r="D183" s="72" t="s">
        <v>1100</v>
      </c>
      <c r="E183" s="72" t="s">
        <v>277</v>
      </c>
      <c r="F183" s="72">
        <v>1.2500000000000001E-2</v>
      </c>
      <c r="G183" s="72">
        <v>0</v>
      </c>
      <c r="H183" s="72">
        <v>2.3199999999999998</v>
      </c>
      <c r="I183" s="12" t="s">
        <v>705</v>
      </c>
      <c r="J183" s="72" t="s">
        <v>1104</v>
      </c>
      <c r="T183" s="318" t="str">
        <f t="shared" si="26"/>
        <v>トラック・バス</v>
      </c>
      <c r="U183" s="300" t="str">
        <f t="shared" si="27"/>
        <v>ガソリン</v>
      </c>
      <c r="V183" s="300" t="str">
        <f t="shared" si="28"/>
        <v>3.5 t～</v>
      </c>
      <c r="W183" s="300" t="str">
        <f t="shared" si="29"/>
        <v>H21</v>
      </c>
      <c r="X183" s="301" t="str">
        <f t="shared" si="30"/>
        <v>RAG</v>
      </c>
      <c r="Y183" s="380" t="s">
        <v>1057</v>
      </c>
      <c r="Z183" s="300">
        <f t="shared" si="31"/>
        <v>1.2500000000000001E-2</v>
      </c>
      <c r="AA183" s="300">
        <f t="shared" si="32"/>
        <v>0</v>
      </c>
      <c r="AB183" s="361">
        <f t="shared" si="33"/>
        <v>2.3199999999999998</v>
      </c>
    </row>
    <row r="184" spans="1:35" x14ac:dyDescent="0.2">
      <c r="A184" s="72" t="str">
        <f t="shared" si="36"/>
        <v>貨4ガRLG</v>
      </c>
      <c r="B184" s="72" t="s">
        <v>884</v>
      </c>
      <c r="C184" s="72" t="s">
        <v>856</v>
      </c>
      <c r="D184" s="72" t="s">
        <v>1100</v>
      </c>
      <c r="E184" s="291" t="s">
        <v>1548</v>
      </c>
      <c r="F184" s="291">
        <v>1.2500000000000001E-2</v>
      </c>
      <c r="G184" s="72">
        <v>0</v>
      </c>
      <c r="H184" s="72">
        <v>2.3199999999999998</v>
      </c>
      <c r="I184" s="12" t="s">
        <v>1480</v>
      </c>
      <c r="T184" s="318" t="str">
        <f t="shared" si="26"/>
        <v>トラック・バス</v>
      </c>
      <c r="U184" s="300" t="str">
        <f t="shared" si="27"/>
        <v>ガソリン</v>
      </c>
      <c r="V184" s="300" t="str">
        <f t="shared" si="28"/>
        <v>3.5 t～</v>
      </c>
      <c r="W184" s="300" t="str">
        <f t="shared" si="29"/>
        <v>H21</v>
      </c>
      <c r="X184" s="301" t="str">
        <f t="shared" si="30"/>
        <v>RLG</v>
      </c>
      <c r="Y184" s="380" t="s">
        <v>1057</v>
      </c>
      <c r="Z184" s="300">
        <f t="shared" si="31"/>
        <v>1.2500000000000001E-2</v>
      </c>
      <c r="AA184" s="300">
        <f t="shared" si="32"/>
        <v>0</v>
      </c>
      <c r="AB184" s="361">
        <f t="shared" si="33"/>
        <v>2.3199999999999998</v>
      </c>
      <c r="AD184" s="282"/>
      <c r="AE184" s="282"/>
      <c r="AF184" s="282"/>
      <c r="AG184" s="282"/>
      <c r="AH184" s="282"/>
      <c r="AI184" s="282"/>
    </row>
    <row r="185" spans="1:35" x14ac:dyDescent="0.2">
      <c r="A185" s="72" t="str">
        <f t="shared" si="36"/>
        <v>貨4ガQBG</v>
      </c>
      <c r="B185" s="72" t="s">
        <v>884</v>
      </c>
      <c r="C185" s="72" t="s">
        <v>856</v>
      </c>
      <c r="D185" s="72" t="s">
        <v>1100</v>
      </c>
      <c r="E185" s="72" t="s">
        <v>278</v>
      </c>
      <c r="F185" s="72">
        <v>4.4999999999999998E-2</v>
      </c>
      <c r="G185" s="72">
        <v>0</v>
      </c>
      <c r="H185" s="86">
        <v>2.3199999999999998</v>
      </c>
      <c r="I185" s="12" t="s">
        <v>235</v>
      </c>
      <c r="J185" s="72" t="s">
        <v>243</v>
      </c>
      <c r="T185" s="318" t="str">
        <f t="shared" si="26"/>
        <v>トラック・バス</v>
      </c>
      <c r="U185" s="300" t="str">
        <f t="shared" si="27"/>
        <v>ガソリン</v>
      </c>
      <c r="V185" s="300" t="str">
        <f t="shared" si="28"/>
        <v>3.5 t～</v>
      </c>
      <c r="W185" s="300" t="str">
        <f t="shared" si="29"/>
        <v>H21</v>
      </c>
      <c r="X185" s="301" t="str">
        <f t="shared" si="30"/>
        <v>QBG</v>
      </c>
      <c r="Y185" s="380" t="s">
        <v>1705</v>
      </c>
      <c r="Z185" s="300">
        <f t="shared" si="31"/>
        <v>4.4999999999999998E-2</v>
      </c>
      <c r="AA185" s="300">
        <f t="shared" si="32"/>
        <v>0</v>
      </c>
      <c r="AB185" s="361">
        <f t="shared" si="33"/>
        <v>2.3199999999999998</v>
      </c>
      <c r="AD185" s="282"/>
      <c r="AE185" s="282"/>
      <c r="AF185" s="282"/>
      <c r="AG185" s="282"/>
      <c r="AH185" s="282"/>
      <c r="AI185" s="282"/>
    </row>
    <row r="186" spans="1:35" s="282" customFormat="1" x14ac:dyDescent="0.2">
      <c r="A186" s="72" t="str">
        <f t="shared" si="36"/>
        <v>貨4ガQAG</v>
      </c>
      <c r="B186" s="72" t="s">
        <v>884</v>
      </c>
      <c r="C186" s="72" t="s">
        <v>856</v>
      </c>
      <c r="D186" s="72" t="s">
        <v>1100</v>
      </c>
      <c r="E186" s="72" t="s">
        <v>279</v>
      </c>
      <c r="F186" s="72">
        <v>4.4999999999999998E-2</v>
      </c>
      <c r="G186" s="72">
        <v>0</v>
      </c>
      <c r="H186" s="86">
        <v>2.3199999999999998</v>
      </c>
      <c r="I186" s="12" t="s">
        <v>241</v>
      </c>
      <c r="J186" s="72" t="s">
        <v>972</v>
      </c>
      <c r="K186" s="72"/>
      <c r="L186" s="72"/>
      <c r="M186" s="72"/>
      <c r="N186" s="72"/>
      <c r="O186" s="72"/>
      <c r="P186" s="72"/>
      <c r="Q186" s="72"/>
      <c r="R186" s="72"/>
      <c r="S186" s="72"/>
      <c r="T186" s="318" t="str">
        <f t="shared" si="26"/>
        <v>トラック・バス</v>
      </c>
      <c r="U186" s="300" t="str">
        <f t="shared" si="27"/>
        <v>ガソリン</v>
      </c>
      <c r="V186" s="300" t="str">
        <f t="shared" si="28"/>
        <v>3.5 t～</v>
      </c>
      <c r="W186" s="300" t="str">
        <f t="shared" si="29"/>
        <v>H21</v>
      </c>
      <c r="X186" s="301" t="str">
        <f t="shared" si="30"/>
        <v>QAG</v>
      </c>
      <c r="Y186" s="380" t="s">
        <v>1705</v>
      </c>
      <c r="Z186" s="300">
        <f t="shared" si="31"/>
        <v>4.4999999999999998E-2</v>
      </c>
      <c r="AA186" s="300">
        <f t="shared" si="32"/>
        <v>0</v>
      </c>
      <c r="AB186" s="361">
        <f t="shared" si="33"/>
        <v>2.3199999999999998</v>
      </c>
      <c r="AD186" s="272"/>
      <c r="AE186" s="272"/>
      <c r="AF186" s="272"/>
      <c r="AG186" s="272"/>
      <c r="AH186" s="272"/>
      <c r="AI186" s="272"/>
    </row>
    <row r="187" spans="1:35" s="282" customFormat="1" x14ac:dyDescent="0.2">
      <c r="A187" s="72" t="str">
        <f t="shared" si="36"/>
        <v>貨4ガQLG</v>
      </c>
      <c r="B187" s="72" t="s">
        <v>884</v>
      </c>
      <c r="C187" s="72" t="s">
        <v>856</v>
      </c>
      <c r="D187" s="72" t="s">
        <v>1100</v>
      </c>
      <c r="E187" s="291" t="s">
        <v>1549</v>
      </c>
      <c r="F187" s="291">
        <v>4.4999999999999998E-2</v>
      </c>
      <c r="G187" s="72">
        <v>0</v>
      </c>
      <c r="H187" s="86">
        <v>2.3199999999999998</v>
      </c>
      <c r="I187" s="12" t="s">
        <v>1480</v>
      </c>
      <c r="J187" s="72"/>
      <c r="K187" s="72"/>
      <c r="L187" s="72"/>
      <c r="M187" s="72"/>
      <c r="N187" s="72"/>
      <c r="O187" s="72"/>
      <c r="P187" s="72"/>
      <c r="Q187" s="72"/>
      <c r="R187" s="72"/>
      <c r="S187" s="72"/>
      <c r="T187" s="318" t="str">
        <f t="shared" si="26"/>
        <v>トラック・バス</v>
      </c>
      <c r="U187" s="300" t="str">
        <f t="shared" si="27"/>
        <v>ガソリン</v>
      </c>
      <c r="V187" s="300" t="str">
        <f t="shared" si="28"/>
        <v>3.5 t～</v>
      </c>
      <c r="W187" s="300" t="str">
        <f t="shared" si="29"/>
        <v>H21</v>
      </c>
      <c r="X187" s="301" t="str">
        <f t="shared" si="30"/>
        <v>QLG</v>
      </c>
      <c r="Y187" s="380" t="s">
        <v>1705</v>
      </c>
      <c r="Z187" s="300">
        <f t="shared" si="31"/>
        <v>4.4999999999999998E-2</v>
      </c>
      <c r="AA187" s="300">
        <f t="shared" si="32"/>
        <v>0</v>
      </c>
      <c r="AB187" s="361">
        <f t="shared" si="33"/>
        <v>2.3199999999999998</v>
      </c>
      <c r="AD187" s="272"/>
      <c r="AE187" s="272"/>
      <c r="AF187" s="272"/>
      <c r="AG187" s="272"/>
      <c r="AH187" s="272"/>
      <c r="AI187" s="272"/>
    </row>
    <row r="188" spans="1:35" s="272" customFormat="1" x14ac:dyDescent="0.2">
      <c r="A188" s="72" t="str">
        <f t="shared" ref="A188:A204" si="37">CONCATENATE(C188,E188)</f>
        <v>貨1L-</v>
      </c>
      <c r="B188" s="72" t="s">
        <v>860</v>
      </c>
      <c r="C188" s="72" t="s">
        <v>792</v>
      </c>
      <c r="D188" s="72" t="s">
        <v>1181</v>
      </c>
      <c r="E188" s="72" t="s">
        <v>1182</v>
      </c>
      <c r="F188" s="72">
        <v>2.1800000000000002</v>
      </c>
      <c r="G188" s="72">
        <v>0</v>
      </c>
      <c r="H188" s="72">
        <v>3</v>
      </c>
      <c r="I188" s="12" t="s">
        <v>235</v>
      </c>
      <c r="J188" s="72"/>
      <c r="K188" s="72"/>
      <c r="L188" s="72"/>
      <c r="M188" s="72"/>
      <c r="N188" s="72"/>
      <c r="O188" s="72"/>
      <c r="P188" s="72"/>
      <c r="Q188" s="72"/>
      <c r="R188" s="72"/>
      <c r="S188" s="72"/>
      <c r="T188" s="318" t="str">
        <f t="shared" si="26"/>
        <v>トラック・バス</v>
      </c>
      <c r="U188" s="300" t="str">
        <f t="shared" si="27"/>
        <v>LPG</v>
      </c>
      <c r="V188" s="300" t="str">
        <f t="shared" si="28"/>
        <v>～1.7 t</v>
      </c>
      <c r="W188" s="300" t="str">
        <f t="shared" si="29"/>
        <v>S50前</v>
      </c>
      <c r="X188" s="301" t="str">
        <f t="shared" si="30"/>
        <v>-</v>
      </c>
      <c r="Y188" s="287"/>
      <c r="Z188" s="300">
        <f t="shared" si="31"/>
        <v>2.1800000000000002</v>
      </c>
      <c r="AA188" s="300">
        <f t="shared" si="32"/>
        <v>0</v>
      </c>
      <c r="AB188" s="361">
        <f t="shared" si="33"/>
        <v>3</v>
      </c>
    </row>
    <row r="189" spans="1:35" s="272" customFormat="1" x14ac:dyDescent="0.2">
      <c r="A189" s="72" t="str">
        <f t="shared" si="37"/>
        <v>貨1LH</v>
      </c>
      <c r="B189" s="72" t="s">
        <v>860</v>
      </c>
      <c r="C189" s="72" t="s">
        <v>792</v>
      </c>
      <c r="D189" s="72" t="s">
        <v>1184</v>
      </c>
      <c r="E189" s="72" t="s">
        <v>1185</v>
      </c>
      <c r="F189" s="72">
        <v>2.1800000000000002</v>
      </c>
      <c r="G189" s="72">
        <v>0</v>
      </c>
      <c r="H189" s="72">
        <v>3</v>
      </c>
      <c r="I189" s="12" t="s">
        <v>235</v>
      </c>
      <c r="J189" s="72"/>
      <c r="K189" s="72"/>
      <c r="L189" s="72"/>
      <c r="M189" s="72"/>
      <c r="N189" s="72"/>
      <c r="O189" s="72"/>
      <c r="P189" s="72"/>
      <c r="Q189" s="72"/>
      <c r="R189" s="72"/>
      <c r="S189" s="72"/>
      <c r="T189" s="318" t="str">
        <f t="shared" si="26"/>
        <v>トラック・バス</v>
      </c>
      <c r="U189" s="300" t="str">
        <f t="shared" si="27"/>
        <v>LPG</v>
      </c>
      <c r="V189" s="300" t="str">
        <f t="shared" si="28"/>
        <v>～1.7 t</v>
      </c>
      <c r="W189" s="300" t="str">
        <f t="shared" si="29"/>
        <v>S50</v>
      </c>
      <c r="X189" s="301" t="str">
        <f t="shared" si="30"/>
        <v>H</v>
      </c>
      <c r="Y189" s="287"/>
      <c r="Z189" s="300">
        <f t="shared" si="31"/>
        <v>2.1800000000000002</v>
      </c>
      <c r="AA189" s="300">
        <f t="shared" si="32"/>
        <v>0</v>
      </c>
      <c r="AB189" s="361">
        <f t="shared" si="33"/>
        <v>3</v>
      </c>
    </row>
    <row r="190" spans="1:35" s="272" customFormat="1" x14ac:dyDescent="0.2">
      <c r="A190" s="72" t="str">
        <f t="shared" si="37"/>
        <v>貨1LJ</v>
      </c>
      <c r="B190" s="72" t="s">
        <v>860</v>
      </c>
      <c r="C190" s="72" t="s">
        <v>792</v>
      </c>
      <c r="D190" s="72" t="s">
        <v>0</v>
      </c>
      <c r="E190" s="72" t="s">
        <v>7</v>
      </c>
      <c r="F190" s="72">
        <v>1</v>
      </c>
      <c r="G190" s="72">
        <v>0</v>
      </c>
      <c r="H190" s="72">
        <v>3</v>
      </c>
      <c r="I190" s="12" t="s">
        <v>235</v>
      </c>
      <c r="J190" s="72"/>
      <c r="K190" s="72"/>
      <c r="L190" s="72"/>
      <c r="M190" s="72"/>
      <c r="N190" s="72"/>
      <c r="O190" s="72"/>
      <c r="P190" s="72"/>
      <c r="Q190" s="72"/>
      <c r="R190" s="72"/>
      <c r="S190" s="72"/>
      <c r="T190" s="318" t="str">
        <f t="shared" si="26"/>
        <v>トラック・バス</v>
      </c>
      <c r="U190" s="300" t="str">
        <f t="shared" si="27"/>
        <v>LPG</v>
      </c>
      <c r="V190" s="300" t="str">
        <f t="shared" si="28"/>
        <v>～1.7 t</v>
      </c>
      <c r="W190" s="300" t="str">
        <f t="shared" si="29"/>
        <v>S54</v>
      </c>
      <c r="X190" s="301" t="str">
        <f t="shared" si="30"/>
        <v>J</v>
      </c>
      <c r="Y190" s="287"/>
      <c r="Z190" s="300">
        <f t="shared" si="31"/>
        <v>1</v>
      </c>
      <c r="AA190" s="300">
        <f t="shared" si="32"/>
        <v>0</v>
      </c>
      <c r="AB190" s="361">
        <f t="shared" si="33"/>
        <v>3</v>
      </c>
    </row>
    <row r="191" spans="1:35" s="272" customFormat="1" x14ac:dyDescent="0.2">
      <c r="A191" s="72" t="str">
        <f t="shared" si="37"/>
        <v>貨1LL</v>
      </c>
      <c r="B191" s="72" t="s">
        <v>860</v>
      </c>
      <c r="C191" s="72" t="s">
        <v>792</v>
      </c>
      <c r="D191" s="72" t="s">
        <v>9</v>
      </c>
      <c r="E191" s="72" t="s">
        <v>10</v>
      </c>
      <c r="F191" s="72">
        <v>0.6</v>
      </c>
      <c r="G191" s="72">
        <v>0</v>
      </c>
      <c r="H191" s="72">
        <v>3</v>
      </c>
      <c r="I191" s="12" t="s">
        <v>235</v>
      </c>
      <c r="J191" s="72"/>
      <c r="K191" s="72"/>
      <c r="L191" s="72"/>
      <c r="M191" s="72"/>
      <c r="N191" s="72"/>
      <c r="O191" s="72"/>
      <c r="P191" s="72"/>
      <c r="Q191" s="72"/>
      <c r="R191" s="72"/>
      <c r="S191" s="72"/>
      <c r="T191" s="318" t="str">
        <f t="shared" si="26"/>
        <v>トラック・バス</v>
      </c>
      <c r="U191" s="300" t="str">
        <f t="shared" si="27"/>
        <v>LPG</v>
      </c>
      <c r="V191" s="300" t="str">
        <f t="shared" si="28"/>
        <v>～1.7 t</v>
      </c>
      <c r="W191" s="300" t="str">
        <f t="shared" si="29"/>
        <v>S56</v>
      </c>
      <c r="X191" s="301" t="str">
        <f t="shared" si="30"/>
        <v>L</v>
      </c>
      <c r="Y191" s="287"/>
      <c r="Z191" s="300">
        <f t="shared" si="31"/>
        <v>0.6</v>
      </c>
      <c r="AA191" s="300">
        <f t="shared" si="32"/>
        <v>0</v>
      </c>
      <c r="AB191" s="361">
        <f t="shared" si="33"/>
        <v>3</v>
      </c>
    </row>
    <row r="192" spans="1:35" s="272" customFormat="1" x14ac:dyDescent="0.2">
      <c r="A192" s="72" t="str">
        <f t="shared" si="37"/>
        <v>貨1LR</v>
      </c>
      <c r="B192" s="72" t="s">
        <v>860</v>
      </c>
      <c r="C192" s="72" t="s">
        <v>792</v>
      </c>
      <c r="D192" s="72" t="s">
        <v>13</v>
      </c>
      <c r="E192" s="72" t="s">
        <v>78</v>
      </c>
      <c r="F192" s="72">
        <v>0.25</v>
      </c>
      <c r="G192" s="72">
        <v>0</v>
      </c>
      <c r="H192" s="72">
        <v>3</v>
      </c>
      <c r="I192" s="12" t="s">
        <v>235</v>
      </c>
      <c r="J192" s="72"/>
      <c r="K192" s="282"/>
      <c r="L192" s="282"/>
      <c r="M192" s="282"/>
      <c r="N192" s="282"/>
      <c r="O192" s="282"/>
      <c r="P192" s="282"/>
      <c r="Q192" s="282"/>
      <c r="R192" s="282"/>
      <c r="S192" s="282"/>
      <c r="T192" s="318" t="str">
        <f t="shared" si="26"/>
        <v>トラック・バス</v>
      </c>
      <c r="U192" s="300" t="str">
        <f t="shared" si="27"/>
        <v>LPG</v>
      </c>
      <c r="V192" s="300" t="str">
        <f t="shared" si="28"/>
        <v>～1.7 t</v>
      </c>
      <c r="W192" s="300" t="str">
        <f t="shared" si="29"/>
        <v>S63,H10</v>
      </c>
      <c r="X192" s="301" t="str">
        <f t="shared" si="30"/>
        <v>R</v>
      </c>
      <c r="Y192" s="287"/>
      <c r="Z192" s="300">
        <f t="shared" si="31"/>
        <v>0.25</v>
      </c>
      <c r="AA192" s="300">
        <f t="shared" si="32"/>
        <v>0</v>
      </c>
      <c r="AB192" s="361">
        <f t="shared" si="33"/>
        <v>3</v>
      </c>
      <c r="AD192" s="72"/>
      <c r="AE192" s="72"/>
      <c r="AF192" s="72"/>
      <c r="AG192" s="72"/>
      <c r="AH192" s="72"/>
      <c r="AI192" s="72"/>
    </row>
    <row r="193" spans="1:35" s="272" customFormat="1" x14ac:dyDescent="0.2">
      <c r="A193" s="72" t="str">
        <f t="shared" si="37"/>
        <v>貨1LGG</v>
      </c>
      <c r="B193" s="72" t="s">
        <v>860</v>
      </c>
      <c r="C193" s="72" t="s">
        <v>792</v>
      </c>
      <c r="D193" s="72" t="s">
        <v>13</v>
      </c>
      <c r="E193" s="72" t="s">
        <v>54</v>
      </c>
      <c r="F193" s="72">
        <v>0.25</v>
      </c>
      <c r="G193" s="72">
        <v>0</v>
      </c>
      <c r="H193" s="72">
        <v>3</v>
      </c>
      <c r="I193" s="12" t="s">
        <v>235</v>
      </c>
      <c r="J193" s="72"/>
      <c r="K193" s="282"/>
      <c r="L193" s="282"/>
      <c r="M193" s="282"/>
      <c r="N193" s="282"/>
      <c r="O193" s="282"/>
      <c r="P193" s="282"/>
      <c r="Q193" s="282"/>
      <c r="R193" s="282"/>
      <c r="S193" s="282"/>
      <c r="T193" s="318" t="str">
        <f t="shared" si="26"/>
        <v>トラック・バス</v>
      </c>
      <c r="U193" s="300" t="str">
        <f t="shared" si="27"/>
        <v>LPG</v>
      </c>
      <c r="V193" s="300" t="str">
        <f t="shared" si="28"/>
        <v>～1.7 t</v>
      </c>
      <c r="W193" s="300" t="str">
        <f t="shared" si="29"/>
        <v>S63,H10</v>
      </c>
      <c r="X193" s="301" t="str">
        <f t="shared" si="30"/>
        <v>GG</v>
      </c>
      <c r="Y193" s="287"/>
      <c r="Z193" s="300">
        <f t="shared" si="31"/>
        <v>0.25</v>
      </c>
      <c r="AA193" s="300">
        <f t="shared" si="32"/>
        <v>0</v>
      </c>
      <c r="AB193" s="361">
        <f t="shared" si="33"/>
        <v>3</v>
      </c>
      <c r="AD193" s="72"/>
      <c r="AE193" s="72"/>
      <c r="AF193" s="72"/>
      <c r="AG193" s="72"/>
      <c r="AH193" s="72"/>
      <c r="AI193" s="72"/>
    </row>
    <row r="194" spans="1:35" x14ac:dyDescent="0.2">
      <c r="A194" s="72" t="str">
        <f t="shared" si="37"/>
        <v>貨1LHL</v>
      </c>
      <c r="B194" s="72" t="s">
        <v>860</v>
      </c>
      <c r="C194" s="72" t="s">
        <v>792</v>
      </c>
      <c r="D194" s="72" t="s">
        <v>13</v>
      </c>
      <c r="E194" s="72" t="s">
        <v>62</v>
      </c>
      <c r="F194" s="72">
        <v>0.125</v>
      </c>
      <c r="G194" s="72">
        <v>0</v>
      </c>
      <c r="H194" s="72">
        <v>3</v>
      </c>
      <c r="I194" s="12" t="s">
        <v>241</v>
      </c>
      <c r="J194" s="72" t="s">
        <v>242</v>
      </c>
      <c r="K194" s="272"/>
      <c r="L194" s="272"/>
      <c r="M194" s="272"/>
      <c r="N194" s="272"/>
      <c r="O194" s="272"/>
      <c r="P194" s="272"/>
      <c r="Q194" s="272"/>
      <c r="R194" s="272"/>
      <c r="S194" s="272"/>
      <c r="T194" s="318" t="str">
        <f t="shared" si="26"/>
        <v>トラック・バス</v>
      </c>
      <c r="U194" s="300" t="str">
        <f t="shared" si="27"/>
        <v>LPG</v>
      </c>
      <c r="V194" s="300" t="str">
        <f t="shared" si="28"/>
        <v>～1.7 t</v>
      </c>
      <c r="W194" s="300" t="str">
        <f t="shared" si="29"/>
        <v>S63,H10</v>
      </c>
      <c r="X194" s="301" t="str">
        <f t="shared" si="30"/>
        <v>HL</v>
      </c>
      <c r="Y194" s="287"/>
      <c r="Z194" s="300">
        <f t="shared" si="31"/>
        <v>0.125</v>
      </c>
      <c r="AA194" s="300">
        <f t="shared" si="32"/>
        <v>0</v>
      </c>
      <c r="AB194" s="361">
        <f t="shared" si="33"/>
        <v>3</v>
      </c>
    </row>
    <row r="195" spans="1:35" x14ac:dyDescent="0.2">
      <c r="A195" s="72" t="str">
        <f t="shared" si="37"/>
        <v>貨1LGJ</v>
      </c>
      <c r="B195" s="72" t="s">
        <v>860</v>
      </c>
      <c r="C195" s="72" t="s">
        <v>792</v>
      </c>
      <c r="D195" s="72" t="s">
        <v>15</v>
      </c>
      <c r="E195" s="72" t="s">
        <v>56</v>
      </c>
      <c r="F195" s="72">
        <v>0.08</v>
      </c>
      <c r="G195" s="72">
        <v>0</v>
      </c>
      <c r="H195" s="72">
        <v>3</v>
      </c>
      <c r="I195" s="12" t="s">
        <v>235</v>
      </c>
      <c r="K195" s="272"/>
      <c r="L195" s="272"/>
      <c r="M195" s="272"/>
      <c r="N195" s="272"/>
      <c r="O195" s="272"/>
      <c r="P195" s="272"/>
      <c r="Q195" s="272"/>
      <c r="R195" s="272"/>
      <c r="S195" s="272"/>
      <c r="T195" s="318" t="str">
        <f t="shared" si="26"/>
        <v>トラック・バス</v>
      </c>
      <c r="U195" s="300" t="str">
        <f t="shared" si="27"/>
        <v>LPG</v>
      </c>
      <c r="V195" s="300" t="str">
        <f t="shared" si="28"/>
        <v>～1.7 t</v>
      </c>
      <c r="W195" s="300" t="str">
        <f t="shared" si="29"/>
        <v>H12</v>
      </c>
      <c r="X195" s="301" t="str">
        <f t="shared" si="30"/>
        <v>GJ</v>
      </c>
      <c r="Y195" s="287"/>
      <c r="Z195" s="300">
        <f t="shared" si="31"/>
        <v>0.08</v>
      </c>
      <c r="AA195" s="300">
        <f t="shared" si="32"/>
        <v>0</v>
      </c>
      <c r="AB195" s="361">
        <f t="shared" si="33"/>
        <v>3</v>
      </c>
    </row>
    <row r="196" spans="1:35" x14ac:dyDescent="0.2">
      <c r="A196" s="72" t="str">
        <f t="shared" si="37"/>
        <v>貨1LHP</v>
      </c>
      <c r="B196" s="72" t="s">
        <v>860</v>
      </c>
      <c r="C196" s="72" t="s">
        <v>792</v>
      </c>
      <c r="D196" s="72" t="s">
        <v>15</v>
      </c>
      <c r="E196" s="72" t="s">
        <v>64</v>
      </c>
      <c r="F196" s="72">
        <v>0.04</v>
      </c>
      <c r="G196" s="72">
        <v>0</v>
      </c>
      <c r="H196" s="72">
        <v>3</v>
      </c>
      <c r="I196" s="12" t="s">
        <v>241</v>
      </c>
      <c r="J196" s="72" t="s">
        <v>242</v>
      </c>
      <c r="K196" s="272"/>
      <c r="L196" s="272"/>
      <c r="M196" s="272"/>
      <c r="N196" s="272"/>
      <c r="O196" s="272"/>
      <c r="P196" s="272"/>
      <c r="Q196" s="272"/>
      <c r="R196" s="272"/>
      <c r="S196" s="272"/>
      <c r="T196" s="318" t="str">
        <f t="shared" si="26"/>
        <v>トラック・バス</v>
      </c>
      <c r="U196" s="300" t="str">
        <f t="shared" si="27"/>
        <v>LPG</v>
      </c>
      <c r="V196" s="300" t="str">
        <f t="shared" si="28"/>
        <v>～1.7 t</v>
      </c>
      <c r="W196" s="300" t="str">
        <f t="shared" si="29"/>
        <v>H12</v>
      </c>
      <c r="X196" s="301" t="str">
        <f t="shared" si="30"/>
        <v>HP</v>
      </c>
      <c r="Y196" s="287"/>
      <c r="Z196" s="300">
        <f t="shared" si="31"/>
        <v>0.04</v>
      </c>
      <c r="AA196" s="300">
        <f t="shared" si="32"/>
        <v>0</v>
      </c>
      <c r="AB196" s="361">
        <f t="shared" si="33"/>
        <v>3</v>
      </c>
    </row>
    <row r="197" spans="1:35" x14ac:dyDescent="0.2">
      <c r="A197" s="72" t="str">
        <f t="shared" si="37"/>
        <v>貨1LTB</v>
      </c>
      <c r="B197" s="72" t="s">
        <v>860</v>
      </c>
      <c r="C197" s="72" t="s">
        <v>792</v>
      </c>
      <c r="D197" s="72" t="s">
        <v>15</v>
      </c>
      <c r="E197" s="72" t="s">
        <v>80</v>
      </c>
      <c r="F197" s="284">
        <v>0.06</v>
      </c>
      <c r="G197" s="72">
        <v>0</v>
      </c>
      <c r="H197" s="72">
        <v>3</v>
      </c>
      <c r="I197" s="12" t="s">
        <v>235</v>
      </c>
      <c r="J197" s="72" t="s">
        <v>243</v>
      </c>
      <c r="K197" s="272"/>
      <c r="L197" s="272"/>
      <c r="M197" s="272"/>
      <c r="N197" s="272"/>
      <c r="O197" s="272"/>
      <c r="P197" s="272"/>
      <c r="Q197" s="272"/>
      <c r="R197" s="272"/>
      <c r="S197" s="272"/>
      <c r="T197" s="318" t="str">
        <f t="shared" ref="T197:T260" si="38">IF(LEFT(C197,1)="貨","トラック・バス","乗用車")</f>
        <v>トラック・バス</v>
      </c>
      <c r="U197" s="300" t="str">
        <f t="shared" ref="U197:U260" si="39">VLOOKUP(RIGHT(C197,1),$AL$4:$AM$8,2,FALSE)</f>
        <v>LPG</v>
      </c>
      <c r="V197" s="300" t="str">
        <f t="shared" ref="V197:V260" si="40">VLOOKUP(VALUE(MID(C197,2,1)),$AL$10:$AM$15,2,FALSE)</f>
        <v>～1.7 t</v>
      </c>
      <c r="W197" s="300" t="str">
        <f t="shared" ref="W197:W260" si="41">D197</f>
        <v>H12</v>
      </c>
      <c r="X197" s="301" t="str">
        <f t="shared" ref="X197:X260" si="42">E197</f>
        <v>TB</v>
      </c>
      <c r="Y197" s="287" t="s">
        <v>243</v>
      </c>
      <c r="Z197" s="300">
        <f t="shared" ref="Z197:Z260" si="43">F197</f>
        <v>0.06</v>
      </c>
      <c r="AA197" s="300">
        <f t="shared" ref="AA197:AA260" si="44">G197</f>
        <v>0</v>
      </c>
      <c r="AB197" s="361">
        <f t="shared" ref="AB197:AB260" si="45">H197</f>
        <v>3</v>
      </c>
    </row>
    <row r="198" spans="1:35" x14ac:dyDescent="0.2">
      <c r="A198" s="72" t="str">
        <f t="shared" si="37"/>
        <v>貨1LXB</v>
      </c>
      <c r="B198" s="72" t="s">
        <v>860</v>
      </c>
      <c r="C198" s="72" t="s">
        <v>792</v>
      </c>
      <c r="D198" s="72" t="s">
        <v>15</v>
      </c>
      <c r="E198" s="72" t="s">
        <v>94</v>
      </c>
      <c r="F198" s="284">
        <v>0.06</v>
      </c>
      <c r="G198" s="72">
        <v>0</v>
      </c>
      <c r="H198" s="72">
        <v>3</v>
      </c>
      <c r="I198" s="12" t="s">
        <v>241</v>
      </c>
      <c r="J198" s="72" t="s">
        <v>972</v>
      </c>
      <c r="K198" s="272"/>
      <c r="L198" s="272"/>
      <c r="M198" s="272"/>
      <c r="N198" s="272"/>
      <c r="O198" s="272"/>
      <c r="P198" s="272"/>
      <c r="Q198" s="272"/>
      <c r="R198" s="272"/>
      <c r="S198" s="272"/>
      <c r="T198" s="318" t="str">
        <f t="shared" si="38"/>
        <v>トラック・バス</v>
      </c>
      <c r="U198" s="300" t="str">
        <f t="shared" si="39"/>
        <v>LPG</v>
      </c>
      <c r="V198" s="300" t="str">
        <f t="shared" si="40"/>
        <v>～1.7 t</v>
      </c>
      <c r="W198" s="300" t="str">
        <f t="shared" si="41"/>
        <v>H12</v>
      </c>
      <c r="X198" s="301" t="str">
        <f t="shared" si="42"/>
        <v>XB</v>
      </c>
      <c r="Y198" s="287" t="s">
        <v>243</v>
      </c>
      <c r="Z198" s="300">
        <f t="shared" si="43"/>
        <v>0.06</v>
      </c>
      <c r="AA198" s="300">
        <f t="shared" si="44"/>
        <v>0</v>
      </c>
      <c r="AB198" s="361">
        <f t="shared" si="45"/>
        <v>3</v>
      </c>
    </row>
    <row r="199" spans="1:35" x14ac:dyDescent="0.2">
      <c r="A199" s="72" t="str">
        <f t="shared" si="37"/>
        <v>貨1LLB</v>
      </c>
      <c r="B199" s="72" t="s">
        <v>860</v>
      </c>
      <c r="C199" s="72" t="s">
        <v>792</v>
      </c>
      <c r="D199" s="72" t="s">
        <v>15</v>
      </c>
      <c r="E199" s="72" t="s">
        <v>71</v>
      </c>
      <c r="F199" s="72">
        <v>0.04</v>
      </c>
      <c r="G199" s="72">
        <v>0</v>
      </c>
      <c r="H199" s="72">
        <v>3</v>
      </c>
      <c r="I199" s="12" t="s">
        <v>235</v>
      </c>
      <c r="J199" s="72" t="s">
        <v>244</v>
      </c>
      <c r="K199" s="272"/>
      <c r="L199" s="272"/>
      <c r="M199" s="272"/>
      <c r="N199" s="272"/>
      <c r="O199" s="272"/>
      <c r="P199" s="272"/>
      <c r="Q199" s="272"/>
      <c r="R199" s="272"/>
      <c r="S199" s="272"/>
      <c r="T199" s="318" t="str">
        <f t="shared" si="38"/>
        <v>トラック・バス</v>
      </c>
      <c r="U199" s="300" t="str">
        <f t="shared" si="39"/>
        <v>LPG</v>
      </c>
      <c r="V199" s="300" t="str">
        <f t="shared" si="40"/>
        <v>～1.7 t</v>
      </c>
      <c r="W199" s="300" t="str">
        <f t="shared" si="41"/>
        <v>H12</v>
      </c>
      <c r="X199" s="301" t="str">
        <f t="shared" si="42"/>
        <v>LB</v>
      </c>
      <c r="Y199" s="287" t="s">
        <v>244</v>
      </c>
      <c r="Z199" s="300">
        <f t="shared" si="43"/>
        <v>0.04</v>
      </c>
      <c r="AA199" s="300">
        <f t="shared" si="44"/>
        <v>0</v>
      </c>
      <c r="AB199" s="361">
        <f t="shared" si="45"/>
        <v>3</v>
      </c>
    </row>
    <row r="200" spans="1:35" x14ac:dyDescent="0.2">
      <c r="A200" s="72" t="str">
        <f t="shared" si="37"/>
        <v>貨1LYB</v>
      </c>
      <c r="B200" s="72" t="s">
        <v>860</v>
      </c>
      <c r="C200" s="72" t="s">
        <v>792</v>
      </c>
      <c r="D200" s="72" t="s">
        <v>15</v>
      </c>
      <c r="E200" s="72" t="s">
        <v>98</v>
      </c>
      <c r="F200" s="72">
        <v>0.04</v>
      </c>
      <c r="G200" s="72">
        <v>0</v>
      </c>
      <c r="H200" s="72">
        <v>3</v>
      </c>
      <c r="I200" s="12" t="s">
        <v>241</v>
      </c>
      <c r="J200" s="72" t="s">
        <v>973</v>
      </c>
      <c r="T200" s="318" t="str">
        <f t="shared" si="38"/>
        <v>トラック・バス</v>
      </c>
      <c r="U200" s="300" t="str">
        <f t="shared" si="39"/>
        <v>LPG</v>
      </c>
      <c r="V200" s="300" t="str">
        <f t="shared" si="40"/>
        <v>～1.7 t</v>
      </c>
      <c r="W200" s="300" t="str">
        <f t="shared" si="41"/>
        <v>H12</v>
      </c>
      <c r="X200" s="301" t="str">
        <f t="shared" si="42"/>
        <v>YB</v>
      </c>
      <c r="Y200" s="287" t="s">
        <v>244</v>
      </c>
      <c r="Z200" s="300">
        <f t="shared" si="43"/>
        <v>0.04</v>
      </c>
      <c r="AA200" s="300">
        <f t="shared" si="44"/>
        <v>0</v>
      </c>
      <c r="AB200" s="361">
        <f t="shared" si="45"/>
        <v>3</v>
      </c>
    </row>
    <row r="201" spans="1:35" x14ac:dyDescent="0.2">
      <c r="A201" s="72" t="str">
        <f t="shared" si="37"/>
        <v>貨1LUB</v>
      </c>
      <c r="B201" s="72" t="s">
        <v>860</v>
      </c>
      <c r="C201" s="72" t="s">
        <v>792</v>
      </c>
      <c r="D201" s="72" t="s">
        <v>15</v>
      </c>
      <c r="E201" s="72" t="s">
        <v>87</v>
      </c>
      <c r="F201" s="72">
        <v>0.02</v>
      </c>
      <c r="G201" s="72">
        <v>0</v>
      </c>
      <c r="H201" s="72">
        <v>3</v>
      </c>
      <c r="I201" s="12" t="s">
        <v>235</v>
      </c>
      <c r="J201" s="72" t="s">
        <v>245</v>
      </c>
      <c r="T201" s="318" t="str">
        <f t="shared" si="38"/>
        <v>トラック・バス</v>
      </c>
      <c r="U201" s="300" t="str">
        <f t="shared" si="39"/>
        <v>LPG</v>
      </c>
      <c r="V201" s="300" t="str">
        <f t="shared" si="40"/>
        <v>～1.7 t</v>
      </c>
      <c r="W201" s="300" t="str">
        <f t="shared" si="41"/>
        <v>H12</v>
      </c>
      <c r="X201" s="301" t="str">
        <f t="shared" si="42"/>
        <v>UB</v>
      </c>
      <c r="Y201" s="287" t="s">
        <v>245</v>
      </c>
      <c r="Z201" s="300">
        <f t="shared" si="43"/>
        <v>0.02</v>
      </c>
      <c r="AA201" s="300">
        <f t="shared" si="44"/>
        <v>0</v>
      </c>
      <c r="AB201" s="361">
        <f t="shared" si="45"/>
        <v>3</v>
      </c>
    </row>
    <row r="202" spans="1:35" x14ac:dyDescent="0.2">
      <c r="A202" s="72" t="str">
        <f t="shared" si="37"/>
        <v>貨1LZB</v>
      </c>
      <c r="B202" s="72" t="s">
        <v>860</v>
      </c>
      <c r="C202" s="72" t="s">
        <v>792</v>
      </c>
      <c r="D202" s="72" t="s">
        <v>15</v>
      </c>
      <c r="E202" s="72" t="s">
        <v>102</v>
      </c>
      <c r="F202" s="72">
        <v>0.02</v>
      </c>
      <c r="G202" s="72">
        <v>0</v>
      </c>
      <c r="H202" s="72">
        <v>3</v>
      </c>
      <c r="I202" s="12" t="s">
        <v>241</v>
      </c>
      <c r="J202" s="72" t="s">
        <v>974</v>
      </c>
      <c r="T202" s="318" t="str">
        <f t="shared" si="38"/>
        <v>トラック・バス</v>
      </c>
      <c r="U202" s="300" t="str">
        <f t="shared" si="39"/>
        <v>LPG</v>
      </c>
      <c r="V202" s="300" t="str">
        <f t="shared" si="40"/>
        <v>～1.7 t</v>
      </c>
      <c r="W202" s="300" t="str">
        <f t="shared" si="41"/>
        <v>H12</v>
      </c>
      <c r="X202" s="301" t="str">
        <f t="shared" si="42"/>
        <v>ZB</v>
      </c>
      <c r="Y202" s="287" t="s">
        <v>245</v>
      </c>
      <c r="Z202" s="300">
        <f t="shared" si="43"/>
        <v>0.02</v>
      </c>
      <c r="AA202" s="300">
        <f t="shared" si="44"/>
        <v>0</v>
      </c>
      <c r="AB202" s="361">
        <f t="shared" si="45"/>
        <v>3</v>
      </c>
    </row>
    <row r="203" spans="1:35" x14ac:dyDescent="0.2">
      <c r="A203" s="72" t="str">
        <f t="shared" si="37"/>
        <v>貨1LABE</v>
      </c>
      <c r="B203" s="282" t="s">
        <v>860</v>
      </c>
      <c r="C203" s="282" t="s">
        <v>792</v>
      </c>
      <c r="D203" s="282" t="s">
        <v>839</v>
      </c>
      <c r="E203" s="282" t="s">
        <v>246</v>
      </c>
      <c r="F203" s="282">
        <v>0.05</v>
      </c>
      <c r="G203" s="72">
        <v>0</v>
      </c>
      <c r="H203" s="72">
        <v>3</v>
      </c>
      <c r="I203" s="283" t="s">
        <v>235</v>
      </c>
      <c r="J203" s="282"/>
      <c r="T203" s="318" t="str">
        <f t="shared" si="38"/>
        <v>トラック・バス</v>
      </c>
      <c r="U203" s="300" t="str">
        <f t="shared" si="39"/>
        <v>LPG</v>
      </c>
      <c r="V203" s="300" t="str">
        <f t="shared" si="40"/>
        <v>～1.7 t</v>
      </c>
      <c r="W203" s="300" t="str">
        <f t="shared" si="41"/>
        <v>H17</v>
      </c>
      <c r="X203" s="301" t="str">
        <f t="shared" si="42"/>
        <v>ABE</v>
      </c>
      <c r="Y203" s="287"/>
      <c r="Z203" s="300">
        <f t="shared" si="43"/>
        <v>0.05</v>
      </c>
      <c r="AA203" s="300">
        <f t="shared" si="44"/>
        <v>0</v>
      </c>
      <c r="AB203" s="361">
        <f t="shared" si="45"/>
        <v>3</v>
      </c>
    </row>
    <row r="204" spans="1:35" x14ac:dyDescent="0.2">
      <c r="A204" s="72" t="str">
        <f t="shared" si="37"/>
        <v>貨1LAAE</v>
      </c>
      <c r="B204" s="282" t="s">
        <v>860</v>
      </c>
      <c r="C204" s="282" t="s">
        <v>792</v>
      </c>
      <c r="D204" s="282" t="s">
        <v>839</v>
      </c>
      <c r="E204" s="282" t="s">
        <v>247</v>
      </c>
      <c r="F204" s="282">
        <v>2.5000000000000001E-2</v>
      </c>
      <c r="G204" s="72">
        <v>0</v>
      </c>
      <c r="H204" s="72">
        <v>3</v>
      </c>
      <c r="I204" s="283" t="s">
        <v>241</v>
      </c>
      <c r="J204" s="282" t="s">
        <v>242</v>
      </c>
      <c r="T204" s="318" t="str">
        <f t="shared" si="38"/>
        <v>トラック・バス</v>
      </c>
      <c r="U204" s="300" t="str">
        <f t="shared" si="39"/>
        <v>LPG</v>
      </c>
      <c r="V204" s="300" t="str">
        <f t="shared" si="40"/>
        <v>～1.7 t</v>
      </c>
      <c r="W204" s="300" t="str">
        <f t="shared" si="41"/>
        <v>H17</v>
      </c>
      <c r="X204" s="301" t="str">
        <f t="shared" si="42"/>
        <v>AAE</v>
      </c>
      <c r="Y204" s="287"/>
      <c r="Z204" s="300">
        <f t="shared" si="43"/>
        <v>2.5000000000000001E-2</v>
      </c>
      <c r="AA204" s="300">
        <f t="shared" si="44"/>
        <v>0</v>
      </c>
      <c r="AB204" s="361">
        <f t="shared" si="45"/>
        <v>3</v>
      </c>
    </row>
    <row r="205" spans="1:35" x14ac:dyDescent="0.2">
      <c r="A205" s="72" t="str">
        <f t="shared" ref="A205:A211" si="46">CONCATENATE(C205,E205)</f>
        <v>貨1LALE</v>
      </c>
      <c r="B205" s="282" t="s">
        <v>860</v>
      </c>
      <c r="C205" s="282" t="s">
        <v>792</v>
      </c>
      <c r="D205" s="282" t="s">
        <v>839</v>
      </c>
      <c r="E205" s="286" t="s">
        <v>1510</v>
      </c>
      <c r="F205" s="282">
        <v>1.2500000000000001E-2</v>
      </c>
      <c r="G205" s="72">
        <v>0</v>
      </c>
      <c r="H205" s="72">
        <v>3</v>
      </c>
      <c r="I205" s="283" t="s">
        <v>1520</v>
      </c>
      <c r="J205" s="282"/>
      <c r="T205" s="318" t="str">
        <f t="shared" si="38"/>
        <v>トラック・バス</v>
      </c>
      <c r="U205" s="300" t="str">
        <f t="shared" si="39"/>
        <v>LPG</v>
      </c>
      <c r="V205" s="300" t="str">
        <f t="shared" si="40"/>
        <v>～1.7 t</v>
      </c>
      <c r="W205" s="300" t="str">
        <f t="shared" si="41"/>
        <v>H17</v>
      </c>
      <c r="X205" s="301" t="str">
        <f t="shared" si="42"/>
        <v>ALE</v>
      </c>
      <c r="Y205" s="287"/>
      <c r="Z205" s="300">
        <f t="shared" si="43"/>
        <v>1.2500000000000001E-2</v>
      </c>
      <c r="AA205" s="300">
        <f t="shared" si="44"/>
        <v>0</v>
      </c>
      <c r="AB205" s="361">
        <f t="shared" si="45"/>
        <v>3</v>
      </c>
    </row>
    <row r="206" spans="1:35" x14ac:dyDescent="0.2">
      <c r="A206" s="72" t="str">
        <f t="shared" si="46"/>
        <v>貨1LCAE</v>
      </c>
      <c r="B206" s="282" t="s">
        <v>860</v>
      </c>
      <c r="C206" s="282" t="s">
        <v>792</v>
      </c>
      <c r="D206" s="282" t="s">
        <v>839</v>
      </c>
      <c r="E206" s="273" t="s">
        <v>841</v>
      </c>
      <c r="F206" s="272">
        <v>2.5000000000000001E-2</v>
      </c>
      <c r="G206" s="72">
        <v>0</v>
      </c>
      <c r="H206" s="72">
        <v>3</v>
      </c>
      <c r="I206" s="274" t="s">
        <v>241</v>
      </c>
      <c r="J206" s="273" t="s">
        <v>973</v>
      </c>
      <c r="T206" s="318" t="str">
        <f t="shared" si="38"/>
        <v>トラック・バス</v>
      </c>
      <c r="U206" s="300" t="str">
        <f t="shared" si="39"/>
        <v>LPG</v>
      </c>
      <c r="V206" s="300" t="str">
        <f t="shared" si="40"/>
        <v>～1.7 t</v>
      </c>
      <c r="W206" s="300" t="str">
        <f t="shared" si="41"/>
        <v>H17</v>
      </c>
      <c r="X206" s="301" t="str">
        <f t="shared" si="42"/>
        <v>CAE</v>
      </c>
      <c r="Y206" s="287" t="s">
        <v>1702</v>
      </c>
      <c r="Z206" s="300">
        <f t="shared" si="43"/>
        <v>2.5000000000000001E-2</v>
      </c>
      <c r="AA206" s="300">
        <f t="shared" si="44"/>
        <v>0</v>
      </c>
      <c r="AB206" s="361">
        <f t="shared" si="45"/>
        <v>3</v>
      </c>
    </row>
    <row r="207" spans="1:35" x14ac:dyDescent="0.2">
      <c r="A207" s="72" t="str">
        <f t="shared" si="46"/>
        <v>貨1LCBE</v>
      </c>
      <c r="B207" s="282" t="s">
        <v>860</v>
      </c>
      <c r="C207" s="282" t="s">
        <v>792</v>
      </c>
      <c r="D207" s="282" t="s">
        <v>839</v>
      </c>
      <c r="E207" s="273" t="s">
        <v>842</v>
      </c>
      <c r="F207" s="272">
        <v>2.5000000000000001E-2</v>
      </c>
      <c r="G207" s="72">
        <v>0</v>
      </c>
      <c r="H207" s="72">
        <v>3</v>
      </c>
      <c r="I207" s="274" t="s">
        <v>248</v>
      </c>
      <c r="J207" s="273" t="s">
        <v>244</v>
      </c>
      <c r="T207" s="318" t="str">
        <f t="shared" si="38"/>
        <v>トラック・バス</v>
      </c>
      <c r="U207" s="300" t="str">
        <f t="shared" si="39"/>
        <v>LPG</v>
      </c>
      <c r="V207" s="300" t="str">
        <f t="shared" si="40"/>
        <v>～1.7 t</v>
      </c>
      <c r="W207" s="300" t="str">
        <f t="shared" si="41"/>
        <v>H17</v>
      </c>
      <c r="X207" s="301" t="str">
        <f t="shared" si="42"/>
        <v>CBE</v>
      </c>
      <c r="Y207" s="287" t="s">
        <v>1702</v>
      </c>
      <c r="Z207" s="300">
        <f t="shared" si="43"/>
        <v>2.5000000000000001E-2</v>
      </c>
      <c r="AA207" s="300">
        <f t="shared" si="44"/>
        <v>0</v>
      </c>
      <c r="AB207" s="361">
        <f t="shared" si="45"/>
        <v>3</v>
      </c>
    </row>
    <row r="208" spans="1:35" x14ac:dyDescent="0.2">
      <c r="A208" s="72" t="str">
        <f t="shared" si="46"/>
        <v>貨1LCLE</v>
      </c>
      <c r="B208" s="282" t="s">
        <v>860</v>
      </c>
      <c r="C208" s="282" t="s">
        <v>792</v>
      </c>
      <c r="D208" s="282" t="s">
        <v>839</v>
      </c>
      <c r="E208" s="273" t="s">
        <v>1521</v>
      </c>
      <c r="F208" s="272">
        <v>2.5000000000000001E-2</v>
      </c>
      <c r="G208" s="72">
        <v>0</v>
      </c>
      <c r="H208" s="72">
        <v>3</v>
      </c>
      <c r="I208" s="274" t="s">
        <v>498</v>
      </c>
      <c r="J208" s="273"/>
      <c r="T208" s="318" t="str">
        <f t="shared" si="38"/>
        <v>トラック・バス</v>
      </c>
      <c r="U208" s="300" t="str">
        <f t="shared" si="39"/>
        <v>LPG</v>
      </c>
      <c r="V208" s="300" t="str">
        <f t="shared" si="40"/>
        <v>～1.7 t</v>
      </c>
      <c r="W208" s="300" t="str">
        <f t="shared" si="41"/>
        <v>H17</v>
      </c>
      <c r="X208" s="301" t="str">
        <f t="shared" si="42"/>
        <v>CLE</v>
      </c>
      <c r="Y208" s="287" t="s">
        <v>1702</v>
      </c>
      <c r="Z208" s="300">
        <f t="shared" si="43"/>
        <v>2.5000000000000001E-2</v>
      </c>
      <c r="AA208" s="300">
        <f t="shared" si="44"/>
        <v>0</v>
      </c>
      <c r="AB208" s="361">
        <f t="shared" si="45"/>
        <v>3</v>
      </c>
    </row>
    <row r="209" spans="1:35" x14ac:dyDescent="0.2">
      <c r="A209" s="72" t="str">
        <f t="shared" si="46"/>
        <v>貨1LDAE</v>
      </c>
      <c r="B209" s="282" t="s">
        <v>860</v>
      </c>
      <c r="C209" s="282" t="s">
        <v>792</v>
      </c>
      <c r="D209" s="282" t="s">
        <v>839</v>
      </c>
      <c r="E209" s="273" t="s">
        <v>843</v>
      </c>
      <c r="F209" s="272">
        <v>1.2500000000000001E-2</v>
      </c>
      <c r="G209" s="72">
        <v>0</v>
      </c>
      <c r="H209" s="72">
        <v>3</v>
      </c>
      <c r="I209" s="274" t="s">
        <v>241</v>
      </c>
      <c r="J209" s="273" t="s">
        <v>974</v>
      </c>
      <c r="T209" s="318" t="str">
        <f t="shared" si="38"/>
        <v>トラック・バス</v>
      </c>
      <c r="U209" s="300" t="str">
        <f t="shared" si="39"/>
        <v>LPG</v>
      </c>
      <c r="V209" s="300" t="str">
        <f t="shared" si="40"/>
        <v>～1.7 t</v>
      </c>
      <c r="W209" s="300" t="str">
        <f t="shared" si="41"/>
        <v>H17</v>
      </c>
      <c r="X209" s="301" t="str">
        <f t="shared" si="42"/>
        <v>DAE</v>
      </c>
      <c r="Y209" s="287" t="s">
        <v>1057</v>
      </c>
      <c r="Z209" s="300">
        <f t="shared" si="43"/>
        <v>1.2500000000000001E-2</v>
      </c>
      <c r="AA209" s="300">
        <f t="shared" si="44"/>
        <v>0</v>
      </c>
      <c r="AB209" s="361">
        <f t="shared" si="45"/>
        <v>3</v>
      </c>
    </row>
    <row r="210" spans="1:35" x14ac:dyDescent="0.2">
      <c r="A210" s="72" t="str">
        <f t="shared" si="46"/>
        <v>貨1LDBE</v>
      </c>
      <c r="B210" s="282" t="s">
        <v>860</v>
      </c>
      <c r="C210" s="282" t="s">
        <v>792</v>
      </c>
      <c r="D210" s="282" t="s">
        <v>839</v>
      </c>
      <c r="E210" s="273" t="s">
        <v>844</v>
      </c>
      <c r="F210" s="272">
        <v>1.2500000000000001E-2</v>
      </c>
      <c r="G210" s="72">
        <v>0</v>
      </c>
      <c r="H210" s="72">
        <v>3</v>
      </c>
      <c r="I210" s="274" t="s">
        <v>249</v>
      </c>
      <c r="J210" s="273" t="s">
        <v>245</v>
      </c>
      <c r="T210" s="318" t="str">
        <f t="shared" si="38"/>
        <v>トラック・バス</v>
      </c>
      <c r="U210" s="300" t="str">
        <f t="shared" si="39"/>
        <v>LPG</v>
      </c>
      <c r="V210" s="300" t="str">
        <f t="shared" si="40"/>
        <v>～1.7 t</v>
      </c>
      <c r="W210" s="300" t="str">
        <f t="shared" si="41"/>
        <v>H17</v>
      </c>
      <c r="X210" s="301" t="str">
        <f t="shared" si="42"/>
        <v>DBE</v>
      </c>
      <c r="Y210" s="287" t="s">
        <v>1057</v>
      </c>
      <c r="Z210" s="300">
        <f t="shared" si="43"/>
        <v>1.2500000000000001E-2</v>
      </c>
      <c r="AA210" s="300">
        <f t="shared" si="44"/>
        <v>0</v>
      </c>
      <c r="AB210" s="361">
        <f t="shared" si="45"/>
        <v>3</v>
      </c>
    </row>
    <row r="211" spans="1:35" x14ac:dyDescent="0.2">
      <c r="A211" s="72" t="str">
        <f t="shared" si="46"/>
        <v>貨1LDLE</v>
      </c>
      <c r="B211" s="282" t="s">
        <v>860</v>
      </c>
      <c r="C211" s="282" t="s">
        <v>792</v>
      </c>
      <c r="D211" s="282" t="s">
        <v>839</v>
      </c>
      <c r="E211" s="273" t="s">
        <v>1522</v>
      </c>
      <c r="F211" s="272">
        <v>1.2500000000000001E-2</v>
      </c>
      <c r="G211" s="72">
        <v>0</v>
      </c>
      <c r="H211" s="72">
        <v>3</v>
      </c>
      <c r="I211" s="274" t="s">
        <v>498</v>
      </c>
      <c r="J211" s="273"/>
      <c r="T211" s="318" t="str">
        <f t="shared" si="38"/>
        <v>トラック・バス</v>
      </c>
      <c r="U211" s="300" t="str">
        <f t="shared" si="39"/>
        <v>LPG</v>
      </c>
      <c r="V211" s="300" t="str">
        <f t="shared" si="40"/>
        <v>～1.7 t</v>
      </c>
      <c r="W211" s="300" t="str">
        <f t="shared" si="41"/>
        <v>H17</v>
      </c>
      <c r="X211" s="301" t="str">
        <f t="shared" si="42"/>
        <v>DLE</v>
      </c>
      <c r="Y211" s="287" t="s">
        <v>1057</v>
      </c>
      <c r="Z211" s="300">
        <f t="shared" si="43"/>
        <v>1.2500000000000001E-2</v>
      </c>
      <c r="AA211" s="300">
        <f t="shared" si="44"/>
        <v>0</v>
      </c>
      <c r="AB211" s="361">
        <f t="shared" si="45"/>
        <v>3</v>
      </c>
    </row>
    <row r="212" spans="1:35" x14ac:dyDescent="0.2">
      <c r="A212" s="72" t="str">
        <f t="shared" ref="A212:A253" si="47">CONCATENATE(C212,E212)</f>
        <v>貨1LLBE</v>
      </c>
      <c r="B212" s="72" t="s">
        <v>860</v>
      </c>
      <c r="C212" s="72" t="s">
        <v>792</v>
      </c>
      <c r="D212" s="72" t="s">
        <v>1100</v>
      </c>
      <c r="E212" s="72" t="s">
        <v>250</v>
      </c>
      <c r="F212" s="72">
        <v>0.05</v>
      </c>
      <c r="G212" s="72">
        <v>0</v>
      </c>
      <c r="H212" s="72">
        <v>3</v>
      </c>
      <c r="I212" s="12" t="s">
        <v>235</v>
      </c>
      <c r="T212" s="318" t="str">
        <f t="shared" si="38"/>
        <v>トラック・バス</v>
      </c>
      <c r="U212" s="300" t="str">
        <f t="shared" si="39"/>
        <v>LPG</v>
      </c>
      <c r="V212" s="300" t="str">
        <f t="shared" si="40"/>
        <v>～1.7 t</v>
      </c>
      <c r="W212" s="300" t="str">
        <f t="shared" si="41"/>
        <v>H21</v>
      </c>
      <c r="X212" s="301" t="str">
        <f t="shared" si="42"/>
        <v>LBE</v>
      </c>
      <c r="Y212" s="287"/>
      <c r="Z212" s="300">
        <f t="shared" si="43"/>
        <v>0.05</v>
      </c>
      <c r="AA212" s="300">
        <f t="shared" si="44"/>
        <v>0</v>
      </c>
      <c r="AB212" s="361">
        <f t="shared" si="45"/>
        <v>3</v>
      </c>
    </row>
    <row r="213" spans="1:35" x14ac:dyDescent="0.2">
      <c r="A213" s="72" t="str">
        <f t="shared" si="47"/>
        <v>貨1LLAE</v>
      </c>
      <c r="B213" s="72" t="s">
        <v>860</v>
      </c>
      <c r="C213" s="72" t="s">
        <v>792</v>
      </c>
      <c r="D213" s="72" t="s">
        <v>1100</v>
      </c>
      <c r="E213" s="72" t="s">
        <v>251</v>
      </c>
      <c r="F213" s="72">
        <v>2.5000000000000001E-2</v>
      </c>
      <c r="G213" s="72">
        <v>0</v>
      </c>
      <c r="H213" s="72">
        <v>3</v>
      </c>
      <c r="I213" s="12" t="s">
        <v>241</v>
      </c>
      <c r="J213" s="72" t="s">
        <v>242</v>
      </c>
      <c r="T213" s="318" t="str">
        <f t="shared" si="38"/>
        <v>トラック・バス</v>
      </c>
      <c r="U213" s="300" t="str">
        <f t="shared" si="39"/>
        <v>LPG</v>
      </c>
      <c r="V213" s="300" t="str">
        <f t="shared" si="40"/>
        <v>～1.7 t</v>
      </c>
      <c r="W213" s="300" t="str">
        <f t="shared" si="41"/>
        <v>H21</v>
      </c>
      <c r="X213" s="301" t="str">
        <f t="shared" si="42"/>
        <v>LAE</v>
      </c>
      <c r="Y213" s="287"/>
      <c r="Z213" s="300">
        <f t="shared" si="43"/>
        <v>2.5000000000000001E-2</v>
      </c>
      <c r="AA213" s="300">
        <f t="shared" si="44"/>
        <v>0</v>
      </c>
      <c r="AB213" s="361">
        <f t="shared" si="45"/>
        <v>3</v>
      </c>
    </row>
    <row r="214" spans="1:35" x14ac:dyDescent="0.2">
      <c r="A214" s="72" t="str">
        <f t="shared" si="47"/>
        <v>貨1LLLE</v>
      </c>
      <c r="B214" s="72" t="s">
        <v>860</v>
      </c>
      <c r="C214" s="72" t="s">
        <v>792</v>
      </c>
      <c r="D214" s="72" t="s">
        <v>1100</v>
      </c>
      <c r="E214" s="72" t="s">
        <v>1246</v>
      </c>
      <c r="F214" s="72">
        <v>1.2500000000000001E-2</v>
      </c>
      <c r="G214" s="72">
        <v>0</v>
      </c>
      <c r="H214" s="72">
        <v>3</v>
      </c>
      <c r="I214" s="12" t="s">
        <v>498</v>
      </c>
      <c r="T214" s="318" t="str">
        <f t="shared" si="38"/>
        <v>トラック・バス</v>
      </c>
      <c r="U214" s="300" t="str">
        <f t="shared" si="39"/>
        <v>LPG</v>
      </c>
      <c r="V214" s="300" t="str">
        <f t="shared" si="40"/>
        <v>～1.7 t</v>
      </c>
      <c r="W214" s="300" t="str">
        <f t="shared" si="41"/>
        <v>H21</v>
      </c>
      <c r="X214" s="301" t="str">
        <f t="shared" si="42"/>
        <v>LLE</v>
      </c>
      <c r="Y214" s="287"/>
      <c r="Z214" s="300">
        <f t="shared" si="43"/>
        <v>1.2500000000000001E-2</v>
      </c>
      <c r="AA214" s="300">
        <f t="shared" si="44"/>
        <v>0</v>
      </c>
      <c r="AB214" s="361">
        <f t="shared" si="45"/>
        <v>3</v>
      </c>
    </row>
    <row r="215" spans="1:35" x14ac:dyDescent="0.2">
      <c r="A215" s="72" t="str">
        <f t="shared" si="47"/>
        <v>貨1LMBE</v>
      </c>
      <c r="B215" s="72" t="s">
        <v>860</v>
      </c>
      <c r="C215" s="72" t="s">
        <v>792</v>
      </c>
      <c r="D215" s="72" t="s">
        <v>1100</v>
      </c>
      <c r="E215" s="72" t="s">
        <v>252</v>
      </c>
      <c r="F215" s="72">
        <v>2.5000000000000001E-2</v>
      </c>
      <c r="G215" s="72">
        <v>0</v>
      </c>
      <c r="H215" s="72">
        <v>3</v>
      </c>
      <c r="I215" s="12" t="s">
        <v>248</v>
      </c>
      <c r="J215" s="72" t="s">
        <v>1056</v>
      </c>
      <c r="T215" s="318" t="str">
        <f t="shared" si="38"/>
        <v>トラック・バス</v>
      </c>
      <c r="U215" s="300" t="str">
        <f t="shared" si="39"/>
        <v>LPG</v>
      </c>
      <c r="V215" s="300" t="str">
        <f t="shared" si="40"/>
        <v>～1.7 t</v>
      </c>
      <c r="W215" s="300" t="str">
        <f t="shared" si="41"/>
        <v>H21</v>
      </c>
      <c r="X215" s="301" t="str">
        <f t="shared" si="42"/>
        <v>MBE</v>
      </c>
      <c r="Y215" s="287" t="s">
        <v>1704</v>
      </c>
      <c r="Z215" s="300">
        <f t="shared" si="43"/>
        <v>2.5000000000000001E-2</v>
      </c>
      <c r="AA215" s="300">
        <f t="shared" si="44"/>
        <v>0</v>
      </c>
      <c r="AB215" s="361">
        <f t="shared" si="45"/>
        <v>3</v>
      </c>
    </row>
    <row r="216" spans="1:35" x14ac:dyDescent="0.2">
      <c r="A216" s="72" t="str">
        <f t="shared" si="47"/>
        <v>貨1LMAE</v>
      </c>
      <c r="B216" s="72" t="s">
        <v>860</v>
      </c>
      <c r="C216" s="72" t="s">
        <v>792</v>
      </c>
      <c r="D216" s="72" t="s">
        <v>1100</v>
      </c>
      <c r="E216" s="72" t="s">
        <v>253</v>
      </c>
      <c r="F216" s="72">
        <v>2.5000000000000001E-2</v>
      </c>
      <c r="G216" s="72">
        <v>0</v>
      </c>
      <c r="H216" s="72">
        <v>3</v>
      </c>
      <c r="I216" s="12" t="s">
        <v>241</v>
      </c>
      <c r="J216" s="72" t="s">
        <v>1101</v>
      </c>
      <c r="T216" s="318" t="str">
        <f t="shared" si="38"/>
        <v>トラック・バス</v>
      </c>
      <c r="U216" s="300" t="str">
        <f t="shared" si="39"/>
        <v>LPG</v>
      </c>
      <c r="V216" s="300" t="str">
        <f t="shared" si="40"/>
        <v>～1.7 t</v>
      </c>
      <c r="W216" s="300" t="str">
        <f t="shared" si="41"/>
        <v>H21</v>
      </c>
      <c r="X216" s="301" t="str">
        <f t="shared" si="42"/>
        <v>MAE</v>
      </c>
      <c r="Y216" s="287" t="s">
        <v>1704</v>
      </c>
      <c r="Z216" s="300">
        <f t="shared" si="43"/>
        <v>2.5000000000000001E-2</v>
      </c>
      <c r="AA216" s="300">
        <f t="shared" si="44"/>
        <v>0</v>
      </c>
      <c r="AB216" s="361">
        <f t="shared" si="45"/>
        <v>3</v>
      </c>
      <c r="AD216" s="282"/>
      <c r="AE216" s="282"/>
      <c r="AF216" s="282"/>
      <c r="AG216" s="282"/>
      <c r="AH216" s="282"/>
      <c r="AI216" s="282"/>
    </row>
    <row r="217" spans="1:35" x14ac:dyDescent="0.2">
      <c r="A217" s="72" t="str">
        <f t="shared" si="47"/>
        <v>貨1LMLE</v>
      </c>
      <c r="B217" s="72" t="s">
        <v>860</v>
      </c>
      <c r="C217" s="72" t="s">
        <v>792</v>
      </c>
      <c r="D217" s="72" t="s">
        <v>1100</v>
      </c>
      <c r="E217" s="72" t="s">
        <v>1254</v>
      </c>
      <c r="F217" s="72">
        <v>2.5000000000000001E-2</v>
      </c>
      <c r="G217" s="72">
        <v>0</v>
      </c>
      <c r="H217" s="72">
        <v>3</v>
      </c>
      <c r="I217" s="12" t="s">
        <v>498</v>
      </c>
      <c r="T217" s="318" t="str">
        <f t="shared" si="38"/>
        <v>トラック・バス</v>
      </c>
      <c r="U217" s="300" t="str">
        <f t="shared" si="39"/>
        <v>LPG</v>
      </c>
      <c r="V217" s="300" t="str">
        <f t="shared" si="40"/>
        <v>～1.7 t</v>
      </c>
      <c r="W217" s="300" t="str">
        <f t="shared" si="41"/>
        <v>H21</v>
      </c>
      <c r="X217" s="301" t="str">
        <f t="shared" si="42"/>
        <v>MLE</v>
      </c>
      <c r="Y217" s="287" t="s">
        <v>1704</v>
      </c>
      <c r="Z217" s="300">
        <f t="shared" si="43"/>
        <v>2.5000000000000001E-2</v>
      </c>
      <c r="AA217" s="300">
        <f t="shared" si="44"/>
        <v>0</v>
      </c>
      <c r="AB217" s="361">
        <f t="shared" si="45"/>
        <v>3</v>
      </c>
      <c r="AD217" s="282"/>
      <c r="AE217" s="282"/>
      <c r="AF217" s="282"/>
      <c r="AG217" s="282"/>
      <c r="AH217" s="282"/>
      <c r="AI217" s="282"/>
    </row>
    <row r="218" spans="1:35" s="282" customFormat="1" x14ac:dyDescent="0.2">
      <c r="A218" s="72" t="str">
        <f t="shared" si="47"/>
        <v>貨1LRBE</v>
      </c>
      <c r="B218" s="72" t="s">
        <v>860</v>
      </c>
      <c r="C218" s="72" t="s">
        <v>792</v>
      </c>
      <c r="D218" s="72" t="s">
        <v>1100</v>
      </c>
      <c r="E218" s="72" t="s">
        <v>254</v>
      </c>
      <c r="F218" s="72">
        <v>1.2500000000000001E-2</v>
      </c>
      <c r="G218" s="72">
        <v>0</v>
      </c>
      <c r="H218" s="72">
        <v>3</v>
      </c>
      <c r="I218" s="12" t="s">
        <v>249</v>
      </c>
      <c r="J218" s="72" t="s">
        <v>1057</v>
      </c>
      <c r="K218" s="72"/>
      <c r="L218" s="72"/>
      <c r="M218" s="72"/>
      <c r="N218" s="72"/>
      <c r="O218" s="72"/>
      <c r="P218" s="72"/>
      <c r="Q218" s="72"/>
      <c r="R218" s="72"/>
      <c r="S218" s="72"/>
      <c r="T218" s="318" t="str">
        <f t="shared" si="38"/>
        <v>トラック・バス</v>
      </c>
      <c r="U218" s="300" t="str">
        <f t="shared" si="39"/>
        <v>LPG</v>
      </c>
      <c r="V218" s="300" t="str">
        <f t="shared" si="40"/>
        <v>～1.7 t</v>
      </c>
      <c r="W218" s="300" t="str">
        <f t="shared" si="41"/>
        <v>H21</v>
      </c>
      <c r="X218" s="301" t="str">
        <f t="shared" si="42"/>
        <v>RBE</v>
      </c>
      <c r="Y218" s="287" t="s">
        <v>1057</v>
      </c>
      <c r="Z218" s="300">
        <f t="shared" si="43"/>
        <v>1.2500000000000001E-2</v>
      </c>
      <c r="AA218" s="300">
        <f t="shared" si="44"/>
        <v>0</v>
      </c>
      <c r="AB218" s="361">
        <f t="shared" si="45"/>
        <v>3</v>
      </c>
      <c r="AD218" s="272"/>
      <c r="AE218" s="272"/>
      <c r="AF218" s="272"/>
      <c r="AG218" s="272"/>
      <c r="AH218" s="272"/>
      <c r="AI218" s="272"/>
    </row>
    <row r="219" spans="1:35" s="282" customFormat="1" x14ac:dyDescent="0.2">
      <c r="A219" s="72" t="str">
        <f t="shared" si="47"/>
        <v>貨1LRAE</v>
      </c>
      <c r="B219" s="72" t="s">
        <v>860</v>
      </c>
      <c r="C219" s="72" t="s">
        <v>792</v>
      </c>
      <c r="D219" s="72" t="s">
        <v>1100</v>
      </c>
      <c r="E219" s="72" t="s">
        <v>255</v>
      </c>
      <c r="F219" s="72">
        <v>1.2500000000000001E-2</v>
      </c>
      <c r="G219" s="72">
        <v>0</v>
      </c>
      <c r="H219" s="72">
        <v>3</v>
      </c>
      <c r="I219" s="12" t="s">
        <v>241</v>
      </c>
      <c r="J219" s="72" t="s">
        <v>1102</v>
      </c>
      <c r="K219" s="72"/>
      <c r="L219" s="72"/>
      <c r="M219" s="72"/>
      <c r="N219" s="72"/>
      <c r="O219" s="72"/>
      <c r="P219" s="72"/>
      <c r="Q219" s="72"/>
      <c r="R219" s="72"/>
      <c r="S219" s="72"/>
      <c r="T219" s="318" t="str">
        <f t="shared" si="38"/>
        <v>トラック・バス</v>
      </c>
      <c r="U219" s="300" t="str">
        <f t="shared" si="39"/>
        <v>LPG</v>
      </c>
      <c r="V219" s="300" t="str">
        <f t="shared" si="40"/>
        <v>～1.7 t</v>
      </c>
      <c r="W219" s="300" t="str">
        <f t="shared" si="41"/>
        <v>H21</v>
      </c>
      <c r="X219" s="301" t="str">
        <f t="shared" si="42"/>
        <v>RAE</v>
      </c>
      <c r="Y219" s="287" t="s">
        <v>1057</v>
      </c>
      <c r="Z219" s="300">
        <f t="shared" si="43"/>
        <v>1.2500000000000001E-2</v>
      </c>
      <c r="AA219" s="300">
        <f t="shared" si="44"/>
        <v>0</v>
      </c>
      <c r="AB219" s="361">
        <f t="shared" si="45"/>
        <v>3</v>
      </c>
      <c r="AD219" s="272"/>
      <c r="AE219" s="272"/>
      <c r="AF219" s="272"/>
      <c r="AG219" s="272"/>
      <c r="AH219" s="272"/>
      <c r="AI219" s="272"/>
    </row>
    <row r="220" spans="1:35" s="272" customFormat="1" x14ac:dyDescent="0.2">
      <c r="A220" s="72" t="str">
        <f t="shared" si="47"/>
        <v>貨1LRLE</v>
      </c>
      <c r="B220" s="72" t="s">
        <v>860</v>
      </c>
      <c r="C220" s="72" t="s">
        <v>792</v>
      </c>
      <c r="D220" s="72" t="s">
        <v>1100</v>
      </c>
      <c r="E220" s="72" t="s">
        <v>1262</v>
      </c>
      <c r="F220" s="72">
        <v>1.2500000000000001E-2</v>
      </c>
      <c r="G220" s="72">
        <v>0</v>
      </c>
      <c r="H220" s="72">
        <v>3</v>
      </c>
      <c r="I220" s="12" t="s">
        <v>498</v>
      </c>
      <c r="J220" s="72"/>
      <c r="K220" s="72"/>
      <c r="L220" s="72"/>
      <c r="M220" s="72"/>
      <c r="N220" s="72"/>
      <c r="O220" s="72"/>
      <c r="P220" s="72"/>
      <c r="Q220" s="72"/>
      <c r="R220" s="72"/>
      <c r="S220" s="72"/>
      <c r="T220" s="318" t="str">
        <f t="shared" si="38"/>
        <v>トラック・バス</v>
      </c>
      <c r="U220" s="300" t="str">
        <f t="shared" si="39"/>
        <v>LPG</v>
      </c>
      <c r="V220" s="300" t="str">
        <f t="shared" si="40"/>
        <v>～1.7 t</v>
      </c>
      <c r="W220" s="300" t="str">
        <f t="shared" si="41"/>
        <v>H21</v>
      </c>
      <c r="X220" s="301" t="str">
        <f t="shared" si="42"/>
        <v>RLE</v>
      </c>
      <c r="Y220" s="287" t="s">
        <v>1057</v>
      </c>
      <c r="Z220" s="300">
        <f t="shared" si="43"/>
        <v>1.2500000000000001E-2</v>
      </c>
      <c r="AA220" s="300">
        <f t="shared" si="44"/>
        <v>0</v>
      </c>
      <c r="AB220" s="361">
        <f t="shared" si="45"/>
        <v>3</v>
      </c>
    </row>
    <row r="221" spans="1:35" s="272" customFormat="1" x14ac:dyDescent="0.2">
      <c r="A221" s="72" t="str">
        <f t="shared" si="47"/>
        <v>貨1LQBE</v>
      </c>
      <c r="B221" s="72" t="s">
        <v>860</v>
      </c>
      <c r="C221" s="72" t="s">
        <v>792</v>
      </c>
      <c r="D221" s="72" t="s">
        <v>1100</v>
      </c>
      <c r="E221" s="72" t="s">
        <v>256</v>
      </c>
      <c r="F221" s="72">
        <v>4.4999999999999998E-2</v>
      </c>
      <c r="G221" s="72">
        <v>0</v>
      </c>
      <c r="H221" s="72">
        <v>3</v>
      </c>
      <c r="I221" s="12" t="s">
        <v>235</v>
      </c>
      <c r="J221" s="72" t="s">
        <v>243</v>
      </c>
      <c r="K221" s="72"/>
      <c r="L221" s="72"/>
      <c r="M221" s="72"/>
      <c r="N221" s="72"/>
      <c r="O221" s="72"/>
      <c r="P221" s="72"/>
      <c r="Q221" s="72"/>
      <c r="R221" s="72"/>
      <c r="S221" s="72"/>
      <c r="T221" s="318" t="str">
        <f t="shared" si="38"/>
        <v>トラック・バス</v>
      </c>
      <c r="U221" s="300" t="str">
        <f t="shared" si="39"/>
        <v>LPG</v>
      </c>
      <c r="V221" s="300" t="str">
        <f t="shared" si="40"/>
        <v>～1.7 t</v>
      </c>
      <c r="W221" s="300" t="str">
        <f t="shared" si="41"/>
        <v>H21</v>
      </c>
      <c r="X221" s="301" t="str">
        <f t="shared" si="42"/>
        <v>QBE</v>
      </c>
      <c r="Y221" s="287" t="s">
        <v>1705</v>
      </c>
      <c r="Z221" s="300">
        <f t="shared" si="43"/>
        <v>4.4999999999999998E-2</v>
      </c>
      <c r="AA221" s="300">
        <f t="shared" si="44"/>
        <v>0</v>
      </c>
      <c r="AB221" s="361">
        <f t="shared" si="45"/>
        <v>3</v>
      </c>
    </row>
    <row r="222" spans="1:35" s="272" customFormat="1" x14ac:dyDescent="0.2">
      <c r="A222" s="72" t="str">
        <f t="shared" si="47"/>
        <v>貨1LQAE</v>
      </c>
      <c r="B222" s="72" t="s">
        <v>860</v>
      </c>
      <c r="C222" s="72" t="s">
        <v>792</v>
      </c>
      <c r="D222" s="72" t="s">
        <v>1100</v>
      </c>
      <c r="E222" s="72" t="s">
        <v>257</v>
      </c>
      <c r="F222" s="72">
        <v>4.4999999999999998E-2</v>
      </c>
      <c r="G222" s="72">
        <v>0</v>
      </c>
      <c r="H222" s="72">
        <v>3</v>
      </c>
      <c r="I222" s="12" t="s">
        <v>241</v>
      </c>
      <c r="J222" s="72" t="s">
        <v>972</v>
      </c>
      <c r="K222" s="72"/>
      <c r="L222" s="72"/>
      <c r="M222" s="72"/>
      <c r="N222" s="72"/>
      <c r="O222" s="72"/>
      <c r="P222" s="72"/>
      <c r="Q222" s="72"/>
      <c r="R222" s="72"/>
      <c r="S222" s="72"/>
      <c r="T222" s="318" t="str">
        <f t="shared" si="38"/>
        <v>トラック・バス</v>
      </c>
      <c r="U222" s="300" t="str">
        <f t="shared" si="39"/>
        <v>LPG</v>
      </c>
      <c r="V222" s="300" t="str">
        <f t="shared" si="40"/>
        <v>～1.7 t</v>
      </c>
      <c r="W222" s="300" t="str">
        <f t="shared" si="41"/>
        <v>H21</v>
      </c>
      <c r="X222" s="301" t="str">
        <f t="shared" si="42"/>
        <v>QAE</v>
      </c>
      <c r="Y222" s="287" t="s">
        <v>1705</v>
      </c>
      <c r="Z222" s="300">
        <f t="shared" si="43"/>
        <v>4.4999999999999998E-2</v>
      </c>
      <c r="AA222" s="300">
        <f t="shared" si="44"/>
        <v>0</v>
      </c>
      <c r="AB222" s="361">
        <f t="shared" si="45"/>
        <v>3</v>
      </c>
    </row>
    <row r="223" spans="1:35" s="272" customFormat="1" x14ac:dyDescent="0.2">
      <c r="A223" s="72" t="str">
        <f t="shared" si="47"/>
        <v>貨1LQLE</v>
      </c>
      <c r="B223" s="72" t="s">
        <v>860</v>
      </c>
      <c r="C223" s="72" t="s">
        <v>792</v>
      </c>
      <c r="D223" s="72" t="s">
        <v>1100</v>
      </c>
      <c r="E223" s="72" t="s">
        <v>1539</v>
      </c>
      <c r="F223" s="72">
        <v>4.4999999999999998E-2</v>
      </c>
      <c r="G223" s="72">
        <v>0</v>
      </c>
      <c r="H223" s="72">
        <v>3</v>
      </c>
      <c r="I223" s="12" t="s">
        <v>498</v>
      </c>
      <c r="J223" s="72"/>
      <c r="K223" s="72"/>
      <c r="L223" s="72"/>
      <c r="M223" s="72"/>
      <c r="N223" s="72"/>
      <c r="O223" s="72"/>
      <c r="P223" s="72"/>
      <c r="Q223" s="72"/>
      <c r="R223" s="72"/>
      <c r="S223" s="72"/>
      <c r="T223" s="318" t="str">
        <f t="shared" si="38"/>
        <v>トラック・バス</v>
      </c>
      <c r="U223" s="300" t="str">
        <f t="shared" si="39"/>
        <v>LPG</v>
      </c>
      <c r="V223" s="300" t="str">
        <f t="shared" si="40"/>
        <v>～1.7 t</v>
      </c>
      <c r="W223" s="300" t="str">
        <f t="shared" si="41"/>
        <v>H21</v>
      </c>
      <c r="X223" s="301" t="str">
        <f t="shared" si="42"/>
        <v>QLE</v>
      </c>
      <c r="Y223" s="287" t="s">
        <v>1705</v>
      </c>
      <c r="Z223" s="300">
        <f t="shared" si="43"/>
        <v>4.4999999999999998E-2</v>
      </c>
      <c r="AA223" s="300">
        <f t="shared" si="44"/>
        <v>0</v>
      </c>
      <c r="AB223" s="361">
        <f t="shared" si="45"/>
        <v>3</v>
      </c>
    </row>
    <row r="224" spans="1:35" s="272" customFormat="1" x14ac:dyDescent="0.2">
      <c r="A224" s="72" t="str">
        <f t="shared" si="47"/>
        <v>貨1L3BE</v>
      </c>
      <c r="B224" s="72" t="s">
        <v>860</v>
      </c>
      <c r="C224" s="72" t="s">
        <v>792</v>
      </c>
      <c r="D224" s="72" t="s">
        <v>1286</v>
      </c>
      <c r="E224" s="72" t="s">
        <v>1204</v>
      </c>
      <c r="F224" s="72">
        <v>0.05</v>
      </c>
      <c r="G224" s="72">
        <v>0</v>
      </c>
      <c r="H224" s="72">
        <v>3</v>
      </c>
      <c r="I224" s="12" t="s">
        <v>235</v>
      </c>
      <c r="J224" s="72"/>
      <c r="K224" s="282"/>
      <c r="L224" s="282"/>
      <c r="M224" s="282"/>
      <c r="N224" s="282"/>
      <c r="O224" s="282"/>
      <c r="P224" s="282"/>
      <c r="Q224" s="282"/>
      <c r="R224" s="282"/>
      <c r="S224" s="282"/>
      <c r="T224" s="318" t="str">
        <f t="shared" si="38"/>
        <v>トラック・バス</v>
      </c>
      <c r="U224" s="300" t="str">
        <f t="shared" si="39"/>
        <v>LPG</v>
      </c>
      <c r="V224" s="300" t="str">
        <f t="shared" si="40"/>
        <v>～1.7 t</v>
      </c>
      <c r="W224" s="300" t="str">
        <f t="shared" si="41"/>
        <v>H30</v>
      </c>
      <c r="X224" s="301" t="str">
        <f t="shared" si="42"/>
        <v>3BE</v>
      </c>
      <c r="Y224" s="287"/>
      <c r="Z224" s="300">
        <f t="shared" si="43"/>
        <v>0.05</v>
      </c>
      <c r="AA224" s="300">
        <f t="shared" si="44"/>
        <v>0</v>
      </c>
      <c r="AB224" s="361">
        <f t="shared" si="45"/>
        <v>3</v>
      </c>
      <c r="AD224" s="72"/>
      <c r="AE224" s="72"/>
      <c r="AF224" s="72"/>
      <c r="AG224" s="72"/>
      <c r="AH224" s="72"/>
      <c r="AI224" s="72"/>
    </row>
    <row r="225" spans="1:35" s="272" customFormat="1" x14ac:dyDescent="0.2">
      <c r="A225" s="72" t="str">
        <f t="shared" si="47"/>
        <v>貨1L3AE</v>
      </c>
      <c r="B225" s="72" t="s">
        <v>860</v>
      </c>
      <c r="C225" s="72" t="s">
        <v>792</v>
      </c>
      <c r="D225" s="72" t="s">
        <v>1286</v>
      </c>
      <c r="E225" s="72" t="s">
        <v>1201</v>
      </c>
      <c r="F225" s="72">
        <v>2.5000000000000001E-2</v>
      </c>
      <c r="G225" s="72">
        <v>0</v>
      </c>
      <c r="H225" s="72">
        <v>3</v>
      </c>
      <c r="I225" s="12" t="s">
        <v>241</v>
      </c>
      <c r="J225" s="72"/>
      <c r="K225" s="282"/>
      <c r="L225" s="282"/>
      <c r="M225" s="282"/>
      <c r="N225" s="282"/>
      <c r="O225" s="282"/>
      <c r="P225" s="282"/>
      <c r="Q225" s="282"/>
      <c r="R225" s="282"/>
      <c r="S225" s="282"/>
      <c r="T225" s="318" t="str">
        <f t="shared" si="38"/>
        <v>トラック・バス</v>
      </c>
      <c r="U225" s="300" t="str">
        <f t="shared" si="39"/>
        <v>LPG</v>
      </c>
      <c r="V225" s="300" t="str">
        <f t="shared" si="40"/>
        <v>～1.7 t</v>
      </c>
      <c r="W225" s="300" t="str">
        <f t="shared" si="41"/>
        <v>H30</v>
      </c>
      <c r="X225" s="301" t="str">
        <f t="shared" si="42"/>
        <v>3AE</v>
      </c>
      <c r="Y225" s="287"/>
      <c r="Z225" s="300">
        <f t="shared" si="43"/>
        <v>2.5000000000000001E-2</v>
      </c>
      <c r="AA225" s="300">
        <f t="shared" si="44"/>
        <v>0</v>
      </c>
      <c r="AB225" s="361">
        <f t="shared" si="45"/>
        <v>3</v>
      </c>
      <c r="AD225" s="72"/>
      <c r="AE225" s="72"/>
      <c r="AF225" s="72"/>
      <c r="AG225" s="72"/>
      <c r="AH225" s="72"/>
      <c r="AI225" s="72"/>
    </row>
    <row r="226" spans="1:35" x14ac:dyDescent="0.2">
      <c r="A226" s="72" t="str">
        <f t="shared" si="47"/>
        <v>貨1L3LE</v>
      </c>
      <c r="B226" s="72" t="s">
        <v>860</v>
      </c>
      <c r="C226" s="72" t="s">
        <v>792</v>
      </c>
      <c r="D226" s="72" t="s">
        <v>1286</v>
      </c>
      <c r="E226" s="72" t="s">
        <v>1225</v>
      </c>
      <c r="F226" s="72">
        <v>1.2500000000000001E-2</v>
      </c>
      <c r="G226" s="72">
        <v>0</v>
      </c>
      <c r="H226" s="72">
        <v>3</v>
      </c>
      <c r="I226" s="12" t="s">
        <v>498</v>
      </c>
      <c r="K226" s="272"/>
      <c r="L226" s="272"/>
      <c r="M226" s="272"/>
      <c r="N226" s="272"/>
      <c r="O226" s="272"/>
      <c r="P226" s="272"/>
      <c r="Q226" s="272"/>
      <c r="R226" s="272"/>
      <c r="S226" s="272"/>
      <c r="T226" s="318" t="str">
        <f t="shared" si="38"/>
        <v>トラック・バス</v>
      </c>
      <c r="U226" s="300" t="str">
        <f t="shared" si="39"/>
        <v>LPG</v>
      </c>
      <c r="V226" s="300" t="str">
        <f t="shared" si="40"/>
        <v>～1.7 t</v>
      </c>
      <c r="W226" s="300" t="str">
        <f t="shared" si="41"/>
        <v>H30</v>
      </c>
      <c r="X226" s="301" t="str">
        <f t="shared" si="42"/>
        <v>3LE</v>
      </c>
      <c r="Y226" s="287"/>
      <c r="Z226" s="300">
        <f t="shared" si="43"/>
        <v>1.2500000000000001E-2</v>
      </c>
      <c r="AA226" s="300">
        <f t="shared" si="44"/>
        <v>0</v>
      </c>
      <c r="AB226" s="361">
        <f t="shared" si="45"/>
        <v>3</v>
      </c>
    </row>
    <row r="227" spans="1:35" x14ac:dyDescent="0.2">
      <c r="A227" s="72" t="str">
        <f t="shared" si="47"/>
        <v>貨1L4BE</v>
      </c>
      <c r="B227" s="72" t="s">
        <v>860</v>
      </c>
      <c r="C227" s="72" t="s">
        <v>792</v>
      </c>
      <c r="D227" s="72" t="s">
        <v>1286</v>
      </c>
      <c r="E227" s="72" t="s">
        <v>1273</v>
      </c>
      <c r="F227" s="72">
        <v>3.7499999999999999E-2</v>
      </c>
      <c r="G227" s="72">
        <v>0</v>
      </c>
      <c r="H227" s="72">
        <v>3</v>
      </c>
      <c r="I227" s="12" t="s">
        <v>248</v>
      </c>
      <c r="K227" s="272"/>
      <c r="L227" s="272"/>
      <c r="M227" s="272"/>
      <c r="N227" s="272"/>
      <c r="O227" s="272"/>
      <c r="P227" s="272"/>
      <c r="Q227" s="272"/>
      <c r="R227" s="272"/>
      <c r="S227" s="272"/>
      <c r="T227" s="318" t="str">
        <f t="shared" si="38"/>
        <v>トラック・バス</v>
      </c>
      <c r="U227" s="300" t="str">
        <f t="shared" si="39"/>
        <v>LPG</v>
      </c>
      <c r="V227" s="300" t="str">
        <f t="shared" si="40"/>
        <v>～1.7 t</v>
      </c>
      <c r="W227" s="300" t="str">
        <f t="shared" si="41"/>
        <v>H30</v>
      </c>
      <c r="X227" s="301" t="str">
        <f t="shared" si="42"/>
        <v>4BE</v>
      </c>
      <c r="Y227" s="287" t="s">
        <v>1704</v>
      </c>
      <c r="Z227" s="300">
        <f t="shared" si="43"/>
        <v>3.7499999999999999E-2</v>
      </c>
      <c r="AA227" s="300">
        <f t="shared" si="44"/>
        <v>0</v>
      </c>
      <c r="AB227" s="361">
        <f t="shared" si="45"/>
        <v>3</v>
      </c>
    </row>
    <row r="228" spans="1:35" x14ac:dyDescent="0.2">
      <c r="A228" s="72" t="str">
        <f t="shared" si="47"/>
        <v>貨1L4AE</v>
      </c>
      <c r="B228" s="72" t="s">
        <v>860</v>
      </c>
      <c r="C228" s="72" t="s">
        <v>792</v>
      </c>
      <c r="D228" s="72" t="s">
        <v>1286</v>
      </c>
      <c r="E228" s="72" t="s">
        <v>1275</v>
      </c>
      <c r="F228" s="72">
        <v>3.7499999999999999E-2</v>
      </c>
      <c r="G228" s="72">
        <v>0</v>
      </c>
      <c r="H228" s="72">
        <v>3</v>
      </c>
      <c r="I228" s="12" t="s">
        <v>241</v>
      </c>
      <c r="K228" s="272"/>
      <c r="L228" s="272"/>
      <c r="M228" s="272"/>
      <c r="N228" s="272"/>
      <c r="O228" s="272"/>
      <c r="P228" s="272"/>
      <c r="Q228" s="272"/>
      <c r="R228" s="272"/>
      <c r="S228" s="272"/>
      <c r="T228" s="318" t="str">
        <f t="shared" si="38"/>
        <v>トラック・バス</v>
      </c>
      <c r="U228" s="300" t="str">
        <f t="shared" si="39"/>
        <v>LPG</v>
      </c>
      <c r="V228" s="300" t="str">
        <f t="shared" si="40"/>
        <v>～1.7 t</v>
      </c>
      <c r="W228" s="300" t="str">
        <f t="shared" si="41"/>
        <v>H30</v>
      </c>
      <c r="X228" s="301" t="str">
        <f t="shared" si="42"/>
        <v>4AE</v>
      </c>
      <c r="Y228" s="287" t="s">
        <v>1704</v>
      </c>
      <c r="Z228" s="300">
        <f t="shared" si="43"/>
        <v>3.7499999999999999E-2</v>
      </c>
      <c r="AA228" s="300">
        <f t="shared" si="44"/>
        <v>0</v>
      </c>
      <c r="AB228" s="361">
        <f t="shared" si="45"/>
        <v>3</v>
      </c>
    </row>
    <row r="229" spans="1:35" x14ac:dyDescent="0.2">
      <c r="A229" s="72" t="str">
        <f t="shared" si="47"/>
        <v>貨1L4LE</v>
      </c>
      <c r="B229" s="72" t="s">
        <v>860</v>
      </c>
      <c r="C229" s="72" t="s">
        <v>792</v>
      </c>
      <c r="D229" s="72" t="s">
        <v>1286</v>
      </c>
      <c r="E229" s="72" t="s">
        <v>1483</v>
      </c>
      <c r="F229" s="72">
        <v>3.7499999999999999E-2</v>
      </c>
      <c r="G229" s="72">
        <v>0</v>
      </c>
      <c r="H229" s="72">
        <v>3</v>
      </c>
      <c r="I229" s="12" t="s">
        <v>498</v>
      </c>
      <c r="K229" s="272"/>
      <c r="L229" s="272"/>
      <c r="M229" s="272"/>
      <c r="N229" s="272"/>
      <c r="O229" s="272"/>
      <c r="P229" s="272"/>
      <c r="Q229" s="272"/>
      <c r="R229" s="272"/>
      <c r="S229" s="272"/>
      <c r="T229" s="318" t="str">
        <f t="shared" si="38"/>
        <v>トラック・バス</v>
      </c>
      <c r="U229" s="300" t="str">
        <f t="shared" si="39"/>
        <v>LPG</v>
      </c>
      <c r="V229" s="300" t="str">
        <f t="shared" si="40"/>
        <v>～1.7 t</v>
      </c>
      <c r="W229" s="300" t="str">
        <f t="shared" si="41"/>
        <v>H30</v>
      </c>
      <c r="X229" s="301" t="str">
        <f t="shared" si="42"/>
        <v>4LE</v>
      </c>
      <c r="Y229" s="287" t="s">
        <v>1704</v>
      </c>
      <c r="Z229" s="300">
        <f t="shared" si="43"/>
        <v>3.7499999999999999E-2</v>
      </c>
      <c r="AA229" s="300">
        <f t="shared" si="44"/>
        <v>0</v>
      </c>
      <c r="AB229" s="361">
        <f t="shared" si="45"/>
        <v>3</v>
      </c>
    </row>
    <row r="230" spans="1:35" x14ac:dyDescent="0.2">
      <c r="A230" s="72" t="str">
        <f t="shared" si="47"/>
        <v>貨1L5BE</v>
      </c>
      <c r="B230" s="72" t="s">
        <v>860</v>
      </c>
      <c r="C230" s="72" t="s">
        <v>792</v>
      </c>
      <c r="D230" s="72" t="s">
        <v>1286</v>
      </c>
      <c r="E230" s="72" t="s">
        <v>1277</v>
      </c>
      <c r="F230" s="72">
        <v>2.5000000000000001E-2</v>
      </c>
      <c r="G230" s="72">
        <v>0</v>
      </c>
      <c r="H230" s="72">
        <v>3</v>
      </c>
      <c r="I230" s="12" t="s">
        <v>249</v>
      </c>
      <c r="K230" s="272"/>
      <c r="L230" s="272"/>
      <c r="M230" s="272"/>
      <c r="N230" s="272"/>
      <c r="O230" s="272"/>
      <c r="P230" s="272"/>
      <c r="Q230" s="272"/>
      <c r="R230" s="272"/>
      <c r="S230" s="272"/>
      <c r="T230" s="318" t="str">
        <f t="shared" si="38"/>
        <v>トラック・バス</v>
      </c>
      <c r="U230" s="300" t="str">
        <f t="shared" si="39"/>
        <v>LPG</v>
      </c>
      <c r="V230" s="300" t="str">
        <f t="shared" si="40"/>
        <v>～1.7 t</v>
      </c>
      <c r="W230" s="300" t="str">
        <f t="shared" si="41"/>
        <v>H30</v>
      </c>
      <c r="X230" s="301" t="str">
        <f t="shared" si="42"/>
        <v>5BE</v>
      </c>
      <c r="Y230" s="287" t="s">
        <v>1057</v>
      </c>
      <c r="Z230" s="300">
        <f t="shared" si="43"/>
        <v>2.5000000000000001E-2</v>
      </c>
      <c r="AA230" s="300">
        <f t="shared" si="44"/>
        <v>0</v>
      </c>
      <c r="AB230" s="361">
        <f t="shared" si="45"/>
        <v>3</v>
      </c>
    </row>
    <row r="231" spans="1:35" x14ac:dyDescent="0.2">
      <c r="A231" s="72" t="str">
        <f t="shared" si="47"/>
        <v>貨1L5AE</v>
      </c>
      <c r="B231" s="72" t="s">
        <v>860</v>
      </c>
      <c r="C231" s="72" t="s">
        <v>792</v>
      </c>
      <c r="D231" s="72" t="s">
        <v>1286</v>
      </c>
      <c r="E231" s="72" t="s">
        <v>1279</v>
      </c>
      <c r="F231" s="72">
        <v>2.5000000000000001E-2</v>
      </c>
      <c r="G231" s="72">
        <v>0</v>
      </c>
      <c r="H231" s="72">
        <v>3</v>
      </c>
      <c r="I231" s="12" t="s">
        <v>241</v>
      </c>
      <c r="K231" s="272"/>
      <c r="L231" s="272"/>
      <c r="M231" s="272"/>
      <c r="N231" s="272"/>
      <c r="O231" s="272"/>
      <c r="P231" s="272"/>
      <c r="Q231" s="272"/>
      <c r="R231" s="272"/>
      <c r="S231" s="272"/>
      <c r="T231" s="318" t="str">
        <f t="shared" si="38"/>
        <v>トラック・バス</v>
      </c>
      <c r="U231" s="300" t="str">
        <f t="shared" si="39"/>
        <v>LPG</v>
      </c>
      <c r="V231" s="300" t="str">
        <f t="shared" si="40"/>
        <v>～1.7 t</v>
      </c>
      <c r="W231" s="300" t="str">
        <f t="shared" si="41"/>
        <v>H30</v>
      </c>
      <c r="X231" s="301" t="str">
        <f t="shared" si="42"/>
        <v>5AE</v>
      </c>
      <c r="Y231" s="287" t="s">
        <v>1057</v>
      </c>
      <c r="Z231" s="300">
        <f t="shared" si="43"/>
        <v>2.5000000000000001E-2</v>
      </c>
      <c r="AA231" s="300">
        <f t="shared" si="44"/>
        <v>0</v>
      </c>
      <c r="AB231" s="361">
        <f t="shared" si="45"/>
        <v>3</v>
      </c>
    </row>
    <row r="232" spans="1:35" x14ac:dyDescent="0.2">
      <c r="A232" s="72" t="str">
        <f t="shared" si="47"/>
        <v>貨1L5LE</v>
      </c>
      <c r="B232" s="72" t="s">
        <v>860</v>
      </c>
      <c r="C232" s="72" t="s">
        <v>792</v>
      </c>
      <c r="D232" s="72" t="s">
        <v>1286</v>
      </c>
      <c r="E232" s="72" t="s">
        <v>1485</v>
      </c>
      <c r="F232" s="72">
        <v>2.5000000000000001E-2</v>
      </c>
      <c r="G232" s="72">
        <v>0</v>
      </c>
      <c r="H232" s="72">
        <v>3</v>
      </c>
      <c r="I232" s="12" t="s">
        <v>498</v>
      </c>
      <c r="T232" s="318" t="str">
        <f t="shared" si="38"/>
        <v>トラック・バス</v>
      </c>
      <c r="U232" s="300" t="str">
        <f t="shared" si="39"/>
        <v>LPG</v>
      </c>
      <c r="V232" s="300" t="str">
        <f t="shared" si="40"/>
        <v>～1.7 t</v>
      </c>
      <c r="W232" s="300" t="str">
        <f t="shared" si="41"/>
        <v>H30</v>
      </c>
      <c r="X232" s="301" t="str">
        <f t="shared" si="42"/>
        <v>5LE</v>
      </c>
      <c r="Y232" s="287" t="s">
        <v>1057</v>
      </c>
      <c r="Z232" s="300">
        <f t="shared" si="43"/>
        <v>2.5000000000000001E-2</v>
      </c>
      <c r="AA232" s="300">
        <f t="shared" si="44"/>
        <v>0</v>
      </c>
      <c r="AB232" s="361">
        <f t="shared" si="45"/>
        <v>3</v>
      </c>
    </row>
    <row r="233" spans="1:35" x14ac:dyDescent="0.2">
      <c r="A233" s="72" t="str">
        <f t="shared" si="47"/>
        <v>貨1L6BE</v>
      </c>
      <c r="B233" s="72" t="s">
        <v>860</v>
      </c>
      <c r="C233" s="72" t="s">
        <v>792</v>
      </c>
      <c r="D233" s="72" t="s">
        <v>1286</v>
      </c>
      <c r="E233" s="72" t="s">
        <v>1281</v>
      </c>
      <c r="F233" s="72">
        <v>1.2500000000000001E-2</v>
      </c>
      <c r="G233" s="72">
        <v>0</v>
      </c>
      <c r="H233" s="72">
        <v>3</v>
      </c>
      <c r="I233" s="12" t="s">
        <v>1743</v>
      </c>
      <c r="T233" s="318" t="str">
        <f t="shared" si="38"/>
        <v>トラック・バス</v>
      </c>
      <c r="U233" s="300" t="str">
        <f t="shared" si="39"/>
        <v>LPG</v>
      </c>
      <c r="V233" s="300" t="str">
        <f t="shared" si="40"/>
        <v>～1.7 t</v>
      </c>
      <c r="W233" s="300" t="str">
        <f t="shared" si="41"/>
        <v>H30</v>
      </c>
      <c r="X233" s="301" t="str">
        <f t="shared" si="42"/>
        <v>6BE</v>
      </c>
      <c r="Y233" s="287" t="s">
        <v>1706</v>
      </c>
      <c r="Z233" s="300">
        <f t="shared" si="43"/>
        <v>1.2500000000000001E-2</v>
      </c>
      <c r="AA233" s="300">
        <f t="shared" si="44"/>
        <v>0</v>
      </c>
      <c r="AB233" s="361">
        <f t="shared" si="45"/>
        <v>3</v>
      </c>
    </row>
    <row r="234" spans="1:35" x14ac:dyDescent="0.2">
      <c r="A234" s="72" t="str">
        <f t="shared" si="47"/>
        <v>貨1L6AE</v>
      </c>
      <c r="B234" s="72" t="s">
        <v>860</v>
      </c>
      <c r="C234" s="72" t="s">
        <v>792</v>
      </c>
      <c r="D234" s="72" t="s">
        <v>1286</v>
      </c>
      <c r="E234" s="72" t="s">
        <v>1283</v>
      </c>
      <c r="F234" s="72">
        <v>1.2500000000000001E-2</v>
      </c>
      <c r="G234" s="72">
        <v>0</v>
      </c>
      <c r="H234" s="72">
        <v>3</v>
      </c>
      <c r="I234" s="12" t="s">
        <v>241</v>
      </c>
      <c r="T234" s="318" t="str">
        <f t="shared" si="38"/>
        <v>トラック・バス</v>
      </c>
      <c r="U234" s="300" t="str">
        <f t="shared" si="39"/>
        <v>LPG</v>
      </c>
      <c r="V234" s="300" t="str">
        <f t="shared" si="40"/>
        <v>～1.7 t</v>
      </c>
      <c r="W234" s="300" t="str">
        <f t="shared" si="41"/>
        <v>H30</v>
      </c>
      <c r="X234" s="301" t="str">
        <f t="shared" si="42"/>
        <v>6AE</v>
      </c>
      <c r="Y234" s="287" t="s">
        <v>1706</v>
      </c>
      <c r="Z234" s="300">
        <f t="shared" si="43"/>
        <v>1.2500000000000001E-2</v>
      </c>
      <c r="AA234" s="300">
        <f t="shared" si="44"/>
        <v>0</v>
      </c>
      <c r="AB234" s="361">
        <f t="shared" si="45"/>
        <v>3</v>
      </c>
    </row>
    <row r="235" spans="1:35" x14ac:dyDescent="0.2">
      <c r="A235" s="72" t="str">
        <f t="shared" si="47"/>
        <v>貨1L6LE</v>
      </c>
      <c r="B235" s="72" t="s">
        <v>860</v>
      </c>
      <c r="C235" s="72" t="s">
        <v>792</v>
      </c>
      <c r="D235" s="72" t="s">
        <v>1286</v>
      </c>
      <c r="E235" s="72" t="s">
        <v>1487</v>
      </c>
      <c r="F235" s="72">
        <v>1.2500000000000001E-2</v>
      </c>
      <c r="G235" s="72">
        <v>0</v>
      </c>
      <c r="H235" s="72">
        <v>3</v>
      </c>
      <c r="I235" s="12" t="s">
        <v>498</v>
      </c>
      <c r="T235" s="318" t="str">
        <f t="shared" si="38"/>
        <v>トラック・バス</v>
      </c>
      <c r="U235" s="300" t="str">
        <f t="shared" si="39"/>
        <v>LPG</v>
      </c>
      <c r="V235" s="300" t="str">
        <f t="shared" si="40"/>
        <v>～1.7 t</v>
      </c>
      <c r="W235" s="300" t="str">
        <f t="shared" si="41"/>
        <v>H30</v>
      </c>
      <c r="X235" s="301" t="str">
        <f t="shared" si="42"/>
        <v>6LE</v>
      </c>
      <c r="Y235" s="287" t="s">
        <v>1706</v>
      </c>
      <c r="Z235" s="300">
        <f t="shared" si="43"/>
        <v>1.2500000000000001E-2</v>
      </c>
      <c r="AA235" s="300">
        <f t="shared" si="44"/>
        <v>0</v>
      </c>
      <c r="AB235" s="361">
        <f t="shared" si="45"/>
        <v>3</v>
      </c>
    </row>
    <row r="236" spans="1:35" x14ac:dyDescent="0.2">
      <c r="A236" s="72" t="str">
        <f t="shared" si="47"/>
        <v>貨2L-</v>
      </c>
      <c r="B236" s="72" t="s">
        <v>861</v>
      </c>
      <c r="C236" s="72" t="s">
        <v>793</v>
      </c>
      <c r="D236" s="72" t="s">
        <v>1181</v>
      </c>
      <c r="E236" s="72" t="s">
        <v>1182</v>
      </c>
      <c r="F236" s="72">
        <v>2.1800000000000002</v>
      </c>
      <c r="G236" s="72">
        <v>0</v>
      </c>
      <c r="H236" s="72">
        <v>3</v>
      </c>
      <c r="I236" s="12" t="s">
        <v>235</v>
      </c>
      <c r="T236" s="318" t="str">
        <f t="shared" si="38"/>
        <v>トラック・バス</v>
      </c>
      <c r="U236" s="300" t="str">
        <f t="shared" si="39"/>
        <v>LPG</v>
      </c>
      <c r="V236" s="300" t="str">
        <f t="shared" si="40"/>
        <v>1.7～2.5 t</v>
      </c>
      <c r="W236" s="300" t="str">
        <f t="shared" si="41"/>
        <v>S50前</v>
      </c>
      <c r="X236" s="301" t="str">
        <f t="shared" si="42"/>
        <v>-</v>
      </c>
      <c r="Y236" s="287"/>
      <c r="Z236" s="300">
        <f t="shared" si="43"/>
        <v>2.1800000000000002</v>
      </c>
      <c r="AA236" s="300">
        <f t="shared" si="44"/>
        <v>0</v>
      </c>
      <c r="AB236" s="361">
        <f t="shared" si="45"/>
        <v>3</v>
      </c>
    </row>
    <row r="237" spans="1:35" x14ac:dyDescent="0.2">
      <c r="A237" s="72" t="str">
        <f t="shared" si="47"/>
        <v>貨2LH</v>
      </c>
      <c r="B237" s="72" t="s">
        <v>861</v>
      </c>
      <c r="C237" s="72" t="s">
        <v>793</v>
      </c>
      <c r="D237" s="72" t="s">
        <v>1184</v>
      </c>
      <c r="E237" s="72" t="s">
        <v>1185</v>
      </c>
      <c r="F237" s="72">
        <v>1.8</v>
      </c>
      <c r="G237" s="72">
        <v>0</v>
      </c>
      <c r="H237" s="72">
        <v>3</v>
      </c>
      <c r="I237" s="12" t="s">
        <v>235</v>
      </c>
      <c r="T237" s="318" t="str">
        <f t="shared" si="38"/>
        <v>トラック・バス</v>
      </c>
      <c r="U237" s="300" t="str">
        <f t="shared" si="39"/>
        <v>LPG</v>
      </c>
      <c r="V237" s="300" t="str">
        <f t="shared" si="40"/>
        <v>1.7～2.5 t</v>
      </c>
      <c r="W237" s="300" t="str">
        <f t="shared" si="41"/>
        <v>S50</v>
      </c>
      <c r="X237" s="301" t="str">
        <f t="shared" si="42"/>
        <v>H</v>
      </c>
      <c r="Y237" s="287"/>
      <c r="Z237" s="300">
        <f t="shared" si="43"/>
        <v>1.8</v>
      </c>
      <c r="AA237" s="300">
        <f t="shared" si="44"/>
        <v>0</v>
      </c>
      <c r="AB237" s="361">
        <f t="shared" si="45"/>
        <v>3</v>
      </c>
    </row>
    <row r="238" spans="1:35" x14ac:dyDescent="0.2">
      <c r="A238" s="72" t="str">
        <f t="shared" si="47"/>
        <v>貨2LJ</v>
      </c>
      <c r="B238" s="72" t="s">
        <v>861</v>
      </c>
      <c r="C238" s="72" t="s">
        <v>793</v>
      </c>
      <c r="D238" s="72" t="s">
        <v>0</v>
      </c>
      <c r="E238" s="72" t="s">
        <v>7</v>
      </c>
      <c r="F238" s="72">
        <v>1.2</v>
      </c>
      <c r="G238" s="72">
        <v>0</v>
      </c>
      <c r="H238" s="72">
        <v>3</v>
      </c>
      <c r="I238" s="12" t="s">
        <v>235</v>
      </c>
      <c r="T238" s="318" t="str">
        <f t="shared" si="38"/>
        <v>トラック・バス</v>
      </c>
      <c r="U238" s="300" t="str">
        <f t="shared" si="39"/>
        <v>LPG</v>
      </c>
      <c r="V238" s="300" t="str">
        <f t="shared" si="40"/>
        <v>1.7～2.5 t</v>
      </c>
      <c r="W238" s="300" t="str">
        <f t="shared" si="41"/>
        <v>S54</v>
      </c>
      <c r="X238" s="301" t="str">
        <f t="shared" si="42"/>
        <v>J</v>
      </c>
      <c r="Y238" s="287"/>
      <c r="Z238" s="300">
        <f t="shared" si="43"/>
        <v>1.2</v>
      </c>
      <c r="AA238" s="300">
        <f t="shared" si="44"/>
        <v>0</v>
      </c>
      <c r="AB238" s="361">
        <f t="shared" si="45"/>
        <v>3</v>
      </c>
    </row>
    <row r="239" spans="1:35" x14ac:dyDescent="0.2">
      <c r="A239" s="72" t="str">
        <f t="shared" si="47"/>
        <v>貨2LL</v>
      </c>
      <c r="B239" s="72" t="s">
        <v>861</v>
      </c>
      <c r="C239" s="72" t="s">
        <v>793</v>
      </c>
      <c r="D239" s="72" t="s">
        <v>9</v>
      </c>
      <c r="E239" s="72" t="s">
        <v>10</v>
      </c>
      <c r="F239" s="72">
        <v>0.9</v>
      </c>
      <c r="G239" s="72">
        <v>0</v>
      </c>
      <c r="H239" s="72">
        <v>3</v>
      </c>
      <c r="I239" s="12" t="s">
        <v>235</v>
      </c>
      <c r="T239" s="318" t="str">
        <f t="shared" si="38"/>
        <v>トラック・バス</v>
      </c>
      <c r="U239" s="300" t="str">
        <f t="shared" si="39"/>
        <v>LPG</v>
      </c>
      <c r="V239" s="300" t="str">
        <f t="shared" si="40"/>
        <v>1.7～2.5 t</v>
      </c>
      <c r="W239" s="300" t="str">
        <f t="shared" si="41"/>
        <v>S56</v>
      </c>
      <c r="X239" s="301" t="str">
        <f t="shared" si="42"/>
        <v>L</v>
      </c>
      <c r="Y239" s="287"/>
      <c r="Z239" s="300">
        <f t="shared" si="43"/>
        <v>0.9</v>
      </c>
      <c r="AA239" s="300">
        <f t="shared" si="44"/>
        <v>0</v>
      </c>
      <c r="AB239" s="361">
        <f t="shared" si="45"/>
        <v>3</v>
      </c>
    </row>
    <row r="240" spans="1:35" x14ac:dyDescent="0.2">
      <c r="A240" s="72" t="str">
        <f t="shared" si="47"/>
        <v>貨2LT</v>
      </c>
      <c r="B240" s="72" t="s">
        <v>861</v>
      </c>
      <c r="C240" s="72" t="s">
        <v>793</v>
      </c>
      <c r="D240" s="72" t="s">
        <v>18</v>
      </c>
      <c r="E240" s="72" t="s">
        <v>19</v>
      </c>
      <c r="F240" s="72">
        <v>0.7</v>
      </c>
      <c r="G240" s="72">
        <v>0</v>
      </c>
      <c r="H240" s="72">
        <v>3</v>
      </c>
      <c r="I240" s="12" t="s">
        <v>235</v>
      </c>
      <c r="T240" s="318" t="str">
        <f t="shared" si="38"/>
        <v>トラック・バス</v>
      </c>
      <c r="U240" s="300" t="str">
        <f t="shared" si="39"/>
        <v>LPG</v>
      </c>
      <c r="V240" s="300" t="str">
        <f t="shared" si="40"/>
        <v>1.7～2.5 t</v>
      </c>
      <c r="W240" s="300" t="str">
        <f t="shared" si="41"/>
        <v>H元</v>
      </c>
      <c r="X240" s="301" t="str">
        <f t="shared" si="42"/>
        <v>T</v>
      </c>
      <c r="Y240" s="287"/>
      <c r="Z240" s="300">
        <f t="shared" si="43"/>
        <v>0.7</v>
      </c>
      <c r="AA240" s="300">
        <f t="shared" si="44"/>
        <v>0</v>
      </c>
      <c r="AB240" s="361">
        <f t="shared" si="45"/>
        <v>3</v>
      </c>
    </row>
    <row r="241" spans="1:35" x14ac:dyDescent="0.2">
      <c r="A241" s="72" t="str">
        <f t="shared" si="47"/>
        <v>貨2LGA</v>
      </c>
      <c r="B241" s="72" t="s">
        <v>861</v>
      </c>
      <c r="C241" s="72" t="s">
        <v>793</v>
      </c>
      <c r="D241" s="72" t="s">
        <v>851</v>
      </c>
      <c r="E241" s="72" t="s">
        <v>49</v>
      </c>
      <c r="F241" s="72">
        <v>0.4</v>
      </c>
      <c r="G241" s="72">
        <v>0</v>
      </c>
      <c r="H241" s="72">
        <v>3</v>
      </c>
      <c r="I241" s="12" t="s">
        <v>235</v>
      </c>
      <c r="T241" s="318" t="str">
        <f t="shared" si="38"/>
        <v>トラック・バス</v>
      </c>
      <c r="U241" s="300" t="str">
        <f t="shared" si="39"/>
        <v>LPG</v>
      </c>
      <c r="V241" s="300" t="str">
        <f t="shared" si="40"/>
        <v>1.7～2.5 t</v>
      </c>
      <c r="W241" s="300" t="str">
        <f t="shared" si="41"/>
        <v>H6,H10</v>
      </c>
      <c r="X241" s="301" t="str">
        <f t="shared" si="42"/>
        <v>GA</v>
      </c>
      <c r="Y241" s="287"/>
      <c r="Z241" s="300">
        <f t="shared" si="43"/>
        <v>0.4</v>
      </c>
      <c r="AA241" s="300">
        <f t="shared" si="44"/>
        <v>0</v>
      </c>
      <c r="AB241" s="361">
        <f t="shared" si="45"/>
        <v>3</v>
      </c>
    </row>
    <row r="242" spans="1:35" x14ac:dyDescent="0.2">
      <c r="A242" s="72" t="str">
        <f t="shared" si="47"/>
        <v>貨2LGC</v>
      </c>
      <c r="B242" s="72" t="s">
        <v>861</v>
      </c>
      <c r="C242" s="72" t="s">
        <v>793</v>
      </c>
      <c r="D242" s="72" t="s">
        <v>851</v>
      </c>
      <c r="E242" s="72" t="s">
        <v>51</v>
      </c>
      <c r="F242" s="72">
        <v>0.4</v>
      </c>
      <c r="G242" s="72">
        <v>0</v>
      </c>
      <c r="H242" s="72">
        <v>3</v>
      </c>
      <c r="I242" s="12" t="s">
        <v>235</v>
      </c>
      <c r="T242" s="318" t="str">
        <f t="shared" si="38"/>
        <v>トラック・バス</v>
      </c>
      <c r="U242" s="300" t="str">
        <f t="shared" si="39"/>
        <v>LPG</v>
      </c>
      <c r="V242" s="300" t="str">
        <f t="shared" si="40"/>
        <v>1.7～2.5 t</v>
      </c>
      <c r="W242" s="300" t="str">
        <f t="shared" si="41"/>
        <v>H6,H10</v>
      </c>
      <c r="X242" s="301" t="str">
        <f t="shared" si="42"/>
        <v>GC</v>
      </c>
      <c r="Y242" s="287"/>
      <c r="Z242" s="300">
        <f t="shared" si="43"/>
        <v>0.4</v>
      </c>
      <c r="AA242" s="300">
        <f t="shared" si="44"/>
        <v>0</v>
      </c>
      <c r="AB242" s="361">
        <f t="shared" si="45"/>
        <v>3</v>
      </c>
    </row>
    <row r="243" spans="1:35" x14ac:dyDescent="0.2">
      <c r="A243" s="72" t="str">
        <f t="shared" si="47"/>
        <v>貨2LHG</v>
      </c>
      <c r="B243" s="72" t="s">
        <v>861</v>
      </c>
      <c r="C243" s="72" t="s">
        <v>793</v>
      </c>
      <c r="D243" s="72" t="s">
        <v>851</v>
      </c>
      <c r="E243" s="72" t="s">
        <v>59</v>
      </c>
      <c r="F243" s="72">
        <v>0.2</v>
      </c>
      <c r="G243" s="72">
        <v>0</v>
      </c>
      <c r="H243" s="72">
        <v>3</v>
      </c>
      <c r="I243" s="12" t="s">
        <v>241</v>
      </c>
      <c r="J243" s="72" t="s">
        <v>242</v>
      </c>
      <c r="T243" s="318" t="str">
        <f t="shared" si="38"/>
        <v>トラック・バス</v>
      </c>
      <c r="U243" s="300" t="str">
        <f t="shared" si="39"/>
        <v>LPG</v>
      </c>
      <c r="V243" s="300" t="str">
        <f t="shared" si="40"/>
        <v>1.7～2.5 t</v>
      </c>
      <c r="W243" s="300" t="str">
        <f t="shared" si="41"/>
        <v>H6,H10</v>
      </c>
      <c r="X243" s="301" t="str">
        <f t="shared" si="42"/>
        <v>HG</v>
      </c>
      <c r="Y243" s="287"/>
      <c r="Z243" s="300">
        <f t="shared" si="43"/>
        <v>0.2</v>
      </c>
      <c r="AA243" s="300">
        <f t="shared" si="44"/>
        <v>0</v>
      </c>
      <c r="AB243" s="361">
        <f t="shared" si="45"/>
        <v>3</v>
      </c>
    </row>
    <row r="244" spans="1:35" x14ac:dyDescent="0.2">
      <c r="A244" s="72" t="str">
        <f t="shared" si="47"/>
        <v>貨2LGK</v>
      </c>
      <c r="B244" s="72" t="s">
        <v>861</v>
      </c>
      <c r="C244" s="72" t="s">
        <v>793</v>
      </c>
      <c r="D244" s="72" t="s">
        <v>21</v>
      </c>
      <c r="E244" s="72" t="s">
        <v>57</v>
      </c>
      <c r="F244" s="284">
        <v>0.13</v>
      </c>
      <c r="G244" s="72">
        <v>0</v>
      </c>
      <c r="H244" s="72">
        <v>3</v>
      </c>
      <c r="I244" s="12" t="s">
        <v>235</v>
      </c>
      <c r="T244" s="318" t="str">
        <f t="shared" si="38"/>
        <v>トラック・バス</v>
      </c>
      <c r="U244" s="300" t="str">
        <f t="shared" si="39"/>
        <v>LPG</v>
      </c>
      <c r="V244" s="300" t="str">
        <f t="shared" si="40"/>
        <v>1.7～2.5 t</v>
      </c>
      <c r="W244" s="300" t="str">
        <f t="shared" si="41"/>
        <v>H13</v>
      </c>
      <c r="X244" s="301" t="str">
        <f t="shared" si="42"/>
        <v>GK</v>
      </c>
      <c r="Y244" s="287"/>
      <c r="Z244" s="300">
        <f t="shared" si="43"/>
        <v>0.13</v>
      </c>
      <c r="AA244" s="300">
        <f t="shared" si="44"/>
        <v>0</v>
      </c>
      <c r="AB244" s="361">
        <f t="shared" si="45"/>
        <v>3</v>
      </c>
    </row>
    <row r="245" spans="1:35" x14ac:dyDescent="0.2">
      <c r="A245" s="72" t="str">
        <f t="shared" si="47"/>
        <v>貨2LHQ</v>
      </c>
      <c r="B245" s="72" t="s">
        <v>861</v>
      </c>
      <c r="C245" s="72" t="s">
        <v>793</v>
      </c>
      <c r="D245" s="72" t="s">
        <v>21</v>
      </c>
      <c r="E245" s="72" t="s">
        <v>68</v>
      </c>
      <c r="F245" s="284">
        <v>6.5000000000000002E-2</v>
      </c>
      <c r="G245" s="72">
        <v>0</v>
      </c>
      <c r="H245" s="72">
        <v>3</v>
      </c>
      <c r="I245" s="12" t="s">
        <v>241</v>
      </c>
      <c r="J245" s="72" t="s">
        <v>242</v>
      </c>
      <c r="T245" s="318" t="str">
        <f t="shared" si="38"/>
        <v>トラック・バス</v>
      </c>
      <c r="U245" s="300" t="str">
        <f t="shared" si="39"/>
        <v>LPG</v>
      </c>
      <c r="V245" s="300" t="str">
        <f t="shared" si="40"/>
        <v>1.7～2.5 t</v>
      </c>
      <c r="W245" s="300" t="str">
        <f t="shared" si="41"/>
        <v>H13</v>
      </c>
      <c r="X245" s="301" t="str">
        <f t="shared" si="42"/>
        <v>HQ</v>
      </c>
      <c r="Y245" s="287"/>
      <c r="Z245" s="300">
        <f t="shared" si="43"/>
        <v>6.5000000000000002E-2</v>
      </c>
      <c r="AA245" s="300">
        <f t="shared" si="44"/>
        <v>0</v>
      </c>
      <c r="AB245" s="361">
        <f t="shared" si="45"/>
        <v>3</v>
      </c>
    </row>
    <row r="246" spans="1:35" x14ac:dyDescent="0.2">
      <c r="A246" s="72" t="str">
        <f t="shared" si="47"/>
        <v>貨2LTC</v>
      </c>
      <c r="B246" s="72" t="s">
        <v>861</v>
      </c>
      <c r="C246" s="72" t="s">
        <v>793</v>
      </c>
      <c r="D246" s="72" t="s">
        <v>21</v>
      </c>
      <c r="E246" s="72" t="s">
        <v>81</v>
      </c>
      <c r="F246" s="72">
        <v>9.7500000000000003E-2</v>
      </c>
      <c r="G246" s="72">
        <v>0</v>
      </c>
      <c r="H246" s="72">
        <v>3</v>
      </c>
      <c r="I246" s="12" t="s">
        <v>235</v>
      </c>
      <c r="J246" s="72" t="s">
        <v>243</v>
      </c>
      <c r="T246" s="318" t="str">
        <f t="shared" si="38"/>
        <v>トラック・バス</v>
      </c>
      <c r="U246" s="300" t="str">
        <f t="shared" si="39"/>
        <v>LPG</v>
      </c>
      <c r="V246" s="300" t="str">
        <f t="shared" si="40"/>
        <v>1.7～2.5 t</v>
      </c>
      <c r="W246" s="300" t="str">
        <f t="shared" si="41"/>
        <v>H13</v>
      </c>
      <c r="X246" s="301" t="str">
        <f t="shared" si="42"/>
        <v>TC</v>
      </c>
      <c r="Y246" s="287" t="s">
        <v>243</v>
      </c>
      <c r="Z246" s="300">
        <f t="shared" si="43"/>
        <v>9.7500000000000003E-2</v>
      </c>
      <c r="AA246" s="300">
        <f t="shared" si="44"/>
        <v>0</v>
      </c>
      <c r="AB246" s="361">
        <f t="shared" si="45"/>
        <v>3</v>
      </c>
    </row>
    <row r="247" spans="1:35" x14ac:dyDescent="0.2">
      <c r="A247" s="72" t="str">
        <f t="shared" si="47"/>
        <v>貨2LXC</v>
      </c>
      <c r="B247" s="72" t="s">
        <v>861</v>
      </c>
      <c r="C247" s="72" t="s">
        <v>793</v>
      </c>
      <c r="D247" s="72" t="s">
        <v>21</v>
      </c>
      <c r="E247" s="72" t="s">
        <v>95</v>
      </c>
      <c r="F247" s="72">
        <v>9.7500000000000003E-2</v>
      </c>
      <c r="G247" s="72">
        <v>0</v>
      </c>
      <c r="H247" s="72">
        <v>3</v>
      </c>
      <c r="I247" s="12" t="s">
        <v>241</v>
      </c>
      <c r="J247" s="72" t="s">
        <v>972</v>
      </c>
      <c r="T247" s="318" t="str">
        <f t="shared" si="38"/>
        <v>トラック・バス</v>
      </c>
      <c r="U247" s="300" t="str">
        <f t="shared" si="39"/>
        <v>LPG</v>
      </c>
      <c r="V247" s="300" t="str">
        <f t="shared" si="40"/>
        <v>1.7～2.5 t</v>
      </c>
      <c r="W247" s="300" t="str">
        <f t="shared" si="41"/>
        <v>H13</v>
      </c>
      <c r="X247" s="301" t="str">
        <f t="shared" si="42"/>
        <v>XC</v>
      </c>
      <c r="Y247" s="287" t="s">
        <v>243</v>
      </c>
      <c r="Z247" s="300">
        <f t="shared" si="43"/>
        <v>9.7500000000000003E-2</v>
      </c>
      <c r="AA247" s="300">
        <f t="shared" si="44"/>
        <v>0</v>
      </c>
      <c r="AB247" s="361">
        <f t="shared" si="45"/>
        <v>3</v>
      </c>
    </row>
    <row r="248" spans="1:35" x14ac:dyDescent="0.2">
      <c r="A248" s="72" t="str">
        <f t="shared" si="47"/>
        <v>貨2LLC</v>
      </c>
      <c r="B248" s="72" t="s">
        <v>861</v>
      </c>
      <c r="C248" s="72" t="s">
        <v>793</v>
      </c>
      <c r="D248" s="72" t="s">
        <v>21</v>
      </c>
      <c r="E248" s="72" t="s">
        <v>72</v>
      </c>
      <c r="F248" s="72">
        <v>6.5000000000000002E-2</v>
      </c>
      <c r="G248" s="72">
        <v>0</v>
      </c>
      <c r="H248" s="72">
        <v>3</v>
      </c>
      <c r="I248" s="12" t="s">
        <v>235</v>
      </c>
      <c r="J248" s="72" t="s">
        <v>244</v>
      </c>
      <c r="T248" s="318" t="str">
        <f t="shared" si="38"/>
        <v>トラック・バス</v>
      </c>
      <c r="U248" s="300" t="str">
        <f t="shared" si="39"/>
        <v>LPG</v>
      </c>
      <c r="V248" s="300" t="str">
        <f t="shared" si="40"/>
        <v>1.7～2.5 t</v>
      </c>
      <c r="W248" s="300" t="str">
        <f t="shared" si="41"/>
        <v>H13</v>
      </c>
      <c r="X248" s="301" t="str">
        <f t="shared" si="42"/>
        <v>LC</v>
      </c>
      <c r="Y248" s="287" t="s">
        <v>244</v>
      </c>
      <c r="Z248" s="300">
        <f t="shared" si="43"/>
        <v>6.5000000000000002E-2</v>
      </c>
      <c r="AA248" s="300">
        <f t="shared" si="44"/>
        <v>0</v>
      </c>
      <c r="AB248" s="361">
        <f t="shared" si="45"/>
        <v>3</v>
      </c>
      <c r="AD248" s="284"/>
      <c r="AE248" s="284"/>
      <c r="AF248" s="284"/>
      <c r="AG248" s="284"/>
      <c r="AH248" s="284"/>
      <c r="AI248" s="284"/>
    </row>
    <row r="249" spans="1:35" x14ac:dyDescent="0.2">
      <c r="A249" s="72" t="str">
        <f t="shared" si="47"/>
        <v>貨2LYC</v>
      </c>
      <c r="B249" s="72" t="s">
        <v>861</v>
      </c>
      <c r="C249" s="72" t="s">
        <v>793</v>
      </c>
      <c r="D249" s="72" t="s">
        <v>21</v>
      </c>
      <c r="E249" s="72" t="s">
        <v>99</v>
      </c>
      <c r="F249" s="72">
        <v>6.5000000000000002E-2</v>
      </c>
      <c r="G249" s="72">
        <v>0</v>
      </c>
      <c r="H249" s="72">
        <v>3</v>
      </c>
      <c r="I249" s="12" t="s">
        <v>241</v>
      </c>
      <c r="J249" s="72" t="s">
        <v>973</v>
      </c>
      <c r="T249" s="318" t="str">
        <f t="shared" si="38"/>
        <v>トラック・バス</v>
      </c>
      <c r="U249" s="300" t="str">
        <f t="shared" si="39"/>
        <v>LPG</v>
      </c>
      <c r="V249" s="300" t="str">
        <f t="shared" si="40"/>
        <v>1.7～2.5 t</v>
      </c>
      <c r="W249" s="300" t="str">
        <f t="shared" si="41"/>
        <v>H13</v>
      </c>
      <c r="X249" s="301" t="str">
        <f t="shared" si="42"/>
        <v>YC</v>
      </c>
      <c r="Y249" s="287" t="s">
        <v>244</v>
      </c>
      <c r="Z249" s="300">
        <f t="shared" si="43"/>
        <v>6.5000000000000002E-2</v>
      </c>
      <c r="AA249" s="300">
        <f t="shared" si="44"/>
        <v>0</v>
      </c>
      <c r="AB249" s="361">
        <f t="shared" si="45"/>
        <v>3</v>
      </c>
      <c r="AD249" s="284"/>
      <c r="AE249" s="284"/>
      <c r="AF249" s="284"/>
      <c r="AG249" s="284"/>
      <c r="AH249" s="284"/>
      <c r="AI249" s="284"/>
    </row>
    <row r="250" spans="1:35" s="284" customFormat="1" x14ac:dyDescent="0.2">
      <c r="A250" s="72" t="str">
        <f t="shared" si="47"/>
        <v>貨2LUC</v>
      </c>
      <c r="B250" s="282" t="s">
        <v>861</v>
      </c>
      <c r="C250" s="282" t="s">
        <v>793</v>
      </c>
      <c r="D250" s="282" t="s">
        <v>21</v>
      </c>
      <c r="E250" s="282" t="s">
        <v>88</v>
      </c>
      <c r="F250" s="282">
        <v>3.2500000000000001E-2</v>
      </c>
      <c r="G250" s="72">
        <v>0</v>
      </c>
      <c r="H250" s="72">
        <v>3</v>
      </c>
      <c r="I250" s="283" t="s">
        <v>235</v>
      </c>
      <c r="J250" s="282" t="s">
        <v>245</v>
      </c>
      <c r="K250" s="72"/>
      <c r="L250" s="72"/>
      <c r="M250" s="72"/>
      <c r="N250" s="72"/>
      <c r="O250" s="72"/>
      <c r="P250" s="72"/>
      <c r="Q250" s="72"/>
      <c r="R250" s="72"/>
      <c r="S250" s="72"/>
      <c r="T250" s="318" t="str">
        <f t="shared" si="38"/>
        <v>トラック・バス</v>
      </c>
      <c r="U250" s="300" t="str">
        <f t="shared" si="39"/>
        <v>LPG</v>
      </c>
      <c r="V250" s="300" t="str">
        <f t="shared" si="40"/>
        <v>1.7～2.5 t</v>
      </c>
      <c r="W250" s="300" t="str">
        <f t="shared" si="41"/>
        <v>H13</v>
      </c>
      <c r="X250" s="301" t="str">
        <f t="shared" si="42"/>
        <v>UC</v>
      </c>
      <c r="Y250" s="287" t="s">
        <v>245</v>
      </c>
      <c r="Z250" s="300">
        <f t="shared" si="43"/>
        <v>3.2500000000000001E-2</v>
      </c>
      <c r="AA250" s="300">
        <f t="shared" si="44"/>
        <v>0</v>
      </c>
      <c r="AB250" s="361">
        <f t="shared" si="45"/>
        <v>3</v>
      </c>
      <c r="AD250" s="272"/>
      <c r="AE250" s="272"/>
      <c r="AF250" s="272"/>
      <c r="AG250" s="272"/>
      <c r="AH250" s="272"/>
      <c r="AI250" s="272"/>
    </row>
    <row r="251" spans="1:35" s="284" customFormat="1" x14ac:dyDescent="0.2">
      <c r="A251" s="72" t="str">
        <f t="shared" si="47"/>
        <v>貨2LZC</v>
      </c>
      <c r="B251" s="282" t="s">
        <v>861</v>
      </c>
      <c r="C251" s="282" t="s">
        <v>793</v>
      </c>
      <c r="D251" s="282" t="s">
        <v>21</v>
      </c>
      <c r="E251" s="282" t="s">
        <v>103</v>
      </c>
      <c r="F251" s="282">
        <v>3.2500000000000001E-2</v>
      </c>
      <c r="G251" s="72">
        <v>0</v>
      </c>
      <c r="H251" s="72">
        <v>3</v>
      </c>
      <c r="I251" s="283" t="s">
        <v>241</v>
      </c>
      <c r="J251" s="282" t="s">
        <v>974</v>
      </c>
      <c r="K251" s="72"/>
      <c r="L251" s="72"/>
      <c r="M251" s="72"/>
      <c r="N251" s="72"/>
      <c r="O251" s="72"/>
      <c r="P251" s="72"/>
      <c r="Q251" s="72"/>
      <c r="R251" s="72"/>
      <c r="S251" s="72"/>
      <c r="T251" s="318" t="str">
        <f t="shared" si="38"/>
        <v>トラック・バス</v>
      </c>
      <c r="U251" s="300" t="str">
        <f t="shared" si="39"/>
        <v>LPG</v>
      </c>
      <c r="V251" s="300" t="str">
        <f t="shared" si="40"/>
        <v>1.7～2.5 t</v>
      </c>
      <c r="W251" s="300" t="str">
        <f t="shared" si="41"/>
        <v>H13</v>
      </c>
      <c r="X251" s="301" t="str">
        <f t="shared" si="42"/>
        <v>ZC</v>
      </c>
      <c r="Y251" s="287" t="s">
        <v>245</v>
      </c>
      <c r="Z251" s="300">
        <f t="shared" si="43"/>
        <v>3.2500000000000001E-2</v>
      </c>
      <c r="AA251" s="300">
        <f t="shared" si="44"/>
        <v>0</v>
      </c>
      <c r="AB251" s="361">
        <f t="shared" si="45"/>
        <v>3</v>
      </c>
      <c r="AD251" s="272"/>
      <c r="AE251" s="272"/>
      <c r="AF251" s="272"/>
      <c r="AG251" s="272"/>
      <c r="AH251" s="272"/>
      <c r="AI251" s="272"/>
    </row>
    <row r="252" spans="1:35" s="272" customFormat="1" x14ac:dyDescent="0.2">
      <c r="A252" s="72" t="str">
        <f t="shared" si="47"/>
        <v>貨2LABF</v>
      </c>
      <c r="B252" s="272" t="s">
        <v>861</v>
      </c>
      <c r="C252" s="272" t="s">
        <v>793</v>
      </c>
      <c r="D252" s="273" t="s">
        <v>839</v>
      </c>
      <c r="E252" s="273" t="s">
        <v>258</v>
      </c>
      <c r="F252" s="272">
        <v>7.0000000000000007E-2</v>
      </c>
      <c r="G252" s="72">
        <v>0</v>
      </c>
      <c r="H252" s="72">
        <v>3</v>
      </c>
      <c r="I252" s="274" t="s">
        <v>235</v>
      </c>
      <c r="K252" s="72"/>
      <c r="L252" s="72"/>
      <c r="M252" s="72"/>
      <c r="N252" s="72"/>
      <c r="O252" s="72"/>
      <c r="P252" s="72"/>
      <c r="Q252" s="72"/>
      <c r="R252" s="72"/>
      <c r="S252" s="72"/>
      <c r="T252" s="318" t="str">
        <f t="shared" si="38"/>
        <v>トラック・バス</v>
      </c>
      <c r="U252" s="300" t="str">
        <f t="shared" si="39"/>
        <v>LPG</v>
      </c>
      <c r="V252" s="300" t="str">
        <f t="shared" si="40"/>
        <v>1.7～2.5 t</v>
      </c>
      <c r="W252" s="300" t="str">
        <f t="shared" si="41"/>
        <v>H17</v>
      </c>
      <c r="X252" s="301" t="str">
        <f t="shared" si="42"/>
        <v>ABF</v>
      </c>
      <c r="Y252" s="287"/>
      <c r="Z252" s="300">
        <f t="shared" si="43"/>
        <v>7.0000000000000007E-2</v>
      </c>
      <c r="AA252" s="300">
        <f t="shared" si="44"/>
        <v>0</v>
      </c>
      <c r="AB252" s="361">
        <f t="shared" si="45"/>
        <v>3</v>
      </c>
    </row>
    <row r="253" spans="1:35" s="272" customFormat="1" x14ac:dyDescent="0.2">
      <c r="A253" s="72" t="str">
        <f t="shared" si="47"/>
        <v>貨2LAAF</v>
      </c>
      <c r="B253" s="272" t="s">
        <v>861</v>
      </c>
      <c r="C253" s="272" t="s">
        <v>793</v>
      </c>
      <c r="D253" s="273" t="s">
        <v>839</v>
      </c>
      <c r="E253" s="273" t="s">
        <v>259</v>
      </c>
      <c r="F253" s="272">
        <v>3.5000000000000003E-2</v>
      </c>
      <c r="G253" s="72">
        <v>0</v>
      </c>
      <c r="H253" s="72">
        <v>3</v>
      </c>
      <c r="I253" s="274" t="s">
        <v>241</v>
      </c>
      <c r="J253" s="273" t="s">
        <v>242</v>
      </c>
      <c r="K253" s="72"/>
      <c r="L253" s="72"/>
      <c r="M253" s="72"/>
      <c r="N253" s="72"/>
      <c r="O253" s="72"/>
      <c r="P253" s="72"/>
      <c r="Q253" s="72"/>
      <c r="R253" s="72"/>
      <c r="S253" s="72"/>
      <c r="T253" s="318" t="str">
        <f t="shared" si="38"/>
        <v>トラック・バス</v>
      </c>
      <c r="U253" s="300" t="str">
        <f t="shared" si="39"/>
        <v>LPG</v>
      </c>
      <c r="V253" s="300" t="str">
        <f t="shared" si="40"/>
        <v>1.7～2.5 t</v>
      </c>
      <c r="W253" s="300" t="str">
        <f t="shared" si="41"/>
        <v>H17</v>
      </c>
      <c r="X253" s="301" t="str">
        <f t="shared" si="42"/>
        <v>AAF</v>
      </c>
      <c r="Y253" s="287"/>
      <c r="Z253" s="300">
        <f t="shared" si="43"/>
        <v>3.5000000000000003E-2</v>
      </c>
      <c r="AA253" s="300">
        <f t="shared" si="44"/>
        <v>0</v>
      </c>
      <c r="AB253" s="361">
        <f t="shared" si="45"/>
        <v>3</v>
      </c>
    </row>
    <row r="254" spans="1:35" s="272" customFormat="1" x14ac:dyDescent="0.2">
      <c r="A254" s="72" t="str">
        <f t="shared" ref="A254:A260" si="48">CONCATENATE(C254,E254)</f>
        <v>貨2LALF</v>
      </c>
      <c r="B254" s="272" t="s">
        <v>861</v>
      </c>
      <c r="C254" s="272" t="s">
        <v>793</v>
      </c>
      <c r="D254" s="273" t="s">
        <v>839</v>
      </c>
      <c r="E254" s="273" t="s">
        <v>1523</v>
      </c>
      <c r="F254" s="272">
        <v>1.7500000000000002E-2</v>
      </c>
      <c r="G254" s="72">
        <v>0</v>
      </c>
      <c r="H254" s="72">
        <v>3</v>
      </c>
      <c r="I254" s="274" t="s">
        <v>1480</v>
      </c>
      <c r="J254" s="273"/>
      <c r="K254" s="72"/>
      <c r="L254" s="72"/>
      <c r="M254" s="72"/>
      <c r="N254" s="72"/>
      <c r="O254" s="72"/>
      <c r="P254" s="72"/>
      <c r="Q254" s="72"/>
      <c r="R254" s="72"/>
      <c r="S254" s="72"/>
      <c r="T254" s="318" t="str">
        <f t="shared" si="38"/>
        <v>トラック・バス</v>
      </c>
      <c r="U254" s="300" t="str">
        <f t="shared" si="39"/>
        <v>LPG</v>
      </c>
      <c r="V254" s="300" t="str">
        <f t="shared" si="40"/>
        <v>1.7～2.5 t</v>
      </c>
      <c r="W254" s="300" t="str">
        <f t="shared" si="41"/>
        <v>H17</v>
      </c>
      <c r="X254" s="301" t="str">
        <f t="shared" si="42"/>
        <v>ALF</v>
      </c>
      <c r="Y254" s="287"/>
      <c r="Z254" s="300">
        <f t="shared" si="43"/>
        <v>1.7500000000000002E-2</v>
      </c>
      <c r="AA254" s="300">
        <f t="shared" si="44"/>
        <v>0</v>
      </c>
      <c r="AB254" s="361">
        <f t="shared" si="45"/>
        <v>3</v>
      </c>
    </row>
    <row r="255" spans="1:35" s="272" customFormat="1" x14ac:dyDescent="0.2">
      <c r="A255" s="72" t="str">
        <f t="shared" si="48"/>
        <v>貨2LCAF</v>
      </c>
      <c r="B255" s="272" t="s">
        <v>861</v>
      </c>
      <c r="C255" s="272" t="s">
        <v>793</v>
      </c>
      <c r="D255" s="273" t="s">
        <v>839</v>
      </c>
      <c r="E255" s="273" t="s">
        <v>847</v>
      </c>
      <c r="F255" s="272">
        <v>3.5000000000000003E-2</v>
      </c>
      <c r="G255" s="72">
        <v>0</v>
      </c>
      <c r="H255" s="72">
        <v>3</v>
      </c>
      <c r="I255" s="274" t="s">
        <v>241</v>
      </c>
      <c r="J255" s="273" t="s">
        <v>973</v>
      </c>
      <c r="K255" s="72"/>
      <c r="L255" s="72"/>
      <c r="M255" s="72"/>
      <c r="N255" s="72"/>
      <c r="O255" s="72"/>
      <c r="P255" s="72"/>
      <c r="Q255" s="72"/>
      <c r="R255" s="72"/>
      <c r="S255" s="72"/>
      <c r="T255" s="318" t="str">
        <f t="shared" si="38"/>
        <v>トラック・バス</v>
      </c>
      <c r="U255" s="300" t="str">
        <f t="shared" si="39"/>
        <v>LPG</v>
      </c>
      <c r="V255" s="300" t="str">
        <f t="shared" si="40"/>
        <v>1.7～2.5 t</v>
      </c>
      <c r="W255" s="300" t="str">
        <f t="shared" si="41"/>
        <v>H17</v>
      </c>
      <c r="X255" s="301" t="str">
        <f t="shared" si="42"/>
        <v>CAF</v>
      </c>
      <c r="Y255" s="287" t="s">
        <v>1056</v>
      </c>
      <c r="Z255" s="300">
        <f t="shared" si="43"/>
        <v>3.5000000000000003E-2</v>
      </c>
      <c r="AA255" s="300">
        <f t="shared" si="44"/>
        <v>0</v>
      </c>
      <c r="AB255" s="361">
        <f t="shared" si="45"/>
        <v>3</v>
      </c>
    </row>
    <row r="256" spans="1:35" s="272" customFormat="1" x14ac:dyDescent="0.2">
      <c r="A256" s="72" t="str">
        <f t="shared" si="48"/>
        <v>貨2LCBF</v>
      </c>
      <c r="B256" s="272" t="s">
        <v>861</v>
      </c>
      <c r="C256" s="272" t="s">
        <v>793</v>
      </c>
      <c r="D256" s="273" t="s">
        <v>839</v>
      </c>
      <c r="E256" s="273" t="s">
        <v>848</v>
      </c>
      <c r="F256" s="272">
        <v>3.5000000000000003E-2</v>
      </c>
      <c r="G256" s="72">
        <v>0</v>
      </c>
      <c r="H256" s="72">
        <v>3</v>
      </c>
      <c r="I256" s="274" t="s">
        <v>248</v>
      </c>
      <c r="J256" s="273" t="s">
        <v>244</v>
      </c>
      <c r="K256" s="284"/>
      <c r="L256" s="284"/>
      <c r="M256" s="284"/>
      <c r="N256" s="284"/>
      <c r="O256" s="284"/>
      <c r="P256" s="284"/>
      <c r="Q256" s="284"/>
      <c r="R256" s="284"/>
      <c r="S256" s="284"/>
      <c r="T256" s="318" t="str">
        <f t="shared" si="38"/>
        <v>トラック・バス</v>
      </c>
      <c r="U256" s="300" t="str">
        <f t="shared" si="39"/>
        <v>LPG</v>
      </c>
      <c r="V256" s="300" t="str">
        <f t="shared" si="40"/>
        <v>1.7～2.5 t</v>
      </c>
      <c r="W256" s="300" t="str">
        <f t="shared" si="41"/>
        <v>H17</v>
      </c>
      <c r="X256" s="301" t="str">
        <f t="shared" si="42"/>
        <v>CBF</v>
      </c>
      <c r="Y256" s="287" t="s">
        <v>1056</v>
      </c>
      <c r="Z256" s="300">
        <f t="shared" si="43"/>
        <v>3.5000000000000003E-2</v>
      </c>
      <c r="AA256" s="300">
        <f t="shared" si="44"/>
        <v>0</v>
      </c>
      <c r="AB256" s="361">
        <f t="shared" si="45"/>
        <v>3</v>
      </c>
      <c r="AD256" s="72"/>
      <c r="AE256" s="72"/>
      <c r="AF256" s="72"/>
      <c r="AG256" s="72"/>
      <c r="AH256" s="72"/>
      <c r="AI256" s="72"/>
    </row>
    <row r="257" spans="1:35" s="272" customFormat="1" x14ac:dyDescent="0.2">
      <c r="A257" s="72" t="str">
        <f t="shared" si="48"/>
        <v>貨2LCLF</v>
      </c>
      <c r="B257" s="272" t="s">
        <v>861</v>
      </c>
      <c r="C257" s="272" t="s">
        <v>793</v>
      </c>
      <c r="D257" s="273" t="s">
        <v>839</v>
      </c>
      <c r="E257" s="273" t="s">
        <v>1524</v>
      </c>
      <c r="F257" s="272">
        <v>3.5000000000000003E-2</v>
      </c>
      <c r="G257" s="72">
        <v>0</v>
      </c>
      <c r="H257" s="72">
        <v>3</v>
      </c>
      <c r="I257" s="274" t="s">
        <v>498</v>
      </c>
      <c r="J257" s="273"/>
      <c r="K257" s="284"/>
      <c r="L257" s="284"/>
      <c r="M257" s="284"/>
      <c r="N257" s="284"/>
      <c r="O257" s="284"/>
      <c r="P257" s="284"/>
      <c r="Q257" s="284"/>
      <c r="R257" s="284"/>
      <c r="S257" s="284"/>
      <c r="T257" s="318" t="str">
        <f t="shared" si="38"/>
        <v>トラック・バス</v>
      </c>
      <c r="U257" s="300" t="str">
        <f t="shared" si="39"/>
        <v>LPG</v>
      </c>
      <c r="V257" s="300" t="str">
        <f t="shared" si="40"/>
        <v>1.7～2.5 t</v>
      </c>
      <c r="W257" s="300" t="str">
        <f t="shared" si="41"/>
        <v>H17</v>
      </c>
      <c r="X257" s="301" t="str">
        <f t="shared" si="42"/>
        <v>CLF</v>
      </c>
      <c r="Y257" s="287" t="s">
        <v>1056</v>
      </c>
      <c r="Z257" s="300">
        <f t="shared" si="43"/>
        <v>3.5000000000000003E-2</v>
      </c>
      <c r="AA257" s="300">
        <f t="shared" si="44"/>
        <v>0</v>
      </c>
      <c r="AB257" s="361">
        <f t="shared" si="45"/>
        <v>3</v>
      </c>
      <c r="AD257" s="72"/>
      <c r="AE257" s="72"/>
      <c r="AF257" s="72"/>
      <c r="AG257" s="72"/>
      <c r="AH257" s="72"/>
      <c r="AI257" s="72"/>
    </row>
    <row r="258" spans="1:35" x14ac:dyDescent="0.2">
      <c r="A258" s="72" t="str">
        <f t="shared" si="48"/>
        <v>貨2LDAF</v>
      </c>
      <c r="B258" s="272" t="s">
        <v>861</v>
      </c>
      <c r="C258" s="272" t="s">
        <v>793</v>
      </c>
      <c r="D258" s="273" t="s">
        <v>839</v>
      </c>
      <c r="E258" s="72" t="s">
        <v>849</v>
      </c>
      <c r="F258" s="72">
        <v>1.7500000000000002E-2</v>
      </c>
      <c r="G258" s="72">
        <v>0</v>
      </c>
      <c r="H258" s="72">
        <v>3</v>
      </c>
      <c r="I258" s="12" t="s">
        <v>241</v>
      </c>
      <c r="J258" s="72" t="s">
        <v>974</v>
      </c>
      <c r="K258" s="272"/>
      <c r="L258" s="272"/>
      <c r="M258" s="272"/>
      <c r="N258" s="272"/>
      <c r="O258" s="272"/>
      <c r="P258" s="272"/>
      <c r="Q258" s="272"/>
      <c r="R258" s="272"/>
      <c r="S258" s="272"/>
      <c r="T258" s="318" t="str">
        <f t="shared" si="38"/>
        <v>トラック・バス</v>
      </c>
      <c r="U258" s="300" t="str">
        <f t="shared" si="39"/>
        <v>LPG</v>
      </c>
      <c r="V258" s="300" t="str">
        <f t="shared" si="40"/>
        <v>1.7～2.5 t</v>
      </c>
      <c r="W258" s="300" t="str">
        <f t="shared" si="41"/>
        <v>H17</v>
      </c>
      <c r="X258" s="301" t="str">
        <f t="shared" si="42"/>
        <v>DAF</v>
      </c>
      <c r="Y258" s="287" t="s">
        <v>1711</v>
      </c>
      <c r="Z258" s="300">
        <f t="shared" si="43"/>
        <v>1.7500000000000002E-2</v>
      </c>
      <c r="AA258" s="300">
        <f t="shared" si="44"/>
        <v>0</v>
      </c>
      <c r="AB258" s="361">
        <f t="shared" si="45"/>
        <v>3</v>
      </c>
    </row>
    <row r="259" spans="1:35" x14ac:dyDescent="0.2">
      <c r="A259" s="72" t="str">
        <f t="shared" si="48"/>
        <v>貨2LDBF</v>
      </c>
      <c r="B259" s="272" t="s">
        <v>861</v>
      </c>
      <c r="C259" s="272" t="s">
        <v>793</v>
      </c>
      <c r="D259" s="273" t="s">
        <v>839</v>
      </c>
      <c r="E259" s="72" t="s">
        <v>850</v>
      </c>
      <c r="F259" s="72">
        <v>1.7500000000000002E-2</v>
      </c>
      <c r="G259" s="72">
        <v>0</v>
      </c>
      <c r="H259" s="72">
        <v>3</v>
      </c>
      <c r="I259" s="12" t="s">
        <v>249</v>
      </c>
      <c r="J259" s="72" t="s">
        <v>245</v>
      </c>
      <c r="K259" s="272"/>
      <c r="L259" s="272"/>
      <c r="M259" s="272"/>
      <c r="N259" s="272"/>
      <c r="O259" s="272"/>
      <c r="P259" s="272"/>
      <c r="Q259" s="272"/>
      <c r="R259" s="272"/>
      <c r="S259" s="272"/>
      <c r="T259" s="318" t="str">
        <f t="shared" si="38"/>
        <v>トラック・バス</v>
      </c>
      <c r="U259" s="300" t="str">
        <f t="shared" si="39"/>
        <v>LPG</v>
      </c>
      <c r="V259" s="300" t="str">
        <f t="shared" si="40"/>
        <v>1.7～2.5 t</v>
      </c>
      <c r="W259" s="300" t="str">
        <f t="shared" si="41"/>
        <v>H17</v>
      </c>
      <c r="X259" s="301" t="str">
        <f t="shared" si="42"/>
        <v>DBF</v>
      </c>
      <c r="Y259" s="287" t="s">
        <v>1711</v>
      </c>
      <c r="Z259" s="300">
        <f t="shared" si="43"/>
        <v>1.7500000000000002E-2</v>
      </c>
      <c r="AA259" s="300">
        <f t="shared" si="44"/>
        <v>0</v>
      </c>
      <c r="AB259" s="361">
        <f t="shared" si="45"/>
        <v>3</v>
      </c>
    </row>
    <row r="260" spans="1:35" x14ac:dyDescent="0.2">
      <c r="A260" s="72" t="str">
        <f t="shared" si="48"/>
        <v>貨2LDLF</v>
      </c>
      <c r="B260" s="272" t="s">
        <v>861</v>
      </c>
      <c r="C260" s="272" t="s">
        <v>793</v>
      </c>
      <c r="D260" s="273" t="s">
        <v>839</v>
      </c>
      <c r="E260" s="357" t="s">
        <v>1515</v>
      </c>
      <c r="F260" s="357">
        <v>1.7500000000000002E-2</v>
      </c>
      <c r="G260" s="72">
        <v>0</v>
      </c>
      <c r="H260" s="72">
        <v>3</v>
      </c>
      <c r="I260" s="12" t="s">
        <v>498</v>
      </c>
      <c r="K260" s="272"/>
      <c r="L260" s="272"/>
      <c r="M260" s="272"/>
      <c r="N260" s="272"/>
      <c r="O260" s="272"/>
      <c r="P260" s="272"/>
      <c r="Q260" s="272"/>
      <c r="R260" s="272"/>
      <c r="S260" s="272"/>
      <c r="T260" s="318" t="str">
        <f t="shared" si="38"/>
        <v>トラック・バス</v>
      </c>
      <c r="U260" s="300" t="str">
        <f t="shared" si="39"/>
        <v>LPG</v>
      </c>
      <c r="V260" s="300" t="str">
        <f t="shared" si="40"/>
        <v>1.7～2.5 t</v>
      </c>
      <c r="W260" s="300" t="str">
        <f t="shared" si="41"/>
        <v>H17</v>
      </c>
      <c r="X260" s="301" t="str">
        <f t="shared" si="42"/>
        <v>DLF</v>
      </c>
      <c r="Y260" s="287" t="s">
        <v>1711</v>
      </c>
      <c r="Z260" s="300">
        <f t="shared" si="43"/>
        <v>1.7500000000000002E-2</v>
      </c>
      <c r="AA260" s="300">
        <f t="shared" si="44"/>
        <v>0</v>
      </c>
      <c r="AB260" s="361">
        <f t="shared" si="45"/>
        <v>3</v>
      </c>
    </row>
    <row r="261" spans="1:35" x14ac:dyDescent="0.2">
      <c r="A261" s="72" t="str">
        <f>CONCATENATE(C261,E261)</f>
        <v>貨2LLBF</v>
      </c>
      <c r="B261" s="72" t="s">
        <v>861</v>
      </c>
      <c r="C261" s="72" t="s">
        <v>793</v>
      </c>
      <c r="D261" s="72" t="s">
        <v>1100</v>
      </c>
      <c r="E261" s="72" t="s">
        <v>260</v>
      </c>
      <c r="F261" s="72">
        <v>7.0000000000000007E-2</v>
      </c>
      <c r="G261" s="72">
        <v>0</v>
      </c>
      <c r="H261" s="72">
        <v>3</v>
      </c>
      <c r="I261" s="12" t="s">
        <v>235</v>
      </c>
      <c r="K261" s="272"/>
      <c r="L261" s="272"/>
      <c r="M261" s="272"/>
      <c r="N261" s="272"/>
      <c r="O261" s="272"/>
      <c r="P261" s="272"/>
      <c r="Q261" s="272"/>
      <c r="R261" s="272"/>
      <c r="S261" s="272"/>
      <c r="T261" s="318" t="str">
        <f t="shared" ref="T261:T324" si="49">IF(LEFT(C261,1)="貨","トラック・バス","乗用車")</f>
        <v>トラック・バス</v>
      </c>
      <c r="U261" s="300" t="str">
        <f t="shared" ref="U261:U324" si="50">VLOOKUP(RIGHT(C261,1),$AL$4:$AM$8,2,FALSE)</f>
        <v>LPG</v>
      </c>
      <c r="V261" s="300" t="str">
        <f t="shared" ref="V261:V324" si="51">VLOOKUP(VALUE(MID(C261,2,1)),$AL$10:$AM$15,2,FALSE)</f>
        <v>1.7～2.5 t</v>
      </c>
      <c r="W261" s="300" t="str">
        <f t="shared" ref="W261:W324" si="52">D261</f>
        <v>H21</v>
      </c>
      <c r="X261" s="301" t="str">
        <f t="shared" ref="X261:X324" si="53">E261</f>
        <v>LBF</v>
      </c>
      <c r="Y261" s="287"/>
      <c r="Z261" s="300">
        <f t="shared" ref="Z261:Z324" si="54">F261</f>
        <v>7.0000000000000007E-2</v>
      </c>
      <c r="AA261" s="300">
        <f t="shared" ref="AA261:AA324" si="55">G261</f>
        <v>0</v>
      </c>
      <c r="AB261" s="361">
        <f t="shared" ref="AB261:AB324" si="56">H261</f>
        <v>3</v>
      </c>
    </row>
    <row r="262" spans="1:35" x14ac:dyDescent="0.2">
      <c r="A262" s="72" t="str">
        <f>CONCATENATE(C262,E262)</f>
        <v>貨2LLAF</v>
      </c>
      <c r="B262" s="72" t="s">
        <v>861</v>
      </c>
      <c r="C262" s="72" t="s">
        <v>793</v>
      </c>
      <c r="D262" s="72" t="s">
        <v>1100</v>
      </c>
      <c r="E262" s="72" t="s">
        <v>261</v>
      </c>
      <c r="F262" s="72">
        <v>3.5000000000000003E-2</v>
      </c>
      <c r="G262" s="72">
        <v>0</v>
      </c>
      <c r="H262" s="72">
        <v>3</v>
      </c>
      <c r="I262" s="12" t="s">
        <v>241</v>
      </c>
      <c r="J262" s="72" t="s">
        <v>242</v>
      </c>
      <c r="K262" s="272"/>
      <c r="L262" s="272"/>
      <c r="M262" s="272"/>
      <c r="N262" s="272"/>
      <c r="O262" s="272"/>
      <c r="P262" s="272"/>
      <c r="Q262" s="272"/>
      <c r="R262" s="272"/>
      <c r="S262" s="272"/>
      <c r="T262" s="318" t="str">
        <f t="shared" si="49"/>
        <v>トラック・バス</v>
      </c>
      <c r="U262" s="300" t="str">
        <f t="shared" si="50"/>
        <v>LPG</v>
      </c>
      <c r="V262" s="300" t="str">
        <f t="shared" si="51"/>
        <v>1.7～2.5 t</v>
      </c>
      <c r="W262" s="300" t="str">
        <f t="shared" si="52"/>
        <v>H21</v>
      </c>
      <c r="X262" s="301" t="str">
        <f t="shared" si="53"/>
        <v>LAF</v>
      </c>
      <c r="Y262" s="287"/>
      <c r="Z262" s="300">
        <f t="shared" si="54"/>
        <v>3.5000000000000003E-2</v>
      </c>
      <c r="AA262" s="300">
        <f t="shared" si="55"/>
        <v>0</v>
      </c>
      <c r="AB262" s="361">
        <f t="shared" si="56"/>
        <v>3</v>
      </c>
    </row>
    <row r="263" spans="1:35" x14ac:dyDescent="0.2">
      <c r="A263" s="72" t="str">
        <f t="shared" ref="A263:A272" si="57">CONCATENATE(C263,E263)</f>
        <v>貨2LLLF</v>
      </c>
      <c r="B263" s="72" t="s">
        <v>861</v>
      </c>
      <c r="C263" s="72" t="s">
        <v>793</v>
      </c>
      <c r="D263" s="72" t="s">
        <v>1100</v>
      </c>
      <c r="E263" s="72" t="s">
        <v>1247</v>
      </c>
      <c r="F263" s="72">
        <v>1.7500000000000002E-2</v>
      </c>
      <c r="G263" s="72">
        <v>0</v>
      </c>
      <c r="H263" s="72">
        <v>3</v>
      </c>
      <c r="I263" s="12" t="s">
        <v>498</v>
      </c>
      <c r="K263" s="272"/>
      <c r="L263" s="272"/>
      <c r="M263" s="272"/>
      <c r="N263" s="272"/>
      <c r="O263" s="272"/>
      <c r="P263" s="272"/>
      <c r="Q263" s="272"/>
      <c r="R263" s="272"/>
      <c r="S263" s="272"/>
      <c r="T263" s="318" t="str">
        <f t="shared" si="49"/>
        <v>トラック・バス</v>
      </c>
      <c r="U263" s="300" t="str">
        <f t="shared" si="50"/>
        <v>LPG</v>
      </c>
      <c r="V263" s="300" t="str">
        <f t="shared" si="51"/>
        <v>1.7～2.5 t</v>
      </c>
      <c r="W263" s="300" t="str">
        <f t="shared" si="52"/>
        <v>H21</v>
      </c>
      <c r="X263" s="301" t="str">
        <f t="shared" si="53"/>
        <v>LLF</v>
      </c>
      <c r="Y263" s="287"/>
      <c r="Z263" s="300">
        <f t="shared" si="54"/>
        <v>1.7500000000000002E-2</v>
      </c>
      <c r="AA263" s="300">
        <f t="shared" si="55"/>
        <v>0</v>
      </c>
      <c r="AB263" s="361">
        <f t="shared" si="56"/>
        <v>3</v>
      </c>
    </row>
    <row r="264" spans="1:35" x14ac:dyDescent="0.2">
      <c r="A264" s="72" t="str">
        <f t="shared" si="57"/>
        <v>貨2LMBF</v>
      </c>
      <c r="B264" s="72" t="s">
        <v>861</v>
      </c>
      <c r="C264" s="72" t="s">
        <v>793</v>
      </c>
      <c r="D264" s="72" t="s">
        <v>1100</v>
      </c>
      <c r="E264" s="72" t="s">
        <v>262</v>
      </c>
      <c r="F264" s="72">
        <v>3.5000000000000003E-2</v>
      </c>
      <c r="G264" s="72">
        <v>0</v>
      </c>
      <c r="H264" s="72">
        <v>3</v>
      </c>
      <c r="I264" s="12" t="s">
        <v>248</v>
      </c>
      <c r="J264" s="72" t="s">
        <v>1056</v>
      </c>
      <c r="T264" s="318" t="str">
        <f t="shared" si="49"/>
        <v>トラック・バス</v>
      </c>
      <c r="U264" s="300" t="str">
        <f t="shared" si="50"/>
        <v>LPG</v>
      </c>
      <c r="V264" s="300" t="str">
        <f t="shared" si="51"/>
        <v>1.7～2.5 t</v>
      </c>
      <c r="W264" s="300" t="str">
        <f t="shared" si="52"/>
        <v>H21</v>
      </c>
      <c r="X264" s="301" t="str">
        <f t="shared" si="53"/>
        <v>MBF</v>
      </c>
      <c r="Y264" s="287" t="s">
        <v>1704</v>
      </c>
      <c r="Z264" s="300">
        <f t="shared" si="54"/>
        <v>3.5000000000000003E-2</v>
      </c>
      <c r="AA264" s="300">
        <f t="shared" si="55"/>
        <v>0</v>
      </c>
      <c r="AB264" s="361">
        <f t="shared" si="56"/>
        <v>3</v>
      </c>
    </row>
    <row r="265" spans="1:35" x14ac:dyDescent="0.2">
      <c r="A265" s="72" t="str">
        <f t="shared" si="57"/>
        <v>貨2LMAF</v>
      </c>
      <c r="B265" s="72" t="s">
        <v>861</v>
      </c>
      <c r="C265" s="72" t="s">
        <v>793</v>
      </c>
      <c r="D265" s="72" t="s">
        <v>1100</v>
      </c>
      <c r="E265" s="72" t="s">
        <v>263</v>
      </c>
      <c r="F265" s="72">
        <v>3.5000000000000003E-2</v>
      </c>
      <c r="G265" s="72">
        <v>0</v>
      </c>
      <c r="H265" s="72">
        <v>3</v>
      </c>
      <c r="I265" s="12" t="s">
        <v>241</v>
      </c>
      <c r="J265" s="72" t="s">
        <v>1103</v>
      </c>
      <c r="T265" s="318" t="str">
        <f t="shared" si="49"/>
        <v>トラック・バス</v>
      </c>
      <c r="U265" s="300" t="str">
        <f t="shared" si="50"/>
        <v>LPG</v>
      </c>
      <c r="V265" s="300" t="str">
        <f t="shared" si="51"/>
        <v>1.7～2.5 t</v>
      </c>
      <c r="W265" s="300" t="str">
        <f t="shared" si="52"/>
        <v>H21</v>
      </c>
      <c r="X265" s="301" t="str">
        <f t="shared" si="53"/>
        <v>MAF</v>
      </c>
      <c r="Y265" s="287" t="s">
        <v>1704</v>
      </c>
      <c r="Z265" s="300">
        <f t="shared" si="54"/>
        <v>3.5000000000000003E-2</v>
      </c>
      <c r="AA265" s="300">
        <f t="shared" si="55"/>
        <v>0</v>
      </c>
      <c r="AB265" s="361">
        <f t="shared" si="56"/>
        <v>3</v>
      </c>
    </row>
    <row r="266" spans="1:35" x14ac:dyDescent="0.2">
      <c r="A266" s="72" t="str">
        <f t="shared" si="57"/>
        <v>貨2LMLF</v>
      </c>
      <c r="B266" s="72" t="s">
        <v>861</v>
      </c>
      <c r="C266" s="72" t="s">
        <v>793</v>
      </c>
      <c r="D266" s="72" t="s">
        <v>1100</v>
      </c>
      <c r="E266" s="72" t="s">
        <v>1255</v>
      </c>
      <c r="F266" s="72">
        <v>3.5000000000000003E-2</v>
      </c>
      <c r="G266" s="72">
        <v>0</v>
      </c>
      <c r="H266" s="72">
        <v>3</v>
      </c>
      <c r="I266" s="12" t="s">
        <v>498</v>
      </c>
      <c r="T266" s="318" t="str">
        <f t="shared" si="49"/>
        <v>トラック・バス</v>
      </c>
      <c r="U266" s="300" t="str">
        <f t="shared" si="50"/>
        <v>LPG</v>
      </c>
      <c r="V266" s="300" t="str">
        <f t="shared" si="51"/>
        <v>1.7～2.5 t</v>
      </c>
      <c r="W266" s="300" t="str">
        <f t="shared" si="52"/>
        <v>H21</v>
      </c>
      <c r="X266" s="301" t="str">
        <f t="shared" si="53"/>
        <v>MLF</v>
      </c>
      <c r="Y266" s="287" t="s">
        <v>1704</v>
      </c>
      <c r="Z266" s="300">
        <f t="shared" si="54"/>
        <v>3.5000000000000003E-2</v>
      </c>
      <c r="AA266" s="300">
        <f t="shared" si="55"/>
        <v>0</v>
      </c>
      <c r="AB266" s="361">
        <f t="shared" si="56"/>
        <v>3</v>
      </c>
    </row>
    <row r="267" spans="1:35" x14ac:dyDescent="0.2">
      <c r="A267" s="72" t="str">
        <f t="shared" si="57"/>
        <v>貨2LRBF</v>
      </c>
      <c r="B267" s="72" t="s">
        <v>861</v>
      </c>
      <c r="C267" s="72" t="s">
        <v>793</v>
      </c>
      <c r="D267" s="72" t="s">
        <v>1100</v>
      </c>
      <c r="E267" s="72" t="s">
        <v>264</v>
      </c>
      <c r="F267" s="72">
        <v>1.7500000000000002E-2</v>
      </c>
      <c r="G267" s="72">
        <v>0</v>
      </c>
      <c r="H267" s="72">
        <v>3</v>
      </c>
      <c r="I267" s="12" t="s">
        <v>249</v>
      </c>
      <c r="J267" s="72" t="s">
        <v>1057</v>
      </c>
      <c r="T267" s="318" t="str">
        <f t="shared" si="49"/>
        <v>トラック・バス</v>
      </c>
      <c r="U267" s="300" t="str">
        <f t="shared" si="50"/>
        <v>LPG</v>
      </c>
      <c r="V267" s="300" t="str">
        <f t="shared" si="51"/>
        <v>1.7～2.5 t</v>
      </c>
      <c r="W267" s="300" t="str">
        <f t="shared" si="52"/>
        <v>H21</v>
      </c>
      <c r="X267" s="301" t="str">
        <f t="shared" si="53"/>
        <v>RBF</v>
      </c>
      <c r="Y267" s="287" t="s">
        <v>1057</v>
      </c>
      <c r="Z267" s="300">
        <f t="shared" si="54"/>
        <v>1.7500000000000002E-2</v>
      </c>
      <c r="AA267" s="300">
        <f t="shared" si="55"/>
        <v>0</v>
      </c>
      <c r="AB267" s="361">
        <f t="shared" si="56"/>
        <v>3</v>
      </c>
    </row>
    <row r="268" spans="1:35" x14ac:dyDescent="0.2">
      <c r="A268" s="72" t="str">
        <f t="shared" si="57"/>
        <v>貨2LRAF</v>
      </c>
      <c r="B268" s="72" t="s">
        <v>861</v>
      </c>
      <c r="C268" s="72" t="s">
        <v>793</v>
      </c>
      <c r="D268" s="72" t="s">
        <v>1100</v>
      </c>
      <c r="E268" s="72" t="s">
        <v>265</v>
      </c>
      <c r="F268" s="72">
        <v>1.7500000000000002E-2</v>
      </c>
      <c r="G268" s="72">
        <v>0</v>
      </c>
      <c r="H268" s="72">
        <v>3</v>
      </c>
      <c r="I268" s="12" t="s">
        <v>241</v>
      </c>
      <c r="J268" s="72" t="s">
        <v>1104</v>
      </c>
      <c r="T268" s="318" t="str">
        <f t="shared" si="49"/>
        <v>トラック・バス</v>
      </c>
      <c r="U268" s="300" t="str">
        <f t="shared" si="50"/>
        <v>LPG</v>
      </c>
      <c r="V268" s="300" t="str">
        <f t="shared" si="51"/>
        <v>1.7～2.5 t</v>
      </c>
      <c r="W268" s="300" t="str">
        <f t="shared" si="52"/>
        <v>H21</v>
      </c>
      <c r="X268" s="301" t="str">
        <f t="shared" si="53"/>
        <v>RAF</v>
      </c>
      <c r="Y268" s="287" t="s">
        <v>1057</v>
      </c>
      <c r="Z268" s="300">
        <f t="shared" si="54"/>
        <v>1.7500000000000002E-2</v>
      </c>
      <c r="AA268" s="300">
        <f t="shared" si="55"/>
        <v>0</v>
      </c>
      <c r="AB268" s="361">
        <f t="shared" si="56"/>
        <v>3</v>
      </c>
    </row>
    <row r="269" spans="1:35" x14ac:dyDescent="0.2">
      <c r="A269" s="72" t="str">
        <f t="shared" si="57"/>
        <v>貨2LRLF</v>
      </c>
      <c r="B269" s="72" t="s">
        <v>861</v>
      </c>
      <c r="C269" s="72" t="s">
        <v>793</v>
      </c>
      <c r="D269" s="72" t="s">
        <v>1100</v>
      </c>
      <c r="E269" s="72" t="s">
        <v>1263</v>
      </c>
      <c r="F269" s="72">
        <v>1.7500000000000002E-2</v>
      </c>
      <c r="G269" s="72">
        <v>0</v>
      </c>
      <c r="H269" s="72">
        <v>3</v>
      </c>
      <c r="I269" s="12" t="s">
        <v>498</v>
      </c>
      <c r="T269" s="318" t="str">
        <f t="shared" si="49"/>
        <v>トラック・バス</v>
      </c>
      <c r="U269" s="300" t="str">
        <f t="shared" si="50"/>
        <v>LPG</v>
      </c>
      <c r="V269" s="300" t="str">
        <f t="shared" si="51"/>
        <v>1.7～2.5 t</v>
      </c>
      <c r="W269" s="300" t="str">
        <f t="shared" si="52"/>
        <v>H21</v>
      </c>
      <c r="X269" s="301" t="str">
        <f t="shared" si="53"/>
        <v>RLF</v>
      </c>
      <c r="Y269" s="287" t="s">
        <v>1057</v>
      </c>
      <c r="Z269" s="300">
        <f t="shared" si="54"/>
        <v>1.7500000000000002E-2</v>
      </c>
      <c r="AA269" s="300">
        <f t="shared" si="55"/>
        <v>0</v>
      </c>
      <c r="AB269" s="361">
        <f t="shared" si="56"/>
        <v>3</v>
      </c>
    </row>
    <row r="270" spans="1:35" x14ac:dyDescent="0.2">
      <c r="A270" s="72" t="str">
        <f t="shared" si="57"/>
        <v>貨2LQBF</v>
      </c>
      <c r="B270" s="72" t="s">
        <v>861</v>
      </c>
      <c r="C270" s="72" t="s">
        <v>793</v>
      </c>
      <c r="D270" s="72" t="s">
        <v>1100</v>
      </c>
      <c r="E270" s="72" t="s">
        <v>266</v>
      </c>
      <c r="F270" s="72">
        <v>6.3E-2</v>
      </c>
      <c r="G270" s="72">
        <v>0</v>
      </c>
      <c r="H270" s="72">
        <v>3</v>
      </c>
      <c r="I270" s="12" t="s">
        <v>235</v>
      </c>
      <c r="J270" s="72" t="s">
        <v>243</v>
      </c>
      <c r="T270" s="318" t="str">
        <f t="shared" si="49"/>
        <v>トラック・バス</v>
      </c>
      <c r="U270" s="300" t="str">
        <f t="shared" si="50"/>
        <v>LPG</v>
      </c>
      <c r="V270" s="300" t="str">
        <f t="shared" si="51"/>
        <v>1.7～2.5 t</v>
      </c>
      <c r="W270" s="300" t="str">
        <f t="shared" si="52"/>
        <v>H21</v>
      </c>
      <c r="X270" s="301" t="str">
        <f t="shared" si="53"/>
        <v>QBF</v>
      </c>
      <c r="Y270" s="287" t="s">
        <v>1705</v>
      </c>
      <c r="Z270" s="300">
        <f t="shared" si="54"/>
        <v>6.3E-2</v>
      </c>
      <c r="AA270" s="300">
        <f t="shared" si="55"/>
        <v>0</v>
      </c>
      <c r="AB270" s="361">
        <f t="shared" si="56"/>
        <v>3</v>
      </c>
    </row>
    <row r="271" spans="1:35" x14ac:dyDescent="0.2">
      <c r="A271" s="72" t="str">
        <f t="shared" si="57"/>
        <v>貨2LQAF</v>
      </c>
      <c r="B271" s="72" t="s">
        <v>861</v>
      </c>
      <c r="C271" s="72" t="s">
        <v>793</v>
      </c>
      <c r="D271" s="72" t="s">
        <v>1100</v>
      </c>
      <c r="E271" s="72" t="s">
        <v>267</v>
      </c>
      <c r="F271" s="72">
        <v>6.3E-2</v>
      </c>
      <c r="G271" s="72">
        <v>0</v>
      </c>
      <c r="H271" s="72">
        <v>3</v>
      </c>
      <c r="I271" s="12" t="s">
        <v>241</v>
      </c>
      <c r="J271" s="72" t="s">
        <v>972</v>
      </c>
      <c r="T271" s="318" t="str">
        <f t="shared" si="49"/>
        <v>トラック・バス</v>
      </c>
      <c r="U271" s="300" t="str">
        <f t="shared" si="50"/>
        <v>LPG</v>
      </c>
      <c r="V271" s="300" t="str">
        <f t="shared" si="51"/>
        <v>1.7～2.5 t</v>
      </c>
      <c r="W271" s="300" t="str">
        <f t="shared" si="52"/>
        <v>H21</v>
      </c>
      <c r="X271" s="301" t="str">
        <f t="shared" si="53"/>
        <v>QAF</v>
      </c>
      <c r="Y271" s="287" t="s">
        <v>1705</v>
      </c>
      <c r="Z271" s="300">
        <f t="shared" si="54"/>
        <v>6.3E-2</v>
      </c>
      <c r="AA271" s="300">
        <f t="shared" si="55"/>
        <v>0</v>
      </c>
      <c r="AB271" s="361">
        <f t="shared" si="56"/>
        <v>3</v>
      </c>
    </row>
    <row r="272" spans="1:35" x14ac:dyDescent="0.2">
      <c r="A272" s="72" t="str">
        <f t="shared" si="57"/>
        <v>貨2LQLF</v>
      </c>
      <c r="B272" s="72" t="s">
        <v>861</v>
      </c>
      <c r="C272" s="72" t="s">
        <v>793</v>
      </c>
      <c r="D272" s="72" t="s">
        <v>1100</v>
      </c>
      <c r="E272" s="72" t="s">
        <v>1545</v>
      </c>
      <c r="F272" s="72">
        <v>6.3E-2</v>
      </c>
      <c r="G272" s="72">
        <v>0</v>
      </c>
      <c r="H272" s="72">
        <v>3</v>
      </c>
      <c r="I272" s="12" t="s">
        <v>498</v>
      </c>
      <c r="T272" s="318" t="str">
        <f t="shared" si="49"/>
        <v>トラック・バス</v>
      </c>
      <c r="U272" s="300" t="str">
        <f t="shared" si="50"/>
        <v>LPG</v>
      </c>
      <c r="V272" s="300" t="str">
        <f t="shared" si="51"/>
        <v>1.7～2.5 t</v>
      </c>
      <c r="W272" s="300" t="str">
        <f t="shared" si="52"/>
        <v>H21</v>
      </c>
      <c r="X272" s="301" t="str">
        <f t="shared" si="53"/>
        <v>QLF</v>
      </c>
      <c r="Y272" s="287" t="s">
        <v>1705</v>
      </c>
      <c r="Z272" s="300">
        <f t="shared" si="54"/>
        <v>6.3E-2</v>
      </c>
      <c r="AA272" s="300">
        <f t="shared" si="55"/>
        <v>0</v>
      </c>
      <c r="AB272" s="361">
        <f t="shared" si="56"/>
        <v>3</v>
      </c>
    </row>
    <row r="273" spans="1:35" x14ac:dyDescent="0.2">
      <c r="A273" s="72" t="str">
        <f t="shared" ref="A273:A312" si="58">CONCATENATE(C273,E273)</f>
        <v>貨2L3BF</v>
      </c>
      <c r="B273" s="72" t="s">
        <v>861</v>
      </c>
      <c r="C273" s="72" t="s">
        <v>793</v>
      </c>
      <c r="D273" s="72" t="s">
        <v>1286</v>
      </c>
      <c r="E273" s="72" t="s">
        <v>1205</v>
      </c>
      <c r="F273" s="72">
        <v>7.0000000000000007E-2</v>
      </c>
      <c r="G273" s="72">
        <v>0</v>
      </c>
      <c r="H273" s="72">
        <v>3</v>
      </c>
      <c r="I273" s="12" t="s">
        <v>235</v>
      </c>
      <c r="T273" s="318" t="str">
        <f t="shared" si="49"/>
        <v>トラック・バス</v>
      </c>
      <c r="U273" s="300" t="str">
        <f t="shared" si="50"/>
        <v>LPG</v>
      </c>
      <c r="V273" s="300" t="str">
        <f t="shared" si="51"/>
        <v>1.7～2.5 t</v>
      </c>
      <c r="W273" s="300" t="str">
        <f t="shared" si="52"/>
        <v>H30</v>
      </c>
      <c r="X273" s="301" t="str">
        <f t="shared" si="53"/>
        <v>3BF</v>
      </c>
      <c r="Y273" s="287"/>
      <c r="Z273" s="300">
        <f t="shared" si="54"/>
        <v>7.0000000000000007E-2</v>
      </c>
      <c r="AA273" s="300">
        <f t="shared" si="55"/>
        <v>0</v>
      </c>
      <c r="AB273" s="361">
        <f t="shared" si="56"/>
        <v>3</v>
      </c>
      <c r="AD273" s="284"/>
      <c r="AE273" s="284"/>
      <c r="AF273" s="284"/>
      <c r="AG273" s="284"/>
      <c r="AH273" s="284"/>
      <c r="AI273" s="284"/>
    </row>
    <row r="274" spans="1:35" x14ac:dyDescent="0.2">
      <c r="A274" s="72" t="str">
        <f t="shared" si="58"/>
        <v>貨2L3AF</v>
      </c>
      <c r="B274" s="72" t="s">
        <v>861</v>
      </c>
      <c r="C274" s="72" t="s">
        <v>793</v>
      </c>
      <c r="D274" s="72" t="s">
        <v>1286</v>
      </c>
      <c r="E274" s="72" t="s">
        <v>1202</v>
      </c>
      <c r="F274" s="72">
        <v>3.5000000000000003E-2</v>
      </c>
      <c r="G274" s="72">
        <v>0</v>
      </c>
      <c r="H274" s="72">
        <v>3</v>
      </c>
      <c r="I274" s="12" t="s">
        <v>241</v>
      </c>
      <c r="T274" s="318" t="str">
        <f t="shared" si="49"/>
        <v>トラック・バス</v>
      </c>
      <c r="U274" s="300" t="str">
        <f t="shared" si="50"/>
        <v>LPG</v>
      </c>
      <c r="V274" s="300" t="str">
        <f t="shared" si="51"/>
        <v>1.7～2.5 t</v>
      </c>
      <c r="W274" s="300" t="str">
        <f t="shared" si="52"/>
        <v>H30</v>
      </c>
      <c r="X274" s="301" t="str">
        <f t="shared" si="53"/>
        <v>3AF</v>
      </c>
      <c r="Y274" s="287"/>
      <c r="Z274" s="300">
        <f t="shared" si="54"/>
        <v>3.5000000000000003E-2</v>
      </c>
      <c r="AA274" s="300">
        <f t="shared" si="55"/>
        <v>0</v>
      </c>
      <c r="AB274" s="361">
        <f t="shared" si="56"/>
        <v>3</v>
      </c>
    </row>
    <row r="275" spans="1:35" s="284" customFormat="1" x14ac:dyDescent="0.2">
      <c r="A275" s="72" t="str">
        <f t="shared" si="58"/>
        <v>貨2L3LF</v>
      </c>
      <c r="B275" s="72" t="s">
        <v>861</v>
      </c>
      <c r="C275" s="72" t="s">
        <v>793</v>
      </c>
      <c r="D275" s="72" t="s">
        <v>1286</v>
      </c>
      <c r="E275" s="72" t="s">
        <v>1226</v>
      </c>
      <c r="F275" s="72">
        <v>1.7500000000000002E-2</v>
      </c>
      <c r="G275" s="72">
        <v>0</v>
      </c>
      <c r="H275" s="72">
        <v>3</v>
      </c>
      <c r="I275" s="12" t="s">
        <v>498</v>
      </c>
      <c r="J275" s="72"/>
      <c r="K275" s="72"/>
      <c r="L275" s="72"/>
      <c r="M275" s="72"/>
      <c r="N275" s="72"/>
      <c r="O275" s="72"/>
      <c r="P275" s="72"/>
      <c r="Q275" s="72"/>
      <c r="R275" s="72"/>
      <c r="S275" s="72"/>
      <c r="T275" s="318" t="str">
        <f t="shared" si="49"/>
        <v>トラック・バス</v>
      </c>
      <c r="U275" s="300" t="str">
        <f t="shared" si="50"/>
        <v>LPG</v>
      </c>
      <c r="V275" s="300" t="str">
        <f t="shared" si="51"/>
        <v>1.7～2.5 t</v>
      </c>
      <c r="W275" s="300" t="str">
        <f t="shared" si="52"/>
        <v>H30</v>
      </c>
      <c r="X275" s="301" t="str">
        <f t="shared" si="53"/>
        <v>3LF</v>
      </c>
      <c r="Y275" s="287"/>
      <c r="Z275" s="300">
        <f t="shared" si="54"/>
        <v>1.7500000000000002E-2</v>
      </c>
      <c r="AA275" s="300">
        <f t="shared" si="55"/>
        <v>0</v>
      </c>
      <c r="AB275" s="361">
        <f t="shared" si="56"/>
        <v>3</v>
      </c>
    </row>
    <row r="276" spans="1:35" x14ac:dyDescent="0.2">
      <c r="A276" s="72" t="str">
        <f t="shared" si="58"/>
        <v>貨2L4BF</v>
      </c>
      <c r="B276" s="72" t="s">
        <v>861</v>
      </c>
      <c r="C276" s="72" t="s">
        <v>793</v>
      </c>
      <c r="D276" s="72" t="s">
        <v>1286</v>
      </c>
      <c r="E276" s="72" t="s">
        <v>1300</v>
      </c>
      <c r="F276" s="72">
        <v>5.2500000000000005E-2</v>
      </c>
      <c r="G276" s="72">
        <v>0</v>
      </c>
      <c r="H276" s="72">
        <v>3</v>
      </c>
      <c r="I276" s="12" t="s">
        <v>248</v>
      </c>
      <c r="T276" s="318" t="str">
        <f t="shared" si="49"/>
        <v>トラック・バス</v>
      </c>
      <c r="U276" s="300" t="str">
        <f t="shared" si="50"/>
        <v>LPG</v>
      </c>
      <c r="V276" s="300" t="str">
        <f t="shared" si="51"/>
        <v>1.7～2.5 t</v>
      </c>
      <c r="W276" s="300" t="str">
        <f t="shared" si="52"/>
        <v>H30</v>
      </c>
      <c r="X276" s="301" t="str">
        <f t="shared" si="53"/>
        <v>4BF</v>
      </c>
      <c r="Y276" s="287" t="s">
        <v>1704</v>
      </c>
      <c r="Z276" s="300">
        <f t="shared" si="54"/>
        <v>5.2500000000000005E-2</v>
      </c>
      <c r="AA276" s="300">
        <f t="shared" si="55"/>
        <v>0</v>
      </c>
      <c r="AB276" s="361">
        <f t="shared" si="56"/>
        <v>3</v>
      </c>
    </row>
    <row r="277" spans="1:35" s="284" customFormat="1" x14ac:dyDescent="0.2">
      <c r="A277" s="72" t="str">
        <f t="shared" si="58"/>
        <v>貨2L4AF</v>
      </c>
      <c r="B277" s="72" t="s">
        <v>861</v>
      </c>
      <c r="C277" s="72" t="s">
        <v>793</v>
      </c>
      <c r="D277" s="72" t="s">
        <v>1286</v>
      </c>
      <c r="E277" s="72" t="s">
        <v>1301</v>
      </c>
      <c r="F277" s="72">
        <v>5.2499999999999998E-2</v>
      </c>
      <c r="G277" s="72">
        <v>0</v>
      </c>
      <c r="H277" s="72">
        <v>3</v>
      </c>
      <c r="I277" s="12" t="s">
        <v>241</v>
      </c>
      <c r="J277" s="72"/>
      <c r="K277" s="72"/>
      <c r="L277" s="72"/>
      <c r="M277" s="72"/>
      <c r="N277" s="72"/>
      <c r="O277" s="72"/>
      <c r="P277" s="72"/>
      <c r="Q277" s="72"/>
      <c r="R277" s="72"/>
      <c r="S277" s="72"/>
      <c r="T277" s="318" t="str">
        <f t="shared" si="49"/>
        <v>トラック・バス</v>
      </c>
      <c r="U277" s="300" t="str">
        <f t="shared" si="50"/>
        <v>LPG</v>
      </c>
      <c r="V277" s="300" t="str">
        <f t="shared" si="51"/>
        <v>1.7～2.5 t</v>
      </c>
      <c r="W277" s="300" t="str">
        <f t="shared" si="52"/>
        <v>H30</v>
      </c>
      <c r="X277" s="301" t="str">
        <f t="shared" si="53"/>
        <v>4AF</v>
      </c>
      <c r="Y277" s="287" t="s">
        <v>1704</v>
      </c>
      <c r="Z277" s="300">
        <f t="shared" si="54"/>
        <v>5.2499999999999998E-2</v>
      </c>
      <c r="AA277" s="300">
        <f t="shared" si="55"/>
        <v>0</v>
      </c>
      <c r="AB277" s="361">
        <f t="shared" si="56"/>
        <v>3</v>
      </c>
    </row>
    <row r="278" spans="1:35" x14ac:dyDescent="0.2">
      <c r="A278" s="72" t="str">
        <f t="shared" si="58"/>
        <v>貨2L4LF</v>
      </c>
      <c r="B278" s="72" t="s">
        <v>861</v>
      </c>
      <c r="C278" s="72" t="s">
        <v>793</v>
      </c>
      <c r="D278" s="72" t="s">
        <v>1286</v>
      </c>
      <c r="E278" s="72" t="s">
        <v>1497</v>
      </c>
      <c r="F278" s="72">
        <v>5.2499999999999998E-2</v>
      </c>
      <c r="G278" s="72">
        <v>0</v>
      </c>
      <c r="H278" s="72">
        <v>3</v>
      </c>
      <c r="I278" s="12" t="s">
        <v>498</v>
      </c>
      <c r="T278" s="318" t="str">
        <f t="shared" si="49"/>
        <v>トラック・バス</v>
      </c>
      <c r="U278" s="300" t="str">
        <f t="shared" si="50"/>
        <v>LPG</v>
      </c>
      <c r="V278" s="300" t="str">
        <f t="shared" si="51"/>
        <v>1.7～2.5 t</v>
      </c>
      <c r="W278" s="300" t="str">
        <f t="shared" si="52"/>
        <v>H30</v>
      </c>
      <c r="X278" s="301" t="str">
        <f t="shared" si="53"/>
        <v>4LF</v>
      </c>
      <c r="Y278" s="287" t="s">
        <v>1704</v>
      </c>
      <c r="Z278" s="300">
        <f t="shared" si="54"/>
        <v>5.2499999999999998E-2</v>
      </c>
      <c r="AA278" s="300">
        <f t="shared" si="55"/>
        <v>0</v>
      </c>
      <c r="AB278" s="361">
        <f t="shared" si="56"/>
        <v>3</v>
      </c>
    </row>
    <row r="279" spans="1:35" s="284" customFormat="1" x14ac:dyDescent="0.2">
      <c r="A279" s="72" t="str">
        <f t="shared" si="58"/>
        <v>貨2L5BF</v>
      </c>
      <c r="B279" s="72" t="s">
        <v>861</v>
      </c>
      <c r="C279" s="72" t="s">
        <v>793</v>
      </c>
      <c r="D279" s="72" t="s">
        <v>1286</v>
      </c>
      <c r="E279" s="72" t="s">
        <v>1302</v>
      </c>
      <c r="F279" s="72">
        <v>3.5000000000000003E-2</v>
      </c>
      <c r="G279" s="72">
        <v>0</v>
      </c>
      <c r="H279" s="72">
        <v>3</v>
      </c>
      <c r="I279" s="12" t="s">
        <v>249</v>
      </c>
      <c r="J279" s="72"/>
      <c r="K279" s="72"/>
      <c r="L279" s="72"/>
      <c r="M279" s="72"/>
      <c r="N279" s="72"/>
      <c r="O279" s="72"/>
      <c r="P279" s="72"/>
      <c r="Q279" s="72"/>
      <c r="R279" s="72"/>
      <c r="S279" s="72"/>
      <c r="T279" s="318" t="str">
        <f t="shared" si="49"/>
        <v>トラック・バス</v>
      </c>
      <c r="U279" s="300" t="str">
        <f t="shared" si="50"/>
        <v>LPG</v>
      </c>
      <c r="V279" s="300" t="str">
        <f t="shared" si="51"/>
        <v>1.7～2.5 t</v>
      </c>
      <c r="W279" s="300" t="str">
        <f t="shared" si="52"/>
        <v>H30</v>
      </c>
      <c r="X279" s="301" t="str">
        <f t="shared" si="53"/>
        <v>5BF</v>
      </c>
      <c r="Y279" s="287" t="s">
        <v>1057</v>
      </c>
      <c r="Z279" s="300">
        <f t="shared" si="54"/>
        <v>3.5000000000000003E-2</v>
      </c>
      <c r="AA279" s="300">
        <f t="shared" si="55"/>
        <v>0</v>
      </c>
      <c r="AB279" s="361">
        <f t="shared" si="56"/>
        <v>3</v>
      </c>
    </row>
    <row r="280" spans="1:35" x14ac:dyDescent="0.2">
      <c r="A280" s="72" t="str">
        <f t="shared" si="58"/>
        <v>貨2L5AF</v>
      </c>
      <c r="B280" s="72" t="s">
        <v>861</v>
      </c>
      <c r="C280" s="72" t="s">
        <v>793</v>
      </c>
      <c r="D280" s="72" t="s">
        <v>1286</v>
      </c>
      <c r="E280" s="72" t="s">
        <v>1303</v>
      </c>
      <c r="F280" s="72">
        <v>3.5000000000000003E-2</v>
      </c>
      <c r="G280" s="72">
        <v>0</v>
      </c>
      <c r="H280" s="72">
        <v>3</v>
      </c>
      <c r="I280" s="12" t="s">
        <v>241</v>
      </c>
      <c r="T280" s="318" t="str">
        <f t="shared" si="49"/>
        <v>トラック・バス</v>
      </c>
      <c r="U280" s="300" t="str">
        <f t="shared" si="50"/>
        <v>LPG</v>
      </c>
      <c r="V280" s="300" t="str">
        <f t="shared" si="51"/>
        <v>1.7～2.5 t</v>
      </c>
      <c r="W280" s="300" t="str">
        <f t="shared" si="52"/>
        <v>H30</v>
      </c>
      <c r="X280" s="301" t="str">
        <f t="shared" si="53"/>
        <v>5AF</v>
      </c>
      <c r="Y280" s="287" t="s">
        <v>1057</v>
      </c>
      <c r="Z280" s="300">
        <f t="shared" si="54"/>
        <v>3.5000000000000003E-2</v>
      </c>
      <c r="AA280" s="300">
        <f t="shared" si="55"/>
        <v>0</v>
      </c>
      <c r="AB280" s="361">
        <f t="shared" si="56"/>
        <v>3</v>
      </c>
    </row>
    <row r="281" spans="1:35" s="284" customFormat="1" x14ac:dyDescent="0.2">
      <c r="A281" s="72" t="str">
        <f t="shared" si="58"/>
        <v>貨2L5LF</v>
      </c>
      <c r="B281" s="72" t="s">
        <v>861</v>
      </c>
      <c r="C281" s="72" t="s">
        <v>793</v>
      </c>
      <c r="D281" s="72" t="s">
        <v>1286</v>
      </c>
      <c r="E281" s="72" t="s">
        <v>1499</v>
      </c>
      <c r="F281" s="72">
        <v>3.5000000000000003E-2</v>
      </c>
      <c r="G281" s="72">
        <v>0</v>
      </c>
      <c r="H281" s="72">
        <v>3</v>
      </c>
      <c r="I281" s="12" t="s">
        <v>498</v>
      </c>
      <c r="J281" s="72"/>
      <c r="T281" s="318" t="str">
        <f t="shared" si="49"/>
        <v>トラック・バス</v>
      </c>
      <c r="U281" s="300" t="str">
        <f t="shared" si="50"/>
        <v>LPG</v>
      </c>
      <c r="V281" s="300" t="str">
        <f t="shared" si="51"/>
        <v>1.7～2.5 t</v>
      </c>
      <c r="W281" s="300" t="str">
        <f t="shared" si="52"/>
        <v>H30</v>
      </c>
      <c r="X281" s="301" t="str">
        <f t="shared" si="53"/>
        <v>5LF</v>
      </c>
      <c r="Y281" s="287" t="s">
        <v>1057</v>
      </c>
      <c r="Z281" s="300">
        <f t="shared" si="54"/>
        <v>3.5000000000000003E-2</v>
      </c>
      <c r="AA281" s="300">
        <f t="shared" si="55"/>
        <v>0</v>
      </c>
      <c r="AB281" s="361">
        <f t="shared" si="56"/>
        <v>3</v>
      </c>
    </row>
    <row r="282" spans="1:35" x14ac:dyDescent="0.2">
      <c r="A282" s="72" t="str">
        <f t="shared" si="58"/>
        <v>貨2L6BF</v>
      </c>
      <c r="B282" s="72" t="s">
        <v>861</v>
      </c>
      <c r="C282" s="72" t="s">
        <v>793</v>
      </c>
      <c r="D282" s="72" t="s">
        <v>1286</v>
      </c>
      <c r="E282" s="72" t="s">
        <v>1304</v>
      </c>
      <c r="F282" s="72">
        <v>1.7500000000000002E-2</v>
      </c>
      <c r="G282" s="72">
        <v>0</v>
      </c>
      <c r="H282" s="72">
        <v>3</v>
      </c>
      <c r="I282" s="12" t="s">
        <v>1743</v>
      </c>
      <c r="T282" s="318" t="str">
        <f t="shared" si="49"/>
        <v>トラック・バス</v>
      </c>
      <c r="U282" s="300" t="str">
        <f t="shared" si="50"/>
        <v>LPG</v>
      </c>
      <c r="V282" s="300" t="str">
        <f t="shared" si="51"/>
        <v>1.7～2.5 t</v>
      </c>
      <c r="W282" s="300" t="str">
        <f t="shared" si="52"/>
        <v>H30</v>
      </c>
      <c r="X282" s="301" t="str">
        <f t="shared" si="53"/>
        <v>6BF</v>
      </c>
      <c r="Y282" s="287" t="s">
        <v>1706</v>
      </c>
      <c r="Z282" s="300">
        <f t="shared" si="54"/>
        <v>1.7500000000000002E-2</v>
      </c>
      <c r="AA282" s="300">
        <f t="shared" si="55"/>
        <v>0</v>
      </c>
      <c r="AB282" s="361">
        <f t="shared" si="56"/>
        <v>3</v>
      </c>
    </row>
    <row r="283" spans="1:35" s="284" customFormat="1" x14ac:dyDescent="0.2">
      <c r="A283" s="72" t="str">
        <f t="shared" si="58"/>
        <v>貨2L6AF</v>
      </c>
      <c r="B283" s="72" t="s">
        <v>861</v>
      </c>
      <c r="C283" s="72" t="s">
        <v>793</v>
      </c>
      <c r="D283" s="72" t="s">
        <v>1286</v>
      </c>
      <c r="E283" s="72" t="s">
        <v>1305</v>
      </c>
      <c r="F283" s="72">
        <v>1.7500000000000002E-2</v>
      </c>
      <c r="G283" s="72">
        <v>0</v>
      </c>
      <c r="H283" s="72">
        <v>3</v>
      </c>
      <c r="I283" s="12" t="s">
        <v>241</v>
      </c>
      <c r="J283" s="72"/>
      <c r="T283" s="318" t="str">
        <f t="shared" si="49"/>
        <v>トラック・バス</v>
      </c>
      <c r="U283" s="300" t="str">
        <f t="shared" si="50"/>
        <v>LPG</v>
      </c>
      <c r="V283" s="300" t="str">
        <f t="shared" si="51"/>
        <v>1.7～2.5 t</v>
      </c>
      <c r="W283" s="300" t="str">
        <f t="shared" si="52"/>
        <v>H30</v>
      </c>
      <c r="X283" s="301" t="str">
        <f t="shared" si="53"/>
        <v>6AF</v>
      </c>
      <c r="Y283" s="287" t="s">
        <v>1706</v>
      </c>
      <c r="Z283" s="300">
        <f t="shared" si="54"/>
        <v>1.7500000000000002E-2</v>
      </c>
      <c r="AA283" s="300">
        <f t="shared" si="55"/>
        <v>0</v>
      </c>
      <c r="AB283" s="361">
        <f t="shared" si="56"/>
        <v>3</v>
      </c>
    </row>
    <row r="284" spans="1:35" x14ac:dyDescent="0.2">
      <c r="A284" s="72" t="str">
        <f t="shared" si="58"/>
        <v>貨2L6LF</v>
      </c>
      <c r="B284" s="72" t="s">
        <v>861</v>
      </c>
      <c r="C284" s="72" t="s">
        <v>793</v>
      </c>
      <c r="D284" s="72" t="s">
        <v>1286</v>
      </c>
      <c r="E284" s="72" t="s">
        <v>1501</v>
      </c>
      <c r="F284" s="72">
        <v>1.7500000000000002E-2</v>
      </c>
      <c r="G284" s="72">
        <v>0</v>
      </c>
      <c r="H284" s="72">
        <v>3</v>
      </c>
      <c r="I284" s="12" t="s">
        <v>498</v>
      </c>
      <c r="T284" s="318" t="str">
        <f t="shared" si="49"/>
        <v>トラック・バス</v>
      </c>
      <c r="U284" s="300" t="str">
        <f t="shared" si="50"/>
        <v>LPG</v>
      </c>
      <c r="V284" s="300" t="str">
        <f t="shared" si="51"/>
        <v>1.7～2.5 t</v>
      </c>
      <c r="W284" s="300" t="str">
        <f t="shared" si="52"/>
        <v>H30</v>
      </c>
      <c r="X284" s="301" t="str">
        <f t="shared" si="53"/>
        <v>6LF</v>
      </c>
      <c r="Y284" s="287" t="s">
        <v>1706</v>
      </c>
      <c r="Z284" s="300">
        <f t="shared" si="54"/>
        <v>1.7500000000000002E-2</v>
      </c>
      <c r="AA284" s="300">
        <f t="shared" si="55"/>
        <v>0</v>
      </c>
      <c r="AB284" s="361">
        <f t="shared" si="56"/>
        <v>3</v>
      </c>
    </row>
    <row r="285" spans="1:35" s="284" customFormat="1" x14ac:dyDescent="0.2">
      <c r="A285" s="72" t="str">
        <f t="shared" si="58"/>
        <v>貨3L-</v>
      </c>
      <c r="B285" s="72" t="s">
        <v>883</v>
      </c>
      <c r="C285" s="72" t="s">
        <v>794</v>
      </c>
      <c r="D285" s="72" t="s">
        <v>1183</v>
      </c>
      <c r="E285" s="72" t="s">
        <v>1182</v>
      </c>
      <c r="F285" s="72">
        <v>1.8</v>
      </c>
      <c r="G285" s="72">
        <v>0</v>
      </c>
      <c r="H285" s="72">
        <v>3</v>
      </c>
      <c r="I285" s="12" t="s">
        <v>235</v>
      </c>
      <c r="J285" s="72"/>
      <c r="T285" s="318" t="str">
        <f t="shared" si="49"/>
        <v>トラック・バス</v>
      </c>
      <c r="U285" s="300" t="str">
        <f t="shared" si="50"/>
        <v>LPG</v>
      </c>
      <c r="V285" s="300" t="str">
        <f t="shared" si="51"/>
        <v>2.5～3.5 t</v>
      </c>
      <c r="W285" s="300" t="str">
        <f t="shared" si="52"/>
        <v>S54前</v>
      </c>
      <c r="X285" s="301" t="str">
        <f t="shared" si="53"/>
        <v>-</v>
      </c>
      <c r="Y285" s="287"/>
      <c r="Z285" s="300">
        <f t="shared" si="54"/>
        <v>1.8</v>
      </c>
      <c r="AA285" s="300">
        <f t="shared" si="55"/>
        <v>0</v>
      </c>
      <c r="AB285" s="361">
        <f t="shared" si="56"/>
        <v>3</v>
      </c>
    </row>
    <row r="286" spans="1:35" x14ac:dyDescent="0.2">
      <c r="A286" s="72" t="str">
        <f t="shared" si="58"/>
        <v>貨3LJ</v>
      </c>
      <c r="B286" s="72" t="s">
        <v>883</v>
      </c>
      <c r="C286" s="72" t="s">
        <v>794</v>
      </c>
      <c r="D286" s="72" t="s">
        <v>0</v>
      </c>
      <c r="E286" s="72" t="s">
        <v>7</v>
      </c>
      <c r="F286" s="72">
        <v>1.2</v>
      </c>
      <c r="G286" s="72">
        <v>0</v>
      </c>
      <c r="H286" s="72">
        <v>3</v>
      </c>
      <c r="I286" s="12" t="s">
        <v>235</v>
      </c>
      <c r="T286" s="318" t="str">
        <f t="shared" si="49"/>
        <v>トラック・バス</v>
      </c>
      <c r="U286" s="300" t="str">
        <f t="shared" si="50"/>
        <v>LPG</v>
      </c>
      <c r="V286" s="300" t="str">
        <f t="shared" si="51"/>
        <v>2.5～3.5 t</v>
      </c>
      <c r="W286" s="300" t="str">
        <f t="shared" si="52"/>
        <v>S54</v>
      </c>
      <c r="X286" s="301" t="str">
        <f t="shared" si="53"/>
        <v>J</v>
      </c>
      <c r="Y286" s="287"/>
      <c r="Z286" s="300">
        <f t="shared" si="54"/>
        <v>1.2</v>
      </c>
      <c r="AA286" s="300">
        <f t="shared" si="55"/>
        <v>0</v>
      </c>
      <c r="AB286" s="361">
        <f t="shared" si="56"/>
        <v>3</v>
      </c>
    </row>
    <row r="287" spans="1:35" s="284" customFormat="1" x14ac:dyDescent="0.2">
      <c r="A287" s="72" t="str">
        <f t="shared" si="58"/>
        <v>貨3LM</v>
      </c>
      <c r="B287" s="72" t="s">
        <v>883</v>
      </c>
      <c r="C287" s="72" t="s">
        <v>794</v>
      </c>
      <c r="D287" s="72" t="s">
        <v>24</v>
      </c>
      <c r="E287" s="72" t="s">
        <v>25</v>
      </c>
      <c r="F287" s="72">
        <v>0.9</v>
      </c>
      <c r="G287" s="72">
        <v>0</v>
      </c>
      <c r="H287" s="72">
        <v>3</v>
      </c>
      <c r="I287" s="12" t="s">
        <v>235</v>
      </c>
      <c r="J287" s="72"/>
      <c r="T287" s="318" t="str">
        <f t="shared" si="49"/>
        <v>トラック・バス</v>
      </c>
      <c r="U287" s="300" t="str">
        <f t="shared" si="50"/>
        <v>LPG</v>
      </c>
      <c r="V287" s="300" t="str">
        <f t="shared" si="51"/>
        <v>2.5～3.5 t</v>
      </c>
      <c r="W287" s="300" t="str">
        <f t="shared" si="52"/>
        <v>S57</v>
      </c>
      <c r="X287" s="301" t="str">
        <f t="shared" si="53"/>
        <v>M</v>
      </c>
      <c r="Y287" s="287"/>
      <c r="Z287" s="300">
        <f t="shared" si="54"/>
        <v>0.9</v>
      </c>
      <c r="AA287" s="300">
        <f t="shared" si="55"/>
        <v>0</v>
      </c>
      <c r="AB287" s="361">
        <f t="shared" si="56"/>
        <v>3</v>
      </c>
    </row>
    <row r="288" spans="1:35" x14ac:dyDescent="0.2">
      <c r="A288" s="72" t="str">
        <f t="shared" si="58"/>
        <v>貨3LT</v>
      </c>
      <c r="B288" s="72" t="s">
        <v>883</v>
      </c>
      <c r="C288" s="72" t="s">
        <v>794</v>
      </c>
      <c r="D288" s="72" t="s">
        <v>18</v>
      </c>
      <c r="E288" s="72" t="s">
        <v>19</v>
      </c>
      <c r="F288" s="72">
        <v>0.7</v>
      </c>
      <c r="G288" s="72">
        <v>0</v>
      </c>
      <c r="H288" s="72">
        <v>3</v>
      </c>
      <c r="I288" s="12" t="s">
        <v>235</v>
      </c>
      <c r="T288" s="318" t="str">
        <f t="shared" si="49"/>
        <v>トラック・バス</v>
      </c>
      <c r="U288" s="300" t="str">
        <f t="shared" si="50"/>
        <v>LPG</v>
      </c>
      <c r="V288" s="300" t="str">
        <f t="shared" si="51"/>
        <v>2.5～3.5 t</v>
      </c>
      <c r="W288" s="300" t="str">
        <f t="shared" si="52"/>
        <v>H元</v>
      </c>
      <c r="X288" s="301" t="str">
        <f t="shared" si="53"/>
        <v>T</v>
      </c>
      <c r="Y288" s="287"/>
      <c r="Z288" s="300">
        <f t="shared" si="54"/>
        <v>0.7</v>
      </c>
      <c r="AA288" s="300">
        <f t="shared" si="55"/>
        <v>0</v>
      </c>
      <c r="AB288" s="361">
        <f t="shared" si="56"/>
        <v>3</v>
      </c>
      <c r="AD288" s="284"/>
      <c r="AE288" s="284"/>
      <c r="AF288" s="284"/>
      <c r="AG288" s="284"/>
      <c r="AH288" s="284"/>
      <c r="AI288" s="284"/>
    </row>
    <row r="289" spans="1:35" s="284" customFormat="1" x14ac:dyDescent="0.2">
      <c r="A289" s="72" t="str">
        <f t="shared" si="58"/>
        <v>貨3LZ</v>
      </c>
      <c r="B289" s="72" t="s">
        <v>883</v>
      </c>
      <c r="C289" s="72" t="s">
        <v>794</v>
      </c>
      <c r="D289" s="72" t="s">
        <v>854</v>
      </c>
      <c r="E289" s="72" t="s">
        <v>26</v>
      </c>
      <c r="F289" s="72">
        <v>0.49</v>
      </c>
      <c r="G289" s="72">
        <v>0</v>
      </c>
      <c r="H289" s="72">
        <v>3</v>
      </c>
      <c r="I289" s="12" t="s">
        <v>235</v>
      </c>
      <c r="J289" s="72"/>
      <c r="T289" s="318" t="str">
        <f t="shared" si="49"/>
        <v>トラック・バス</v>
      </c>
      <c r="U289" s="300" t="str">
        <f t="shared" si="50"/>
        <v>LPG</v>
      </c>
      <c r="V289" s="300" t="str">
        <f t="shared" si="51"/>
        <v>2.5～3.5 t</v>
      </c>
      <c r="W289" s="300" t="str">
        <f t="shared" si="52"/>
        <v>H4</v>
      </c>
      <c r="X289" s="301" t="str">
        <f t="shared" si="53"/>
        <v>Z</v>
      </c>
      <c r="Y289" s="287"/>
      <c r="Z289" s="300">
        <f t="shared" si="54"/>
        <v>0.49</v>
      </c>
      <c r="AA289" s="300">
        <f t="shared" si="55"/>
        <v>0</v>
      </c>
      <c r="AB289" s="361">
        <f t="shared" si="56"/>
        <v>3</v>
      </c>
    </row>
    <row r="290" spans="1:35" s="284" customFormat="1" x14ac:dyDescent="0.2">
      <c r="A290" s="72" t="str">
        <f t="shared" si="58"/>
        <v>貨3LGB</v>
      </c>
      <c r="B290" s="72" t="s">
        <v>883</v>
      </c>
      <c r="C290" s="72" t="s">
        <v>794</v>
      </c>
      <c r="D290" s="72" t="s">
        <v>855</v>
      </c>
      <c r="E290" s="72" t="s">
        <v>50</v>
      </c>
      <c r="F290" s="72">
        <v>0.4</v>
      </c>
      <c r="G290" s="72">
        <v>0</v>
      </c>
      <c r="H290" s="72">
        <v>3</v>
      </c>
      <c r="I290" s="12" t="s">
        <v>235</v>
      </c>
      <c r="J290" s="72"/>
      <c r="K290" s="72"/>
      <c r="L290" s="72"/>
      <c r="M290" s="72"/>
      <c r="N290" s="72"/>
      <c r="O290" s="72"/>
      <c r="P290" s="72"/>
      <c r="Q290" s="72"/>
      <c r="R290" s="72"/>
      <c r="S290" s="72"/>
      <c r="T290" s="318" t="str">
        <f t="shared" si="49"/>
        <v>トラック・バス</v>
      </c>
      <c r="U290" s="300" t="str">
        <f t="shared" si="50"/>
        <v>LPG</v>
      </c>
      <c r="V290" s="300" t="str">
        <f t="shared" si="51"/>
        <v>2.5～3.5 t</v>
      </c>
      <c r="W290" s="300" t="str">
        <f t="shared" si="52"/>
        <v>H7,H10</v>
      </c>
      <c r="X290" s="301" t="str">
        <f t="shared" si="53"/>
        <v>GB</v>
      </c>
      <c r="Y290" s="287"/>
      <c r="Z290" s="300">
        <f t="shared" si="54"/>
        <v>0.4</v>
      </c>
      <c r="AA290" s="300">
        <f t="shared" si="55"/>
        <v>0</v>
      </c>
      <c r="AB290" s="361">
        <f t="shared" si="56"/>
        <v>3</v>
      </c>
    </row>
    <row r="291" spans="1:35" s="284" customFormat="1" x14ac:dyDescent="0.2">
      <c r="A291" s="72" t="str">
        <f t="shared" si="58"/>
        <v>貨3LGE</v>
      </c>
      <c r="B291" s="72" t="s">
        <v>883</v>
      </c>
      <c r="C291" s="72" t="s">
        <v>794</v>
      </c>
      <c r="D291" s="72" t="s">
        <v>855</v>
      </c>
      <c r="E291" s="72" t="s">
        <v>52</v>
      </c>
      <c r="F291" s="284">
        <v>0.4</v>
      </c>
      <c r="G291" s="72">
        <v>0</v>
      </c>
      <c r="H291" s="72">
        <v>3</v>
      </c>
      <c r="I291" s="12" t="s">
        <v>235</v>
      </c>
      <c r="J291" s="72"/>
      <c r="T291" s="318" t="str">
        <f t="shared" si="49"/>
        <v>トラック・バス</v>
      </c>
      <c r="U291" s="300" t="str">
        <f t="shared" si="50"/>
        <v>LPG</v>
      </c>
      <c r="V291" s="300" t="str">
        <f t="shared" si="51"/>
        <v>2.5～3.5 t</v>
      </c>
      <c r="W291" s="300" t="str">
        <f t="shared" si="52"/>
        <v>H7,H10</v>
      </c>
      <c r="X291" s="301" t="str">
        <f t="shared" si="53"/>
        <v>GE</v>
      </c>
      <c r="Y291" s="287"/>
      <c r="Z291" s="300">
        <f t="shared" si="54"/>
        <v>0.4</v>
      </c>
      <c r="AA291" s="300">
        <f t="shared" si="55"/>
        <v>0</v>
      </c>
      <c r="AB291" s="361">
        <f t="shared" si="56"/>
        <v>3</v>
      </c>
    </row>
    <row r="292" spans="1:35" s="284" customFormat="1" x14ac:dyDescent="0.2">
      <c r="A292" s="72" t="str">
        <f t="shared" si="58"/>
        <v>貨3LHJ</v>
      </c>
      <c r="B292" s="72" t="s">
        <v>883</v>
      </c>
      <c r="C292" s="72" t="s">
        <v>794</v>
      </c>
      <c r="D292" s="72" t="s">
        <v>855</v>
      </c>
      <c r="E292" s="72" t="s">
        <v>60</v>
      </c>
      <c r="F292" s="284">
        <v>0.2</v>
      </c>
      <c r="G292" s="72">
        <v>0</v>
      </c>
      <c r="H292" s="72">
        <v>3</v>
      </c>
      <c r="I292" s="12" t="s">
        <v>241</v>
      </c>
      <c r="J292" s="72" t="s">
        <v>242</v>
      </c>
      <c r="K292" s="72"/>
      <c r="L292" s="72"/>
      <c r="M292" s="72"/>
      <c r="N292" s="72"/>
      <c r="O292" s="72"/>
      <c r="P292" s="72"/>
      <c r="Q292" s="72"/>
      <c r="R292" s="72"/>
      <c r="S292" s="72"/>
      <c r="T292" s="318" t="str">
        <f t="shared" si="49"/>
        <v>トラック・バス</v>
      </c>
      <c r="U292" s="300" t="str">
        <f t="shared" si="50"/>
        <v>LPG</v>
      </c>
      <c r="V292" s="300" t="str">
        <f t="shared" si="51"/>
        <v>2.5～3.5 t</v>
      </c>
      <c r="W292" s="300" t="str">
        <f t="shared" si="52"/>
        <v>H7,H10</v>
      </c>
      <c r="X292" s="301" t="str">
        <f t="shared" si="53"/>
        <v>HJ</v>
      </c>
      <c r="Y292" s="287"/>
      <c r="Z292" s="300">
        <f t="shared" si="54"/>
        <v>0.2</v>
      </c>
      <c r="AA292" s="300">
        <f t="shared" si="55"/>
        <v>0</v>
      </c>
      <c r="AB292" s="361">
        <f t="shared" si="56"/>
        <v>3</v>
      </c>
    </row>
    <row r="293" spans="1:35" s="284" customFormat="1" x14ac:dyDescent="0.2">
      <c r="A293" s="72" t="str">
        <f t="shared" si="58"/>
        <v>貨3LGK</v>
      </c>
      <c r="B293" s="72" t="s">
        <v>883</v>
      </c>
      <c r="C293" s="72" t="s">
        <v>794</v>
      </c>
      <c r="D293" s="72" t="s">
        <v>21</v>
      </c>
      <c r="E293" s="72" t="s">
        <v>57</v>
      </c>
      <c r="F293" s="72">
        <v>0.13</v>
      </c>
      <c r="G293" s="72">
        <v>0</v>
      </c>
      <c r="H293" s="72">
        <v>3</v>
      </c>
      <c r="I293" s="12" t="s">
        <v>235</v>
      </c>
      <c r="J293" s="72"/>
      <c r="T293" s="318" t="str">
        <f t="shared" si="49"/>
        <v>トラック・バス</v>
      </c>
      <c r="U293" s="300" t="str">
        <f t="shared" si="50"/>
        <v>LPG</v>
      </c>
      <c r="V293" s="300" t="str">
        <f t="shared" si="51"/>
        <v>2.5～3.5 t</v>
      </c>
      <c r="W293" s="300" t="str">
        <f t="shared" si="52"/>
        <v>H13</v>
      </c>
      <c r="X293" s="301" t="str">
        <f t="shared" si="53"/>
        <v>GK</v>
      </c>
      <c r="Y293" s="287"/>
      <c r="Z293" s="300">
        <f t="shared" si="54"/>
        <v>0.13</v>
      </c>
      <c r="AA293" s="300">
        <f t="shared" si="55"/>
        <v>0</v>
      </c>
      <c r="AB293" s="361">
        <f t="shared" si="56"/>
        <v>3</v>
      </c>
    </row>
    <row r="294" spans="1:35" s="284" customFormat="1" x14ac:dyDescent="0.2">
      <c r="A294" s="72" t="str">
        <f t="shared" si="58"/>
        <v>貨3LHQ</v>
      </c>
      <c r="B294" s="72" t="s">
        <v>883</v>
      </c>
      <c r="C294" s="72" t="s">
        <v>794</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18" t="str">
        <f t="shared" si="49"/>
        <v>トラック・バス</v>
      </c>
      <c r="U294" s="300" t="str">
        <f t="shared" si="50"/>
        <v>LPG</v>
      </c>
      <c r="V294" s="300" t="str">
        <f t="shared" si="51"/>
        <v>2.5～3.5 t</v>
      </c>
      <c r="W294" s="300" t="str">
        <f t="shared" si="52"/>
        <v>H13</v>
      </c>
      <c r="X294" s="301" t="str">
        <f t="shared" si="53"/>
        <v>HQ</v>
      </c>
      <c r="Y294" s="287"/>
      <c r="Z294" s="300">
        <f t="shared" si="54"/>
        <v>6.5000000000000002E-2</v>
      </c>
      <c r="AA294" s="300">
        <f t="shared" si="55"/>
        <v>0</v>
      </c>
      <c r="AB294" s="361">
        <f t="shared" si="56"/>
        <v>3</v>
      </c>
    </row>
    <row r="295" spans="1:35" s="284" customFormat="1" x14ac:dyDescent="0.2">
      <c r="A295" s="72" t="str">
        <f t="shared" si="58"/>
        <v>貨3LTC</v>
      </c>
      <c r="B295" s="72" t="s">
        <v>883</v>
      </c>
      <c r="C295" s="72" t="s">
        <v>794</v>
      </c>
      <c r="D295" s="72" t="s">
        <v>21</v>
      </c>
      <c r="E295" s="72" t="s">
        <v>81</v>
      </c>
      <c r="F295" s="72">
        <v>9.7500000000000003E-2</v>
      </c>
      <c r="G295" s="72">
        <v>0</v>
      </c>
      <c r="H295" s="72">
        <v>3</v>
      </c>
      <c r="I295" s="12" t="s">
        <v>235</v>
      </c>
      <c r="J295" s="72" t="s">
        <v>243</v>
      </c>
      <c r="T295" s="318" t="str">
        <f t="shared" si="49"/>
        <v>トラック・バス</v>
      </c>
      <c r="U295" s="300" t="str">
        <f t="shared" si="50"/>
        <v>LPG</v>
      </c>
      <c r="V295" s="300" t="str">
        <f t="shared" si="51"/>
        <v>2.5～3.5 t</v>
      </c>
      <c r="W295" s="300" t="str">
        <f t="shared" si="52"/>
        <v>H13</v>
      </c>
      <c r="X295" s="301" t="str">
        <f t="shared" si="53"/>
        <v>TC</v>
      </c>
      <c r="Y295" s="287" t="s">
        <v>243</v>
      </c>
      <c r="Z295" s="300">
        <f t="shared" si="54"/>
        <v>9.7500000000000003E-2</v>
      </c>
      <c r="AA295" s="300">
        <f t="shared" si="55"/>
        <v>0</v>
      </c>
      <c r="AB295" s="361">
        <f t="shared" si="56"/>
        <v>3</v>
      </c>
    </row>
    <row r="296" spans="1:35" s="284" customFormat="1" x14ac:dyDescent="0.2">
      <c r="A296" s="72" t="str">
        <f t="shared" si="58"/>
        <v>貨3LXC</v>
      </c>
      <c r="B296" s="72" t="s">
        <v>883</v>
      </c>
      <c r="C296" s="72" t="s">
        <v>794</v>
      </c>
      <c r="D296" s="72" t="s">
        <v>21</v>
      </c>
      <c r="E296" s="72" t="s">
        <v>95</v>
      </c>
      <c r="F296" s="72">
        <v>9.7500000000000003E-2</v>
      </c>
      <c r="G296" s="72">
        <v>0</v>
      </c>
      <c r="H296" s="72">
        <v>3</v>
      </c>
      <c r="I296" s="12" t="s">
        <v>241</v>
      </c>
      <c r="J296" s="72" t="s">
        <v>972</v>
      </c>
      <c r="T296" s="318" t="str">
        <f t="shared" si="49"/>
        <v>トラック・バス</v>
      </c>
      <c r="U296" s="300" t="str">
        <f t="shared" si="50"/>
        <v>LPG</v>
      </c>
      <c r="V296" s="300" t="str">
        <f t="shared" si="51"/>
        <v>2.5～3.5 t</v>
      </c>
      <c r="W296" s="300" t="str">
        <f t="shared" si="52"/>
        <v>H13</v>
      </c>
      <c r="X296" s="301" t="str">
        <f t="shared" si="53"/>
        <v>XC</v>
      </c>
      <c r="Y296" s="287" t="s">
        <v>243</v>
      </c>
      <c r="Z296" s="300">
        <f t="shared" si="54"/>
        <v>9.7500000000000003E-2</v>
      </c>
      <c r="AA296" s="300">
        <f t="shared" si="55"/>
        <v>0</v>
      </c>
      <c r="AB296" s="361">
        <f t="shared" si="56"/>
        <v>3</v>
      </c>
      <c r="AD296" s="272"/>
      <c r="AE296" s="272"/>
      <c r="AF296" s="272"/>
      <c r="AG296" s="272"/>
      <c r="AH296" s="272"/>
      <c r="AI296" s="272"/>
    </row>
    <row r="297" spans="1:35" s="284" customFormat="1" x14ac:dyDescent="0.2">
      <c r="A297" s="72" t="str">
        <f t="shared" si="58"/>
        <v>貨3LLC</v>
      </c>
      <c r="B297" s="282" t="s">
        <v>883</v>
      </c>
      <c r="C297" s="282" t="s">
        <v>794</v>
      </c>
      <c r="D297" s="282" t="s">
        <v>21</v>
      </c>
      <c r="E297" s="282" t="s">
        <v>72</v>
      </c>
      <c r="F297" s="282">
        <v>6.5000000000000002E-2</v>
      </c>
      <c r="G297" s="72">
        <v>0</v>
      </c>
      <c r="H297" s="72">
        <v>3</v>
      </c>
      <c r="I297" s="283" t="s">
        <v>235</v>
      </c>
      <c r="J297" s="282" t="s">
        <v>244</v>
      </c>
      <c r="T297" s="318" t="str">
        <f t="shared" si="49"/>
        <v>トラック・バス</v>
      </c>
      <c r="U297" s="300" t="str">
        <f t="shared" si="50"/>
        <v>LPG</v>
      </c>
      <c r="V297" s="300" t="str">
        <f t="shared" si="51"/>
        <v>2.5～3.5 t</v>
      </c>
      <c r="W297" s="300" t="str">
        <f t="shared" si="52"/>
        <v>H13</v>
      </c>
      <c r="X297" s="301" t="str">
        <f t="shared" si="53"/>
        <v>LC</v>
      </c>
      <c r="Y297" s="287" t="s">
        <v>244</v>
      </c>
      <c r="Z297" s="300">
        <f t="shared" si="54"/>
        <v>6.5000000000000002E-2</v>
      </c>
      <c r="AA297" s="300">
        <f t="shared" si="55"/>
        <v>0</v>
      </c>
      <c r="AB297" s="361">
        <f t="shared" si="56"/>
        <v>3</v>
      </c>
      <c r="AD297" s="272"/>
      <c r="AE297" s="272"/>
      <c r="AF297" s="272"/>
      <c r="AG297" s="272"/>
      <c r="AH297" s="272"/>
      <c r="AI297" s="272"/>
    </row>
    <row r="298" spans="1:35" s="272" customFormat="1" x14ac:dyDescent="0.2">
      <c r="A298" s="72" t="str">
        <f t="shared" si="58"/>
        <v>貨3LYC</v>
      </c>
      <c r="B298" s="282" t="s">
        <v>883</v>
      </c>
      <c r="C298" s="282" t="s">
        <v>794</v>
      </c>
      <c r="D298" s="282" t="s">
        <v>21</v>
      </c>
      <c r="E298" s="282" t="s">
        <v>99</v>
      </c>
      <c r="F298" s="282">
        <v>6.5000000000000002E-2</v>
      </c>
      <c r="G298" s="72">
        <v>0</v>
      </c>
      <c r="H298" s="72">
        <v>3</v>
      </c>
      <c r="I298" s="283" t="s">
        <v>241</v>
      </c>
      <c r="J298" s="282" t="s">
        <v>973</v>
      </c>
      <c r="K298" s="284"/>
      <c r="L298" s="284"/>
      <c r="M298" s="284"/>
      <c r="N298" s="284"/>
      <c r="O298" s="284"/>
      <c r="P298" s="284"/>
      <c r="Q298" s="284"/>
      <c r="R298" s="284"/>
      <c r="S298" s="284"/>
      <c r="T298" s="318" t="str">
        <f t="shared" si="49"/>
        <v>トラック・バス</v>
      </c>
      <c r="U298" s="300" t="str">
        <f t="shared" si="50"/>
        <v>LPG</v>
      </c>
      <c r="V298" s="300" t="str">
        <f t="shared" si="51"/>
        <v>2.5～3.5 t</v>
      </c>
      <c r="W298" s="300" t="str">
        <f t="shared" si="52"/>
        <v>H13</v>
      </c>
      <c r="X298" s="301" t="str">
        <f t="shared" si="53"/>
        <v>YC</v>
      </c>
      <c r="Y298" s="287" t="s">
        <v>244</v>
      </c>
      <c r="Z298" s="300">
        <f t="shared" si="54"/>
        <v>6.5000000000000002E-2</v>
      </c>
      <c r="AA298" s="300">
        <f t="shared" si="55"/>
        <v>0</v>
      </c>
      <c r="AB298" s="361">
        <f t="shared" si="56"/>
        <v>3</v>
      </c>
    </row>
    <row r="299" spans="1:35" s="272" customFormat="1" x14ac:dyDescent="0.2">
      <c r="A299" s="72" t="str">
        <f t="shared" si="58"/>
        <v>貨3LUC</v>
      </c>
      <c r="B299" s="272" t="s">
        <v>883</v>
      </c>
      <c r="C299" s="272" t="s">
        <v>794</v>
      </c>
      <c r="D299" s="273" t="s">
        <v>21</v>
      </c>
      <c r="E299" s="273" t="s">
        <v>88</v>
      </c>
      <c r="F299" s="272">
        <v>3.2500000000000001E-2</v>
      </c>
      <c r="G299" s="72">
        <v>0</v>
      </c>
      <c r="H299" s="72">
        <v>3</v>
      </c>
      <c r="I299" s="274" t="s">
        <v>235</v>
      </c>
      <c r="J299" s="272" t="s">
        <v>245</v>
      </c>
      <c r="K299" s="284"/>
      <c r="L299" s="284"/>
      <c r="M299" s="284"/>
      <c r="N299" s="284"/>
      <c r="O299" s="284"/>
      <c r="P299" s="284"/>
      <c r="Q299" s="284"/>
      <c r="R299" s="284"/>
      <c r="S299" s="284"/>
      <c r="T299" s="318" t="str">
        <f t="shared" si="49"/>
        <v>トラック・バス</v>
      </c>
      <c r="U299" s="300" t="str">
        <f t="shared" si="50"/>
        <v>LPG</v>
      </c>
      <c r="V299" s="300" t="str">
        <f t="shared" si="51"/>
        <v>2.5～3.5 t</v>
      </c>
      <c r="W299" s="300" t="str">
        <f t="shared" si="52"/>
        <v>H13</v>
      </c>
      <c r="X299" s="301" t="str">
        <f t="shared" si="53"/>
        <v>UC</v>
      </c>
      <c r="Y299" s="287" t="s">
        <v>245</v>
      </c>
      <c r="Z299" s="300">
        <f t="shared" si="54"/>
        <v>3.2500000000000001E-2</v>
      </c>
      <c r="AA299" s="300">
        <f t="shared" si="55"/>
        <v>0</v>
      </c>
      <c r="AB299" s="361">
        <f t="shared" si="56"/>
        <v>3</v>
      </c>
    </row>
    <row r="300" spans="1:35" s="272" customFormat="1" x14ac:dyDescent="0.2">
      <c r="A300" s="72" t="str">
        <f t="shared" si="58"/>
        <v>貨3LZC</v>
      </c>
      <c r="B300" s="272" t="s">
        <v>883</v>
      </c>
      <c r="C300" s="272" t="s">
        <v>794</v>
      </c>
      <c r="D300" s="273" t="s">
        <v>21</v>
      </c>
      <c r="E300" s="273" t="s">
        <v>103</v>
      </c>
      <c r="F300" s="272">
        <v>3.2500000000000001E-2</v>
      </c>
      <c r="G300" s="72">
        <v>0</v>
      </c>
      <c r="H300" s="72">
        <v>3</v>
      </c>
      <c r="I300" s="274" t="s">
        <v>241</v>
      </c>
      <c r="J300" s="273" t="s">
        <v>974</v>
      </c>
      <c r="K300" s="284"/>
      <c r="L300" s="284"/>
      <c r="M300" s="284"/>
      <c r="N300" s="284"/>
      <c r="O300" s="284"/>
      <c r="P300" s="284"/>
      <c r="Q300" s="284"/>
      <c r="R300" s="284"/>
      <c r="S300" s="284"/>
      <c r="T300" s="318" t="str">
        <f t="shared" si="49"/>
        <v>トラック・バス</v>
      </c>
      <c r="U300" s="300" t="str">
        <f t="shared" si="50"/>
        <v>LPG</v>
      </c>
      <c r="V300" s="300" t="str">
        <f t="shared" si="51"/>
        <v>2.5～3.5 t</v>
      </c>
      <c r="W300" s="300" t="str">
        <f t="shared" si="52"/>
        <v>H13</v>
      </c>
      <c r="X300" s="301" t="str">
        <f t="shared" si="53"/>
        <v>ZC</v>
      </c>
      <c r="Y300" s="287" t="s">
        <v>245</v>
      </c>
      <c r="Z300" s="300">
        <f t="shared" si="54"/>
        <v>3.2500000000000001E-2</v>
      </c>
      <c r="AA300" s="300">
        <f t="shared" si="55"/>
        <v>0</v>
      </c>
      <c r="AB300" s="361">
        <f t="shared" si="56"/>
        <v>3</v>
      </c>
    </row>
    <row r="301" spans="1:35" s="272" customFormat="1" x14ac:dyDescent="0.2">
      <c r="A301" s="72" t="str">
        <f t="shared" si="58"/>
        <v>貨3LABF</v>
      </c>
      <c r="B301" s="272" t="s">
        <v>883</v>
      </c>
      <c r="C301" s="272" t="s">
        <v>794</v>
      </c>
      <c r="D301" s="273" t="s">
        <v>839</v>
      </c>
      <c r="E301" s="273" t="s">
        <v>258</v>
      </c>
      <c r="F301" s="272">
        <v>7.0000000000000007E-2</v>
      </c>
      <c r="G301" s="72">
        <v>0</v>
      </c>
      <c r="H301" s="72">
        <v>3</v>
      </c>
      <c r="I301" s="274" t="s">
        <v>235</v>
      </c>
      <c r="J301" s="273"/>
      <c r="K301" s="284"/>
      <c r="L301" s="284"/>
      <c r="M301" s="284"/>
      <c r="N301" s="284"/>
      <c r="O301" s="284"/>
      <c r="P301" s="284"/>
      <c r="Q301" s="284"/>
      <c r="R301" s="284"/>
      <c r="S301" s="284"/>
      <c r="T301" s="318" t="str">
        <f t="shared" si="49"/>
        <v>トラック・バス</v>
      </c>
      <c r="U301" s="300" t="str">
        <f t="shared" si="50"/>
        <v>LPG</v>
      </c>
      <c r="V301" s="300" t="str">
        <f t="shared" si="51"/>
        <v>2.5～3.5 t</v>
      </c>
      <c r="W301" s="300" t="str">
        <f t="shared" si="52"/>
        <v>H17</v>
      </c>
      <c r="X301" s="301" t="str">
        <f t="shared" si="53"/>
        <v>ABF</v>
      </c>
      <c r="Y301" s="287"/>
      <c r="Z301" s="300">
        <f t="shared" si="54"/>
        <v>7.0000000000000007E-2</v>
      </c>
      <c r="AA301" s="300">
        <f t="shared" si="55"/>
        <v>0</v>
      </c>
      <c r="AB301" s="361">
        <f t="shared" si="56"/>
        <v>3</v>
      </c>
    </row>
    <row r="302" spans="1:35" s="272" customFormat="1" x14ac:dyDescent="0.2">
      <c r="A302" s="72" t="str">
        <f t="shared" si="58"/>
        <v>貨3LAAF</v>
      </c>
      <c r="B302" s="272" t="s">
        <v>883</v>
      </c>
      <c r="C302" s="272" t="s">
        <v>794</v>
      </c>
      <c r="D302" s="273" t="s">
        <v>839</v>
      </c>
      <c r="E302" s="273" t="s">
        <v>259</v>
      </c>
      <c r="F302" s="272">
        <v>3.5000000000000003E-2</v>
      </c>
      <c r="G302" s="72">
        <v>0</v>
      </c>
      <c r="H302" s="72">
        <v>3</v>
      </c>
      <c r="I302" s="274" t="s">
        <v>241</v>
      </c>
      <c r="J302" s="273" t="s">
        <v>242</v>
      </c>
      <c r="K302" s="284"/>
      <c r="L302" s="284"/>
      <c r="M302" s="284"/>
      <c r="N302" s="284"/>
      <c r="O302" s="284"/>
      <c r="P302" s="284"/>
      <c r="Q302" s="284"/>
      <c r="R302" s="284"/>
      <c r="S302" s="284"/>
      <c r="T302" s="318" t="str">
        <f t="shared" si="49"/>
        <v>トラック・バス</v>
      </c>
      <c r="U302" s="300" t="str">
        <f t="shared" si="50"/>
        <v>LPG</v>
      </c>
      <c r="V302" s="300" t="str">
        <f t="shared" si="51"/>
        <v>2.5～3.5 t</v>
      </c>
      <c r="W302" s="300" t="str">
        <f t="shared" si="52"/>
        <v>H17</v>
      </c>
      <c r="X302" s="301" t="str">
        <f t="shared" si="53"/>
        <v>AAF</v>
      </c>
      <c r="Y302" s="287"/>
      <c r="Z302" s="300">
        <f t="shared" si="54"/>
        <v>3.5000000000000003E-2</v>
      </c>
      <c r="AA302" s="300">
        <f t="shared" si="55"/>
        <v>0</v>
      </c>
      <c r="AB302" s="361">
        <f t="shared" si="56"/>
        <v>3</v>
      </c>
    </row>
    <row r="303" spans="1:35" s="272" customFormat="1" x14ac:dyDescent="0.2">
      <c r="A303" s="72" t="str">
        <f t="shared" si="58"/>
        <v>貨3LALF</v>
      </c>
      <c r="B303" s="72" t="s">
        <v>883</v>
      </c>
      <c r="C303" s="72" t="s">
        <v>794</v>
      </c>
      <c r="D303" s="72" t="s">
        <v>839</v>
      </c>
      <c r="E303" s="72" t="s">
        <v>1231</v>
      </c>
      <c r="F303" s="72">
        <v>1.7500000000000002E-2</v>
      </c>
      <c r="G303" s="72">
        <v>0</v>
      </c>
      <c r="H303" s="72">
        <v>3</v>
      </c>
      <c r="I303" s="12" t="s">
        <v>498</v>
      </c>
      <c r="J303" s="72"/>
      <c r="K303" s="284"/>
      <c r="L303" s="284"/>
      <c r="M303" s="284"/>
      <c r="N303" s="284"/>
      <c r="O303" s="284"/>
      <c r="P303" s="284"/>
      <c r="Q303" s="284"/>
      <c r="R303" s="284"/>
      <c r="S303" s="284"/>
      <c r="T303" s="318" t="str">
        <f t="shared" si="49"/>
        <v>トラック・バス</v>
      </c>
      <c r="U303" s="300" t="str">
        <f t="shared" si="50"/>
        <v>LPG</v>
      </c>
      <c r="V303" s="300" t="str">
        <f t="shared" si="51"/>
        <v>2.5～3.5 t</v>
      </c>
      <c r="W303" s="300" t="str">
        <f t="shared" si="52"/>
        <v>H17</v>
      </c>
      <c r="X303" s="301" t="str">
        <f t="shared" si="53"/>
        <v>ALF</v>
      </c>
      <c r="Y303" s="287"/>
      <c r="Z303" s="300">
        <f t="shared" si="54"/>
        <v>1.7500000000000002E-2</v>
      </c>
      <c r="AA303" s="300">
        <f t="shared" si="55"/>
        <v>0</v>
      </c>
      <c r="AB303" s="361">
        <f t="shared" si="56"/>
        <v>3</v>
      </c>
    </row>
    <row r="304" spans="1:35" s="272" customFormat="1" x14ac:dyDescent="0.2">
      <c r="A304" s="72" t="str">
        <f t="shared" si="58"/>
        <v>貨3LCAF</v>
      </c>
      <c r="B304" s="72" t="s">
        <v>883</v>
      </c>
      <c r="C304" s="72" t="s">
        <v>794</v>
      </c>
      <c r="D304" s="72" t="s">
        <v>839</v>
      </c>
      <c r="E304" s="72" t="s">
        <v>847</v>
      </c>
      <c r="F304" s="72">
        <v>3.5000000000000003E-2</v>
      </c>
      <c r="G304" s="72">
        <v>0</v>
      </c>
      <c r="H304" s="72">
        <v>3</v>
      </c>
      <c r="I304" s="12" t="s">
        <v>241</v>
      </c>
      <c r="J304" s="72" t="s">
        <v>973</v>
      </c>
      <c r="T304" s="318" t="str">
        <f t="shared" si="49"/>
        <v>トラック・バス</v>
      </c>
      <c r="U304" s="300" t="str">
        <f t="shared" si="50"/>
        <v>LPG</v>
      </c>
      <c r="V304" s="300" t="str">
        <f t="shared" si="51"/>
        <v>2.5～3.5 t</v>
      </c>
      <c r="W304" s="300" t="str">
        <f t="shared" si="52"/>
        <v>H17</v>
      </c>
      <c r="X304" s="301" t="str">
        <f t="shared" si="53"/>
        <v>CAF</v>
      </c>
      <c r="Y304" s="287" t="s">
        <v>1056</v>
      </c>
      <c r="Z304" s="300">
        <f t="shared" si="54"/>
        <v>3.5000000000000003E-2</v>
      </c>
      <c r="AA304" s="300">
        <f t="shared" si="55"/>
        <v>0</v>
      </c>
      <c r="AB304" s="361">
        <f t="shared" si="56"/>
        <v>3</v>
      </c>
    </row>
    <row r="305" spans="1:35" s="272" customFormat="1" x14ac:dyDescent="0.2">
      <c r="A305" s="72" t="str">
        <f t="shared" si="58"/>
        <v>貨3LCBF</v>
      </c>
      <c r="B305" s="72" t="s">
        <v>883</v>
      </c>
      <c r="C305" s="72" t="s">
        <v>794</v>
      </c>
      <c r="D305" s="72" t="s">
        <v>839</v>
      </c>
      <c r="E305" s="72" t="s">
        <v>848</v>
      </c>
      <c r="F305" s="72">
        <v>3.5000000000000003E-2</v>
      </c>
      <c r="G305" s="72">
        <v>0</v>
      </c>
      <c r="H305" s="72">
        <v>3</v>
      </c>
      <c r="I305" s="12" t="s">
        <v>248</v>
      </c>
      <c r="J305" s="72" t="s">
        <v>244</v>
      </c>
      <c r="T305" s="318" t="str">
        <f t="shared" si="49"/>
        <v>トラック・バス</v>
      </c>
      <c r="U305" s="300" t="str">
        <f t="shared" si="50"/>
        <v>LPG</v>
      </c>
      <c r="V305" s="300" t="str">
        <f t="shared" si="51"/>
        <v>2.5～3.5 t</v>
      </c>
      <c r="W305" s="300" t="str">
        <f t="shared" si="52"/>
        <v>H17</v>
      </c>
      <c r="X305" s="301" t="str">
        <f t="shared" si="53"/>
        <v>CBF</v>
      </c>
      <c r="Y305" s="287" t="s">
        <v>1056</v>
      </c>
      <c r="Z305" s="300">
        <f t="shared" si="54"/>
        <v>3.5000000000000003E-2</v>
      </c>
      <c r="AA305" s="300">
        <f t="shared" si="55"/>
        <v>0</v>
      </c>
      <c r="AB305" s="361">
        <f t="shared" si="56"/>
        <v>3</v>
      </c>
    </row>
    <row r="306" spans="1:35" s="272" customFormat="1" x14ac:dyDescent="0.2">
      <c r="A306" s="72" t="str">
        <f t="shared" si="58"/>
        <v>貨3LCLF</v>
      </c>
      <c r="B306" s="72" t="s">
        <v>883</v>
      </c>
      <c r="C306" s="72" t="s">
        <v>794</v>
      </c>
      <c r="D306" s="72" t="s">
        <v>839</v>
      </c>
      <c r="E306" s="72" t="s">
        <v>1239</v>
      </c>
      <c r="F306" s="72">
        <v>3.5000000000000003E-2</v>
      </c>
      <c r="G306" s="72">
        <v>0</v>
      </c>
      <c r="H306" s="72">
        <v>3</v>
      </c>
      <c r="I306" s="12" t="s">
        <v>498</v>
      </c>
      <c r="J306" s="72"/>
      <c r="T306" s="318" t="str">
        <f t="shared" si="49"/>
        <v>トラック・バス</v>
      </c>
      <c r="U306" s="300" t="str">
        <f t="shared" si="50"/>
        <v>LPG</v>
      </c>
      <c r="V306" s="300" t="str">
        <f t="shared" si="51"/>
        <v>2.5～3.5 t</v>
      </c>
      <c r="W306" s="300" t="str">
        <f t="shared" si="52"/>
        <v>H17</v>
      </c>
      <c r="X306" s="301" t="str">
        <f t="shared" si="53"/>
        <v>CLF</v>
      </c>
      <c r="Y306" s="287" t="s">
        <v>1056</v>
      </c>
      <c r="Z306" s="300">
        <f t="shared" si="54"/>
        <v>3.5000000000000003E-2</v>
      </c>
      <c r="AA306" s="300">
        <f t="shared" si="55"/>
        <v>0</v>
      </c>
      <c r="AB306" s="361">
        <f t="shared" si="56"/>
        <v>3</v>
      </c>
    </row>
    <row r="307" spans="1:35" s="272" customFormat="1" x14ac:dyDescent="0.2">
      <c r="A307" s="72" t="str">
        <f t="shared" si="58"/>
        <v>貨3LDAF</v>
      </c>
      <c r="B307" s="272" t="s">
        <v>883</v>
      </c>
      <c r="C307" s="272" t="s">
        <v>794</v>
      </c>
      <c r="D307" s="72" t="s">
        <v>839</v>
      </c>
      <c r="E307" s="72" t="s">
        <v>849</v>
      </c>
      <c r="F307" s="72">
        <v>1.7500000000000002E-2</v>
      </c>
      <c r="G307" s="72">
        <v>0</v>
      </c>
      <c r="H307" s="72">
        <v>3</v>
      </c>
      <c r="I307" s="12" t="s">
        <v>241</v>
      </c>
      <c r="J307" s="72" t="s">
        <v>974</v>
      </c>
      <c r="T307" s="318" t="str">
        <f t="shared" si="49"/>
        <v>トラック・バス</v>
      </c>
      <c r="U307" s="300" t="str">
        <f t="shared" si="50"/>
        <v>LPG</v>
      </c>
      <c r="V307" s="300" t="str">
        <f t="shared" si="51"/>
        <v>2.5～3.5 t</v>
      </c>
      <c r="W307" s="300" t="str">
        <f t="shared" si="52"/>
        <v>H17</v>
      </c>
      <c r="X307" s="301" t="str">
        <f t="shared" si="53"/>
        <v>DAF</v>
      </c>
      <c r="Y307" s="287" t="s">
        <v>1711</v>
      </c>
      <c r="Z307" s="300">
        <f t="shared" si="54"/>
        <v>1.7500000000000002E-2</v>
      </c>
      <c r="AA307" s="300">
        <f t="shared" si="55"/>
        <v>0</v>
      </c>
      <c r="AB307" s="361">
        <f t="shared" si="56"/>
        <v>3</v>
      </c>
    </row>
    <row r="308" spans="1:35" s="272" customFormat="1" x14ac:dyDescent="0.2">
      <c r="A308" s="72" t="str">
        <f t="shared" si="58"/>
        <v>貨3LDBF</v>
      </c>
      <c r="B308" s="272" t="s">
        <v>883</v>
      </c>
      <c r="C308" s="272" t="s">
        <v>794</v>
      </c>
      <c r="D308" s="72" t="s">
        <v>839</v>
      </c>
      <c r="E308" s="72" t="s">
        <v>850</v>
      </c>
      <c r="F308" s="72">
        <v>1.7500000000000002E-2</v>
      </c>
      <c r="G308" s="72">
        <v>0</v>
      </c>
      <c r="H308" s="72">
        <v>3</v>
      </c>
      <c r="I308" s="12" t="s">
        <v>249</v>
      </c>
      <c r="J308" s="72" t="s">
        <v>245</v>
      </c>
      <c r="T308" s="318" t="str">
        <f t="shared" si="49"/>
        <v>トラック・バス</v>
      </c>
      <c r="U308" s="300" t="str">
        <f t="shared" si="50"/>
        <v>LPG</v>
      </c>
      <c r="V308" s="300" t="str">
        <f t="shared" si="51"/>
        <v>2.5～3.5 t</v>
      </c>
      <c r="W308" s="300" t="str">
        <f t="shared" si="52"/>
        <v>H17</v>
      </c>
      <c r="X308" s="301" t="str">
        <f t="shared" si="53"/>
        <v>DBF</v>
      </c>
      <c r="Y308" s="287" t="s">
        <v>1711</v>
      </c>
      <c r="Z308" s="300">
        <f t="shared" si="54"/>
        <v>1.7500000000000002E-2</v>
      </c>
      <c r="AA308" s="300">
        <f t="shared" si="55"/>
        <v>0</v>
      </c>
      <c r="AB308" s="361">
        <f t="shared" si="56"/>
        <v>3</v>
      </c>
      <c r="AD308" s="72"/>
      <c r="AE308" s="72"/>
      <c r="AF308" s="72"/>
      <c r="AG308" s="72"/>
      <c r="AH308" s="72"/>
      <c r="AI308" s="72"/>
    </row>
    <row r="309" spans="1:35" s="272" customFormat="1" x14ac:dyDescent="0.2">
      <c r="A309" s="72" t="str">
        <f t="shared" si="58"/>
        <v>貨3LDLF</v>
      </c>
      <c r="B309" s="72" t="s">
        <v>883</v>
      </c>
      <c r="C309" s="72" t="s">
        <v>794</v>
      </c>
      <c r="D309" s="72" t="s">
        <v>839</v>
      </c>
      <c r="E309" s="72" t="s">
        <v>1243</v>
      </c>
      <c r="F309" s="72">
        <v>1.7500000000000002E-2</v>
      </c>
      <c r="G309" s="72">
        <v>0</v>
      </c>
      <c r="H309" s="72">
        <v>3</v>
      </c>
      <c r="I309" s="12" t="s">
        <v>498</v>
      </c>
      <c r="J309" s="72"/>
      <c r="T309" s="318" t="str">
        <f t="shared" si="49"/>
        <v>トラック・バス</v>
      </c>
      <c r="U309" s="300" t="str">
        <f t="shared" si="50"/>
        <v>LPG</v>
      </c>
      <c r="V309" s="300" t="str">
        <f t="shared" si="51"/>
        <v>2.5～3.5 t</v>
      </c>
      <c r="W309" s="300" t="str">
        <f t="shared" si="52"/>
        <v>H17</v>
      </c>
      <c r="X309" s="301" t="str">
        <f t="shared" si="53"/>
        <v>DLF</v>
      </c>
      <c r="Y309" s="287" t="s">
        <v>1711</v>
      </c>
      <c r="Z309" s="300">
        <f t="shared" si="54"/>
        <v>1.7500000000000002E-2</v>
      </c>
      <c r="AA309" s="300">
        <f t="shared" si="55"/>
        <v>0</v>
      </c>
      <c r="AB309" s="361">
        <f t="shared" si="56"/>
        <v>3</v>
      </c>
      <c r="AD309" s="72"/>
      <c r="AE309" s="72"/>
      <c r="AF309" s="72"/>
      <c r="AG309" s="72"/>
      <c r="AH309" s="72"/>
      <c r="AI309" s="72"/>
    </row>
    <row r="310" spans="1:35" x14ac:dyDescent="0.2">
      <c r="A310" s="72" t="str">
        <f t="shared" si="58"/>
        <v>貨3LLBF</v>
      </c>
      <c r="B310" s="72" t="s">
        <v>883</v>
      </c>
      <c r="C310" s="72" t="s">
        <v>794</v>
      </c>
      <c r="D310" s="72" t="s">
        <v>1100</v>
      </c>
      <c r="E310" s="72" t="s">
        <v>260</v>
      </c>
      <c r="F310" s="72">
        <v>7.0000000000000007E-2</v>
      </c>
      <c r="G310" s="72">
        <v>0</v>
      </c>
      <c r="H310" s="72">
        <v>3</v>
      </c>
      <c r="I310" s="12" t="s">
        <v>235</v>
      </c>
      <c r="K310" s="272"/>
      <c r="L310" s="272"/>
      <c r="M310" s="272"/>
      <c r="N310" s="272"/>
      <c r="O310" s="272"/>
      <c r="P310" s="272"/>
      <c r="Q310" s="272"/>
      <c r="R310" s="272"/>
      <c r="S310" s="272"/>
      <c r="T310" s="318" t="str">
        <f t="shared" si="49"/>
        <v>トラック・バス</v>
      </c>
      <c r="U310" s="300" t="str">
        <f t="shared" si="50"/>
        <v>LPG</v>
      </c>
      <c r="V310" s="300" t="str">
        <f t="shared" si="51"/>
        <v>2.5～3.5 t</v>
      </c>
      <c r="W310" s="300" t="str">
        <f t="shared" si="52"/>
        <v>H21</v>
      </c>
      <c r="X310" s="301" t="str">
        <f t="shared" si="53"/>
        <v>LBF</v>
      </c>
      <c r="Y310" s="287"/>
      <c r="Z310" s="300">
        <f t="shared" si="54"/>
        <v>7.0000000000000007E-2</v>
      </c>
      <c r="AA310" s="300">
        <f t="shared" si="55"/>
        <v>0</v>
      </c>
      <c r="AB310" s="361">
        <f t="shared" si="56"/>
        <v>3</v>
      </c>
    </row>
    <row r="311" spans="1:35" x14ac:dyDescent="0.2">
      <c r="A311" s="72" t="str">
        <f t="shared" si="58"/>
        <v>貨3LLAF</v>
      </c>
      <c r="B311" s="72" t="s">
        <v>883</v>
      </c>
      <c r="C311" s="72" t="s">
        <v>794</v>
      </c>
      <c r="D311" s="72" t="s">
        <v>1100</v>
      </c>
      <c r="E311" s="72" t="s">
        <v>261</v>
      </c>
      <c r="F311" s="72">
        <v>3.5000000000000003E-2</v>
      </c>
      <c r="G311" s="72">
        <v>0</v>
      </c>
      <c r="H311" s="72">
        <v>3</v>
      </c>
      <c r="I311" s="12" t="s">
        <v>241</v>
      </c>
      <c r="J311" s="72" t="s">
        <v>242</v>
      </c>
      <c r="K311" s="272"/>
      <c r="L311" s="272"/>
      <c r="M311" s="272"/>
      <c r="N311" s="272"/>
      <c r="O311" s="272"/>
      <c r="P311" s="272"/>
      <c r="Q311" s="272"/>
      <c r="R311" s="272"/>
      <c r="S311" s="272"/>
      <c r="T311" s="318" t="str">
        <f t="shared" si="49"/>
        <v>トラック・バス</v>
      </c>
      <c r="U311" s="300" t="str">
        <f t="shared" si="50"/>
        <v>LPG</v>
      </c>
      <c r="V311" s="300" t="str">
        <f t="shared" si="51"/>
        <v>2.5～3.5 t</v>
      </c>
      <c r="W311" s="300" t="str">
        <f t="shared" si="52"/>
        <v>H21</v>
      </c>
      <c r="X311" s="301" t="str">
        <f t="shared" si="53"/>
        <v>LAF</v>
      </c>
      <c r="Y311" s="287"/>
      <c r="Z311" s="300">
        <f t="shared" si="54"/>
        <v>3.5000000000000003E-2</v>
      </c>
      <c r="AA311" s="300">
        <f t="shared" si="55"/>
        <v>0</v>
      </c>
      <c r="AB311" s="361">
        <f t="shared" si="56"/>
        <v>3</v>
      </c>
    </row>
    <row r="312" spans="1:35" x14ac:dyDescent="0.2">
      <c r="A312" s="72" t="str">
        <f t="shared" si="58"/>
        <v>貨3LLLF</v>
      </c>
      <c r="B312" s="72" t="s">
        <v>883</v>
      </c>
      <c r="C312" s="72" t="s">
        <v>794</v>
      </c>
      <c r="D312" s="72" t="s">
        <v>1100</v>
      </c>
      <c r="E312" s="72" t="s">
        <v>1247</v>
      </c>
      <c r="F312" s="72">
        <v>1.7500000000000002E-2</v>
      </c>
      <c r="G312" s="72">
        <v>0</v>
      </c>
      <c r="H312" s="72">
        <v>3</v>
      </c>
      <c r="I312" s="12" t="s">
        <v>498</v>
      </c>
      <c r="K312" s="272"/>
      <c r="L312" s="272"/>
      <c r="M312" s="272"/>
      <c r="N312" s="272"/>
      <c r="O312" s="272"/>
      <c r="P312" s="272"/>
      <c r="Q312" s="272"/>
      <c r="R312" s="272"/>
      <c r="S312" s="272"/>
      <c r="T312" s="318" t="str">
        <f t="shared" si="49"/>
        <v>トラック・バス</v>
      </c>
      <c r="U312" s="300" t="str">
        <f t="shared" si="50"/>
        <v>LPG</v>
      </c>
      <c r="V312" s="300" t="str">
        <f t="shared" si="51"/>
        <v>2.5～3.5 t</v>
      </c>
      <c r="W312" s="300" t="str">
        <f t="shared" si="52"/>
        <v>H21</v>
      </c>
      <c r="X312" s="301" t="str">
        <f t="shared" si="53"/>
        <v>LLF</v>
      </c>
      <c r="Y312" s="287"/>
      <c r="Z312" s="300">
        <f t="shared" si="54"/>
        <v>1.7500000000000002E-2</v>
      </c>
      <c r="AA312" s="300">
        <f t="shared" si="55"/>
        <v>0</v>
      </c>
      <c r="AB312" s="361">
        <f t="shared" si="56"/>
        <v>3</v>
      </c>
    </row>
    <row r="313" spans="1:35" x14ac:dyDescent="0.2">
      <c r="A313" s="72" t="str">
        <f t="shared" ref="A313:A321" si="59">CONCATENATE(C313,E313)</f>
        <v>貨3LMBF</v>
      </c>
      <c r="B313" s="72" t="s">
        <v>883</v>
      </c>
      <c r="C313" s="72" t="s">
        <v>794</v>
      </c>
      <c r="D313" s="72" t="s">
        <v>1100</v>
      </c>
      <c r="E313" s="72" t="s">
        <v>262</v>
      </c>
      <c r="F313" s="72">
        <v>3.5000000000000003E-2</v>
      </c>
      <c r="G313" s="72">
        <v>0</v>
      </c>
      <c r="H313" s="72">
        <v>3</v>
      </c>
      <c r="I313" s="12" t="s">
        <v>248</v>
      </c>
      <c r="J313" s="72" t="s">
        <v>1056</v>
      </c>
      <c r="K313" s="272"/>
      <c r="L313" s="272"/>
      <c r="M313" s="272"/>
      <c r="N313" s="272"/>
      <c r="O313" s="272"/>
      <c r="P313" s="272"/>
      <c r="Q313" s="272"/>
      <c r="R313" s="272"/>
      <c r="S313" s="272"/>
      <c r="T313" s="318" t="str">
        <f t="shared" si="49"/>
        <v>トラック・バス</v>
      </c>
      <c r="U313" s="300" t="str">
        <f t="shared" si="50"/>
        <v>LPG</v>
      </c>
      <c r="V313" s="300" t="str">
        <f t="shared" si="51"/>
        <v>2.5～3.5 t</v>
      </c>
      <c r="W313" s="300" t="str">
        <f t="shared" si="52"/>
        <v>H21</v>
      </c>
      <c r="X313" s="301" t="str">
        <f t="shared" si="53"/>
        <v>MBF</v>
      </c>
      <c r="Y313" s="287" t="s">
        <v>1704</v>
      </c>
      <c r="Z313" s="300">
        <f t="shared" si="54"/>
        <v>3.5000000000000003E-2</v>
      </c>
      <c r="AA313" s="300">
        <f t="shared" si="55"/>
        <v>0</v>
      </c>
      <c r="AB313" s="361">
        <f t="shared" si="56"/>
        <v>3</v>
      </c>
    </row>
    <row r="314" spans="1:35" x14ac:dyDescent="0.2">
      <c r="A314" s="72" t="str">
        <f t="shared" si="59"/>
        <v>貨3LMAF</v>
      </c>
      <c r="B314" s="72" t="s">
        <v>883</v>
      </c>
      <c r="C314" s="72" t="s">
        <v>794</v>
      </c>
      <c r="D314" s="72" t="s">
        <v>1100</v>
      </c>
      <c r="E314" s="72" t="s">
        <v>263</v>
      </c>
      <c r="F314" s="72">
        <v>3.5000000000000003E-2</v>
      </c>
      <c r="G314" s="72">
        <v>0</v>
      </c>
      <c r="H314" s="72">
        <v>3</v>
      </c>
      <c r="I314" s="12" t="s">
        <v>241</v>
      </c>
      <c r="J314" s="72" t="s">
        <v>1103</v>
      </c>
      <c r="K314" s="272"/>
      <c r="L314" s="272"/>
      <c r="M314" s="272"/>
      <c r="N314" s="272"/>
      <c r="O314" s="272"/>
      <c r="P314" s="272"/>
      <c r="Q314" s="272"/>
      <c r="R314" s="272"/>
      <c r="S314" s="272"/>
      <c r="T314" s="318" t="str">
        <f t="shared" si="49"/>
        <v>トラック・バス</v>
      </c>
      <c r="U314" s="300" t="str">
        <f t="shared" si="50"/>
        <v>LPG</v>
      </c>
      <c r="V314" s="300" t="str">
        <f t="shared" si="51"/>
        <v>2.5～3.5 t</v>
      </c>
      <c r="W314" s="300" t="str">
        <f t="shared" si="52"/>
        <v>H21</v>
      </c>
      <c r="X314" s="301" t="str">
        <f t="shared" si="53"/>
        <v>MAF</v>
      </c>
      <c r="Y314" s="287" t="s">
        <v>1704</v>
      </c>
      <c r="Z314" s="300">
        <f t="shared" si="54"/>
        <v>3.5000000000000003E-2</v>
      </c>
      <c r="AA314" s="300">
        <f t="shared" si="55"/>
        <v>0</v>
      </c>
      <c r="AB314" s="361">
        <f t="shared" si="56"/>
        <v>3</v>
      </c>
    </row>
    <row r="315" spans="1:35" x14ac:dyDescent="0.2">
      <c r="A315" s="72" t="str">
        <f t="shared" si="59"/>
        <v>貨3LMLF</v>
      </c>
      <c r="B315" s="72" t="s">
        <v>883</v>
      </c>
      <c r="C315" s="72" t="s">
        <v>794</v>
      </c>
      <c r="D315" s="72" t="s">
        <v>1100</v>
      </c>
      <c r="E315" s="72" t="s">
        <v>1255</v>
      </c>
      <c r="F315" s="72">
        <v>3.5000000000000003E-2</v>
      </c>
      <c r="G315" s="72">
        <v>0</v>
      </c>
      <c r="H315" s="72">
        <v>3</v>
      </c>
      <c r="I315" s="12" t="s">
        <v>498</v>
      </c>
      <c r="K315" s="272"/>
      <c r="L315" s="272"/>
      <c r="M315" s="272"/>
      <c r="N315" s="272"/>
      <c r="O315" s="272"/>
      <c r="P315" s="272"/>
      <c r="Q315" s="272"/>
      <c r="R315" s="272"/>
      <c r="S315" s="272"/>
      <c r="T315" s="318" t="str">
        <f t="shared" si="49"/>
        <v>トラック・バス</v>
      </c>
      <c r="U315" s="300" t="str">
        <f t="shared" si="50"/>
        <v>LPG</v>
      </c>
      <c r="V315" s="300" t="str">
        <f t="shared" si="51"/>
        <v>2.5～3.5 t</v>
      </c>
      <c r="W315" s="300" t="str">
        <f t="shared" si="52"/>
        <v>H21</v>
      </c>
      <c r="X315" s="301" t="str">
        <f t="shared" si="53"/>
        <v>MLF</v>
      </c>
      <c r="Y315" s="287" t="s">
        <v>1704</v>
      </c>
      <c r="Z315" s="300">
        <f t="shared" si="54"/>
        <v>3.5000000000000003E-2</v>
      </c>
      <c r="AA315" s="300">
        <f t="shared" si="55"/>
        <v>0</v>
      </c>
      <c r="AB315" s="361">
        <f t="shared" si="56"/>
        <v>3</v>
      </c>
    </row>
    <row r="316" spans="1:35" x14ac:dyDescent="0.2">
      <c r="A316" s="72" t="str">
        <f t="shared" si="59"/>
        <v>貨3LRBF</v>
      </c>
      <c r="B316" s="72" t="s">
        <v>883</v>
      </c>
      <c r="C316" s="72" t="s">
        <v>794</v>
      </c>
      <c r="D316" s="72" t="s">
        <v>1100</v>
      </c>
      <c r="E316" s="72" t="s">
        <v>264</v>
      </c>
      <c r="F316" s="72">
        <v>1.7500000000000002E-2</v>
      </c>
      <c r="G316" s="72">
        <v>0</v>
      </c>
      <c r="H316" s="72">
        <v>3</v>
      </c>
      <c r="I316" s="12" t="s">
        <v>249</v>
      </c>
      <c r="J316" s="72" t="s">
        <v>1057</v>
      </c>
      <c r="T316" s="318" t="str">
        <f t="shared" si="49"/>
        <v>トラック・バス</v>
      </c>
      <c r="U316" s="300" t="str">
        <f t="shared" si="50"/>
        <v>LPG</v>
      </c>
      <c r="V316" s="300" t="str">
        <f t="shared" si="51"/>
        <v>2.5～3.5 t</v>
      </c>
      <c r="W316" s="300" t="str">
        <f t="shared" si="52"/>
        <v>H21</v>
      </c>
      <c r="X316" s="301" t="str">
        <f t="shared" si="53"/>
        <v>RBF</v>
      </c>
      <c r="Y316" s="287" t="s">
        <v>1057</v>
      </c>
      <c r="Z316" s="300">
        <f t="shared" si="54"/>
        <v>1.7500000000000002E-2</v>
      </c>
      <c r="AA316" s="300">
        <f t="shared" si="55"/>
        <v>0</v>
      </c>
      <c r="AB316" s="361">
        <f t="shared" si="56"/>
        <v>3</v>
      </c>
    </row>
    <row r="317" spans="1:35" x14ac:dyDescent="0.2">
      <c r="A317" s="72" t="str">
        <f t="shared" si="59"/>
        <v>貨3LRAF</v>
      </c>
      <c r="B317" s="72" t="s">
        <v>883</v>
      </c>
      <c r="C317" s="72" t="s">
        <v>794</v>
      </c>
      <c r="D317" s="72" t="s">
        <v>1100</v>
      </c>
      <c r="E317" s="72" t="s">
        <v>265</v>
      </c>
      <c r="F317" s="72">
        <v>1.7500000000000002E-2</v>
      </c>
      <c r="G317" s="72">
        <v>0</v>
      </c>
      <c r="H317" s="72">
        <v>3</v>
      </c>
      <c r="I317" s="12" t="s">
        <v>241</v>
      </c>
      <c r="J317" s="72" t="s">
        <v>1104</v>
      </c>
      <c r="T317" s="318" t="str">
        <f t="shared" si="49"/>
        <v>トラック・バス</v>
      </c>
      <c r="U317" s="300" t="str">
        <f t="shared" si="50"/>
        <v>LPG</v>
      </c>
      <c r="V317" s="300" t="str">
        <f t="shared" si="51"/>
        <v>2.5～3.5 t</v>
      </c>
      <c r="W317" s="300" t="str">
        <f t="shared" si="52"/>
        <v>H21</v>
      </c>
      <c r="X317" s="301" t="str">
        <f t="shared" si="53"/>
        <v>RAF</v>
      </c>
      <c r="Y317" s="287" t="s">
        <v>1057</v>
      </c>
      <c r="Z317" s="300">
        <f t="shared" si="54"/>
        <v>1.7500000000000002E-2</v>
      </c>
      <c r="AA317" s="300">
        <f t="shared" si="55"/>
        <v>0</v>
      </c>
      <c r="AB317" s="361">
        <f t="shared" si="56"/>
        <v>3</v>
      </c>
    </row>
    <row r="318" spans="1:35" x14ac:dyDescent="0.2">
      <c r="A318" s="72" t="str">
        <f t="shared" si="59"/>
        <v>貨3LRLF</v>
      </c>
      <c r="B318" s="72" t="s">
        <v>883</v>
      </c>
      <c r="C318" s="72" t="s">
        <v>794</v>
      </c>
      <c r="D318" s="72" t="s">
        <v>1100</v>
      </c>
      <c r="E318" s="72" t="s">
        <v>1263</v>
      </c>
      <c r="F318" s="72">
        <v>1.7500000000000002E-2</v>
      </c>
      <c r="G318" s="72">
        <v>0</v>
      </c>
      <c r="H318" s="72">
        <v>3</v>
      </c>
      <c r="I318" s="12" t="s">
        <v>498</v>
      </c>
      <c r="T318" s="318" t="str">
        <f t="shared" si="49"/>
        <v>トラック・バス</v>
      </c>
      <c r="U318" s="300" t="str">
        <f t="shared" si="50"/>
        <v>LPG</v>
      </c>
      <c r="V318" s="300" t="str">
        <f t="shared" si="51"/>
        <v>2.5～3.5 t</v>
      </c>
      <c r="W318" s="300" t="str">
        <f t="shared" si="52"/>
        <v>H21</v>
      </c>
      <c r="X318" s="301" t="str">
        <f t="shared" si="53"/>
        <v>RLF</v>
      </c>
      <c r="Y318" s="287" t="s">
        <v>1057</v>
      </c>
      <c r="Z318" s="300">
        <f t="shared" si="54"/>
        <v>1.7500000000000002E-2</v>
      </c>
      <c r="AA318" s="300">
        <f t="shared" si="55"/>
        <v>0</v>
      </c>
      <c r="AB318" s="361">
        <f t="shared" si="56"/>
        <v>3</v>
      </c>
    </row>
    <row r="319" spans="1:35" x14ac:dyDescent="0.2">
      <c r="A319" s="72" t="str">
        <f t="shared" si="59"/>
        <v>貨3LQBF</v>
      </c>
      <c r="B319" s="72" t="s">
        <v>883</v>
      </c>
      <c r="C319" s="72" t="s">
        <v>794</v>
      </c>
      <c r="D319" s="72" t="s">
        <v>1100</v>
      </c>
      <c r="E319" s="72" t="s">
        <v>266</v>
      </c>
      <c r="F319" s="72">
        <v>6.3E-2</v>
      </c>
      <c r="G319" s="72">
        <v>0</v>
      </c>
      <c r="H319" s="72">
        <v>3</v>
      </c>
      <c r="I319" s="12" t="s">
        <v>235</v>
      </c>
      <c r="J319" s="72" t="s">
        <v>243</v>
      </c>
      <c r="T319" s="318" t="str">
        <f t="shared" si="49"/>
        <v>トラック・バス</v>
      </c>
      <c r="U319" s="300" t="str">
        <f t="shared" si="50"/>
        <v>LPG</v>
      </c>
      <c r="V319" s="300" t="str">
        <f t="shared" si="51"/>
        <v>2.5～3.5 t</v>
      </c>
      <c r="W319" s="300" t="str">
        <f t="shared" si="52"/>
        <v>H21</v>
      </c>
      <c r="X319" s="301" t="str">
        <f t="shared" si="53"/>
        <v>QBF</v>
      </c>
      <c r="Y319" s="287" t="s">
        <v>1705</v>
      </c>
      <c r="Z319" s="300">
        <f t="shared" si="54"/>
        <v>6.3E-2</v>
      </c>
      <c r="AA319" s="300">
        <f t="shared" si="55"/>
        <v>0</v>
      </c>
      <c r="AB319" s="361">
        <f t="shared" si="56"/>
        <v>3</v>
      </c>
    </row>
    <row r="320" spans="1:35" x14ac:dyDescent="0.2">
      <c r="A320" s="72" t="str">
        <f t="shared" si="59"/>
        <v>貨3LQAF</v>
      </c>
      <c r="B320" s="72" t="s">
        <v>883</v>
      </c>
      <c r="C320" s="72" t="s">
        <v>794</v>
      </c>
      <c r="D320" s="72" t="s">
        <v>1100</v>
      </c>
      <c r="E320" s="72" t="s">
        <v>267</v>
      </c>
      <c r="F320" s="72">
        <v>6.3E-2</v>
      </c>
      <c r="G320" s="72">
        <v>0</v>
      </c>
      <c r="H320" s="72">
        <v>3</v>
      </c>
      <c r="I320" s="12" t="s">
        <v>241</v>
      </c>
      <c r="J320" s="72" t="s">
        <v>972</v>
      </c>
      <c r="T320" s="318" t="str">
        <f t="shared" si="49"/>
        <v>トラック・バス</v>
      </c>
      <c r="U320" s="300" t="str">
        <f t="shared" si="50"/>
        <v>LPG</v>
      </c>
      <c r="V320" s="300" t="str">
        <f t="shared" si="51"/>
        <v>2.5～3.5 t</v>
      </c>
      <c r="W320" s="300" t="str">
        <f t="shared" si="52"/>
        <v>H21</v>
      </c>
      <c r="X320" s="301" t="str">
        <f t="shared" si="53"/>
        <v>QAF</v>
      </c>
      <c r="Y320" s="287" t="s">
        <v>1705</v>
      </c>
      <c r="Z320" s="300">
        <f t="shared" si="54"/>
        <v>6.3E-2</v>
      </c>
      <c r="AA320" s="300">
        <f t="shared" si="55"/>
        <v>0</v>
      </c>
      <c r="AB320" s="361">
        <f t="shared" si="56"/>
        <v>3</v>
      </c>
    </row>
    <row r="321" spans="1:28" x14ac:dyDescent="0.2">
      <c r="A321" s="72" t="str">
        <f t="shared" si="59"/>
        <v>貨3LQLF</v>
      </c>
      <c r="B321" s="72" t="s">
        <v>883</v>
      </c>
      <c r="C321" s="72" t="s">
        <v>794</v>
      </c>
      <c r="D321" s="72" t="s">
        <v>1100</v>
      </c>
      <c r="E321" s="72" t="s">
        <v>1545</v>
      </c>
      <c r="F321" s="72">
        <v>6.3E-2</v>
      </c>
      <c r="G321" s="72">
        <v>0</v>
      </c>
      <c r="H321" s="72">
        <v>3</v>
      </c>
      <c r="I321" s="12" t="s">
        <v>498</v>
      </c>
      <c r="T321" s="318" t="str">
        <f t="shared" si="49"/>
        <v>トラック・バス</v>
      </c>
      <c r="U321" s="300" t="str">
        <f t="shared" si="50"/>
        <v>LPG</v>
      </c>
      <c r="V321" s="300" t="str">
        <f t="shared" si="51"/>
        <v>2.5～3.5 t</v>
      </c>
      <c r="W321" s="300" t="str">
        <f t="shared" si="52"/>
        <v>H21</v>
      </c>
      <c r="X321" s="301" t="str">
        <f t="shared" si="53"/>
        <v>QLF</v>
      </c>
      <c r="Y321" s="287" t="s">
        <v>1705</v>
      </c>
      <c r="Z321" s="300">
        <f t="shared" si="54"/>
        <v>6.3E-2</v>
      </c>
      <c r="AA321" s="300">
        <f t="shared" si="55"/>
        <v>0</v>
      </c>
      <c r="AB321" s="361">
        <f t="shared" si="56"/>
        <v>3</v>
      </c>
    </row>
    <row r="322" spans="1:28" x14ac:dyDescent="0.2">
      <c r="A322" s="72" t="str">
        <f t="shared" ref="A322:A351" si="60">CONCATENATE(C322,E322)</f>
        <v>貨3L3BF</v>
      </c>
      <c r="B322" s="72" t="s">
        <v>883</v>
      </c>
      <c r="C322" s="72" t="s">
        <v>794</v>
      </c>
      <c r="D322" s="72" t="s">
        <v>1286</v>
      </c>
      <c r="E322" s="72" t="s">
        <v>1205</v>
      </c>
      <c r="F322" s="72">
        <v>7.0000000000000007E-2</v>
      </c>
      <c r="G322" s="72">
        <v>0</v>
      </c>
      <c r="H322" s="72">
        <v>3</v>
      </c>
      <c r="I322" s="12" t="s">
        <v>235</v>
      </c>
      <c r="T322" s="318" t="str">
        <f t="shared" si="49"/>
        <v>トラック・バス</v>
      </c>
      <c r="U322" s="300" t="str">
        <f t="shared" si="50"/>
        <v>LPG</v>
      </c>
      <c r="V322" s="300" t="str">
        <f t="shared" si="51"/>
        <v>2.5～3.5 t</v>
      </c>
      <c r="W322" s="300" t="str">
        <f t="shared" si="52"/>
        <v>H30</v>
      </c>
      <c r="X322" s="301" t="str">
        <f t="shared" si="53"/>
        <v>3BF</v>
      </c>
      <c r="Y322" s="287"/>
      <c r="Z322" s="300">
        <f t="shared" si="54"/>
        <v>7.0000000000000007E-2</v>
      </c>
      <c r="AA322" s="300">
        <f t="shared" si="55"/>
        <v>0</v>
      </c>
      <c r="AB322" s="361">
        <f t="shared" si="56"/>
        <v>3</v>
      </c>
    </row>
    <row r="323" spans="1:28" x14ac:dyDescent="0.2">
      <c r="A323" s="72" t="str">
        <f t="shared" si="60"/>
        <v>貨3L3AF</v>
      </c>
      <c r="B323" s="72" t="s">
        <v>883</v>
      </c>
      <c r="C323" s="72" t="s">
        <v>794</v>
      </c>
      <c r="D323" s="72" t="s">
        <v>1286</v>
      </c>
      <c r="E323" s="72" t="s">
        <v>1202</v>
      </c>
      <c r="F323" s="72">
        <v>3.5000000000000003E-2</v>
      </c>
      <c r="G323" s="72">
        <v>0</v>
      </c>
      <c r="H323" s="72">
        <v>3</v>
      </c>
      <c r="I323" s="12" t="s">
        <v>241</v>
      </c>
      <c r="T323" s="318" t="str">
        <f t="shared" si="49"/>
        <v>トラック・バス</v>
      </c>
      <c r="U323" s="300" t="str">
        <f t="shared" si="50"/>
        <v>LPG</v>
      </c>
      <c r="V323" s="300" t="str">
        <f t="shared" si="51"/>
        <v>2.5～3.5 t</v>
      </c>
      <c r="W323" s="300" t="str">
        <f t="shared" si="52"/>
        <v>H30</v>
      </c>
      <c r="X323" s="301" t="str">
        <f t="shared" si="53"/>
        <v>3AF</v>
      </c>
      <c r="Y323" s="287"/>
      <c r="Z323" s="300">
        <f t="shared" si="54"/>
        <v>3.5000000000000003E-2</v>
      </c>
      <c r="AA323" s="300">
        <f t="shared" si="55"/>
        <v>0</v>
      </c>
      <c r="AB323" s="361">
        <f t="shared" si="56"/>
        <v>3</v>
      </c>
    </row>
    <row r="324" spans="1:28" x14ac:dyDescent="0.2">
      <c r="A324" s="72" t="str">
        <f t="shared" si="60"/>
        <v>貨3L3LF</v>
      </c>
      <c r="B324" s="72" t="s">
        <v>883</v>
      </c>
      <c r="C324" s="72" t="s">
        <v>794</v>
      </c>
      <c r="D324" s="72" t="s">
        <v>1286</v>
      </c>
      <c r="E324" s="72" t="s">
        <v>1226</v>
      </c>
      <c r="F324" s="72">
        <v>1.7500000000000002E-2</v>
      </c>
      <c r="G324" s="72">
        <v>0</v>
      </c>
      <c r="H324" s="72">
        <v>3</v>
      </c>
      <c r="I324" s="12" t="s">
        <v>498</v>
      </c>
      <c r="T324" s="318" t="str">
        <f t="shared" si="49"/>
        <v>トラック・バス</v>
      </c>
      <c r="U324" s="300" t="str">
        <f t="shared" si="50"/>
        <v>LPG</v>
      </c>
      <c r="V324" s="300" t="str">
        <f t="shared" si="51"/>
        <v>2.5～3.5 t</v>
      </c>
      <c r="W324" s="300" t="str">
        <f t="shared" si="52"/>
        <v>H30</v>
      </c>
      <c r="X324" s="301" t="str">
        <f t="shared" si="53"/>
        <v>3LF</v>
      </c>
      <c r="Y324" s="287"/>
      <c r="Z324" s="300">
        <f t="shared" si="54"/>
        <v>1.7500000000000002E-2</v>
      </c>
      <c r="AA324" s="300">
        <f t="shared" si="55"/>
        <v>0</v>
      </c>
      <c r="AB324" s="361">
        <f t="shared" si="56"/>
        <v>3</v>
      </c>
    </row>
    <row r="325" spans="1:28" x14ac:dyDescent="0.2">
      <c r="A325" s="72" t="str">
        <f t="shared" si="60"/>
        <v>貨3L4BF</v>
      </c>
      <c r="B325" s="72" t="s">
        <v>883</v>
      </c>
      <c r="C325" s="72" t="s">
        <v>794</v>
      </c>
      <c r="D325" s="72" t="s">
        <v>1286</v>
      </c>
      <c r="E325" s="72" t="s">
        <v>1300</v>
      </c>
      <c r="F325" s="72">
        <v>5.2500000000000005E-2</v>
      </c>
      <c r="G325" s="72">
        <v>0</v>
      </c>
      <c r="H325" s="72">
        <v>3</v>
      </c>
      <c r="I325" s="12" t="s">
        <v>248</v>
      </c>
      <c r="T325" s="318" t="str">
        <f t="shared" ref="T325:T388" si="61">IF(LEFT(C325,1)="貨","トラック・バス","乗用車")</f>
        <v>トラック・バス</v>
      </c>
      <c r="U325" s="300" t="str">
        <f t="shared" ref="U325:U388" si="62">VLOOKUP(RIGHT(C325,1),$AL$4:$AM$8,2,FALSE)</f>
        <v>LPG</v>
      </c>
      <c r="V325" s="300" t="str">
        <f t="shared" ref="V325:V388" si="63">VLOOKUP(VALUE(MID(C325,2,1)),$AL$10:$AM$15,2,FALSE)</f>
        <v>2.5～3.5 t</v>
      </c>
      <c r="W325" s="300" t="str">
        <f t="shared" ref="W325:W388" si="64">D325</f>
        <v>H30</v>
      </c>
      <c r="X325" s="301" t="str">
        <f t="shared" ref="X325:X388" si="65">E325</f>
        <v>4BF</v>
      </c>
      <c r="Y325" s="287" t="s">
        <v>1704</v>
      </c>
      <c r="Z325" s="300">
        <f t="shared" ref="Z325:Z388" si="66">F325</f>
        <v>5.2500000000000005E-2</v>
      </c>
      <c r="AA325" s="300">
        <f t="shared" ref="AA325:AA388" si="67">G325</f>
        <v>0</v>
      </c>
      <c r="AB325" s="361">
        <f t="shared" ref="AB325:AB388" si="68">H325</f>
        <v>3</v>
      </c>
    </row>
    <row r="326" spans="1:28" x14ac:dyDescent="0.2">
      <c r="A326" s="72" t="str">
        <f t="shared" si="60"/>
        <v>貨3L4AF</v>
      </c>
      <c r="B326" s="72" t="s">
        <v>883</v>
      </c>
      <c r="C326" s="72" t="s">
        <v>794</v>
      </c>
      <c r="D326" s="72" t="s">
        <v>1286</v>
      </c>
      <c r="E326" s="72" t="s">
        <v>1301</v>
      </c>
      <c r="F326" s="72">
        <v>5.2499999999999998E-2</v>
      </c>
      <c r="G326" s="72">
        <v>0</v>
      </c>
      <c r="H326" s="72">
        <v>3</v>
      </c>
      <c r="I326" s="12" t="s">
        <v>241</v>
      </c>
      <c r="T326" s="318" t="str">
        <f t="shared" si="61"/>
        <v>トラック・バス</v>
      </c>
      <c r="U326" s="300" t="str">
        <f t="shared" si="62"/>
        <v>LPG</v>
      </c>
      <c r="V326" s="300" t="str">
        <f t="shared" si="63"/>
        <v>2.5～3.5 t</v>
      </c>
      <c r="W326" s="300" t="str">
        <f t="shared" si="64"/>
        <v>H30</v>
      </c>
      <c r="X326" s="301" t="str">
        <f t="shared" si="65"/>
        <v>4AF</v>
      </c>
      <c r="Y326" s="287" t="s">
        <v>1704</v>
      </c>
      <c r="Z326" s="300">
        <f t="shared" si="66"/>
        <v>5.2499999999999998E-2</v>
      </c>
      <c r="AA326" s="300">
        <f t="shared" si="67"/>
        <v>0</v>
      </c>
      <c r="AB326" s="361">
        <f t="shared" si="68"/>
        <v>3</v>
      </c>
    </row>
    <row r="327" spans="1:28" x14ac:dyDescent="0.2">
      <c r="A327" s="72" t="str">
        <f t="shared" si="60"/>
        <v>貨3L4LF</v>
      </c>
      <c r="B327" s="72" t="s">
        <v>883</v>
      </c>
      <c r="C327" s="72" t="s">
        <v>794</v>
      </c>
      <c r="D327" s="72" t="s">
        <v>1286</v>
      </c>
      <c r="E327" s="72" t="s">
        <v>1497</v>
      </c>
      <c r="F327" s="72">
        <v>5.2499999999999998E-2</v>
      </c>
      <c r="G327" s="72">
        <v>0</v>
      </c>
      <c r="H327" s="72">
        <v>3</v>
      </c>
      <c r="I327" s="12" t="s">
        <v>498</v>
      </c>
      <c r="T327" s="318" t="str">
        <f t="shared" si="61"/>
        <v>トラック・バス</v>
      </c>
      <c r="U327" s="300" t="str">
        <f t="shared" si="62"/>
        <v>LPG</v>
      </c>
      <c r="V327" s="300" t="str">
        <f t="shared" si="63"/>
        <v>2.5～3.5 t</v>
      </c>
      <c r="W327" s="300" t="str">
        <f t="shared" si="64"/>
        <v>H30</v>
      </c>
      <c r="X327" s="301" t="str">
        <f t="shared" si="65"/>
        <v>4LF</v>
      </c>
      <c r="Y327" s="287" t="s">
        <v>1704</v>
      </c>
      <c r="Z327" s="300">
        <f t="shared" si="66"/>
        <v>5.2499999999999998E-2</v>
      </c>
      <c r="AA327" s="300">
        <f t="shared" si="67"/>
        <v>0</v>
      </c>
      <c r="AB327" s="361">
        <f t="shared" si="68"/>
        <v>3</v>
      </c>
    </row>
    <row r="328" spans="1:28" x14ac:dyDescent="0.2">
      <c r="A328" s="72" t="str">
        <f t="shared" si="60"/>
        <v>貨3L5BF</v>
      </c>
      <c r="B328" s="72" t="s">
        <v>883</v>
      </c>
      <c r="C328" s="72" t="s">
        <v>794</v>
      </c>
      <c r="D328" s="72" t="s">
        <v>1286</v>
      </c>
      <c r="E328" s="72" t="s">
        <v>1302</v>
      </c>
      <c r="F328" s="72">
        <v>3.5000000000000003E-2</v>
      </c>
      <c r="G328" s="72">
        <v>0</v>
      </c>
      <c r="H328" s="72">
        <v>3</v>
      </c>
      <c r="I328" s="12" t="s">
        <v>249</v>
      </c>
      <c r="T328" s="318" t="str">
        <f t="shared" si="61"/>
        <v>トラック・バス</v>
      </c>
      <c r="U328" s="300" t="str">
        <f t="shared" si="62"/>
        <v>LPG</v>
      </c>
      <c r="V328" s="300" t="str">
        <f t="shared" si="63"/>
        <v>2.5～3.5 t</v>
      </c>
      <c r="W328" s="300" t="str">
        <f t="shared" si="64"/>
        <v>H30</v>
      </c>
      <c r="X328" s="301" t="str">
        <f t="shared" si="65"/>
        <v>5BF</v>
      </c>
      <c r="Y328" s="287" t="s">
        <v>1057</v>
      </c>
      <c r="Z328" s="300">
        <f t="shared" si="66"/>
        <v>3.5000000000000003E-2</v>
      </c>
      <c r="AA328" s="300">
        <f t="shared" si="67"/>
        <v>0</v>
      </c>
      <c r="AB328" s="361">
        <f t="shared" si="68"/>
        <v>3</v>
      </c>
    </row>
    <row r="329" spans="1:28" x14ac:dyDescent="0.2">
      <c r="A329" s="72" t="str">
        <f t="shared" si="60"/>
        <v>貨3L5AF</v>
      </c>
      <c r="B329" s="72" t="s">
        <v>883</v>
      </c>
      <c r="C329" s="72" t="s">
        <v>794</v>
      </c>
      <c r="D329" s="72" t="s">
        <v>1286</v>
      </c>
      <c r="E329" s="72" t="s">
        <v>1303</v>
      </c>
      <c r="F329" s="72">
        <v>3.5000000000000003E-2</v>
      </c>
      <c r="G329" s="72">
        <v>0</v>
      </c>
      <c r="H329" s="72">
        <v>3</v>
      </c>
      <c r="I329" s="12" t="s">
        <v>241</v>
      </c>
      <c r="T329" s="318" t="str">
        <f t="shared" si="61"/>
        <v>トラック・バス</v>
      </c>
      <c r="U329" s="300" t="str">
        <f t="shared" si="62"/>
        <v>LPG</v>
      </c>
      <c r="V329" s="300" t="str">
        <f t="shared" si="63"/>
        <v>2.5～3.5 t</v>
      </c>
      <c r="W329" s="300" t="str">
        <f t="shared" si="64"/>
        <v>H30</v>
      </c>
      <c r="X329" s="301" t="str">
        <f t="shared" si="65"/>
        <v>5AF</v>
      </c>
      <c r="Y329" s="287" t="s">
        <v>1057</v>
      </c>
      <c r="Z329" s="300">
        <f t="shared" si="66"/>
        <v>3.5000000000000003E-2</v>
      </c>
      <c r="AA329" s="300">
        <f t="shared" si="67"/>
        <v>0</v>
      </c>
      <c r="AB329" s="361">
        <f t="shared" si="68"/>
        <v>3</v>
      </c>
    </row>
    <row r="330" spans="1:28" x14ac:dyDescent="0.2">
      <c r="A330" s="72" t="str">
        <f t="shared" si="60"/>
        <v>貨3L5LF</v>
      </c>
      <c r="B330" s="72" t="s">
        <v>883</v>
      </c>
      <c r="C330" s="72" t="s">
        <v>794</v>
      </c>
      <c r="D330" s="72" t="s">
        <v>1286</v>
      </c>
      <c r="E330" s="72" t="s">
        <v>1499</v>
      </c>
      <c r="F330" s="72">
        <v>3.5000000000000003E-2</v>
      </c>
      <c r="G330" s="72">
        <v>0</v>
      </c>
      <c r="H330" s="72">
        <v>3</v>
      </c>
      <c r="I330" s="12" t="s">
        <v>498</v>
      </c>
      <c r="T330" s="318" t="str">
        <f t="shared" si="61"/>
        <v>トラック・バス</v>
      </c>
      <c r="U330" s="300" t="str">
        <f t="shared" si="62"/>
        <v>LPG</v>
      </c>
      <c r="V330" s="300" t="str">
        <f t="shared" si="63"/>
        <v>2.5～3.5 t</v>
      </c>
      <c r="W330" s="300" t="str">
        <f t="shared" si="64"/>
        <v>H30</v>
      </c>
      <c r="X330" s="301" t="str">
        <f t="shared" si="65"/>
        <v>5LF</v>
      </c>
      <c r="Y330" s="287" t="s">
        <v>1057</v>
      </c>
      <c r="Z330" s="300">
        <f t="shared" si="66"/>
        <v>3.5000000000000003E-2</v>
      </c>
      <c r="AA330" s="300">
        <f t="shared" si="67"/>
        <v>0</v>
      </c>
      <c r="AB330" s="361">
        <f t="shared" si="68"/>
        <v>3</v>
      </c>
    </row>
    <row r="331" spans="1:28" x14ac:dyDescent="0.2">
      <c r="A331" s="72" t="str">
        <f t="shared" si="60"/>
        <v>貨3L6BF</v>
      </c>
      <c r="B331" s="72" t="s">
        <v>883</v>
      </c>
      <c r="C331" s="72" t="s">
        <v>794</v>
      </c>
      <c r="D331" s="72" t="s">
        <v>1286</v>
      </c>
      <c r="E331" s="72" t="s">
        <v>1304</v>
      </c>
      <c r="F331" s="72">
        <v>1.7500000000000002E-2</v>
      </c>
      <c r="G331" s="72">
        <v>0</v>
      </c>
      <c r="H331" s="72">
        <v>3</v>
      </c>
      <c r="I331" s="12" t="s">
        <v>1743</v>
      </c>
      <c r="T331" s="318" t="str">
        <f t="shared" si="61"/>
        <v>トラック・バス</v>
      </c>
      <c r="U331" s="300" t="str">
        <f t="shared" si="62"/>
        <v>LPG</v>
      </c>
      <c r="V331" s="300" t="str">
        <f t="shared" si="63"/>
        <v>2.5～3.5 t</v>
      </c>
      <c r="W331" s="300" t="str">
        <f t="shared" si="64"/>
        <v>H30</v>
      </c>
      <c r="X331" s="301" t="str">
        <f t="shared" si="65"/>
        <v>6BF</v>
      </c>
      <c r="Y331" s="287" t="s">
        <v>1706</v>
      </c>
      <c r="Z331" s="300">
        <f t="shared" si="66"/>
        <v>1.7500000000000002E-2</v>
      </c>
      <c r="AA331" s="300">
        <f t="shared" si="67"/>
        <v>0</v>
      </c>
      <c r="AB331" s="361">
        <f t="shared" si="68"/>
        <v>3</v>
      </c>
    </row>
    <row r="332" spans="1:28" x14ac:dyDescent="0.2">
      <c r="A332" s="72" t="str">
        <f t="shared" si="60"/>
        <v>貨3L6AF</v>
      </c>
      <c r="B332" s="72" t="s">
        <v>883</v>
      </c>
      <c r="C332" s="72" t="s">
        <v>794</v>
      </c>
      <c r="D332" s="72" t="s">
        <v>1286</v>
      </c>
      <c r="E332" s="72" t="s">
        <v>1305</v>
      </c>
      <c r="F332" s="72">
        <v>1.7500000000000002E-2</v>
      </c>
      <c r="G332" s="72">
        <v>0</v>
      </c>
      <c r="H332" s="72">
        <v>3</v>
      </c>
      <c r="I332" s="12" t="s">
        <v>241</v>
      </c>
      <c r="T332" s="318" t="str">
        <f t="shared" si="61"/>
        <v>トラック・バス</v>
      </c>
      <c r="U332" s="300" t="str">
        <f t="shared" si="62"/>
        <v>LPG</v>
      </c>
      <c r="V332" s="300" t="str">
        <f t="shared" si="63"/>
        <v>2.5～3.5 t</v>
      </c>
      <c r="W332" s="300" t="str">
        <f t="shared" si="64"/>
        <v>H30</v>
      </c>
      <c r="X332" s="301" t="str">
        <f t="shared" si="65"/>
        <v>6AF</v>
      </c>
      <c r="Y332" s="287" t="s">
        <v>1706</v>
      </c>
      <c r="Z332" s="300">
        <f t="shared" si="66"/>
        <v>1.7500000000000002E-2</v>
      </c>
      <c r="AA332" s="300">
        <f t="shared" si="67"/>
        <v>0</v>
      </c>
      <c r="AB332" s="361">
        <f t="shared" si="68"/>
        <v>3</v>
      </c>
    </row>
    <row r="333" spans="1:28" x14ac:dyDescent="0.2">
      <c r="A333" s="72" t="str">
        <f t="shared" si="60"/>
        <v>貨3L6LF</v>
      </c>
      <c r="B333" s="72" t="s">
        <v>883</v>
      </c>
      <c r="C333" s="72" t="s">
        <v>794</v>
      </c>
      <c r="D333" s="72" t="s">
        <v>1286</v>
      </c>
      <c r="E333" s="72" t="s">
        <v>1501</v>
      </c>
      <c r="F333" s="72">
        <v>1.7500000000000002E-2</v>
      </c>
      <c r="G333" s="72">
        <v>0</v>
      </c>
      <c r="H333" s="72">
        <v>3</v>
      </c>
      <c r="I333" s="12" t="s">
        <v>498</v>
      </c>
      <c r="T333" s="318" t="str">
        <f t="shared" si="61"/>
        <v>トラック・バス</v>
      </c>
      <c r="U333" s="300" t="str">
        <f t="shared" si="62"/>
        <v>LPG</v>
      </c>
      <c r="V333" s="300" t="str">
        <f t="shared" si="63"/>
        <v>2.5～3.5 t</v>
      </c>
      <c r="W333" s="300" t="str">
        <f t="shared" si="64"/>
        <v>H30</v>
      </c>
      <c r="X333" s="301" t="str">
        <f t="shared" si="65"/>
        <v>6LF</v>
      </c>
      <c r="Y333" s="287" t="s">
        <v>1706</v>
      </c>
      <c r="Z333" s="300">
        <f t="shared" si="66"/>
        <v>1.7500000000000002E-2</v>
      </c>
      <c r="AA333" s="300">
        <f t="shared" si="67"/>
        <v>0</v>
      </c>
      <c r="AB333" s="361">
        <f t="shared" si="68"/>
        <v>3</v>
      </c>
    </row>
    <row r="334" spans="1:28" x14ac:dyDescent="0.2">
      <c r="A334" s="72" t="str">
        <f t="shared" si="60"/>
        <v>貨4L-</v>
      </c>
      <c r="B334" s="72" t="s">
        <v>884</v>
      </c>
      <c r="C334" s="72" t="s">
        <v>795</v>
      </c>
      <c r="D334" s="72" t="s">
        <v>1183</v>
      </c>
      <c r="E334" s="72" t="s">
        <v>1182</v>
      </c>
      <c r="F334" s="72">
        <v>1.17</v>
      </c>
      <c r="G334" s="72">
        <v>0</v>
      </c>
      <c r="H334" s="72">
        <v>3</v>
      </c>
      <c r="I334" s="12" t="s">
        <v>235</v>
      </c>
      <c r="T334" s="318" t="str">
        <f t="shared" si="61"/>
        <v>トラック・バス</v>
      </c>
      <c r="U334" s="300" t="str">
        <f t="shared" si="62"/>
        <v>LPG</v>
      </c>
      <c r="V334" s="300" t="str">
        <f t="shared" si="63"/>
        <v>3.5 t～</v>
      </c>
      <c r="W334" s="300" t="str">
        <f t="shared" si="64"/>
        <v>S54前</v>
      </c>
      <c r="X334" s="301" t="str">
        <f t="shared" si="65"/>
        <v>-</v>
      </c>
      <c r="Y334" s="287"/>
      <c r="Z334" s="300">
        <f t="shared" si="66"/>
        <v>1.17</v>
      </c>
      <c r="AA334" s="300">
        <f t="shared" si="67"/>
        <v>0</v>
      </c>
      <c r="AB334" s="361">
        <f t="shared" si="68"/>
        <v>3</v>
      </c>
    </row>
    <row r="335" spans="1:28" x14ac:dyDescent="0.2">
      <c r="A335" s="72" t="str">
        <f t="shared" si="60"/>
        <v>貨4LJ</v>
      </c>
      <c r="B335" s="72" t="s">
        <v>884</v>
      </c>
      <c r="C335" s="72" t="s">
        <v>795</v>
      </c>
      <c r="D335" s="72" t="s">
        <v>0</v>
      </c>
      <c r="E335" s="72" t="s">
        <v>7</v>
      </c>
      <c r="F335" s="72">
        <v>0.83</v>
      </c>
      <c r="G335" s="72">
        <v>0</v>
      </c>
      <c r="H335" s="72">
        <v>3</v>
      </c>
      <c r="I335" s="12" t="s">
        <v>235</v>
      </c>
      <c r="T335" s="318" t="str">
        <f t="shared" si="61"/>
        <v>トラック・バス</v>
      </c>
      <c r="U335" s="300" t="str">
        <f t="shared" si="62"/>
        <v>LPG</v>
      </c>
      <c r="V335" s="300" t="str">
        <f t="shared" si="63"/>
        <v>3.5 t～</v>
      </c>
      <c r="W335" s="300" t="str">
        <f t="shared" si="64"/>
        <v>S54</v>
      </c>
      <c r="X335" s="301" t="str">
        <f t="shared" si="65"/>
        <v>J</v>
      </c>
      <c r="Y335" s="287"/>
      <c r="Z335" s="300">
        <f t="shared" si="66"/>
        <v>0.83</v>
      </c>
      <c r="AA335" s="300">
        <f t="shared" si="67"/>
        <v>0</v>
      </c>
      <c r="AB335" s="361">
        <f t="shared" si="68"/>
        <v>3</v>
      </c>
    </row>
    <row r="336" spans="1:28" x14ac:dyDescent="0.2">
      <c r="A336" s="72" t="str">
        <f t="shared" si="60"/>
        <v>貨4LM</v>
      </c>
      <c r="B336" s="72" t="s">
        <v>884</v>
      </c>
      <c r="C336" s="72" t="s">
        <v>795</v>
      </c>
      <c r="D336" s="72" t="s">
        <v>24</v>
      </c>
      <c r="E336" s="72" t="s">
        <v>25</v>
      </c>
      <c r="F336" s="72">
        <v>0.56999999999999995</v>
      </c>
      <c r="G336" s="72">
        <v>0</v>
      </c>
      <c r="H336" s="72">
        <v>3</v>
      </c>
      <c r="I336" s="12" t="s">
        <v>235</v>
      </c>
      <c r="T336" s="318" t="str">
        <f t="shared" si="61"/>
        <v>トラック・バス</v>
      </c>
      <c r="U336" s="300" t="str">
        <f t="shared" si="62"/>
        <v>LPG</v>
      </c>
      <c r="V336" s="300" t="str">
        <f t="shared" si="63"/>
        <v>3.5 t～</v>
      </c>
      <c r="W336" s="300" t="str">
        <f t="shared" si="64"/>
        <v>S57</v>
      </c>
      <c r="X336" s="301" t="str">
        <f t="shared" si="65"/>
        <v>M</v>
      </c>
      <c r="Y336" s="287"/>
      <c r="Z336" s="300">
        <f t="shared" si="66"/>
        <v>0.56999999999999995</v>
      </c>
      <c r="AA336" s="300">
        <f t="shared" si="67"/>
        <v>0</v>
      </c>
      <c r="AB336" s="361">
        <f t="shared" si="68"/>
        <v>3</v>
      </c>
    </row>
    <row r="337" spans="1:35" x14ac:dyDescent="0.2">
      <c r="A337" s="72" t="str">
        <f t="shared" si="60"/>
        <v>貨4LT</v>
      </c>
      <c r="B337" s="72" t="s">
        <v>884</v>
      </c>
      <c r="C337" s="72" t="s">
        <v>795</v>
      </c>
      <c r="D337" s="72" t="s">
        <v>18</v>
      </c>
      <c r="E337" s="72" t="s">
        <v>19</v>
      </c>
      <c r="F337" s="72">
        <v>0.49</v>
      </c>
      <c r="G337" s="72">
        <v>0</v>
      </c>
      <c r="H337" s="72">
        <v>3</v>
      </c>
      <c r="I337" s="12" t="s">
        <v>235</v>
      </c>
      <c r="T337" s="318" t="str">
        <f t="shared" si="61"/>
        <v>トラック・バス</v>
      </c>
      <c r="U337" s="300" t="str">
        <f t="shared" si="62"/>
        <v>LPG</v>
      </c>
      <c r="V337" s="300" t="str">
        <f t="shared" si="63"/>
        <v>3.5 t～</v>
      </c>
      <c r="W337" s="300" t="str">
        <f t="shared" si="64"/>
        <v>H元</v>
      </c>
      <c r="X337" s="301" t="str">
        <f t="shared" si="65"/>
        <v>T</v>
      </c>
      <c r="Y337" s="287"/>
      <c r="Z337" s="300">
        <f t="shared" si="66"/>
        <v>0.49</v>
      </c>
      <c r="AA337" s="300">
        <f t="shared" si="67"/>
        <v>0</v>
      </c>
      <c r="AB337" s="361">
        <f t="shared" si="68"/>
        <v>3</v>
      </c>
    </row>
    <row r="338" spans="1:35" x14ac:dyDescent="0.2">
      <c r="A338" s="72" t="str">
        <f t="shared" si="60"/>
        <v>貨4LZ</v>
      </c>
      <c r="B338" s="72" t="s">
        <v>884</v>
      </c>
      <c r="C338" s="72" t="s">
        <v>795</v>
      </c>
      <c r="D338" s="72" t="s">
        <v>854</v>
      </c>
      <c r="E338" s="72" t="s">
        <v>26</v>
      </c>
      <c r="F338" s="284">
        <v>0.4</v>
      </c>
      <c r="G338" s="72">
        <v>0</v>
      </c>
      <c r="H338" s="72">
        <v>3</v>
      </c>
      <c r="I338" s="12" t="s">
        <v>235</v>
      </c>
      <c r="T338" s="318" t="str">
        <f t="shared" si="61"/>
        <v>トラック・バス</v>
      </c>
      <c r="U338" s="300" t="str">
        <f t="shared" si="62"/>
        <v>LPG</v>
      </c>
      <c r="V338" s="300" t="str">
        <f t="shared" si="63"/>
        <v>3.5 t～</v>
      </c>
      <c r="W338" s="300" t="str">
        <f t="shared" si="64"/>
        <v>H4</v>
      </c>
      <c r="X338" s="301" t="str">
        <f t="shared" si="65"/>
        <v>Z</v>
      </c>
      <c r="Y338" s="287"/>
      <c r="Z338" s="300">
        <f t="shared" si="66"/>
        <v>0.4</v>
      </c>
      <c r="AA338" s="300">
        <f t="shared" si="67"/>
        <v>0</v>
      </c>
      <c r="AB338" s="361">
        <f t="shared" si="68"/>
        <v>3</v>
      </c>
    </row>
    <row r="339" spans="1:35" x14ac:dyDescent="0.2">
      <c r="A339" s="72" t="str">
        <f t="shared" si="60"/>
        <v>貨4LGB</v>
      </c>
      <c r="B339" s="72" t="s">
        <v>884</v>
      </c>
      <c r="C339" s="72" t="s">
        <v>795</v>
      </c>
      <c r="D339" s="72" t="s">
        <v>855</v>
      </c>
      <c r="E339" s="72" t="s">
        <v>50</v>
      </c>
      <c r="F339" s="284">
        <v>0.33</v>
      </c>
      <c r="G339" s="72">
        <v>0</v>
      </c>
      <c r="H339" s="72">
        <v>3</v>
      </c>
      <c r="I339" s="12" t="s">
        <v>235</v>
      </c>
      <c r="T339" s="318" t="str">
        <f t="shared" si="61"/>
        <v>トラック・バス</v>
      </c>
      <c r="U339" s="300" t="str">
        <f t="shared" si="62"/>
        <v>LPG</v>
      </c>
      <c r="V339" s="300" t="str">
        <f t="shared" si="63"/>
        <v>3.5 t～</v>
      </c>
      <c r="W339" s="300" t="str">
        <f t="shared" si="64"/>
        <v>H7,H10</v>
      </c>
      <c r="X339" s="301" t="str">
        <f t="shared" si="65"/>
        <v>GB</v>
      </c>
      <c r="Y339" s="287"/>
      <c r="Z339" s="300">
        <f t="shared" si="66"/>
        <v>0.33</v>
      </c>
      <c r="AA339" s="300">
        <f t="shared" si="67"/>
        <v>0</v>
      </c>
      <c r="AB339" s="361">
        <f t="shared" si="68"/>
        <v>3</v>
      </c>
      <c r="AD339" s="284"/>
      <c r="AE339" s="284"/>
      <c r="AF339" s="284"/>
      <c r="AG339" s="284"/>
      <c r="AH339" s="284"/>
      <c r="AI339" s="284"/>
    </row>
    <row r="340" spans="1:35" x14ac:dyDescent="0.2">
      <c r="A340" s="72" t="str">
        <f t="shared" si="60"/>
        <v>貨4LGE</v>
      </c>
      <c r="B340" s="72" t="s">
        <v>884</v>
      </c>
      <c r="C340" s="72" t="s">
        <v>795</v>
      </c>
      <c r="D340" s="72" t="s">
        <v>855</v>
      </c>
      <c r="E340" s="72" t="s">
        <v>52</v>
      </c>
      <c r="F340" s="72">
        <v>0.33</v>
      </c>
      <c r="G340" s="72">
        <v>0</v>
      </c>
      <c r="H340" s="72">
        <v>3</v>
      </c>
      <c r="I340" s="12" t="s">
        <v>235</v>
      </c>
      <c r="T340" s="318" t="str">
        <f t="shared" si="61"/>
        <v>トラック・バス</v>
      </c>
      <c r="U340" s="300" t="str">
        <f t="shared" si="62"/>
        <v>LPG</v>
      </c>
      <c r="V340" s="300" t="str">
        <f t="shared" si="63"/>
        <v>3.5 t～</v>
      </c>
      <c r="W340" s="300" t="str">
        <f t="shared" si="64"/>
        <v>H7,H10</v>
      </c>
      <c r="X340" s="301" t="str">
        <f t="shared" si="65"/>
        <v>GE</v>
      </c>
      <c r="Y340" s="287"/>
      <c r="Z340" s="300">
        <f t="shared" si="66"/>
        <v>0.33</v>
      </c>
      <c r="AA340" s="300">
        <f t="shared" si="67"/>
        <v>0</v>
      </c>
      <c r="AB340" s="361">
        <f t="shared" si="68"/>
        <v>3</v>
      </c>
    </row>
    <row r="341" spans="1:35" s="284" customFormat="1" x14ac:dyDescent="0.2">
      <c r="A341" s="72" t="str">
        <f t="shared" si="60"/>
        <v>貨4LHJ</v>
      </c>
      <c r="B341" s="72" t="s">
        <v>884</v>
      </c>
      <c r="C341" s="72" t="s">
        <v>795</v>
      </c>
      <c r="D341" s="72" t="s">
        <v>855</v>
      </c>
      <c r="E341" s="72" t="s">
        <v>60</v>
      </c>
      <c r="F341" s="72">
        <v>0.16500000000000001</v>
      </c>
      <c r="G341" s="72">
        <v>0</v>
      </c>
      <c r="H341" s="72">
        <v>3</v>
      </c>
      <c r="I341" s="12" t="s">
        <v>241</v>
      </c>
      <c r="J341" s="72" t="s">
        <v>242</v>
      </c>
      <c r="K341" s="72"/>
      <c r="L341" s="72"/>
      <c r="M341" s="72"/>
      <c r="N341" s="72"/>
      <c r="O341" s="72"/>
      <c r="P341" s="72"/>
      <c r="Q341" s="72"/>
      <c r="R341" s="72"/>
      <c r="S341" s="72"/>
      <c r="T341" s="318" t="str">
        <f t="shared" si="61"/>
        <v>トラック・バス</v>
      </c>
      <c r="U341" s="300" t="str">
        <f t="shared" si="62"/>
        <v>LPG</v>
      </c>
      <c r="V341" s="300" t="str">
        <f t="shared" si="63"/>
        <v>3.5 t～</v>
      </c>
      <c r="W341" s="300" t="str">
        <f t="shared" si="64"/>
        <v>H7,H10</v>
      </c>
      <c r="X341" s="301" t="str">
        <f t="shared" si="65"/>
        <v>HJ</v>
      </c>
      <c r="Y341" s="287"/>
      <c r="Z341" s="300">
        <f t="shared" si="66"/>
        <v>0.16500000000000001</v>
      </c>
      <c r="AA341" s="300">
        <f t="shared" si="67"/>
        <v>0</v>
      </c>
      <c r="AB341" s="361">
        <f t="shared" si="68"/>
        <v>3</v>
      </c>
    </row>
    <row r="342" spans="1:35" x14ac:dyDescent="0.2">
      <c r="A342" s="72" t="str">
        <f t="shared" si="60"/>
        <v>貨4LGL</v>
      </c>
      <c r="B342" s="72" t="s">
        <v>884</v>
      </c>
      <c r="C342" s="72" t="s">
        <v>795</v>
      </c>
      <c r="D342" s="72" t="s">
        <v>21</v>
      </c>
      <c r="E342" s="72" t="s">
        <v>58</v>
      </c>
      <c r="F342" s="72">
        <v>0.1</v>
      </c>
      <c r="G342" s="72">
        <v>0</v>
      </c>
      <c r="H342" s="72">
        <v>3</v>
      </c>
      <c r="I342" s="12" t="s">
        <v>235</v>
      </c>
      <c r="T342" s="318" t="str">
        <f t="shared" si="61"/>
        <v>トラック・バス</v>
      </c>
      <c r="U342" s="300" t="str">
        <f t="shared" si="62"/>
        <v>LPG</v>
      </c>
      <c r="V342" s="300" t="str">
        <f t="shared" si="63"/>
        <v>3.5 t～</v>
      </c>
      <c r="W342" s="300" t="str">
        <f t="shared" si="64"/>
        <v>H13</v>
      </c>
      <c r="X342" s="301" t="str">
        <f t="shared" si="65"/>
        <v>GL</v>
      </c>
      <c r="Y342" s="287"/>
      <c r="Z342" s="300">
        <f t="shared" si="66"/>
        <v>0.1</v>
      </c>
      <c r="AA342" s="300">
        <f t="shared" si="67"/>
        <v>0</v>
      </c>
      <c r="AB342" s="361">
        <f t="shared" si="68"/>
        <v>3</v>
      </c>
    </row>
    <row r="343" spans="1:35" s="284" customFormat="1" x14ac:dyDescent="0.2">
      <c r="A343" s="72" t="str">
        <f t="shared" si="60"/>
        <v>貨4LHR</v>
      </c>
      <c r="B343" s="72" t="s">
        <v>884</v>
      </c>
      <c r="C343" s="72" t="s">
        <v>795</v>
      </c>
      <c r="D343" s="72" t="s">
        <v>21</v>
      </c>
      <c r="E343" s="72" t="s">
        <v>69</v>
      </c>
      <c r="F343" s="72">
        <v>0.05</v>
      </c>
      <c r="G343" s="72">
        <v>0</v>
      </c>
      <c r="H343" s="72">
        <v>3</v>
      </c>
      <c r="I343" s="12" t="s">
        <v>241</v>
      </c>
      <c r="J343" s="72" t="s">
        <v>242</v>
      </c>
      <c r="K343" s="72"/>
      <c r="L343" s="72"/>
      <c r="M343" s="72"/>
      <c r="N343" s="72"/>
      <c r="O343" s="72"/>
      <c r="P343" s="72"/>
      <c r="Q343" s="72"/>
      <c r="R343" s="72"/>
      <c r="S343" s="72"/>
      <c r="T343" s="318" t="str">
        <f t="shared" si="61"/>
        <v>トラック・バス</v>
      </c>
      <c r="U343" s="300" t="str">
        <f t="shared" si="62"/>
        <v>LPG</v>
      </c>
      <c r="V343" s="300" t="str">
        <f t="shared" si="63"/>
        <v>3.5 t～</v>
      </c>
      <c r="W343" s="300" t="str">
        <f t="shared" si="64"/>
        <v>H13</v>
      </c>
      <c r="X343" s="301" t="str">
        <f t="shared" si="65"/>
        <v>HR</v>
      </c>
      <c r="Y343" s="287"/>
      <c r="Z343" s="300">
        <f t="shared" si="66"/>
        <v>0.05</v>
      </c>
      <c r="AA343" s="300">
        <f t="shared" si="67"/>
        <v>0</v>
      </c>
      <c r="AB343" s="361">
        <f t="shared" si="68"/>
        <v>3</v>
      </c>
    </row>
    <row r="344" spans="1:35" x14ac:dyDescent="0.2">
      <c r="A344" s="72" t="str">
        <f t="shared" si="60"/>
        <v>貨4LTD</v>
      </c>
      <c r="B344" s="284" t="s">
        <v>884</v>
      </c>
      <c r="C344" s="284" t="s">
        <v>795</v>
      </c>
      <c r="D344" s="284" t="s">
        <v>21</v>
      </c>
      <c r="E344" s="285" t="s">
        <v>82</v>
      </c>
      <c r="F344" s="284">
        <v>7.4999999999999997E-2</v>
      </c>
      <c r="G344" s="72">
        <v>0</v>
      </c>
      <c r="H344" s="72">
        <v>3</v>
      </c>
      <c r="I344" s="283" t="s">
        <v>235</v>
      </c>
      <c r="J344" s="285" t="s">
        <v>243</v>
      </c>
      <c r="T344" s="318" t="str">
        <f t="shared" si="61"/>
        <v>トラック・バス</v>
      </c>
      <c r="U344" s="300" t="str">
        <f t="shared" si="62"/>
        <v>LPG</v>
      </c>
      <c r="V344" s="300" t="str">
        <f t="shared" si="63"/>
        <v>3.5 t～</v>
      </c>
      <c r="W344" s="300" t="str">
        <f t="shared" si="64"/>
        <v>H13</v>
      </c>
      <c r="X344" s="301" t="str">
        <f t="shared" si="65"/>
        <v>TD</v>
      </c>
      <c r="Y344" s="287" t="s">
        <v>243</v>
      </c>
      <c r="Z344" s="300">
        <f t="shared" si="66"/>
        <v>7.4999999999999997E-2</v>
      </c>
      <c r="AA344" s="300">
        <f t="shared" si="67"/>
        <v>0</v>
      </c>
      <c r="AB344" s="361">
        <f t="shared" si="68"/>
        <v>3</v>
      </c>
    </row>
    <row r="345" spans="1:35" s="284" customFormat="1" ht="13.5" customHeight="1" x14ac:dyDescent="0.2">
      <c r="A345" s="72" t="str">
        <f t="shared" si="60"/>
        <v>貨4LXD</v>
      </c>
      <c r="B345" s="284" t="s">
        <v>884</v>
      </c>
      <c r="C345" s="284" t="s">
        <v>795</v>
      </c>
      <c r="D345" s="284" t="s">
        <v>21</v>
      </c>
      <c r="E345" s="285" t="s">
        <v>96</v>
      </c>
      <c r="F345" s="284">
        <v>7.4999999999999997E-2</v>
      </c>
      <c r="G345" s="72">
        <v>0</v>
      </c>
      <c r="H345" s="72">
        <v>3</v>
      </c>
      <c r="I345" s="283" t="s">
        <v>241</v>
      </c>
      <c r="J345" s="285" t="s">
        <v>972</v>
      </c>
      <c r="K345" s="72"/>
      <c r="L345" s="72"/>
      <c r="M345" s="72"/>
      <c r="N345" s="72"/>
      <c r="O345" s="72"/>
      <c r="P345" s="72"/>
      <c r="Q345" s="72"/>
      <c r="R345" s="72"/>
      <c r="S345" s="72"/>
      <c r="T345" s="318" t="str">
        <f t="shared" si="61"/>
        <v>トラック・バス</v>
      </c>
      <c r="U345" s="300" t="str">
        <f t="shared" si="62"/>
        <v>LPG</v>
      </c>
      <c r="V345" s="300" t="str">
        <f t="shared" si="63"/>
        <v>3.5 t～</v>
      </c>
      <c r="W345" s="300" t="str">
        <f t="shared" si="64"/>
        <v>H13</v>
      </c>
      <c r="X345" s="301" t="str">
        <f t="shared" si="65"/>
        <v>XD</v>
      </c>
      <c r="Y345" s="287" t="s">
        <v>243</v>
      </c>
      <c r="Z345" s="300">
        <f t="shared" si="66"/>
        <v>7.4999999999999997E-2</v>
      </c>
      <c r="AA345" s="300">
        <f t="shared" si="67"/>
        <v>0</v>
      </c>
      <c r="AB345" s="361">
        <f t="shared" si="68"/>
        <v>3</v>
      </c>
    </row>
    <row r="346" spans="1:35" x14ac:dyDescent="0.2">
      <c r="A346" s="72" t="str">
        <f t="shared" si="60"/>
        <v>貨4LLD</v>
      </c>
      <c r="B346" s="272" t="s">
        <v>884</v>
      </c>
      <c r="C346" s="272" t="s">
        <v>795</v>
      </c>
      <c r="D346" s="273" t="s">
        <v>21</v>
      </c>
      <c r="E346" s="273" t="s">
        <v>73</v>
      </c>
      <c r="F346" s="272">
        <v>0.05</v>
      </c>
      <c r="G346" s="72">
        <v>0</v>
      </c>
      <c r="H346" s="72">
        <v>3</v>
      </c>
      <c r="I346" s="274" t="s">
        <v>235</v>
      </c>
      <c r="J346" s="272" t="s">
        <v>244</v>
      </c>
      <c r="T346" s="318" t="str">
        <f t="shared" si="61"/>
        <v>トラック・バス</v>
      </c>
      <c r="U346" s="300" t="str">
        <f t="shared" si="62"/>
        <v>LPG</v>
      </c>
      <c r="V346" s="300" t="str">
        <f t="shared" si="63"/>
        <v>3.5 t～</v>
      </c>
      <c r="W346" s="300" t="str">
        <f t="shared" si="64"/>
        <v>H13</v>
      </c>
      <c r="X346" s="301" t="str">
        <f t="shared" si="65"/>
        <v>LD</v>
      </c>
      <c r="Y346" s="287" t="s">
        <v>244</v>
      </c>
      <c r="Z346" s="300">
        <f t="shared" si="66"/>
        <v>0.05</v>
      </c>
      <c r="AA346" s="300">
        <f t="shared" si="67"/>
        <v>0</v>
      </c>
      <c r="AB346" s="361">
        <f t="shared" si="68"/>
        <v>3</v>
      </c>
    </row>
    <row r="347" spans="1:35" s="284" customFormat="1" x14ac:dyDescent="0.2">
      <c r="A347" s="72" t="str">
        <f t="shared" si="60"/>
        <v>貨4LYD</v>
      </c>
      <c r="B347" s="272" t="s">
        <v>884</v>
      </c>
      <c r="C347" s="272" t="s">
        <v>795</v>
      </c>
      <c r="D347" s="273" t="s">
        <v>21</v>
      </c>
      <c r="E347" s="273" t="s">
        <v>100</v>
      </c>
      <c r="F347" s="272">
        <v>0.05</v>
      </c>
      <c r="G347" s="72">
        <v>0</v>
      </c>
      <c r="H347" s="72">
        <v>3</v>
      </c>
      <c r="I347" s="274" t="s">
        <v>241</v>
      </c>
      <c r="J347" s="273" t="s">
        <v>973</v>
      </c>
      <c r="T347" s="318" t="str">
        <f t="shared" si="61"/>
        <v>トラック・バス</v>
      </c>
      <c r="U347" s="300" t="str">
        <f t="shared" si="62"/>
        <v>LPG</v>
      </c>
      <c r="V347" s="300" t="str">
        <f t="shared" si="63"/>
        <v>3.5 t～</v>
      </c>
      <c r="W347" s="300" t="str">
        <f t="shared" si="64"/>
        <v>H13</v>
      </c>
      <c r="X347" s="301" t="str">
        <f t="shared" si="65"/>
        <v>YD</v>
      </c>
      <c r="Y347" s="287" t="s">
        <v>244</v>
      </c>
      <c r="Z347" s="300">
        <f t="shared" si="66"/>
        <v>0.05</v>
      </c>
      <c r="AA347" s="300">
        <f t="shared" si="67"/>
        <v>0</v>
      </c>
      <c r="AB347" s="361">
        <f t="shared" si="68"/>
        <v>3</v>
      </c>
    </row>
    <row r="348" spans="1:35" x14ac:dyDescent="0.2">
      <c r="A348" s="72" t="str">
        <f t="shared" si="60"/>
        <v>貨4LUD</v>
      </c>
      <c r="B348" s="272" t="s">
        <v>884</v>
      </c>
      <c r="C348" s="272" t="s">
        <v>795</v>
      </c>
      <c r="D348" s="273" t="s">
        <v>21</v>
      </c>
      <c r="E348" s="273" t="s">
        <v>89</v>
      </c>
      <c r="F348" s="272">
        <v>2.5000000000000001E-2</v>
      </c>
      <c r="G348" s="72">
        <v>0</v>
      </c>
      <c r="H348" s="72">
        <v>3</v>
      </c>
      <c r="I348" s="274" t="s">
        <v>235</v>
      </c>
      <c r="J348" s="273" t="s">
        <v>245</v>
      </c>
      <c r="T348" s="318" t="str">
        <f t="shared" si="61"/>
        <v>トラック・バス</v>
      </c>
      <c r="U348" s="300" t="str">
        <f t="shared" si="62"/>
        <v>LPG</v>
      </c>
      <c r="V348" s="300" t="str">
        <f t="shared" si="63"/>
        <v>3.5 t～</v>
      </c>
      <c r="W348" s="300" t="str">
        <f t="shared" si="64"/>
        <v>H13</v>
      </c>
      <c r="X348" s="301" t="str">
        <f t="shared" si="65"/>
        <v>UD</v>
      </c>
      <c r="Y348" s="287" t="s">
        <v>245</v>
      </c>
      <c r="Z348" s="300">
        <f t="shared" si="66"/>
        <v>2.5000000000000001E-2</v>
      </c>
      <c r="AA348" s="300">
        <f t="shared" si="67"/>
        <v>0</v>
      </c>
      <c r="AB348" s="361">
        <f t="shared" si="68"/>
        <v>3</v>
      </c>
    </row>
    <row r="349" spans="1:35" s="284" customFormat="1" x14ac:dyDescent="0.2">
      <c r="A349" s="72" t="str">
        <f t="shared" si="60"/>
        <v>貨4LZD</v>
      </c>
      <c r="B349" s="272" t="s">
        <v>884</v>
      </c>
      <c r="C349" s="272" t="s">
        <v>795</v>
      </c>
      <c r="D349" s="273" t="s">
        <v>21</v>
      </c>
      <c r="E349" s="273" t="s">
        <v>104</v>
      </c>
      <c r="F349" s="272">
        <v>2.5000000000000001E-2</v>
      </c>
      <c r="G349" s="72">
        <v>0</v>
      </c>
      <c r="H349" s="72">
        <v>3</v>
      </c>
      <c r="I349" s="274" t="s">
        <v>241</v>
      </c>
      <c r="J349" s="273" t="s">
        <v>974</v>
      </c>
      <c r="T349" s="318" t="str">
        <f t="shared" si="61"/>
        <v>トラック・バス</v>
      </c>
      <c r="U349" s="300" t="str">
        <f t="shared" si="62"/>
        <v>LPG</v>
      </c>
      <c r="V349" s="300" t="str">
        <f t="shared" si="63"/>
        <v>3.5 t～</v>
      </c>
      <c r="W349" s="300" t="str">
        <f t="shared" si="64"/>
        <v>H13</v>
      </c>
      <c r="X349" s="301" t="str">
        <f t="shared" si="65"/>
        <v>ZD</v>
      </c>
      <c r="Y349" s="287" t="s">
        <v>245</v>
      </c>
      <c r="Z349" s="300">
        <f t="shared" si="66"/>
        <v>2.5000000000000001E-2</v>
      </c>
      <c r="AA349" s="300">
        <f t="shared" si="67"/>
        <v>0</v>
      </c>
      <c r="AB349" s="361">
        <f t="shared" si="68"/>
        <v>3</v>
      </c>
    </row>
    <row r="350" spans="1:35" x14ac:dyDescent="0.2">
      <c r="A350" s="72" t="str">
        <f t="shared" si="60"/>
        <v>貨4LABG</v>
      </c>
      <c r="B350" s="272" t="s">
        <v>884</v>
      </c>
      <c r="C350" s="272" t="s">
        <v>795</v>
      </c>
      <c r="D350" s="273" t="s">
        <v>839</v>
      </c>
      <c r="E350" s="273" t="s">
        <v>268</v>
      </c>
      <c r="F350" s="272">
        <v>0.05</v>
      </c>
      <c r="G350" s="72">
        <v>0</v>
      </c>
      <c r="H350" s="72">
        <v>3</v>
      </c>
      <c r="I350" s="274" t="s">
        <v>235</v>
      </c>
      <c r="J350" s="273"/>
      <c r="T350" s="318" t="str">
        <f t="shared" si="61"/>
        <v>トラック・バス</v>
      </c>
      <c r="U350" s="300" t="str">
        <f t="shared" si="62"/>
        <v>LPG</v>
      </c>
      <c r="V350" s="300" t="str">
        <f t="shared" si="63"/>
        <v>3.5 t～</v>
      </c>
      <c r="W350" s="300" t="str">
        <f t="shared" si="64"/>
        <v>H17</v>
      </c>
      <c r="X350" s="301" t="str">
        <f t="shared" si="65"/>
        <v>ABG</v>
      </c>
      <c r="Y350" s="287"/>
      <c r="Z350" s="300">
        <f t="shared" si="66"/>
        <v>0.05</v>
      </c>
      <c r="AA350" s="300">
        <f t="shared" si="67"/>
        <v>0</v>
      </c>
      <c r="AB350" s="361">
        <f t="shared" si="68"/>
        <v>3</v>
      </c>
    </row>
    <row r="351" spans="1:35" s="284" customFormat="1" x14ac:dyDescent="0.2">
      <c r="A351" s="72" t="str">
        <f t="shared" si="60"/>
        <v>貨4LAAG</v>
      </c>
      <c r="B351" s="272" t="s">
        <v>884</v>
      </c>
      <c r="C351" s="272" t="s">
        <v>795</v>
      </c>
      <c r="D351" s="273" t="s">
        <v>839</v>
      </c>
      <c r="E351" s="273" t="s">
        <v>269</v>
      </c>
      <c r="F351" s="272">
        <v>2.5000000000000001E-2</v>
      </c>
      <c r="G351" s="72">
        <v>0</v>
      </c>
      <c r="H351" s="72">
        <v>3</v>
      </c>
      <c r="I351" s="274" t="s">
        <v>241</v>
      </c>
      <c r="J351" s="273" t="s">
        <v>242</v>
      </c>
      <c r="T351" s="318" t="str">
        <f t="shared" si="61"/>
        <v>トラック・バス</v>
      </c>
      <c r="U351" s="300" t="str">
        <f t="shared" si="62"/>
        <v>LPG</v>
      </c>
      <c r="V351" s="300" t="str">
        <f t="shared" si="63"/>
        <v>3.5 t～</v>
      </c>
      <c r="W351" s="300" t="str">
        <f t="shared" si="64"/>
        <v>H17</v>
      </c>
      <c r="X351" s="301" t="str">
        <f t="shared" si="65"/>
        <v>AAG</v>
      </c>
      <c r="Y351" s="287"/>
      <c r="Z351" s="300">
        <f t="shared" si="66"/>
        <v>2.5000000000000001E-2</v>
      </c>
      <c r="AA351" s="300">
        <f t="shared" si="67"/>
        <v>0</v>
      </c>
      <c r="AB351" s="361">
        <f t="shared" si="68"/>
        <v>3</v>
      </c>
    </row>
    <row r="352" spans="1:35" x14ac:dyDescent="0.2">
      <c r="A352" s="72" t="str">
        <f t="shared" ref="A352:A358" si="69">CONCATENATE(C352,E352)</f>
        <v>貨4LALG</v>
      </c>
      <c r="B352" s="272" t="s">
        <v>884</v>
      </c>
      <c r="C352" s="272" t="s">
        <v>795</v>
      </c>
      <c r="D352" s="273" t="s">
        <v>839</v>
      </c>
      <c r="E352" s="273" t="s">
        <v>1525</v>
      </c>
      <c r="F352" s="272">
        <v>1.2500000000000001E-2</v>
      </c>
      <c r="G352" s="72">
        <v>0</v>
      </c>
      <c r="H352" s="72">
        <v>3</v>
      </c>
      <c r="I352" s="274" t="s">
        <v>1480</v>
      </c>
      <c r="J352" s="273"/>
      <c r="T352" s="318" t="str">
        <f t="shared" si="61"/>
        <v>トラック・バス</v>
      </c>
      <c r="U352" s="300" t="str">
        <f t="shared" si="62"/>
        <v>LPG</v>
      </c>
      <c r="V352" s="300" t="str">
        <f t="shared" si="63"/>
        <v>3.5 t～</v>
      </c>
      <c r="W352" s="300" t="str">
        <f t="shared" si="64"/>
        <v>H17</v>
      </c>
      <c r="X352" s="301" t="str">
        <f t="shared" si="65"/>
        <v>ALG</v>
      </c>
      <c r="Y352" s="287"/>
      <c r="Z352" s="300">
        <f t="shared" si="66"/>
        <v>1.2500000000000001E-2</v>
      </c>
      <c r="AA352" s="300">
        <f t="shared" si="67"/>
        <v>0</v>
      </c>
      <c r="AB352" s="361">
        <f t="shared" si="68"/>
        <v>3</v>
      </c>
    </row>
    <row r="353" spans="1:35" s="284" customFormat="1" x14ac:dyDescent="0.2">
      <c r="A353" s="72" t="str">
        <f t="shared" si="69"/>
        <v>貨4LBAG</v>
      </c>
      <c r="B353" s="272" t="s">
        <v>884</v>
      </c>
      <c r="C353" s="272" t="s">
        <v>795</v>
      </c>
      <c r="D353" s="273" t="s">
        <v>839</v>
      </c>
      <c r="E353" s="72" t="s">
        <v>857</v>
      </c>
      <c r="F353" s="72">
        <v>4.4999999999999998E-2</v>
      </c>
      <c r="G353" s="72">
        <v>0</v>
      </c>
      <c r="H353" s="72">
        <v>3</v>
      </c>
      <c r="I353" s="12" t="s">
        <v>241</v>
      </c>
      <c r="J353" s="72" t="s">
        <v>972</v>
      </c>
      <c r="T353" s="318" t="str">
        <f t="shared" si="61"/>
        <v>トラック・バス</v>
      </c>
      <c r="U353" s="300" t="str">
        <f t="shared" si="62"/>
        <v>LPG</v>
      </c>
      <c r="V353" s="300" t="str">
        <f t="shared" si="63"/>
        <v>3.5 t～</v>
      </c>
      <c r="W353" s="300" t="str">
        <f t="shared" si="64"/>
        <v>H17</v>
      </c>
      <c r="X353" s="301" t="str">
        <f t="shared" si="65"/>
        <v>BAG</v>
      </c>
      <c r="Y353" s="287" t="s">
        <v>1119</v>
      </c>
      <c r="Z353" s="300">
        <f t="shared" si="66"/>
        <v>4.4999999999999998E-2</v>
      </c>
      <c r="AA353" s="300">
        <f t="shared" si="67"/>
        <v>0</v>
      </c>
      <c r="AB353" s="361">
        <f t="shared" si="68"/>
        <v>3</v>
      </c>
    </row>
    <row r="354" spans="1:35" x14ac:dyDescent="0.2">
      <c r="A354" s="72" t="str">
        <f t="shared" si="69"/>
        <v>貨4LBBG</v>
      </c>
      <c r="B354" s="272" t="s">
        <v>884</v>
      </c>
      <c r="C354" s="272" t="s">
        <v>795</v>
      </c>
      <c r="D354" s="273" t="s">
        <v>839</v>
      </c>
      <c r="E354" s="72" t="s">
        <v>858</v>
      </c>
      <c r="F354" s="72">
        <v>4.4999999999999998E-2</v>
      </c>
      <c r="G354" s="72">
        <v>0</v>
      </c>
      <c r="H354" s="72">
        <v>3</v>
      </c>
      <c r="I354" s="12" t="s">
        <v>235</v>
      </c>
      <c r="J354" s="72" t="s">
        <v>243</v>
      </c>
      <c r="T354" s="318" t="str">
        <f t="shared" si="61"/>
        <v>トラック・バス</v>
      </c>
      <c r="U354" s="300" t="str">
        <f t="shared" si="62"/>
        <v>LPG</v>
      </c>
      <c r="V354" s="300" t="str">
        <f t="shared" si="63"/>
        <v>3.5 t～</v>
      </c>
      <c r="W354" s="300" t="str">
        <f t="shared" si="64"/>
        <v>H17</v>
      </c>
      <c r="X354" s="301" t="str">
        <f t="shared" si="65"/>
        <v>BBG</v>
      </c>
      <c r="Y354" s="287" t="s">
        <v>1119</v>
      </c>
      <c r="Z354" s="300">
        <f t="shared" si="66"/>
        <v>4.4999999999999998E-2</v>
      </c>
      <c r="AA354" s="300">
        <f t="shared" si="67"/>
        <v>0</v>
      </c>
      <c r="AB354" s="361">
        <f t="shared" si="68"/>
        <v>3</v>
      </c>
      <c r="AD354" s="284"/>
      <c r="AE354" s="284"/>
      <c r="AF354" s="284"/>
      <c r="AG354" s="284"/>
      <c r="AH354" s="284"/>
      <c r="AI354" s="284"/>
    </row>
    <row r="355" spans="1:35" s="284" customFormat="1" x14ac:dyDescent="0.2">
      <c r="A355" s="72" t="str">
        <f t="shared" si="69"/>
        <v>貨4LBLG</v>
      </c>
      <c r="B355" s="272" t="s">
        <v>884</v>
      </c>
      <c r="C355" s="272" t="s">
        <v>795</v>
      </c>
      <c r="D355" s="273" t="s">
        <v>839</v>
      </c>
      <c r="E355" s="357" t="s">
        <v>1518</v>
      </c>
      <c r="F355" s="357">
        <v>4.4999999999999998E-2</v>
      </c>
      <c r="G355" s="72">
        <v>0</v>
      </c>
      <c r="H355" s="72">
        <v>3</v>
      </c>
      <c r="I355" s="12" t="s">
        <v>498</v>
      </c>
      <c r="J355" s="72"/>
      <c r="T355" s="318" t="str">
        <f t="shared" si="61"/>
        <v>トラック・バス</v>
      </c>
      <c r="U355" s="300" t="str">
        <f t="shared" si="62"/>
        <v>LPG</v>
      </c>
      <c r="V355" s="300" t="str">
        <f t="shared" si="63"/>
        <v>3.5 t～</v>
      </c>
      <c r="W355" s="300" t="str">
        <f t="shared" si="64"/>
        <v>H17</v>
      </c>
      <c r="X355" s="301" t="str">
        <f t="shared" si="65"/>
        <v>BLG</v>
      </c>
      <c r="Y355" s="287" t="s">
        <v>1119</v>
      </c>
      <c r="Z355" s="300">
        <f t="shared" si="66"/>
        <v>4.4999999999999998E-2</v>
      </c>
      <c r="AA355" s="300">
        <f t="shared" si="67"/>
        <v>0</v>
      </c>
      <c r="AB355" s="361">
        <f t="shared" si="68"/>
        <v>3</v>
      </c>
    </row>
    <row r="356" spans="1:35" s="284" customFormat="1" x14ac:dyDescent="0.2">
      <c r="A356" s="72" t="str">
        <f t="shared" si="69"/>
        <v>貨4LNAG</v>
      </c>
      <c r="B356" s="272" t="s">
        <v>884</v>
      </c>
      <c r="C356" s="272" t="s">
        <v>795</v>
      </c>
      <c r="D356" s="273" t="s">
        <v>839</v>
      </c>
      <c r="E356" s="72" t="s">
        <v>270</v>
      </c>
      <c r="F356" s="72">
        <v>4.4999999999999998E-2</v>
      </c>
      <c r="G356" s="72">
        <v>0</v>
      </c>
      <c r="H356" s="72">
        <v>3</v>
      </c>
      <c r="I356" s="12" t="s">
        <v>241</v>
      </c>
      <c r="J356" s="72" t="s">
        <v>1121</v>
      </c>
      <c r="K356" s="72"/>
      <c r="L356" s="72"/>
      <c r="M356" s="72"/>
      <c r="N356" s="72"/>
      <c r="O356" s="72"/>
      <c r="P356" s="72"/>
      <c r="Q356" s="72"/>
      <c r="R356" s="72"/>
      <c r="S356" s="72"/>
      <c r="T356" s="318" t="str">
        <f t="shared" si="61"/>
        <v>トラック・バス</v>
      </c>
      <c r="U356" s="300" t="str">
        <f t="shared" si="62"/>
        <v>LPG</v>
      </c>
      <c r="V356" s="300" t="str">
        <f t="shared" si="63"/>
        <v>3.5 t～</v>
      </c>
      <c r="W356" s="300" t="str">
        <f t="shared" si="64"/>
        <v>H17</v>
      </c>
      <c r="X356" s="301" t="str">
        <f t="shared" si="65"/>
        <v>NAG</v>
      </c>
      <c r="Y356" s="287" t="s">
        <v>1119</v>
      </c>
      <c r="Z356" s="300">
        <f t="shared" si="66"/>
        <v>4.4999999999999998E-2</v>
      </c>
      <c r="AA356" s="300">
        <f t="shared" si="67"/>
        <v>0</v>
      </c>
      <c r="AB356" s="361">
        <f t="shared" si="68"/>
        <v>3</v>
      </c>
    </row>
    <row r="357" spans="1:35" s="284" customFormat="1" x14ac:dyDescent="0.2">
      <c r="A357" s="72" t="str">
        <f t="shared" si="69"/>
        <v>貨4LNBG</v>
      </c>
      <c r="B357" s="272" t="s">
        <v>884</v>
      </c>
      <c r="C357" s="272" t="s">
        <v>795</v>
      </c>
      <c r="D357" s="273" t="s">
        <v>839</v>
      </c>
      <c r="E357" s="72" t="s">
        <v>271</v>
      </c>
      <c r="F357" s="72">
        <v>4.4999999999999998E-2</v>
      </c>
      <c r="G357" s="72">
        <v>0</v>
      </c>
      <c r="H357" s="72">
        <v>3</v>
      </c>
      <c r="I357" s="12" t="s">
        <v>235</v>
      </c>
      <c r="J357" s="72" t="s">
        <v>243</v>
      </c>
      <c r="T357" s="318" t="str">
        <f t="shared" si="61"/>
        <v>トラック・バス</v>
      </c>
      <c r="U357" s="300" t="str">
        <f t="shared" si="62"/>
        <v>LPG</v>
      </c>
      <c r="V357" s="300" t="str">
        <f t="shared" si="63"/>
        <v>3.5 t～</v>
      </c>
      <c r="W357" s="300" t="str">
        <f t="shared" si="64"/>
        <v>H17</v>
      </c>
      <c r="X357" s="301" t="str">
        <f t="shared" si="65"/>
        <v>NBG</v>
      </c>
      <c r="Y357" s="287" t="s">
        <v>1119</v>
      </c>
      <c r="Z357" s="300">
        <f t="shared" si="66"/>
        <v>4.4999999999999998E-2</v>
      </c>
      <c r="AA357" s="300">
        <f t="shared" si="67"/>
        <v>0</v>
      </c>
      <c r="AB357" s="361">
        <f t="shared" si="68"/>
        <v>3</v>
      </c>
    </row>
    <row r="358" spans="1:35" s="284" customFormat="1" x14ac:dyDescent="0.2">
      <c r="A358" s="72" t="str">
        <f t="shared" si="69"/>
        <v>貨4LNLG</v>
      </c>
      <c r="B358" s="272" t="s">
        <v>884</v>
      </c>
      <c r="C358" s="272" t="s">
        <v>795</v>
      </c>
      <c r="D358" s="273" t="s">
        <v>839</v>
      </c>
      <c r="E358" s="357" t="s">
        <v>1526</v>
      </c>
      <c r="F358" s="291">
        <v>4.4999999999999998E-2</v>
      </c>
      <c r="G358" s="72">
        <v>0</v>
      </c>
      <c r="H358" s="72">
        <v>3</v>
      </c>
      <c r="I358" s="12" t="s">
        <v>498</v>
      </c>
      <c r="J358" s="72"/>
      <c r="K358" s="72"/>
      <c r="L358" s="72"/>
      <c r="M358" s="72"/>
      <c r="N358" s="72"/>
      <c r="O358" s="72"/>
      <c r="P358" s="72"/>
      <c r="Q358" s="72"/>
      <c r="R358" s="72"/>
      <c r="S358" s="72"/>
      <c r="T358" s="318" t="str">
        <f t="shared" si="61"/>
        <v>トラック・バス</v>
      </c>
      <c r="U358" s="300" t="str">
        <f t="shared" si="62"/>
        <v>LPG</v>
      </c>
      <c r="V358" s="300" t="str">
        <f t="shared" si="63"/>
        <v>3.5 t～</v>
      </c>
      <c r="W358" s="300" t="str">
        <f t="shared" si="64"/>
        <v>H17</v>
      </c>
      <c r="X358" s="301" t="str">
        <f t="shared" si="65"/>
        <v>NLG</v>
      </c>
      <c r="Y358" s="287" t="s">
        <v>1119</v>
      </c>
      <c r="Z358" s="300">
        <f t="shared" si="66"/>
        <v>4.4999999999999998E-2</v>
      </c>
      <c r="AA358" s="300">
        <f t="shared" si="67"/>
        <v>0</v>
      </c>
      <c r="AB358" s="361">
        <f t="shared" si="68"/>
        <v>3</v>
      </c>
    </row>
    <row r="359" spans="1:35" s="284" customFormat="1" x14ac:dyDescent="0.2">
      <c r="A359" s="72" t="str">
        <f t="shared" ref="A359:A389" si="70">CONCATENATE(C359,E359)</f>
        <v>貨4LPLG</v>
      </c>
      <c r="B359" s="272" t="s">
        <v>884</v>
      </c>
      <c r="C359" s="272" t="s">
        <v>795</v>
      </c>
      <c r="D359" s="273" t="s">
        <v>839</v>
      </c>
      <c r="E359" s="357" t="s">
        <v>1576</v>
      </c>
      <c r="F359" s="291">
        <v>0.05</v>
      </c>
      <c r="G359" s="72">
        <v>0</v>
      </c>
      <c r="H359" s="72">
        <v>3</v>
      </c>
      <c r="I359" s="12" t="s">
        <v>498</v>
      </c>
      <c r="J359" s="72"/>
      <c r="T359" s="318" t="str">
        <f t="shared" si="61"/>
        <v>トラック・バス</v>
      </c>
      <c r="U359" s="300" t="str">
        <f t="shared" si="62"/>
        <v>LPG</v>
      </c>
      <c r="V359" s="300" t="str">
        <f t="shared" si="63"/>
        <v>3.5 t～</v>
      </c>
      <c r="W359" s="300" t="str">
        <f t="shared" si="64"/>
        <v>H17</v>
      </c>
      <c r="X359" s="301" t="str">
        <f t="shared" si="65"/>
        <v>PLG</v>
      </c>
      <c r="Y359" s="287" t="s">
        <v>1122</v>
      </c>
      <c r="Z359" s="300">
        <f t="shared" si="66"/>
        <v>0.05</v>
      </c>
      <c r="AA359" s="300">
        <f t="shared" si="67"/>
        <v>0</v>
      </c>
      <c r="AB359" s="361">
        <f t="shared" si="68"/>
        <v>3</v>
      </c>
    </row>
    <row r="360" spans="1:35" s="284" customFormat="1" x14ac:dyDescent="0.2">
      <c r="A360" s="72" t="str">
        <f t="shared" si="70"/>
        <v>貨4LLBG</v>
      </c>
      <c r="B360" s="72" t="s">
        <v>884</v>
      </c>
      <c r="C360" s="72" t="s">
        <v>795</v>
      </c>
      <c r="D360" s="72" t="s">
        <v>1100</v>
      </c>
      <c r="E360" s="72" t="s">
        <v>272</v>
      </c>
      <c r="F360" s="72">
        <v>0.05</v>
      </c>
      <c r="G360" s="72">
        <v>0</v>
      </c>
      <c r="H360" s="72">
        <v>3</v>
      </c>
      <c r="I360" s="12" t="s">
        <v>235</v>
      </c>
      <c r="J360" s="72"/>
      <c r="K360" s="72"/>
      <c r="L360" s="72"/>
      <c r="M360" s="72"/>
      <c r="N360" s="72"/>
      <c r="O360" s="72"/>
      <c r="P360" s="72"/>
      <c r="Q360" s="72"/>
      <c r="R360" s="72"/>
      <c r="S360" s="72"/>
      <c r="T360" s="318" t="str">
        <f t="shared" si="61"/>
        <v>トラック・バス</v>
      </c>
      <c r="U360" s="300" t="str">
        <f t="shared" si="62"/>
        <v>LPG</v>
      </c>
      <c r="V360" s="300" t="str">
        <f t="shared" si="63"/>
        <v>3.5 t～</v>
      </c>
      <c r="W360" s="300" t="str">
        <f t="shared" si="64"/>
        <v>H21</v>
      </c>
      <c r="X360" s="301" t="str">
        <f t="shared" si="65"/>
        <v>LBG</v>
      </c>
      <c r="Y360" s="287"/>
      <c r="Z360" s="300">
        <f t="shared" si="66"/>
        <v>0.05</v>
      </c>
      <c r="AA360" s="300">
        <f t="shared" si="67"/>
        <v>0</v>
      </c>
      <c r="AB360" s="361">
        <f t="shared" si="68"/>
        <v>3</v>
      </c>
    </row>
    <row r="361" spans="1:35" s="284" customFormat="1" x14ac:dyDescent="0.2">
      <c r="A361" s="72" t="str">
        <f t="shared" si="70"/>
        <v>貨4LLAG</v>
      </c>
      <c r="B361" s="72" t="s">
        <v>884</v>
      </c>
      <c r="C361" s="72" t="s">
        <v>795</v>
      </c>
      <c r="D361" s="72" t="s">
        <v>1100</v>
      </c>
      <c r="E361" s="72" t="s">
        <v>273</v>
      </c>
      <c r="F361" s="72">
        <v>2.5000000000000001E-2</v>
      </c>
      <c r="G361" s="72">
        <v>0</v>
      </c>
      <c r="H361" s="72">
        <v>3</v>
      </c>
      <c r="I361" s="12" t="s">
        <v>241</v>
      </c>
      <c r="J361" s="72" t="s">
        <v>242</v>
      </c>
      <c r="T361" s="318" t="str">
        <f t="shared" si="61"/>
        <v>トラック・バス</v>
      </c>
      <c r="U361" s="300" t="str">
        <f t="shared" si="62"/>
        <v>LPG</v>
      </c>
      <c r="V361" s="300" t="str">
        <f t="shared" si="63"/>
        <v>3.5 t～</v>
      </c>
      <c r="W361" s="300" t="str">
        <f t="shared" si="64"/>
        <v>H21</v>
      </c>
      <c r="X361" s="301" t="str">
        <f t="shared" si="65"/>
        <v>LAG</v>
      </c>
      <c r="Y361" s="287"/>
      <c r="Z361" s="300">
        <f t="shared" si="66"/>
        <v>2.5000000000000001E-2</v>
      </c>
      <c r="AA361" s="300">
        <f t="shared" si="67"/>
        <v>0</v>
      </c>
      <c r="AB361" s="361">
        <f t="shared" si="68"/>
        <v>3</v>
      </c>
    </row>
    <row r="362" spans="1:35" s="284" customFormat="1" x14ac:dyDescent="0.2">
      <c r="A362" s="72" t="str">
        <f t="shared" si="70"/>
        <v>貨4LLLG</v>
      </c>
      <c r="B362" s="72" t="s">
        <v>884</v>
      </c>
      <c r="C362" s="72" t="s">
        <v>795</v>
      </c>
      <c r="D362" s="72" t="s">
        <v>1100</v>
      </c>
      <c r="E362" s="72" t="s">
        <v>1248</v>
      </c>
      <c r="F362" s="72">
        <v>1.2500000000000001E-2</v>
      </c>
      <c r="G362" s="72">
        <v>0</v>
      </c>
      <c r="H362" s="72">
        <v>3</v>
      </c>
      <c r="I362" s="12" t="s">
        <v>498</v>
      </c>
      <c r="J362" s="72"/>
      <c r="T362" s="318" t="str">
        <f t="shared" si="61"/>
        <v>トラック・バス</v>
      </c>
      <c r="U362" s="300" t="str">
        <f t="shared" si="62"/>
        <v>LPG</v>
      </c>
      <c r="V362" s="300" t="str">
        <f t="shared" si="63"/>
        <v>3.5 t～</v>
      </c>
      <c r="W362" s="300" t="str">
        <f t="shared" si="64"/>
        <v>H21</v>
      </c>
      <c r="X362" s="301" t="str">
        <f t="shared" si="65"/>
        <v>LLG</v>
      </c>
      <c r="Y362" s="287"/>
      <c r="Z362" s="300">
        <f t="shared" si="66"/>
        <v>1.2500000000000001E-2</v>
      </c>
      <c r="AA362" s="300">
        <f t="shared" si="67"/>
        <v>0</v>
      </c>
      <c r="AB362" s="361">
        <f t="shared" si="68"/>
        <v>3</v>
      </c>
      <c r="AD362" s="275"/>
      <c r="AE362" s="275"/>
      <c r="AF362" s="275"/>
      <c r="AG362" s="275"/>
      <c r="AH362" s="275"/>
      <c r="AI362" s="275"/>
    </row>
    <row r="363" spans="1:35" s="284" customFormat="1" x14ac:dyDescent="0.2">
      <c r="A363" s="72" t="str">
        <f t="shared" si="70"/>
        <v>貨4LMBG</v>
      </c>
      <c r="B363" s="72" t="s">
        <v>884</v>
      </c>
      <c r="C363" s="72" t="s">
        <v>795</v>
      </c>
      <c r="D363" s="72" t="s">
        <v>1100</v>
      </c>
      <c r="E363" s="72" t="s">
        <v>274</v>
      </c>
      <c r="F363" s="72">
        <v>2.5000000000000001E-2</v>
      </c>
      <c r="G363" s="72">
        <v>0</v>
      </c>
      <c r="H363" s="72">
        <v>3</v>
      </c>
      <c r="I363" s="12" t="s">
        <v>248</v>
      </c>
      <c r="J363" s="72" t="s">
        <v>1056</v>
      </c>
      <c r="T363" s="318" t="str">
        <f t="shared" si="61"/>
        <v>トラック・バス</v>
      </c>
      <c r="U363" s="300" t="str">
        <f t="shared" si="62"/>
        <v>LPG</v>
      </c>
      <c r="V363" s="300" t="str">
        <f t="shared" si="63"/>
        <v>3.5 t～</v>
      </c>
      <c r="W363" s="300" t="str">
        <f t="shared" si="64"/>
        <v>H21</v>
      </c>
      <c r="X363" s="301" t="str">
        <f t="shared" si="65"/>
        <v>MBG</v>
      </c>
      <c r="Y363" s="287" t="s">
        <v>1702</v>
      </c>
      <c r="Z363" s="300">
        <f t="shared" si="66"/>
        <v>2.5000000000000001E-2</v>
      </c>
      <c r="AA363" s="300">
        <f t="shared" si="67"/>
        <v>0</v>
      </c>
      <c r="AB363" s="361">
        <f t="shared" si="68"/>
        <v>3</v>
      </c>
      <c r="AD363" s="275"/>
      <c r="AE363" s="275"/>
      <c r="AF363" s="275"/>
      <c r="AG363" s="275"/>
      <c r="AH363" s="275"/>
      <c r="AI363" s="275"/>
    </row>
    <row r="364" spans="1:35" s="275" customFormat="1" x14ac:dyDescent="0.2">
      <c r="A364" s="72" t="str">
        <f t="shared" si="70"/>
        <v>貨4LMAG</v>
      </c>
      <c r="B364" s="72" t="s">
        <v>884</v>
      </c>
      <c r="C364" s="72" t="s">
        <v>795</v>
      </c>
      <c r="D364" s="72" t="s">
        <v>1100</v>
      </c>
      <c r="E364" s="72" t="s">
        <v>275</v>
      </c>
      <c r="F364" s="72">
        <v>2.5000000000000001E-2</v>
      </c>
      <c r="G364" s="72">
        <v>0</v>
      </c>
      <c r="H364" s="72">
        <v>3</v>
      </c>
      <c r="I364" s="12" t="s">
        <v>241</v>
      </c>
      <c r="J364" s="72" t="s">
        <v>1103</v>
      </c>
      <c r="K364" s="284"/>
      <c r="L364" s="284"/>
      <c r="M364" s="284"/>
      <c r="N364" s="284"/>
      <c r="O364" s="284"/>
      <c r="P364" s="284"/>
      <c r="Q364" s="284"/>
      <c r="R364" s="284"/>
      <c r="S364" s="284"/>
      <c r="T364" s="318" t="str">
        <f t="shared" si="61"/>
        <v>トラック・バス</v>
      </c>
      <c r="U364" s="300" t="str">
        <f t="shared" si="62"/>
        <v>LPG</v>
      </c>
      <c r="V364" s="300" t="str">
        <f t="shared" si="63"/>
        <v>3.5 t～</v>
      </c>
      <c r="W364" s="300" t="str">
        <f t="shared" si="64"/>
        <v>H21</v>
      </c>
      <c r="X364" s="301" t="str">
        <f t="shared" si="65"/>
        <v>MAG</v>
      </c>
      <c r="Y364" s="287" t="s">
        <v>1702</v>
      </c>
      <c r="Z364" s="300">
        <f t="shared" si="66"/>
        <v>2.5000000000000001E-2</v>
      </c>
      <c r="AA364" s="300">
        <f t="shared" si="67"/>
        <v>0</v>
      </c>
      <c r="AB364" s="361">
        <f t="shared" si="68"/>
        <v>3</v>
      </c>
    </row>
    <row r="365" spans="1:35" s="275" customFormat="1" x14ac:dyDescent="0.2">
      <c r="A365" s="72" t="str">
        <f t="shared" si="70"/>
        <v>貨4LMLG</v>
      </c>
      <c r="B365" s="72" t="s">
        <v>884</v>
      </c>
      <c r="C365" s="72" t="s">
        <v>795</v>
      </c>
      <c r="D365" s="72" t="s">
        <v>1100</v>
      </c>
      <c r="E365" s="72" t="s">
        <v>1550</v>
      </c>
      <c r="F365" s="72">
        <v>2.5000000000000001E-2</v>
      </c>
      <c r="G365" s="72">
        <v>0</v>
      </c>
      <c r="H365" s="72">
        <v>3</v>
      </c>
      <c r="I365" s="12" t="s">
        <v>498</v>
      </c>
      <c r="J365" s="72"/>
      <c r="K365" s="284"/>
      <c r="L365" s="284"/>
      <c r="M365" s="284"/>
      <c r="N365" s="284"/>
      <c r="O365" s="284"/>
      <c r="P365" s="284"/>
      <c r="Q365" s="284"/>
      <c r="R365" s="284"/>
      <c r="S365" s="284"/>
      <c r="T365" s="318" t="str">
        <f t="shared" si="61"/>
        <v>トラック・バス</v>
      </c>
      <c r="U365" s="300" t="str">
        <f t="shared" si="62"/>
        <v>LPG</v>
      </c>
      <c r="V365" s="300" t="str">
        <f t="shared" si="63"/>
        <v>3.5 t～</v>
      </c>
      <c r="W365" s="300" t="str">
        <f t="shared" si="64"/>
        <v>H21</v>
      </c>
      <c r="X365" s="301" t="str">
        <f t="shared" si="65"/>
        <v>MLG</v>
      </c>
      <c r="Y365" s="287" t="s">
        <v>1702</v>
      </c>
      <c r="Z365" s="300">
        <f t="shared" si="66"/>
        <v>2.5000000000000001E-2</v>
      </c>
      <c r="AA365" s="300">
        <f t="shared" si="67"/>
        <v>0</v>
      </c>
      <c r="AB365" s="361">
        <f t="shared" si="68"/>
        <v>3</v>
      </c>
    </row>
    <row r="366" spans="1:35" s="275" customFormat="1" x14ac:dyDescent="0.2">
      <c r="A366" s="72" t="str">
        <f t="shared" si="70"/>
        <v>貨4LRBG</v>
      </c>
      <c r="B366" s="72" t="s">
        <v>884</v>
      </c>
      <c r="C366" s="72" t="s">
        <v>795</v>
      </c>
      <c r="D366" s="72" t="s">
        <v>1100</v>
      </c>
      <c r="E366" s="72" t="s">
        <v>276</v>
      </c>
      <c r="F366" s="72">
        <v>1.2500000000000001E-2</v>
      </c>
      <c r="G366" s="72">
        <v>0</v>
      </c>
      <c r="H366" s="72">
        <v>3</v>
      </c>
      <c r="I366" s="12" t="s">
        <v>249</v>
      </c>
      <c r="J366" s="72" t="s">
        <v>1057</v>
      </c>
      <c r="K366" s="284"/>
      <c r="L366" s="284"/>
      <c r="M366" s="284"/>
      <c r="N366" s="284"/>
      <c r="O366" s="284"/>
      <c r="P366" s="284"/>
      <c r="Q366" s="284"/>
      <c r="R366" s="284"/>
      <c r="S366" s="284"/>
      <c r="T366" s="318" t="str">
        <f t="shared" si="61"/>
        <v>トラック・バス</v>
      </c>
      <c r="U366" s="300" t="str">
        <f t="shared" si="62"/>
        <v>LPG</v>
      </c>
      <c r="V366" s="300" t="str">
        <f t="shared" si="63"/>
        <v>3.5 t～</v>
      </c>
      <c r="W366" s="300" t="str">
        <f t="shared" si="64"/>
        <v>H21</v>
      </c>
      <c r="X366" s="301" t="str">
        <f t="shared" si="65"/>
        <v>RBG</v>
      </c>
      <c r="Y366" s="287" t="s">
        <v>1057</v>
      </c>
      <c r="Z366" s="300">
        <f t="shared" si="66"/>
        <v>1.2500000000000001E-2</v>
      </c>
      <c r="AA366" s="300">
        <f t="shared" si="67"/>
        <v>0</v>
      </c>
      <c r="AB366" s="361">
        <f t="shared" si="68"/>
        <v>3</v>
      </c>
      <c r="AD366" s="72"/>
      <c r="AE366" s="72"/>
      <c r="AF366" s="72"/>
      <c r="AG366" s="72"/>
      <c r="AH366" s="72"/>
      <c r="AI366" s="72"/>
    </row>
    <row r="367" spans="1:35" s="275" customFormat="1" x14ac:dyDescent="0.2">
      <c r="A367" s="72" t="str">
        <f t="shared" si="70"/>
        <v>貨4LRAG</v>
      </c>
      <c r="B367" s="72" t="s">
        <v>884</v>
      </c>
      <c r="C367" s="72" t="s">
        <v>795</v>
      </c>
      <c r="D367" s="72" t="s">
        <v>1100</v>
      </c>
      <c r="E367" s="72" t="s">
        <v>277</v>
      </c>
      <c r="F367" s="72">
        <v>1.2500000000000001E-2</v>
      </c>
      <c r="G367" s="72">
        <v>0</v>
      </c>
      <c r="H367" s="72">
        <v>3</v>
      </c>
      <c r="I367" s="12" t="s">
        <v>241</v>
      </c>
      <c r="J367" s="72" t="s">
        <v>1104</v>
      </c>
      <c r="K367" s="284"/>
      <c r="L367" s="284"/>
      <c r="M367" s="284"/>
      <c r="N367" s="284"/>
      <c r="O367" s="284"/>
      <c r="P367" s="284"/>
      <c r="Q367" s="284"/>
      <c r="R367" s="284"/>
      <c r="S367" s="284"/>
      <c r="T367" s="318" t="str">
        <f t="shared" si="61"/>
        <v>トラック・バス</v>
      </c>
      <c r="U367" s="300" t="str">
        <f t="shared" si="62"/>
        <v>LPG</v>
      </c>
      <c r="V367" s="300" t="str">
        <f t="shared" si="63"/>
        <v>3.5 t～</v>
      </c>
      <c r="W367" s="300" t="str">
        <f t="shared" si="64"/>
        <v>H21</v>
      </c>
      <c r="X367" s="301" t="str">
        <f t="shared" si="65"/>
        <v>RAG</v>
      </c>
      <c r="Y367" s="287" t="s">
        <v>1057</v>
      </c>
      <c r="Z367" s="300">
        <f t="shared" si="66"/>
        <v>1.2500000000000001E-2</v>
      </c>
      <c r="AA367" s="300">
        <f t="shared" si="67"/>
        <v>0</v>
      </c>
      <c r="AB367" s="361">
        <f t="shared" si="68"/>
        <v>3</v>
      </c>
      <c r="AD367" s="72"/>
      <c r="AE367" s="72"/>
      <c r="AF367" s="72"/>
      <c r="AG367" s="72"/>
      <c r="AH367" s="72"/>
      <c r="AI367" s="72"/>
    </row>
    <row r="368" spans="1:35" x14ac:dyDescent="0.2">
      <c r="A368" s="72" t="str">
        <f t="shared" si="70"/>
        <v>貨4LRLG</v>
      </c>
      <c r="B368" s="72" t="s">
        <v>884</v>
      </c>
      <c r="C368" s="72" t="s">
        <v>795</v>
      </c>
      <c r="D368" s="72" t="s">
        <v>1100</v>
      </c>
      <c r="E368" s="72" t="s">
        <v>1551</v>
      </c>
      <c r="F368" s="72">
        <v>1.2500000000000001E-2</v>
      </c>
      <c r="G368" s="72">
        <v>0</v>
      </c>
      <c r="H368" s="72">
        <v>3</v>
      </c>
      <c r="I368" s="12" t="s">
        <v>498</v>
      </c>
      <c r="K368" s="284"/>
      <c r="L368" s="284"/>
      <c r="M368" s="284"/>
      <c r="N368" s="284"/>
      <c r="O368" s="284"/>
      <c r="P368" s="284"/>
      <c r="Q368" s="284"/>
      <c r="R368" s="284"/>
      <c r="S368" s="284"/>
      <c r="T368" s="318" t="str">
        <f t="shared" si="61"/>
        <v>トラック・バス</v>
      </c>
      <c r="U368" s="300" t="str">
        <f t="shared" si="62"/>
        <v>LPG</v>
      </c>
      <c r="V368" s="300" t="str">
        <f t="shared" si="63"/>
        <v>3.5 t～</v>
      </c>
      <c r="W368" s="300" t="str">
        <f t="shared" si="64"/>
        <v>H21</v>
      </c>
      <c r="X368" s="301" t="str">
        <f t="shared" si="65"/>
        <v>RLG</v>
      </c>
      <c r="Y368" s="287" t="s">
        <v>1057</v>
      </c>
      <c r="Z368" s="300">
        <f t="shared" si="66"/>
        <v>1.2500000000000001E-2</v>
      </c>
      <c r="AA368" s="300">
        <f t="shared" si="67"/>
        <v>0</v>
      </c>
      <c r="AB368" s="361">
        <f t="shared" si="68"/>
        <v>3</v>
      </c>
    </row>
    <row r="369" spans="1:28" x14ac:dyDescent="0.2">
      <c r="A369" s="72" t="str">
        <f t="shared" si="70"/>
        <v>貨4LQBG</v>
      </c>
      <c r="B369" s="72" t="s">
        <v>884</v>
      </c>
      <c r="C369" s="72" t="s">
        <v>795</v>
      </c>
      <c r="D369" s="72" t="s">
        <v>1100</v>
      </c>
      <c r="E369" s="72" t="s">
        <v>278</v>
      </c>
      <c r="F369" s="72">
        <v>4.4999999999999998E-2</v>
      </c>
      <c r="G369" s="72">
        <v>0</v>
      </c>
      <c r="H369" s="72">
        <v>3</v>
      </c>
      <c r="I369" s="12" t="s">
        <v>235</v>
      </c>
      <c r="J369" s="72" t="s">
        <v>243</v>
      </c>
      <c r="K369" s="284"/>
      <c r="L369" s="284"/>
      <c r="M369" s="284"/>
      <c r="N369" s="284"/>
      <c r="O369" s="284"/>
      <c r="P369" s="284"/>
      <c r="Q369" s="284"/>
      <c r="R369" s="284"/>
      <c r="S369" s="284"/>
      <c r="T369" s="318" t="str">
        <f t="shared" si="61"/>
        <v>トラック・バス</v>
      </c>
      <c r="U369" s="300" t="str">
        <f t="shared" si="62"/>
        <v>LPG</v>
      </c>
      <c r="V369" s="300" t="str">
        <f t="shared" si="63"/>
        <v>3.5 t～</v>
      </c>
      <c r="W369" s="300" t="str">
        <f t="shared" si="64"/>
        <v>H21</v>
      </c>
      <c r="X369" s="301" t="str">
        <f t="shared" si="65"/>
        <v>QBG</v>
      </c>
      <c r="Y369" s="287" t="s">
        <v>1705</v>
      </c>
      <c r="Z369" s="300">
        <f t="shared" si="66"/>
        <v>4.4999999999999998E-2</v>
      </c>
      <c r="AA369" s="300">
        <f t="shared" si="67"/>
        <v>0</v>
      </c>
      <c r="AB369" s="361">
        <f t="shared" si="68"/>
        <v>3</v>
      </c>
    </row>
    <row r="370" spans="1:28" x14ac:dyDescent="0.2">
      <c r="A370" s="72" t="str">
        <f t="shared" si="70"/>
        <v>貨4LQAG</v>
      </c>
      <c r="B370" s="72" t="s">
        <v>884</v>
      </c>
      <c r="C370" s="72" t="s">
        <v>795</v>
      </c>
      <c r="D370" s="72" t="s">
        <v>1100</v>
      </c>
      <c r="E370" s="72" t="s">
        <v>279</v>
      </c>
      <c r="F370" s="72">
        <v>4.4999999999999998E-2</v>
      </c>
      <c r="G370" s="72">
        <v>0</v>
      </c>
      <c r="H370" s="72">
        <v>3</v>
      </c>
      <c r="I370" s="12" t="s">
        <v>241</v>
      </c>
      <c r="J370" s="72" t="s">
        <v>972</v>
      </c>
      <c r="K370" s="275"/>
      <c r="L370" s="275"/>
      <c r="M370" s="275"/>
      <c r="N370" s="275"/>
      <c r="O370" s="275"/>
      <c r="P370" s="275"/>
      <c r="Q370" s="275"/>
      <c r="R370" s="275"/>
      <c r="S370" s="275"/>
      <c r="T370" s="318" t="str">
        <f t="shared" si="61"/>
        <v>トラック・バス</v>
      </c>
      <c r="U370" s="300" t="str">
        <f t="shared" si="62"/>
        <v>LPG</v>
      </c>
      <c r="V370" s="300" t="str">
        <f t="shared" si="63"/>
        <v>3.5 t～</v>
      </c>
      <c r="W370" s="300" t="str">
        <f t="shared" si="64"/>
        <v>H21</v>
      </c>
      <c r="X370" s="301" t="str">
        <f t="shared" si="65"/>
        <v>QAG</v>
      </c>
      <c r="Y370" s="287" t="s">
        <v>1705</v>
      </c>
      <c r="Z370" s="300">
        <f t="shared" si="66"/>
        <v>4.4999999999999998E-2</v>
      </c>
      <c r="AA370" s="300">
        <f t="shared" si="67"/>
        <v>0</v>
      </c>
      <c r="AB370" s="361">
        <f t="shared" si="68"/>
        <v>3</v>
      </c>
    </row>
    <row r="371" spans="1:28" x14ac:dyDescent="0.2">
      <c r="A371" s="72" t="str">
        <f t="shared" si="70"/>
        <v>貨4LQLG</v>
      </c>
      <c r="B371" s="72" t="s">
        <v>884</v>
      </c>
      <c r="C371" s="72" t="s">
        <v>795</v>
      </c>
      <c r="D371" s="72" t="s">
        <v>1100</v>
      </c>
      <c r="E371" s="72" t="s">
        <v>1552</v>
      </c>
      <c r="F371" s="72">
        <v>4.4999999999999998E-2</v>
      </c>
      <c r="G371" s="72">
        <v>0</v>
      </c>
      <c r="H371" s="72">
        <v>3</v>
      </c>
      <c r="I371" s="12" t="s">
        <v>498</v>
      </c>
      <c r="K371" s="275"/>
      <c r="L371" s="275"/>
      <c r="M371" s="275"/>
      <c r="N371" s="275"/>
      <c r="O371" s="275"/>
      <c r="P371" s="275"/>
      <c r="Q371" s="275"/>
      <c r="R371" s="275"/>
      <c r="S371" s="275"/>
      <c r="T371" s="318" t="str">
        <f t="shared" si="61"/>
        <v>トラック・バス</v>
      </c>
      <c r="U371" s="300" t="str">
        <f t="shared" si="62"/>
        <v>LPG</v>
      </c>
      <c r="V371" s="300" t="str">
        <f t="shared" si="63"/>
        <v>3.5 t～</v>
      </c>
      <c r="W371" s="300" t="str">
        <f t="shared" si="64"/>
        <v>H21</v>
      </c>
      <c r="X371" s="301" t="str">
        <f t="shared" si="65"/>
        <v>QLG</v>
      </c>
      <c r="Y371" s="287" t="s">
        <v>1705</v>
      </c>
      <c r="Z371" s="300">
        <f t="shared" si="66"/>
        <v>4.4999999999999998E-2</v>
      </c>
      <c r="AA371" s="300">
        <f t="shared" si="67"/>
        <v>0</v>
      </c>
      <c r="AB371" s="361">
        <f t="shared" si="68"/>
        <v>3</v>
      </c>
    </row>
    <row r="372" spans="1:28" x14ac:dyDescent="0.2">
      <c r="A372" s="72" t="str">
        <f t="shared" si="70"/>
        <v>貨1軽-</v>
      </c>
      <c r="B372" s="72" t="s">
        <v>897</v>
      </c>
      <c r="C372" s="72" t="s">
        <v>895</v>
      </c>
      <c r="D372" s="72" t="s">
        <v>1183</v>
      </c>
      <c r="E372" s="72" t="s">
        <v>1182</v>
      </c>
      <c r="F372" s="72">
        <v>1.7</v>
      </c>
      <c r="G372" s="72">
        <v>0.2</v>
      </c>
      <c r="H372" s="72">
        <v>2.58</v>
      </c>
      <c r="I372" s="12" t="s">
        <v>833</v>
      </c>
      <c r="K372" s="275"/>
      <c r="L372" s="275"/>
      <c r="M372" s="275"/>
      <c r="N372" s="275"/>
      <c r="O372" s="275"/>
      <c r="P372" s="275"/>
      <c r="Q372" s="275"/>
      <c r="R372" s="275"/>
      <c r="S372" s="275"/>
      <c r="T372" s="318" t="str">
        <f t="shared" si="61"/>
        <v>トラック・バス</v>
      </c>
      <c r="U372" s="300" t="str">
        <f t="shared" si="62"/>
        <v>軽油</v>
      </c>
      <c r="V372" s="300" t="str">
        <f t="shared" si="63"/>
        <v>～1.7 t</v>
      </c>
      <c r="W372" s="300" t="str">
        <f t="shared" si="64"/>
        <v>S54前</v>
      </c>
      <c r="X372" s="301" t="str">
        <f t="shared" si="65"/>
        <v>-</v>
      </c>
      <c r="Y372" s="287"/>
      <c r="Z372" s="300">
        <f t="shared" si="66"/>
        <v>1.7</v>
      </c>
      <c r="AA372" s="300">
        <f t="shared" si="67"/>
        <v>0.2</v>
      </c>
      <c r="AB372" s="361">
        <f t="shared" si="68"/>
        <v>2.58</v>
      </c>
    </row>
    <row r="373" spans="1:28" x14ac:dyDescent="0.2">
      <c r="A373" s="72" t="str">
        <f t="shared" si="70"/>
        <v>貨1軽K</v>
      </c>
      <c r="B373" s="284" t="s">
        <v>897</v>
      </c>
      <c r="C373" s="284" t="s">
        <v>895</v>
      </c>
      <c r="D373" s="285" t="s">
        <v>0</v>
      </c>
      <c r="E373" s="285" t="s">
        <v>6</v>
      </c>
      <c r="F373" s="284">
        <v>1.52</v>
      </c>
      <c r="G373" s="284">
        <v>0.2</v>
      </c>
      <c r="H373" s="284">
        <v>2.58</v>
      </c>
      <c r="I373" s="283" t="s">
        <v>833</v>
      </c>
      <c r="J373" s="284"/>
      <c r="K373" s="275"/>
      <c r="L373" s="275"/>
      <c r="M373" s="275"/>
      <c r="N373" s="275"/>
      <c r="O373" s="275"/>
      <c r="P373" s="275"/>
      <c r="Q373" s="275"/>
      <c r="R373" s="275"/>
      <c r="S373" s="275"/>
      <c r="T373" s="318" t="str">
        <f t="shared" si="61"/>
        <v>トラック・バス</v>
      </c>
      <c r="U373" s="300" t="str">
        <f t="shared" si="62"/>
        <v>軽油</v>
      </c>
      <c r="V373" s="300" t="str">
        <f t="shared" si="63"/>
        <v>～1.7 t</v>
      </c>
      <c r="W373" s="300" t="str">
        <f t="shared" si="64"/>
        <v>S54</v>
      </c>
      <c r="X373" s="301" t="str">
        <f t="shared" si="65"/>
        <v>K</v>
      </c>
      <c r="Y373" s="287"/>
      <c r="Z373" s="300">
        <f t="shared" si="66"/>
        <v>1.52</v>
      </c>
      <c r="AA373" s="300">
        <f t="shared" si="67"/>
        <v>0.2</v>
      </c>
      <c r="AB373" s="361">
        <f t="shared" si="68"/>
        <v>2.58</v>
      </c>
    </row>
    <row r="374" spans="1:28" x14ac:dyDescent="0.2">
      <c r="A374" s="72" t="str">
        <f t="shared" si="70"/>
        <v>貨1軽N</v>
      </c>
      <c r="B374" s="72" t="s">
        <v>897</v>
      </c>
      <c r="C374" s="72" t="s">
        <v>895</v>
      </c>
      <c r="D374" s="72" t="s">
        <v>8</v>
      </c>
      <c r="E374" s="72" t="s">
        <v>136</v>
      </c>
      <c r="F374" s="72">
        <v>1.3</v>
      </c>
      <c r="G374" s="72">
        <v>0.2</v>
      </c>
      <c r="H374" s="72">
        <v>2.58</v>
      </c>
      <c r="I374" s="12" t="s">
        <v>833</v>
      </c>
      <c r="T374" s="318" t="str">
        <f t="shared" si="61"/>
        <v>トラック・バス</v>
      </c>
      <c r="U374" s="300" t="str">
        <f t="shared" si="62"/>
        <v>軽油</v>
      </c>
      <c r="V374" s="300" t="str">
        <f t="shared" si="63"/>
        <v>～1.7 t</v>
      </c>
      <c r="W374" s="300" t="str">
        <f t="shared" si="64"/>
        <v>S57,S58</v>
      </c>
      <c r="X374" s="301" t="str">
        <f t="shared" si="65"/>
        <v>N</v>
      </c>
      <c r="Y374" s="287"/>
      <c r="Z374" s="300">
        <f t="shared" si="66"/>
        <v>1.3</v>
      </c>
      <c r="AA374" s="300">
        <f t="shared" si="67"/>
        <v>0.2</v>
      </c>
      <c r="AB374" s="361">
        <f t="shared" si="68"/>
        <v>2.58</v>
      </c>
    </row>
    <row r="375" spans="1:28" x14ac:dyDescent="0.2">
      <c r="A375" s="72" t="str">
        <f t="shared" si="70"/>
        <v>貨1軽P</v>
      </c>
      <c r="B375" s="284" t="s">
        <v>897</v>
      </c>
      <c r="C375" s="284" t="s">
        <v>895</v>
      </c>
      <c r="D375" s="285" t="s">
        <v>8</v>
      </c>
      <c r="E375" s="286" t="s">
        <v>137</v>
      </c>
      <c r="F375" s="284">
        <v>1.3</v>
      </c>
      <c r="G375" s="284">
        <v>0.2</v>
      </c>
      <c r="H375" s="284">
        <v>2.58</v>
      </c>
      <c r="I375" s="283" t="s">
        <v>833</v>
      </c>
      <c r="J375" s="285"/>
      <c r="T375" s="318" t="str">
        <f t="shared" si="61"/>
        <v>トラック・バス</v>
      </c>
      <c r="U375" s="300" t="str">
        <f t="shared" si="62"/>
        <v>軽油</v>
      </c>
      <c r="V375" s="300" t="str">
        <f t="shared" si="63"/>
        <v>～1.7 t</v>
      </c>
      <c r="W375" s="300" t="str">
        <f t="shared" si="64"/>
        <v>S57,S58</v>
      </c>
      <c r="X375" s="301" t="str">
        <f t="shared" si="65"/>
        <v>P</v>
      </c>
      <c r="Y375" s="287"/>
      <c r="Z375" s="300">
        <f t="shared" si="66"/>
        <v>1.3</v>
      </c>
      <c r="AA375" s="300">
        <f t="shared" si="67"/>
        <v>0.2</v>
      </c>
      <c r="AB375" s="361">
        <f t="shared" si="68"/>
        <v>2.58</v>
      </c>
    </row>
    <row r="376" spans="1:28" x14ac:dyDescent="0.2">
      <c r="A376" s="72" t="str">
        <f t="shared" si="70"/>
        <v>貨1軽S</v>
      </c>
      <c r="B376" s="72" t="s">
        <v>897</v>
      </c>
      <c r="C376" s="72" t="s">
        <v>895</v>
      </c>
      <c r="D376" s="72" t="s">
        <v>11</v>
      </c>
      <c r="E376" s="72" t="s">
        <v>12</v>
      </c>
      <c r="F376" s="284">
        <v>0.9</v>
      </c>
      <c r="G376" s="72">
        <v>0.2</v>
      </c>
      <c r="H376" s="72">
        <v>2.58</v>
      </c>
      <c r="I376" s="12" t="s">
        <v>833</v>
      </c>
      <c r="J376"/>
      <c r="T376" s="318" t="str">
        <f t="shared" si="61"/>
        <v>トラック・バス</v>
      </c>
      <c r="U376" s="300" t="str">
        <f t="shared" si="62"/>
        <v>軽油</v>
      </c>
      <c r="V376" s="300" t="str">
        <f t="shared" si="63"/>
        <v>～1.7 t</v>
      </c>
      <c r="W376" s="300" t="str">
        <f t="shared" si="64"/>
        <v>S63</v>
      </c>
      <c r="X376" s="301" t="str">
        <f t="shared" si="65"/>
        <v>S</v>
      </c>
      <c r="Y376" s="287"/>
      <c r="Z376" s="300">
        <f t="shared" si="66"/>
        <v>0.9</v>
      </c>
      <c r="AA376" s="300">
        <f t="shared" si="67"/>
        <v>0.2</v>
      </c>
      <c r="AB376" s="361">
        <f t="shared" si="68"/>
        <v>2.58</v>
      </c>
    </row>
    <row r="377" spans="1:28" x14ac:dyDescent="0.2">
      <c r="A377" s="72" t="str">
        <f t="shared" si="70"/>
        <v>貨1軽KA</v>
      </c>
      <c r="B377" s="284" t="s">
        <v>897</v>
      </c>
      <c r="C377" s="284" t="s">
        <v>895</v>
      </c>
      <c r="D377" s="285" t="s">
        <v>885</v>
      </c>
      <c r="E377" s="285" t="s">
        <v>14</v>
      </c>
      <c r="F377" s="284">
        <v>0.6</v>
      </c>
      <c r="G377" s="284">
        <v>0.2</v>
      </c>
      <c r="H377" s="284">
        <v>2.58</v>
      </c>
      <c r="I377" s="283" t="s">
        <v>833</v>
      </c>
      <c r="J377" s="285"/>
      <c r="T377" s="318" t="str">
        <f t="shared" si="61"/>
        <v>トラック・バス</v>
      </c>
      <c r="U377" s="300" t="str">
        <f t="shared" si="62"/>
        <v>軽油</v>
      </c>
      <c r="V377" s="300" t="str">
        <f t="shared" si="63"/>
        <v>～1.7 t</v>
      </c>
      <c r="W377" s="300" t="str">
        <f t="shared" si="64"/>
        <v>H5</v>
      </c>
      <c r="X377" s="301" t="str">
        <f t="shared" si="65"/>
        <v>KA</v>
      </c>
      <c r="Y377" s="287"/>
      <c r="Z377" s="300">
        <f t="shared" si="66"/>
        <v>0.6</v>
      </c>
      <c r="AA377" s="300">
        <f t="shared" si="67"/>
        <v>0.2</v>
      </c>
      <c r="AB377" s="361">
        <f t="shared" si="68"/>
        <v>2.58</v>
      </c>
    </row>
    <row r="378" spans="1:28" x14ac:dyDescent="0.2">
      <c r="A378" s="72" t="str">
        <f t="shared" si="70"/>
        <v>貨1軽KE</v>
      </c>
      <c r="B378" s="72" t="s">
        <v>897</v>
      </c>
      <c r="C378" s="72" t="s">
        <v>895</v>
      </c>
      <c r="D378" s="72" t="s">
        <v>886</v>
      </c>
      <c r="E378" s="72" t="s">
        <v>118</v>
      </c>
      <c r="F378" s="284">
        <v>0.4</v>
      </c>
      <c r="G378" s="72">
        <v>0.08</v>
      </c>
      <c r="H378" s="72">
        <v>2.58</v>
      </c>
      <c r="I378" s="12" t="s">
        <v>833</v>
      </c>
      <c r="T378" s="318" t="str">
        <f t="shared" si="61"/>
        <v>トラック・バス</v>
      </c>
      <c r="U378" s="300" t="str">
        <f t="shared" si="62"/>
        <v>軽油</v>
      </c>
      <c r="V378" s="300" t="str">
        <f t="shared" si="63"/>
        <v>～1.7 t</v>
      </c>
      <c r="W378" s="300" t="str">
        <f t="shared" si="64"/>
        <v>H9</v>
      </c>
      <c r="X378" s="301" t="str">
        <f t="shared" si="65"/>
        <v>KE</v>
      </c>
      <c r="Y378" s="287"/>
      <c r="Z378" s="300">
        <f t="shared" si="66"/>
        <v>0.4</v>
      </c>
      <c r="AA378" s="300">
        <f t="shared" si="67"/>
        <v>0.08</v>
      </c>
      <c r="AB378" s="361">
        <f t="shared" si="68"/>
        <v>2.58</v>
      </c>
    </row>
    <row r="379" spans="1:28" x14ac:dyDescent="0.2">
      <c r="A379" s="72" t="str">
        <f t="shared" si="70"/>
        <v>貨1軽HA</v>
      </c>
      <c r="B379" s="284" t="s">
        <v>897</v>
      </c>
      <c r="C379" s="284" t="s">
        <v>895</v>
      </c>
      <c r="D379" s="285" t="s">
        <v>886</v>
      </c>
      <c r="E379" s="285" t="s">
        <v>105</v>
      </c>
      <c r="F379" s="284">
        <v>0.2</v>
      </c>
      <c r="G379" s="284">
        <v>0.04</v>
      </c>
      <c r="H379" s="284">
        <v>2.58</v>
      </c>
      <c r="I379" s="283" t="s">
        <v>241</v>
      </c>
      <c r="J379" s="285" t="s">
        <v>242</v>
      </c>
      <c r="T379" s="318" t="str">
        <f t="shared" si="61"/>
        <v>トラック・バス</v>
      </c>
      <c r="U379" s="300" t="str">
        <f t="shared" si="62"/>
        <v>軽油</v>
      </c>
      <c r="V379" s="300" t="str">
        <f t="shared" si="63"/>
        <v>～1.7 t</v>
      </c>
      <c r="W379" s="300" t="str">
        <f t="shared" si="64"/>
        <v>H9</v>
      </c>
      <c r="X379" s="301" t="str">
        <f t="shared" si="65"/>
        <v>HA</v>
      </c>
      <c r="Y379" s="287"/>
      <c r="Z379" s="300">
        <f t="shared" si="66"/>
        <v>0.2</v>
      </c>
      <c r="AA379" s="300">
        <f t="shared" si="67"/>
        <v>0.04</v>
      </c>
      <c r="AB379" s="361">
        <f t="shared" si="68"/>
        <v>2.58</v>
      </c>
    </row>
    <row r="380" spans="1:28" x14ac:dyDescent="0.2">
      <c r="A380" s="72" t="str">
        <f t="shared" si="70"/>
        <v>貨1軽KP</v>
      </c>
      <c r="B380" s="72" t="s">
        <v>897</v>
      </c>
      <c r="C380" s="72" t="s">
        <v>895</v>
      </c>
      <c r="D380" s="72" t="s">
        <v>16</v>
      </c>
      <c r="E380" s="72" t="s">
        <v>127</v>
      </c>
      <c r="F380" s="72">
        <v>0.28000000000000003</v>
      </c>
      <c r="G380" s="72">
        <v>5.1999999999999998E-2</v>
      </c>
      <c r="H380" s="72">
        <v>2.58</v>
      </c>
      <c r="I380" s="12" t="s">
        <v>833</v>
      </c>
      <c r="J380"/>
      <c r="T380" s="318" t="str">
        <f t="shared" si="61"/>
        <v>トラック・バス</v>
      </c>
      <c r="U380" s="300" t="str">
        <f t="shared" si="62"/>
        <v>軽油</v>
      </c>
      <c r="V380" s="300" t="str">
        <f t="shared" si="63"/>
        <v>～1.7 t</v>
      </c>
      <c r="W380" s="300" t="str">
        <f t="shared" si="64"/>
        <v>H14</v>
      </c>
      <c r="X380" s="301" t="str">
        <f t="shared" si="65"/>
        <v>KP</v>
      </c>
      <c r="Y380" s="287"/>
      <c r="Z380" s="300">
        <f t="shared" si="66"/>
        <v>0.28000000000000003</v>
      </c>
      <c r="AA380" s="300">
        <f t="shared" si="67"/>
        <v>5.1999999999999998E-2</v>
      </c>
      <c r="AB380" s="361">
        <f t="shared" si="68"/>
        <v>2.58</v>
      </c>
    </row>
    <row r="381" spans="1:28" x14ac:dyDescent="0.2">
      <c r="A381" s="72" t="str">
        <f t="shared" si="70"/>
        <v>貨1軽HW</v>
      </c>
      <c r="B381" s="284" t="s">
        <v>897</v>
      </c>
      <c r="C381" s="284" t="s">
        <v>895</v>
      </c>
      <c r="D381" s="285" t="s">
        <v>16</v>
      </c>
      <c r="E381" s="285" t="s">
        <v>114</v>
      </c>
      <c r="F381" s="284">
        <v>0.14000000000000001</v>
      </c>
      <c r="G381" s="284">
        <v>2.5999999999999999E-2</v>
      </c>
      <c r="H381" s="72">
        <v>2.58</v>
      </c>
      <c r="I381" s="283" t="s">
        <v>241</v>
      </c>
      <c r="J381" s="285" t="s">
        <v>242</v>
      </c>
      <c r="T381" s="318" t="str">
        <f t="shared" si="61"/>
        <v>トラック・バス</v>
      </c>
      <c r="U381" s="300" t="str">
        <f t="shared" si="62"/>
        <v>軽油</v>
      </c>
      <c r="V381" s="300" t="str">
        <f t="shared" si="63"/>
        <v>～1.7 t</v>
      </c>
      <c r="W381" s="300" t="str">
        <f t="shared" si="64"/>
        <v>H14</v>
      </c>
      <c r="X381" s="301" t="str">
        <f t="shared" si="65"/>
        <v>HW</v>
      </c>
      <c r="Y381" s="287"/>
      <c r="Z381" s="300">
        <f t="shared" si="66"/>
        <v>0.14000000000000001</v>
      </c>
      <c r="AA381" s="300">
        <f t="shared" si="67"/>
        <v>2.5999999999999999E-2</v>
      </c>
      <c r="AB381" s="361">
        <f t="shared" si="68"/>
        <v>2.58</v>
      </c>
    </row>
    <row r="382" spans="1:28" x14ac:dyDescent="0.2">
      <c r="A382" s="72" t="str">
        <f t="shared" si="70"/>
        <v>貨1軽TH</v>
      </c>
      <c r="B382" s="72" t="s">
        <v>897</v>
      </c>
      <c r="C382" s="72" t="s">
        <v>895</v>
      </c>
      <c r="D382" s="72" t="s">
        <v>16</v>
      </c>
      <c r="E382" s="72" t="s">
        <v>154</v>
      </c>
      <c r="F382" s="72">
        <v>0.21</v>
      </c>
      <c r="G382" s="72">
        <v>3.9E-2</v>
      </c>
      <c r="H382" s="284">
        <v>2.58</v>
      </c>
      <c r="I382" s="12" t="s">
        <v>833</v>
      </c>
      <c r="J382" t="s">
        <v>243</v>
      </c>
      <c r="T382" s="318" t="str">
        <f t="shared" si="61"/>
        <v>トラック・バス</v>
      </c>
      <c r="U382" s="300" t="str">
        <f t="shared" si="62"/>
        <v>軽油</v>
      </c>
      <c r="V382" s="300" t="str">
        <f t="shared" si="63"/>
        <v>～1.7 t</v>
      </c>
      <c r="W382" s="300" t="str">
        <f t="shared" si="64"/>
        <v>H14</v>
      </c>
      <c r="X382" s="301" t="str">
        <f t="shared" si="65"/>
        <v>TH</v>
      </c>
      <c r="Y382" s="287" t="s">
        <v>243</v>
      </c>
      <c r="Z382" s="300">
        <f t="shared" si="66"/>
        <v>0.21</v>
      </c>
      <c r="AA382" s="300">
        <f t="shared" si="67"/>
        <v>3.9E-2</v>
      </c>
      <c r="AB382" s="361">
        <f t="shared" si="68"/>
        <v>2.58</v>
      </c>
    </row>
    <row r="383" spans="1:28" x14ac:dyDescent="0.2">
      <c r="A383" s="72" t="str">
        <f t="shared" si="70"/>
        <v>貨1軽XH</v>
      </c>
      <c r="B383" s="284" t="s">
        <v>897</v>
      </c>
      <c r="C383" s="284" t="s">
        <v>895</v>
      </c>
      <c r="D383" s="285" t="s">
        <v>16</v>
      </c>
      <c r="E383" s="285" t="s">
        <v>183</v>
      </c>
      <c r="F383" s="284">
        <v>0.21</v>
      </c>
      <c r="G383" s="284">
        <v>3.9E-2</v>
      </c>
      <c r="H383" s="72">
        <v>2.58</v>
      </c>
      <c r="I383" s="283" t="s">
        <v>241</v>
      </c>
      <c r="J383" s="285" t="s">
        <v>972</v>
      </c>
      <c r="T383" s="318" t="str">
        <f t="shared" si="61"/>
        <v>トラック・バス</v>
      </c>
      <c r="U383" s="300" t="str">
        <f t="shared" si="62"/>
        <v>軽油</v>
      </c>
      <c r="V383" s="300" t="str">
        <f t="shared" si="63"/>
        <v>～1.7 t</v>
      </c>
      <c r="W383" s="300" t="str">
        <f t="shared" si="64"/>
        <v>H14</v>
      </c>
      <c r="X383" s="301" t="str">
        <f t="shared" si="65"/>
        <v>XH</v>
      </c>
      <c r="Y383" s="287" t="s">
        <v>243</v>
      </c>
      <c r="Z383" s="300">
        <f t="shared" si="66"/>
        <v>0.21</v>
      </c>
      <c r="AA383" s="300">
        <f t="shared" si="67"/>
        <v>3.9E-2</v>
      </c>
      <c r="AB383" s="361">
        <f t="shared" si="68"/>
        <v>2.58</v>
      </c>
    </row>
    <row r="384" spans="1:28" x14ac:dyDescent="0.2">
      <c r="A384" s="72" t="str">
        <f t="shared" si="70"/>
        <v>貨1軽LH</v>
      </c>
      <c r="B384" s="72" t="s">
        <v>897</v>
      </c>
      <c r="C384" s="72" t="s">
        <v>895</v>
      </c>
      <c r="D384" s="72" t="s">
        <v>16</v>
      </c>
      <c r="E384" s="72" t="s">
        <v>131</v>
      </c>
      <c r="F384" s="72">
        <v>0.14000000000000001</v>
      </c>
      <c r="G384" s="72">
        <v>2.5999999999999999E-2</v>
      </c>
      <c r="H384" s="284">
        <v>2.58</v>
      </c>
      <c r="I384" s="12" t="s">
        <v>833</v>
      </c>
      <c r="J384" t="s">
        <v>244</v>
      </c>
      <c r="T384" s="318" t="str">
        <f t="shared" si="61"/>
        <v>トラック・バス</v>
      </c>
      <c r="U384" s="300" t="str">
        <f t="shared" si="62"/>
        <v>軽油</v>
      </c>
      <c r="V384" s="300" t="str">
        <f t="shared" si="63"/>
        <v>～1.7 t</v>
      </c>
      <c r="W384" s="300" t="str">
        <f t="shared" si="64"/>
        <v>H14</v>
      </c>
      <c r="X384" s="301" t="str">
        <f t="shared" si="65"/>
        <v>LH</v>
      </c>
      <c r="Y384" s="287" t="s">
        <v>244</v>
      </c>
      <c r="Z384" s="300">
        <f t="shared" si="66"/>
        <v>0.14000000000000001</v>
      </c>
      <c r="AA384" s="300">
        <f t="shared" si="67"/>
        <v>2.5999999999999999E-2</v>
      </c>
      <c r="AB384" s="361">
        <f t="shared" si="68"/>
        <v>2.58</v>
      </c>
    </row>
    <row r="385" spans="1:35" x14ac:dyDescent="0.2">
      <c r="A385" s="72" t="str">
        <f t="shared" si="70"/>
        <v>貨1軽YH</v>
      </c>
      <c r="B385" s="284" t="s">
        <v>897</v>
      </c>
      <c r="C385" s="284" t="s">
        <v>895</v>
      </c>
      <c r="D385" s="285" t="s">
        <v>16</v>
      </c>
      <c r="E385" s="285" t="s">
        <v>189</v>
      </c>
      <c r="F385" s="284">
        <v>0.14000000000000001</v>
      </c>
      <c r="G385" s="284">
        <v>2.5999999999999999E-2</v>
      </c>
      <c r="H385" s="72">
        <v>2.58</v>
      </c>
      <c r="I385" s="283" t="s">
        <v>241</v>
      </c>
      <c r="J385" s="285" t="s">
        <v>973</v>
      </c>
      <c r="T385" s="318" t="str">
        <f t="shared" si="61"/>
        <v>トラック・バス</v>
      </c>
      <c r="U385" s="300" t="str">
        <f t="shared" si="62"/>
        <v>軽油</v>
      </c>
      <c r="V385" s="300" t="str">
        <f t="shared" si="63"/>
        <v>～1.7 t</v>
      </c>
      <c r="W385" s="300" t="str">
        <f t="shared" si="64"/>
        <v>H14</v>
      </c>
      <c r="X385" s="301" t="str">
        <f t="shared" si="65"/>
        <v>YH</v>
      </c>
      <c r="Y385" s="287" t="s">
        <v>244</v>
      </c>
      <c r="Z385" s="300">
        <f t="shared" si="66"/>
        <v>0.14000000000000001</v>
      </c>
      <c r="AA385" s="300">
        <f t="shared" si="67"/>
        <v>2.5999999999999999E-2</v>
      </c>
      <c r="AB385" s="361">
        <f t="shared" si="68"/>
        <v>2.58</v>
      </c>
    </row>
    <row r="386" spans="1:35" x14ac:dyDescent="0.2">
      <c r="A386" s="72" t="str">
        <f t="shared" si="70"/>
        <v>貨1軽UH</v>
      </c>
      <c r="B386" s="72" t="s">
        <v>897</v>
      </c>
      <c r="C386" s="72" t="s">
        <v>895</v>
      </c>
      <c r="D386" s="72" t="s">
        <v>16</v>
      </c>
      <c r="E386" s="72" t="s">
        <v>160</v>
      </c>
      <c r="F386" s="72">
        <v>7.0000000000000007E-2</v>
      </c>
      <c r="G386" s="72">
        <v>1.2999999999999999E-2</v>
      </c>
      <c r="H386" s="284">
        <v>2.58</v>
      </c>
      <c r="I386" s="12" t="s">
        <v>833</v>
      </c>
      <c r="J386" t="s">
        <v>245</v>
      </c>
      <c r="T386" s="318" t="str">
        <f t="shared" si="61"/>
        <v>トラック・バス</v>
      </c>
      <c r="U386" s="300" t="str">
        <f t="shared" si="62"/>
        <v>軽油</v>
      </c>
      <c r="V386" s="300" t="str">
        <f t="shared" si="63"/>
        <v>～1.7 t</v>
      </c>
      <c r="W386" s="300" t="str">
        <f t="shared" si="64"/>
        <v>H14</v>
      </c>
      <c r="X386" s="301" t="str">
        <f t="shared" si="65"/>
        <v>UH</v>
      </c>
      <c r="Y386" s="287" t="s">
        <v>245</v>
      </c>
      <c r="Z386" s="300">
        <f t="shared" si="66"/>
        <v>7.0000000000000007E-2</v>
      </c>
      <c r="AA386" s="300">
        <f t="shared" si="67"/>
        <v>1.2999999999999999E-2</v>
      </c>
      <c r="AB386" s="361">
        <f t="shared" si="68"/>
        <v>2.58</v>
      </c>
    </row>
    <row r="387" spans="1:35" x14ac:dyDescent="0.2">
      <c r="A387" s="72" t="str">
        <f t="shared" si="70"/>
        <v>貨1軽ZH</v>
      </c>
      <c r="B387" s="284" t="s">
        <v>897</v>
      </c>
      <c r="C387" s="284" t="s">
        <v>895</v>
      </c>
      <c r="D387" s="285" t="s">
        <v>16</v>
      </c>
      <c r="E387" s="285" t="s">
        <v>194</v>
      </c>
      <c r="F387" s="284">
        <v>7.0000000000000007E-2</v>
      </c>
      <c r="G387" s="284">
        <v>1.2999999999999999E-2</v>
      </c>
      <c r="H387" s="72">
        <v>2.58</v>
      </c>
      <c r="I387" s="283" t="s">
        <v>241</v>
      </c>
      <c r="J387" s="285" t="s">
        <v>974</v>
      </c>
      <c r="T387" s="318" t="str">
        <f t="shared" si="61"/>
        <v>トラック・バス</v>
      </c>
      <c r="U387" s="300" t="str">
        <f t="shared" si="62"/>
        <v>軽油</v>
      </c>
      <c r="V387" s="300" t="str">
        <f t="shared" si="63"/>
        <v>～1.7 t</v>
      </c>
      <c r="W387" s="300" t="str">
        <f t="shared" si="64"/>
        <v>H14</v>
      </c>
      <c r="X387" s="301" t="str">
        <f t="shared" si="65"/>
        <v>ZH</v>
      </c>
      <c r="Y387" s="287" t="s">
        <v>245</v>
      </c>
      <c r="Z387" s="300">
        <f t="shared" si="66"/>
        <v>7.0000000000000007E-2</v>
      </c>
      <c r="AA387" s="300">
        <f t="shared" si="67"/>
        <v>1.2999999999999999E-2</v>
      </c>
      <c r="AB387" s="361">
        <f t="shared" si="68"/>
        <v>2.58</v>
      </c>
    </row>
    <row r="388" spans="1:35" x14ac:dyDescent="0.2">
      <c r="A388" s="72" t="str">
        <f t="shared" si="70"/>
        <v>貨1軽ADE</v>
      </c>
      <c r="B388" s="284" t="s">
        <v>897</v>
      </c>
      <c r="C388" s="284" t="s">
        <v>895</v>
      </c>
      <c r="D388" s="284" t="s">
        <v>839</v>
      </c>
      <c r="E388" s="285" t="s">
        <v>280</v>
      </c>
      <c r="F388" s="284">
        <v>0.14000000000000001</v>
      </c>
      <c r="G388" s="284">
        <v>1.2999999999999999E-2</v>
      </c>
      <c r="H388" s="284">
        <v>2.58</v>
      </c>
      <c r="I388" s="283" t="s">
        <v>1085</v>
      </c>
      <c r="J388" s="285"/>
      <c r="T388" s="318" t="str">
        <f t="shared" si="61"/>
        <v>トラック・バス</v>
      </c>
      <c r="U388" s="300" t="str">
        <f t="shared" si="62"/>
        <v>軽油</v>
      </c>
      <c r="V388" s="300" t="str">
        <f t="shared" si="63"/>
        <v>～1.7 t</v>
      </c>
      <c r="W388" s="300" t="str">
        <f t="shared" si="64"/>
        <v>H17</v>
      </c>
      <c r="X388" s="301" t="str">
        <f t="shared" si="65"/>
        <v>ADE</v>
      </c>
      <c r="Y388" s="287"/>
      <c r="Z388" s="300">
        <f t="shared" si="66"/>
        <v>0.14000000000000001</v>
      </c>
      <c r="AA388" s="300">
        <f t="shared" si="67"/>
        <v>1.2999999999999999E-2</v>
      </c>
      <c r="AB388" s="361">
        <f t="shared" si="68"/>
        <v>2.58</v>
      </c>
    </row>
    <row r="389" spans="1:35" x14ac:dyDescent="0.2">
      <c r="A389" s="72" t="str">
        <f t="shared" si="70"/>
        <v>貨1軽ACE</v>
      </c>
      <c r="B389" s="284" t="s">
        <v>897</v>
      </c>
      <c r="C389" s="284" t="s">
        <v>895</v>
      </c>
      <c r="D389" s="284" t="s">
        <v>839</v>
      </c>
      <c r="E389" s="285" t="s">
        <v>281</v>
      </c>
      <c r="F389" s="284">
        <v>7.0000000000000007E-2</v>
      </c>
      <c r="G389" s="284">
        <v>6.4999999999999997E-3</v>
      </c>
      <c r="H389" s="72">
        <v>2.58</v>
      </c>
      <c r="I389" s="283" t="s">
        <v>241</v>
      </c>
      <c r="J389" s="285" t="s">
        <v>242</v>
      </c>
      <c r="T389" s="318" t="str">
        <f t="shared" ref="T389:T452" si="71">IF(LEFT(C389,1)="貨","トラック・バス","乗用車")</f>
        <v>トラック・バス</v>
      </c>
      <c r="U389" s="300" t="str">
        <f t="shared" ref="U389:U452" si="72">VLOOKUP(RIGHT(C389,1),$AL$4:$AM$8,2,FALSE)</f>
        <v>軽油</v>
      </c>
      <c r="V389" s="300" t="str">
        <f t="shared" ref="V389:V452" si="73">VLOOKUP(VALUE(MID(C389,2,1)),$AL$10:$AM$15,2,FALSE)</f>
        <v>～1.7 t</v>
      </c>
      <c r="W389" s="300" t="str">
        <f t="shared" ref="W389:W452" si="74">D389</f>
        <v>H17</v>
      </c>
      <c r="X389" s="301" t="str">
        <f t="shared" ref="X389:X452" si="75">E389</f>
        <v>ACE</v>
      </c>
      <c r="Y389" s="287"/>
      <c r="Z389" s="300">
        <f t="shared" ref="Z389:Z452" si="76">F389</f>
        <v>7.0000000000000007E-2</v>
      </c>
      <c r="AA389" s="300">
        <f t="shared" ref="AA389:AA452" si="77">G389</f>
        <v>6.4999999999999997E-3</v>
      </c>
      <c r="AB389" s="361">
        <f t="shared" ref="AB389:AB452" si="78">H389</f>
        <v>2.58</v>
      </c>
    </row>
    <row r="390" spans="1:35" x14ac:dyDescent="0.2">
      <c r="A390" s="72" t="str">
        <f t="shared" ref="A390:A396" si="79">CONCATENATE(C390,E390)</f>
        <v>貨1軽AME</v>
      </c>
      <c r="B390" s="284" t="s">
        <v>897</v>
      </c>
      <c r="C390" s="284" t="s">
        <v>895</v>
      </c>
      <c r="D390" s="284" t="s">
        <v>839</v>
      </c>
      <c r="E390" s="285" t="s">
        <v>1527</v>
      </c>
      <c r="F390" s="284">
        <v>3.5000000000000003E-2</v>
      </c>
      <c r="G390" s="284">
        <v>3.2499999999999999E-3</v>
      </c>
      <c r="H390" s="72">
        <v>2.58</v>
      </c>
      <c r="I390" s="283" t="s">
        <v>1480</v>
      </c>
      <c r="J390" s="285"/>
      <c r="T390" s="318" t="str">
        <f t="shared" si="71"/>
        <v>トラック・バス</v>
      </c>
      <c r="U390" s="300" t="str">
        <f t="shared" si="72"/>
        <v>軽油</v>
      </c>
      <c r="V390" s="300" t="str">
        <f t="shared" si="73"/>
        <v>～1.7 t</v>
      </c>
      <c r="W390" s="300" t="str">
        <f t="shared" si="74"/>
        <v>H17</v>
      </c>
      <c r="X390" s="301" t="str">
        <f t="shared" si="75"/>
        <v>AME</v>
      </c>
      <c r="Y390" s="287"/>
      <c r="Z390" s="300">
        <f t="shared" si="76"/>
        <v>3.5000000000000003E-2</v>
      </c>
      <c r="AA390" s="300">
        <f t="shared" si="77"/>
        <v>3.2499999999999999E-3</v>
      </c>
      <c r="AB390" s="361">
        <f t="shared" si="78"/>
        <v>2.58</v>
      </c>
      <c r="AD390" s="284"/>
      <c r="AE390" s="284"/>
      <c r="AF390" s="284"/>
      <c r="AG390" s="284"/>
      <c r="AH390" s="284"/>
      <c r="AI390" s="284"/>
    </row>
    <row r="391" spans="1:35" x14ac:dyDescent="0.2">
      <c r="A391" s="72" t="str">
        <f t="shared" si="79"/>
        <v>貨1軽CCE</v>
      </c>
      <c r="B391" s="284" t="s">
        <v>897</v>
      </c>
      <c r="C391" s="284" t="s">
        <v>895</v>
      </c>
      <c r="D391" s="284" t="s">
        <v>839</v>
      </c>
      <c r="E391" s="273" t="s">
        <v>891</v>
      </c>
      <c r="F391" s="272">
        <v>7.0000000000000007E-2</v>
      </c>
      <c r="G391" s="272">
        <v>6.4999999999999997E-3</v>
      </c>
      <c r="H391" s="284">
        <v>2.58</v>
      </c>
      <c r="I391" s="274" t="s">
        <v>241</v>
      </c>
      <c r="J391" s="272" t="s">
        <v>974</v>
      </c>
      <c r="T391" s="318" t="str">
        <f t="shared" si="71"/>
        <v>トラック・バス</v>
      </c>
      <c r="U391" s="300" t="str">
        <f t="shared" si="72"/>
        <v>軽油</v>
      </c>
      <c r="V391" s="300" t="str">
        <f t="shared" si="73"/>
        <v>～1.7 t</v>
      </c>
      <c r="W391" s="300" t="str">
        <f t="shared" si="74"/>
        <v>H17</v>
      </c>
      <c r="X391" s="301" t="str">
        <f t="shared" si="75"/>
        <v>CCE</v>
      </c>
      <c r="Y391" s="380" t="s">
        <v>1056</v>
      </c>
      <c r="Z391" s="300">
        <f t="shared" si="76"/>
        <v>7.0000000000000007E-2</v>
      </c>
      <c r="AA391" s="300">
        <f t="shared" si="77"/>
        <v>6.4999999999999997E-3</v>
      </c>
      <c r="AB391" s="361">
        <f t="shared" si="78"/>
        <v>2.58</v>
      </c>
    </row>
    <row r="392" spans="1:35" s="284" customFormat="1" x14ac:dyDescent="0.2">
      <c r="A392" s="72" t="str">
        <f t="shared" si="79"/>
        <v>貨1軽CDE</v>
      </c>
      <c r="B392" s="284" t="s">
        <v>897</v>
      </c>
      <c r="C392" s="284" t="s">
        <v>895</v>
      </c>
      <c r="D392" s="284" t="s">
        <v>839</v>
      </c>
      <c r="E392" s="273" t="s">
        <v>892</v>
      </c>
      <c r="F392" s="272">
        <v>7.0000000000000007E-2</v>
      </c>
      <c r="G392" s="272">
        <v>6.4999999999999997E-3</v>
      </c>
      <c r="H392" s="72">
        <v>2.58</v>
      </c>
      <c r="I392" s="274" t="s">
        <v>1085</v>
      </c>
      <c r="J392" s="273" t="s">
        <v>245</v>
      </c>
      <c r="K392" s="72"/>
      <c r="L392" s="72"/>
      <c r="M392" s="72"/>
      <c r="N392" s="72"/>
      <c r="O392" s="72"/>
      <c r="P392" s="72"/>
      <c r="Q392" s="72"/>
      <c r="R392" s="72"/>
      <c r="S392" s="72"/>
      <c r="T392" s="318" t="str">
        <f t="shared" si="71"/>
        <v>トラック・バス</v>
      </c>
      <c r="U392" s="300" t="str">
        <f t="shared" si="72"/>
        <v>軽油</v>
      </c>
      <c r="V392" s="300" t="str">
        <f t="shared" si="73"/>
        <v>～1.7 t</v>
      </c>
      <c r="W392" s="300" t="str">
        <f t="shared" si="74"/>
        <v>H17</v>
      </c>
      <c r="X392" s="301" t="str">
        <f t="shared" si="75"/>
        <v>CDE</v>
      </c>
      <c r="Y392" s="380" t="s">
        <v>1056</v>
      </c>
      <c r="Z392" s="300">
        <f t="shared" si="76"/>
        <v>7.0000000000000007E-2</v>
      </c>
      <c r="AA392" s="300">
        <f t="shared" si="77"/>
        <v>6.4999999999999997E-3</v>
      </c>
      <c r="AB392" s="361">
        <f t="shared" si="78"/>
        <v>2.58</v>
      </c>
    </row>
    <row r="393" spans="1:35" x14ac:dyDescent="0.2">
      <c r="A393" s="72" t="str">
        <f t="shared" si="79"/>
        <v>貨1軽CME</v>
      </c>
      <c r="B393" s="284" t="s">
        <v>897</v>
      </c>
      <c r="C393" s="284" t="s">
        <v>895</v>
      </c>
      <c r="D393" s="284" t="s">
        <v>839</v>
      </c>
      <c r="E393" s="273" t="s">
        <v>1528</v>
      </c>
      <c r="F393" s="272">
        <v>7.0000000000000007E-2</v>
      </c>
      <c r="G393" s="272">
        <v>6.4999999999999997E-3</v>
      </c>
      <c r="H393" s="284">
        <v>2.58</v>
      </c>
      <c r="I393" s="274" t="s">
        <v>498</v>
      </c>
      <c r="J393" s="273"/>
      <c r="T393" s="318" t="str">
        <f t="shared" si="71"/>
        <v>トラック・バス</v>
      </c>
      <c r="U393" s="300" t="str">
        <f t="shared" si="72"/>
        <v>軽油</v>
      </c>
      <c r="V393" s="300" t="str">
        <f t="shared" si="73"/>
        <v>～1.7 t</v>
      </c>
      <c r="W393" s="300" t="str">
        <f t="shared" si="74"/>
        <v>H17</v>
      </c>
      <c r="X393" s="301" t="str">
        <f t="shared" si="75"/>
        <v>CME</v>
      </c>
      <c r="Y393" s="380" t="s">
        <v>1056</v>
      </c>
      <c r="Z393" s="300">
        <f t="shared" si="76"/>
        <v>7.0000000000000007E-2</v>
      </c>
      <c r="AA393" s="300">
        <f t="shared" si="77"/>
        <v>6.4999999999999997E-3</v>
      </c>
      <c r="AB393" s="361">
        <f t="shared" si="78"/>
        <v>2.58</v>
      </c>
    </row>
    <row r="394" spans="1:35" s="284" customFormat="1" x14ac:dyDescent="0.2">
      <c r="A394" s="72" t="str">
        <f t="shared" si="79"/>
        <v>貨1軽DCE</v>
      </c>
      <c r="B394" s="284" t="s">
        <v>897</v>
      </c>
      <c r="C394" s="284" t="s">
        <v>895</v>
      </c>
      <c r="D394" s="284" t="s">
        <v>839</v>
      </c>
      <c r="E394" s="273" t="s">
        <v>893</v>
      </c>
      <c r="F394" s="272">
        <v>3.5000000000000003E-2</v>
      </c>
      <c r="G394" s="272">
        <v>3.2499999999999999E-3</v>
      </c>
      <c r="H394" s="72">
        <v>2.58</v>
      </c>
      <c r="I394" s="274" t="s">
        <v>241</v>
      </c>
      <c r="J394" s="273" t="s">
        <v>1126</v>
      </c>
      <c r="K394" s="72"/>
      <c r="L394" s="72"/>
      <c r="M394" s="72"/>
      <c r="N394" s="72"/>
      <c r="O394" s="72"/>
      <c r="P394" s="72"/>
      <c r="Q394" s="72"/>
      <c r="R394" s="72"/>
      <c r="S394" s="72"/>
      <c r="T394" s="318" t="str">
        <f t="shared" si="71"/>
        <v>トラック・バス</v>
      </c>
      <c r="U394" s="300" t="str">
        <f t="shared" si="72"/>
        <v>軽油</v>
      </c>
      <c r="V394" s="300" t="str">
        <f t="shared" si="73"/>
        <v>～1.7 t</v>
      </c>
      <c r="W394" s="300" t="str">
        <f t="shared" si="74"/>
        <v>H17</v>
      </c>
      <c r="X394" s="301" t="str">
        <f t="shared" si="75"/>
        <v>DCE</v>
      </c>
      <c r="Y394" s="380" t="s">
        <v>1057</v>
      </c>
      <c r="Z394" s="300">
        <f t="shared" si="76"/>
        <v>3.5000000000000003E-2</v>
      </c>
      <c r="AA394" s="300">
        <f t="shared" si="77"/>
        <v>3.2499999999999999E-3</v>
      </c>
      <c r="AB394" s="361">
        <f t="shared" si="78"/>
        <v>2.58</v>
      </c>
    </row>
    <row r="395" spans="1:35" x14ac:dyDescent="0.2">
      <c r="A395" s="72" t="str">
        <f t="shared" si="79"/>
        <v>貨1軽DDE</v>
      </c>
      <c r="B395" s="284" t="s">
        <v>897</v>
      </c>
      <c r="C395" s="284" t="s">
        <v>895</v>
      </c>
      <c r="D395" s="284" t="s">
        <v>839</v>
      </c>
      <c r="E395" s="273" t="s">
        <v>894</v>
      </c>
      <c r="F395" s="272">
        <v>3.5000000000000003E-2</v>
      </c>
      <c r="G395" s="272">
        <v>3.2499999999999999E-3</v>
      </c>
      <c r="H395" s="284">
        <v>2.58</v>
      </c>
      <c r="I395" s="274" t="s">
        <v>1085</v>
      </c>
      <c r="J395" s="273" t="s">
        <v>283</v>
      </c>
      <c r="T395" s="318" t="str">
        <f t="shared" si="71"/>
        <v>トラック・バス</v>
      </c>
      <c r="U395" s="300" t="str">
        <f t="shared" si="72"/>
        <v>軽油</v>
      </c>
      <c r="V395" s="300" t="str">
        <f t="shared" si="73"/>
        <v>～1.7 t</v>
      </c>
      <c r="W395" s="300" t="str">
        <f t="shared" si="74"/>
        <v>H17</v>
      </c>
      <c r="X395" s="301" t="str">
        <f t="shared" si="75"/>
        <v>DDE</v>
      </c>
      <c r="Y395" s="380" t="s">
        <v>1057</v>
      </c>
      <c r="Z395" s="300">
        <f t="shared" si="76"/>
        <v>3.5000000000000003E-2</v>
      </c>
      <c r="AA395" s="300">
        <f t="shared" si="77"/>
        <v>3.2499999999999999E-3</v>
      </c>
      <c r="AB395" s="361">
        <f t="shared" si="78"/>
        <v>2.58</v>
      </c>
    </row>
    <row r="396" spans="1:35" s="284" customFormat="1" x14ac:dyDescent="0.2">
      <c r="A396" s="72" t="str">
        <f t="shared" si="79"/>
        <v>貨1軽DME</v>
      </c>
      <c r="B396" s="284" t="s">
        <v>897</v>
      </c>
      <c r="C396" s="284" t="s">
        <v>895</v>
      </c>
      <c r="D396" s="284" t="s">
        <v>839</v>
      </c>
      <c r="E396" s="273" t="s">
        <v>1529</v>
      </c>
      <c r="F396" s="272">
        <v>3.5000000000000003E-2</v>
      </c>
      <c r="G396" s="272">
        <v>3.2499999999999999E-3</v>
      </c>
      <c r="H396" s="72">
        <v>2.58</v>
      </c>
      <c r="I396" s="274" t="s">
        <v>498</v>
      </c>
      <c r="J396" s="273"/>
      <c r="K396" s="72"/>
      <c r="L396" s="72"/>
      <c r="M396" s="72"/>
      <c r="N396" s="72"/>
      <c r="O396" s="72"/>
      <c r="P396" s="72"/>
      <c r="Q396" s="72"/>
      <c r="R396" s="72"/>
      <c r="S396" s="72"/>
      <c r="T396" s="318" t="str">
        <f t="shared" si="71"/>
        <v>トラック・バス</v>
      </c>
      <c r="U396" s="300" t="str">
        <f t="shared" si="72"/>
        <v>軽油</v>
      </c>
      <c r="V396" s="300" t="str">
        <f t="shared" si="73"/>
        <v>～1.7 t</v>
      </c>
      <c r="W396" s="300" t="str">
        <f t="shared" si="74"/>
        <v>H17</v>
      </c>
      <c r="X396" s="301" t="str">
        <f t="shared" si="75"/>
        <v>DME</v>
      </c>
      <c r="Y396" s="380" t="s">
        <v>1057</v>
      </c>
      <c r="Z396" s="300">
        <f t="shared" si="76"/>
        <v>3.5000000000000003E-2</v>
      </c>
      <c r="AA396" s="300">
        <f t="shared" si="77"/>
        <v>3.2499999999999999E-3</v>
      </c>
      <c r="AB396" s="361">
        <f t="shared" si="78"/>
        <v>2.58</v>
      </c>
    </row>
    <row r="397" spans="1:35" x14ac:dyDescent="0.2">
      <c r="A397" s="72" t="str">
        <f>CONCATENATE(C397,E397)</f>
        <v>貨1軽LDE</v>
      </c>
      <c r="B397" s="72" t="s">
        <v>897</v>
      </c>
      <c r="C397" s="72" t="s">
        <v>895</v>
      </c>
      <c r="D397" s="72" t="s">
        <v>1100</v>
      </c>
      <c r="E397" s="72" t="s">
        <v>284</v>
      </c>
      <c r="F397" s="72">
        <v>0.08</v>
      </c>
      <c r="G397" s="72">
        <v>5.0000000000000001E-3</v>
      </c>
      <c r="H397" s="284">
        <v>2.58</v>
      </c>
      <c r="I397" s="12" t="s">
        <v>285</v>
      </c>
      <c r="T397" s="318" t="str">
        <f t="shared" si="71"/>
        <v>トラック・バス</v>
      </c>
      <c r="U397" s="300" t="str">
        <f t="shared" si="72"/>
        <v>軽油</v>
      </c>
      <c r="V397" s="300" t="str">
        <f t="shared" si="73"/>
        <v>～1.7 t</v>
      </c>
      <c r="W397" s="300" t="str">
        <f t="shared" si="74"/>
        <v>H21</v>
      </c>
      <c r="X397" s="301" t="str">
        <f t="shared" si="75"/>
        <v>LDE</v>
      </c>
      <c r="Y397" s="287"/>
      <c r="Z397" s="300">
        <f t="shared" si="76"/>
        <v>0.08</v>
      </c>
      <c r="AA397" s="300">
        <f t="shared" si="77"/>
        <v>5.0000000000000001E-3</v>
      </c>
      <c r="AB397" s="361">
        <f t="shared" si="78"/>
        <v>2.58</v>
      </c>
    </row>
    <row r="398" spans="1:35" s="284" customFormat="1" x14ac:dyDescent="0.2">
      <c r="A398" s="72" t="str">
        <f>CONCATENATE(C398,E398)</f>
        <v>貨1軽LCE</v>
      </c>
      <c r="B398" s="72" t="s">
        <v>897</v>
      </c>
      <c r="C398" s="72" t="s">
        <v>895</v>
      </c>
      <c r="D398" s="72" t="s">
        <v>1100</v>
      </c>
      <c r="E398" s="72" t="s">
        <v>286</v>
      </c>
      <c r="F398" s="72">
        <v>0.04</v>
      </c>
      <c r="G398" s="72">
        <v>2.5000000000000001E-3</v>
      </c>
      <c r="H398" s="72">
        <v>2.58</v>
      </c>
      <c r="I398" s="12" t="s">
        <v>241</v>
      </c>
      <c r="J398" s="72" t="s">
        <v>242</v>
      </c>
      <c r="T398" s="318" t="str">
        <f t="shared" si="71"/>
        <v>トラック・バス</v>
      </c>
      <c r="U398" s="300" t="str">
        <f t="shared" si="72"/>
        <v>軽油</v>
      </c>
      <c r="V398" s="300" t="str">
        <f t="shared" si="73"/>
        <v>～1.7 t</v>
      </c>
      <c r="W398" s="300" t="str">
        <f t="shared" si="74"/>
        <v>H21</v>
      </c>
      <c r="X398" s="301" t="str">
        <f t="shared" si="75"/>
        <v>LCE</v>
      </c>
      <c r="Y398" s="287"/>
      <c r="Z398" s="300">
        <f t="shared" si="76"/>
        <v>0.04</v>
      </c>
      <c r="AA398" s="300">
        <f t="shared" si="77"/>
        <v>2.5000000000000001E-3</v>
      </c>
      <c r="AB398" s="361">
        <f t="shared" si="78"/>
        <v>2.58</v>
      </c>
    </row>
    <row r="399" spans="1:35" x14ac:dyDescent="0.2">
      <c r="A399" s="72" t="str">
        <f t="shared" ref="A399:A408" si="80">CONCATENATE(C399,E399)</f>
        <v>貨1軽LME</v>
      </c>
      <c r="B399" s="72" t="s">
        <v>897</v>
      </c>
      <c r="C399" s="72" t="s">
        <v>895</v>
      </c>
      <c r="D399" s="72" t="s">
        <v>1100</v>
      </c>
      <c r="E399" s="357" t="s">
        <v>1553</v>
      </c>
      <c r="F399" s="357">
        <v>0.02</v>
      </c>
      <c r="G399" s="357">
        <v>1.25E-3</v>
      </c>
      <c r="H399" s="72">
        <v>2.58</v>
      </c>
      <c r="I399" s="12" t="s">
        <v>1480</v>
      </c>
      <c r="T399" s="318" t="str">
        <f t="shared" si="71"/>
        <v>トラック・バス</v>
      </c>
      <c r="U399" s="300" t="str">
        <f t="shared" si="72"/>
        <v>軽油</v>
      </c>
      <c r="V399" s="300" t="str">
        <f t="shared" si="73"/>
        <v>～1.7 t</v>
      </c>
      <c r="W399" s="300" t="str">
        <f t="shared" si="74"/>
        <v>H21</v>
      </c>
      <c r="X399" s="301" t="str">
        <f t="shared" si="75"/>
        <v>LME</v>
      </c>
      <c r="Y399" s="287"/>
      <c r="Z399" s="300">
        <f t="shared" si="76"/>
        <v>0.02</v>
      </c>
      <c r="AA399" s="300">
        <f t="shared" si="77"/>
        <v>1.25E-3</v>
      </c>
      <c r="AB399" s="361">
        <f t="shared" si="78"/>
        <v>2.58</v>
      </c>
    </row>
    <row r="400" spans="1:35" s="284" customFormat="1" x14ac:dyDescent="0.2">
      <c r="A400" s="72" t="str">
        <f t="shared" si="80"/>
        <v>貨1軽MDE</v>
      </c>
      <c r="B400" s="72" t="s">
        <v>897</v>
      </c>
      <c r="C400" s="72" t="s">
        <v>895</v>
      </c>
      <c r="D400" s="72" t="s">
        <v>1100</v>
      </c>
      <c r="E400" s="72" t="s">
        <v>287</v>
      </c>
      <c r="F400" s="72">
        <v>0.04</v>
      </c>
      <c r="G400" s="72">
        <v>2.5000000000000001E-3</v>
      </c>
      <c r="H400" s="284">
        <v>2.58</v>
      </c>
      <c r="I400" s="12" t="s">
        <v>285</v>
      </c>
      <c r="J400" s="72" t="s">
        <v>1056</v>
      </c>
      <c r="T400" s="318" t="str">
        <f t="shared" si="71"/>
        <v>トラック・バス</v>
      </c>
      <c r="U400" s="300" t="str">
        <f t="shared" si="72"/>
        <v>軽油</v>
      </c>
      <c r="V400" s="300" t="str">
        <f t="shared" si="73"/>
        <v>～1.7 t</v>
      </c>
      <c r="W400" s="300" t="str">
        <f t="shared" si="74"/>
        <v>H21</v>
      </c>
      <c r="X400" s="301" t="str">
        <f t="shared" si="75"/>
        <v>MDE</v>
      </c>
      <c r="Y400" s="380" t="s">
        <v>1056</v>
      </c>
      <c r="Z400" s="300">
        <f t="shared" si="76"/>
        <v>0.04</v>
      </c>
      <c r="AA400" s="300">
        <f t="shared" si="77"/>
        <v>2.5000000000000001E-3</v>
      </c>
      <c r="AB400" s="361">
        <f t="shared" si="78"/>
        <v>2.58</v>
      </c>
    </row>
    <row r="401" spans="1:35" x14ac:dyDescent="0.2">
      <c r="A401" s="72" t="str">
        <f t="shared" si="80"/>
        <v>貨1軽MCE</v>
      </c>
      <c r="B401" s="72" t="s">
        <v>897</v>
      </c>
      <c r="C401" s="72" t="s">
        <v>895</v>
      </c>
      <c r="D401" s="72" t="s">
        <v>1100</v>
      </c>
      <c r="E401" s="72" t="s">
        <v>288</v>
      </c>
      <c r="F401" s="72">
        <v>0.04</v>
      </c>
      <c r="G401" s="72">
        <v>2.5000000000000001E-3</v>
      </c>
      <c r="H401" s="72">
        <v>2.58</v>
      </c>
      <c r="I401" s="12" t="s">
        <v>241</v>
      </c>
      <c r="J401" s="72" t="s">
        <v>1103</v>
      </c>
      <c r="T401" s="318" t="str">
        <f t="shared" si="71"/>
        <v>トラック・バス</v>
      </c>
      <c r="U401" s="300" t="str">
        <f t="shared" si="72"/>
        <v>軽油</v>
      </c>
      <c r="V401" s="300" t="str">
        <f t="shared" si="73"/>
        <v>～1.7 t</v>
      </c>
      <c r="W401" s="300" t="str">
        <f t="shared" si="74"/>
        <v>H21</v>
      </c>
      <c r="X401" s="301" t="str">
        <f t="shared" si="75"/>
        <v>MCE</v>
      </c>
      <c r="Y401" s="380" t="s">
        <v>1056</v>
      </c>
      <c r="Z401" s="300">
        <f t="shared" si="76"/>
        <v>0.04</v>
      </c>
      <c r="AA401" s="300">
        <f t="shared" si="77"/>
        <v>2.5000000000000001E-3</v>
      </c>
      <c r="AB401" s="361">
        <f t="shared" si="78"/>
        <v>2.58</v>
      </c>
    </row>
    <row r="402" spans="1:35" s="284" customFormat="1" x14ac:dyDescent="0.2">
      <c r="A402" s="72" t="str">
        <f t="shared" si="80"/>
        <v>貨1軽MME</v>
      </c>
      <c r="B402" s="72" t="s">
        <v>897</v>
      </c>
      <c r="C402" s="72" t="s">
        <v>895</v>
      </c>
      <c r="D402" s="72" t="s">
        <v>1100</v>
      </c>
      <c r="E402" s="291" t="s">
        <v>1554</v>
      </c>
      <c r="F402" s="72">
        <v>0.04</v>
      </c>
      <c r="G402" s="72">
        <v>2.5000000000000001E-3</v>
      </c>
      <c r="H402" s="284">
        <v>2.58</v>
      </c>
      <c r="I402" s="12" t="s">
        <v>1480</v>
      </c>
      <c r="J402" s="72"/>
      <c r="T402" s="318" t="str">
        <f t="shared" si="71"/>
        <v>トラック・バス</v>
      </c>
      <c r="U402" s="300" t="str">
        <f t="shared" si="72"/>
        <v>軽油</v>
      </c>
      <c r="V402" s="300" t="str">
        <f t="shared" si="73"/>
        <v>～1.7 t</v>
      </c>
      <c r="W402" s="300" t="str">
        <f t="shared" si="74"/>
        <v>H21</v>
      </c>
      <c r="X402" s="301" t="str">
        <f t="shared" si="75"/>
        <v>MME</v>
      </c>
      <c r="Y402" s="380" t="s">
        <v>1704</v>
      </c>
      <c r="Z402" s="300">
        <f t="shared" si="76"/>
        <v>0.04</v>
      </c>
      <c r="AA402" s="300">
        <f t="shared" si="77"/>
        <v>2.5000000000000001E-3</v>
      </c>
      <c r="AB402" s="361">
        <f t="shared" si="78"/>
        <v>2.58</v>
      </c>
    </row>
    <row r="403" spans="1:35" x14ac:dyDescent="0.2">
      <c r="A403" s="72" t="str">
        <f t="shared" si="80"/>
        <v>貨1軽RDE</v>
      </c>
      <c r="B403" s="72" t="s">
        <v>897</v>
      </c>
      <c r="C403" s="72" t="s">
        <v>895</v>
      </c>
      <c r="D403" s="72" t="s">
        <v>1100</v>
      </c>
      <c r="E403" s="72" t="s">
        <v>289</v>
      </c>
      <c r="F403" s="72">
        <v>0.02</v>
      </c>
      <c r="G403" s="72">
        <v>1.25E-3</v>
      </c>
      <c r="H403" s="72">
        <v>2.58</v>
      </c>
      <c r="I403" s="12" t="s">
        <v>285</v>
      </c>
      <c r="J403" s="72" t="s">
        <v>1057</v>
      </c>
      <c r="T403" s="318" t="str">
        <f t="shared" si="71"/>
        <v>トラック・バス</v>
      </c>
      <c r="U403" s="300" t="str">
        <f t="shared" si="72"/>
        <v>軽油</v>
      </c>
      <c r="V403" s="300" t="str">
        <f t="shared" si="73"/>
        <v>～1.7 t</v>
      </c>
      <c r="W403" s="300" t="str">
        <f t="shared" si="74"/>
        <v>H21</v>
      </c>
      <c r="X403" s="301" t="str">
        <f t="shared" si="75"/>
        <v>RDE</v>
      </c>
      <c r="Y403" s="380" t="s">
        <v>1057</v>
      </c>
      <c r="Z403" s="300">
        <f t="shared" si="76"/>
        <v>0.02</v>
      </c>
      <c r="AA403" s="300">
        <f t="shared" si="77"/>
        <v>1.25E-3</v>
      </c>
      <c r="AB403" s="361">
        <f t="shared" si="78"/>
        <v>2.58</v>
      </c>
    </row>
    <row r="404" spans="1:35" s="284" customFormat="1" x14ac:dyDescent="0.2">
      <c r="A404" s="72" t="str">
        <f t="shared" si="80"/>
        <v>貨1軽RCE</v>
      </c>
      <c r="B404" s="72" t="s">
        <v>897</v>
      </c>
      <c r="C404" s="72" t="s">
        <v>895</v>
      </c>
      <c r="D404" s="72" t="s">
        <v>1100</v>
      </c>
      <c r="E404" s="72" t="s">
        <v>290</v>
      </c>
      <c r="F404" s="72">
        <v>0.02</v>
      </c>
      <c r="G404" s="72">
        <v>1.25E-3</v>
      </c>
      <c r="H404" s="284">
        <v>2.58</v>
      </c>
      <c r="I404" s="12" t="s">
        <v>241</v>
      </c>
      <c r="J404" s="72" t="s">
        <v>1112</v>
      </c>
      <c r="T404" s="318" t="str">
        <f t="shared" si="71"/>
        <v>トラック・バス</v>
      </c>
      <c r="U404" s="300" t="str">
        <f t="shared" si="72"/>
        <v>軽油</v>
      </c>
      <c r="V404" s="300" t="str">
        <f t="shared" si="73"/>
        <v>～1.7 t</v>
      </c>
      <c r="W404" s="300" t="str">
        <f t="shared" si="74"/>
        <v>H21</v>
      </c>
      <c r="X404" s="301" t="str">
        <f t="shared" si="75"/>
        <v>RCE</v>
      </c>
      <c r="Y404" s="380" t="s">
        <v>1057</v>
      </c>
      <c r="Z404" s="300">
        <f t="shared" si="76"/>
        <v>0.02</v>
      </c>
      <c r="AA404" s="300">
        <f t="shared" si="77"/>
        <v>1.25E-3</v>
      </c>
      <c r="AB404" s="361">
        <f t="shared" si="78"/>
        <v>2.58</v>
      </c>
    </row>
    <row r="405" spans="1:35" x14ac:dyDescent="0.2">
      <c r="A405" s="72" t="str">
        <f t="shared" si="80"/>
        <v>貨1軽RME</v>
      </c>
      <c r="B405" s="72" t="s">
        <v>897</v>
      </c>
      <c r="C405" s="72" t="s">
        <v>895</v>
      </c>
      <c r="D405" s="72" t="s">
        <v>1100</v>
      </c>
      <c r="E405" s="291" t="s">
        <v>1555</v>
      </c>
      <c r="F405" s="72">
        <v>0.02</v>
      </c>
      <c r="G405" s="72">
        <v>1.25E-3</v>
      </c>
      <c r="H405" s="72">
        <v>2.58</v>
      </c>
      <c r="I405" s="12" t="s">
        <v>1480</v>
      </c>
      <c r="T405" s="318" t="str">
        <f t="shared" si="71"/>
        <v>トラック・バス</v>
      </c>
      <c r="U405" s="300" t="str">
        <f t="shared" si="72"/>
        <v>軽油</v>
      </c>
      <c r="V405" s="300" t="str">
        <f t="shared" si="73"/>
        <v>～1.7 t</v>
      </c>
      <c r="W405" s="300" t="str">
        <f t="shared" si="74"/>
        <v>H21</v>
      </c>
      <c r="X405" s="301" t="str">
        <f t="shared" si="75"/>
        <v>RME</v>
      </c>
      <c r="Y405" s="380" t="s">
        <v>1711</v>
      </c>
      <c r="Z405" s="300">
        <f t="shared" si="76"/>
        <v>0.02</v>
      </c>
      <c r="AA405" s="300">
        <f t="shared" si="77"/>
        <v>1.25E-3</v>
      </c>
      <c r="AB405" s="361">
        <f t="shared" si="78"/>
        <v>2.58</v>
      </c>
      <c r="AD405" s="284"/>
      <c r="AE405" s="284"/>
      <c r="AF405" s="284"/>
      <c r="AG405" s="284"/>
      <c r="AH405" s="284"/>
      <c r="AI405" s="284"/>
    </row>
    <row r="406" spans="1:35" s="284" customFormat="1" x14ac:dyDescent="0.2">
      <c r="A406" s="72" t="str">
        <f t="shared" si="80"/>
        <v>貨1軽QDE</v>
      </c>
      <c r="B406" s="72" t="s">
        <v>897</v>
      </c>
      <c r="C406" s="72" t="s">
        <v>895</v>
      </c>
      <c r="D406" s="72" t="s">
        <v>1100</v>
      </c>
      <c r="E406" s="72" t="s">
        <v>291</v>
      </c>
      <c r="F406" s="72">
        <v>7.2000000000000008E-2</v>
      </c>
      <c r="G406" s="72">
        <v>4.5000000000000005E-3</v>
      </c>
      <c r="H406" s="284">
        <v>2.58</v>
      </c>
      <c r="I406" s="12" t="s">
        <v>285</v>
      </c>
      <c r="J406" s="72" t="s">
        <v>1119</v>
      </c>
      <c r="T406" s="318" t="str">
        <f t="shared" si="71"/>
        <v>トラック・バス</v>
      </c>
      <c r="U406" s="300" t="str">
        <f t="shared" si="72"/>
        <v>軽油</v>
      </c>
      <c r="V406" s="300" t="str">
        <f t="shared" si="73"/>
        <v>～1.7 t</v>
      </c>
      <c r="W406" s="300" t="str">
        <f t="shared" si="74"/>
        <v>H21</v>
      </c>
      <c r="X406" s="301" t="str">
        <f t="shared" si="75"/>
        <v>QDE</v>
      </c>
      <c r="Y406" s="380" t="s">
        <v>1705</v>
      </c>
      <c r="Z406" s="300">
        <f t="shared" si="76"/>
        <v>7.2000000000000008E-2</v>
      </c>
      <c r="AA406" s="300">
        <f t="shared" si="77"/>
        <v>4.5000000000000005E-3</v>
      </c>
      <c r="AB406" s="361">
        <f t="shared" si="78"/>
        <v>2.58</v>
      </c>
    </row>
    <row r="407" spans="1:35" s="284" customFormat="1" x14ac:dyDescent="0.2">
      <c r="A407" s="72" t="str">
        <f t="shared" si="80"/>
        <v>貨1軽QCE</v>
      </c>
      <c r="B407" s="72" t="s">
        <v>897</v>
      </c>
      <c r="C407" s="72" t="s">
        <v>895</v>
      </c>
      <c r="D407" s="72" t="s">
        <v>1100</v>
      </c>
      <c r="E407" s="72" t="s">
        <v>292</v>
      </c>
      <c r="F407" s="72">
        <v>7.2000000000000008E-2</v>
      </c>
      <c r="G407" s="72">
        <v>4.5000000000000005E-3</v>
      </c>
      <c r="H407" s="72">
        <v>2.58</v>
      </c>
      <c r="I407" s="12" t="s">
        <v>241</v>
      </c>
      <c r="J407" s="72" t="s">
        <v>1123</v>
      </c>
      <c r="K407" s="72"/>
      <c r="L407" s="72"/>
      <c r="M407" s="72"/>
      <c r="N407" s="72"/>
      <c r="O407" s="72"/>
      <c r="P407" s="72"/>
      <c r="Q407" s="72"/>
      <c r="R407" s="72"/>
      <c r="S407" s="72"/>
      <c r="T407" s="318" t="str">
        <f t="shared" si="71"/>
        <v>トラック・バス</v>
      </c>
      <c r="U407" s="300" t="str">
        <f t="shared" si="72"/>
        <v>軽油</v>
      </c>
      <c r="V407" s="300" t="str">
        <f t="shared" si="73"/>
        <v>～1.7 t</v>
      </c>
      <c r="W407" s="300" t="str">
        <f t="shared" si="74"/>
        <v>H21</v>
      </c>
      <c r="X407" s="301" t="str">
        <f t="shared" si="75"/>
        <v>QCE</v>
      </c>
      <c r="Y407" s="380" t="s">
        <v>1705</v>
      </c>
      <c r="Z407" s="300">
        <f t="shared" si="76"/>
        <v>7.2000000000000008E-2</v>
      </c>
      <c r="AA407" s="300">
        <f t="shared" si="77"/>
        <v>4.5000000000000005E-3</v>
      </c>
      <c r="AB407" s="361">
        <f t="shared" si="78"/>
        <v>2.58</v>
      </c>
    </row>
    <row r="408" spans="1:35" s="284" customFormat="1" x14ac:dyDescent="0.2">
      <c r="A408" s="72" t="str">
        <f t="shared" si="80"/>
        <v>貨1軽QME</v>
      </c>
      <c r="B408" s="72" t="s">
        <v>897</v>
      </c>
      <c r="C408" s="72" t="s">
        <v>895</v>
      </c>
      <c r="D408" s="72" t="s">
        <v>1100</v>
      </c>
      <c r="E408" s="291" t="s">
        <v>1556</v>
      </c>
      <c r="F408" s="72">
        <v>7.1999999999999995E-2</v>
      </c>
      <c r="G408" s="72">
        <v>4.4999999999999997E-3</v>
      </c>
      <c r="H408" s="72">
        <v>2.58</v>
      </c>
      <c r="I408" s="12" t="s">
        <v>1480</v>
      </c>
      <c r="J408" s="72"/>
      <c r="T408" s="318" t="str">
        <f t="shared" si="71"/>
        <v>トラック・バス</v>
      </c>
      <c r="U408" s="300" t="str">
        <f t="shared" si="72"/>
        <v>軽油</v>
      </c>
      <c r="V408" s="300" t="str">
        <f t="shared" si="73"/>
        <v>～1.7 t</v>
      </c>
      <c r="W408" s="300" t="str">
        <f t="shared" si="74"/>
        <v>H21</v>
      </c>
      <c r="X408" s="301" t="str">
        <f t="shared" si="75"/>
        <v>QME</v>
      </c>
      <c r="Y408" s="380" t="s">
        <v>1705</v>
      </c>
      <c r="Z408" s="300">
        <f t="shared" si="76"/>
        <v>7.1999999999999995E-2</v>
      </c>
      <c r="AA408" s="300">
        <f t="shared" si="77"/>
        <v>4.4999999999999997E-3</v>
      </c>
      <c r="AB408" s="361">
        <f t="shared" si="78"/>
        <v>2.58</v>
      </c>
    </row>
    <row r="409" spans="1:35" s="284" customFormat="1" x14ac:dyDescent="0.2">
      <c r="A409" s="72" t="str">
        <f>CONCATENATE(C409,E409)</f>
        <v>貨1軽3DE</v>
      </c>
      <c r="B409" s="72" t="s">
        <v>897</v>
      </c>
      <c r="C409" s="72" t="s">
        <v>895</v>
      </c>
      <c r="D409" s="291" t="s">
        <v>1289</v>
      </c>
      <c r="E409" s="291" t="s">
        <v>1306</v>
      </c>
      <c r="F409" s="291">
        <v>0.15</v>
      </c>
      <c r="G409" s="291">
        <v>5.0000000000000001E-3</v>
      </c>
      <c r="H409" s="284">
        <v>2.58</v>
      </c>
      <c r="I409" s="12" t="s">
        <v>1745</v>
      </c>
      <c r="J409" s="72"/>
      <c r="K409" s="72"/>
      <c r="L409" s="72"/>
      <c r="M409" s="72"/>
      <c r="N409" s="72"/>
      <c r="O409" s="72"/>
      <c r="P409" s="72"/>
      <c r="Q409" s="72"/>
      <c r="R409" s="72"/>
      <c r="S409" s="72"/>
      <c r="T409" s="318" t="str">
        <f t="shared" si="71"/>
        <v>トラック・バス</v>
      </c>
      <c r="U409" s="300" t="str">
        <f t="shared" si="72"/>
        <v>軽油</v>
      </c>
      <c r="V409" s="300" t="str">
        <f t="shared" si="73"/>
        <v>～1.7 t</v>
      </c>
      <c r="W409" s="300" t="str">
        <f t="shared" si="74"/>
        <v>H30</v>
      </c>
      <c r="X409" s="301" t="str">
        <f t="shared" si="75"/>
        <v>3DE</v>
      </c>
      <c r="Y409" s="287"/>
      <c r="Z409" s="300">
        <f t="shared" si="76"/>
        <v>0.15</v>
      </c>
      <c r="AA409" s="300">
        <f t="shared" si="77"/>
        <v>5.0000000000000001E-3</v>
      </c>
      <c r="AB409" s="361">
        <f t="shared" si="78"/>
        <v>2.58</v>
      </c>
    </row>
    <row r="410" spans="1:35" s="284" customFormat="1" x14ac:dyDescent="0.2">
      <c r="A410" s="72" t="str">
        <f>CONCATENATE(C410,E410)</f>
        <v>貨1軽3CE</v>
      </c>
      <c r="B410" s="72" t="s">
        <v>897</v>
      </c>
      <c r="C410" s="72" t="s">
        <v>895</v>
      </c>
      <c r="D410" s="291" t="s">
        <v>1290</v>
      </c>
      <c r="E410" s="291" t="s">
        <v>1307</v>
      </c>
      <c r="F410" s="291">
        <v>7.4999999999999997E-2</v>
      </c>
      <c r="G410" s="291">
        <v>2.5000000000000001E-3</v>
      </c>
      <c r="H410" s="72">
        <v>2.58</v>
      </c>
      <c r="I410" s="12" t="s">
        <v>241</v>
      </c>
      <c r="J410" s="72"/>
      <c r="T410" s="318" t="str">
        <f t="shared" si="71"/>
        <v>トラック・バス</v>
      </c>
      <c r="U410" s="300" t="str">
        <f t="shared" si="72"/>
        <v>軽油</v>
      </c>
      <c r="V410" s="300" t="str">
        <f t="shared" si="73"/>
        <v>～1.7 t</v>
      </c>
      <c r="W410" s="300" t="str">
        <f t="shared" si="74"/>
        <v>H30</v>
      </c>
      <c r="X410" s="301" t="str">
        <f t="shared" si="75"/>
        <v>3CE</v>
      </c>
      <c r="Y410" s="287"/>
      <c r="Z410" s="300">
        <f t="shared" si="76"/>
        <v>7.4999999999999997E-2</v>
      </c>
      <c r="AA410" s="300">
        <f t="shared" si="77"/>
        <v>2.5000000000000001E-3</v>
      </c>
      <c r="AB410" s="361">
        <f t="shared" si="78"/>
        <v>2.58</v>
      </c>
    </row>
    <row r="411" spans="1:35" s="284" customFormat="1" x14ac:dyDescent="0.2">
      <c r="A411" s="72" t="str">
        <f>CONCATENATE(C411,E411)</f>
        <v>貨1軽3ME</v>
      </c>
      <c r="B411" s="72" t="s">
        <v>897</v>
      </c>
      <c r="C411" s="72" t="s">
        <v>895</v>
      </c>
      <c r="D411" s="291" t="s">
        <v>1287</v>
      </c>
      <c r="E411" s="291" t="s">
        <v>1489</v>
      </c>
      <c r="F411" s="291">
        <v>3.7499999999999999E-2</v>
      </c>
      <c r="G411" s="291">
        <v>1.25E-3</v>
      </c>
      <c r="H411" s="284">
        <v>2.58</v>
      </c>
      <c r="I411" s="12" t="s">
        <v>498</v>
      </c>
      <c r="J411" s="72"/>
      <c r="K411" s="72"/>
      <c r="L411" s="72"/>
      <c r="M411" s="72"/>
      <c r="N411" s="72"/>
      <c r="O411" s="72"/>
      <c r="P411" s="72"/>
      <c r="Q411" s="72"/>
      <c r="R411" s="72"/>
      <c r="S411" s="72"/>
      <c r="T411" s="318" t="str">
        <f t="shared" si="71"/>
        <v>トラック・バス</v>
      </c>
      <c r="U411" s="300" t="str">
        <f t="shared" si="72"/>
        <v>軽油</v>
      </c>
      <c r="V411" s="300" t="str">
        <f t="shared" si="73"/>
        <v>～1.7 t</v>
      </c>
      <c r="W411" s="300" t="str">
        <f t="shared" si="74"/>
        <v>H30</v>
      </c>
      <c r="X411" s="301" t="str">
        <f t="shared" si="75"/>
        <v>3ME</v>
      </c>
      <c r="Y411" s="287"/>
      <c r="Z411" s="300">
        <f t="shared" si="76"/>
        <v>3.7499999999999999E-2</v>
      </c>
      <c r="AA411" s="300">
        <f t="shared" si="77"/>
        <v>1.25E-3</v>
      </c>
      <c r="AB411" s="361">
        <f t="shared" si="78"/>
        <v>2.58</v>
      </c>
    </row>
    <row r="412" spans="1:35" s="284" customFormat="1" x14ac:dyDescent="0.2">
      <c r="A412" s="72" t="str">
        <f>CONCATENATE(C412,E412)</f>
        <v>貨1軽4DE</v>
      </c>
      <c r="B412" s="72" t="s">
        <v>897</v>
      </c>
      <c r="C412" s="72" t="s">
        <v>895</v>
      </c>
      <c r="D412" s="291" t="s">
        <v>1291</v>
      </c>
      <c r="E412" s="291" t="s">
        <v>1308</v>
      </c>
      <c r="F412" s="72">
        <v>0.11249999999999999</v>
      </c>
      <c r="G412" s="72">
        <v>3.7499999999999999E-3</v>
      </c>
      <c r="H412" s="72">
        <v>2.58</v>
      </c>
      <c r="I412" s="12" t="s">
        <v>1745</v>
      </c>
      <c r="J412" s="72"/>
      <c r="T412" s="318" t="str">
        <f t="shared" si="71"/>
        <v>トラック・バス</v>
      </c>
      <c r="U412" s="300" t="str">
        <f t="shared" si="72"/>
        <v>軽油</v>
      </c>
      <c r="V412" s="300" t="str">
        <f t="shared" si="73"/>
        <v>～1.7 t</v>
      </c>
      <c r="W412" s="300" t="str">
        <f t="shared" si="74"/>
        <v>H30</v>
      </c>
      <c r="X412" s="301" t="str">
        <f t="shared" si="75"/>
        <v>4DE</v>
      </c>
      <c r="Y412" s="380" t="s">
        <v>1704</v>
      </c>
      <c r="Z412" s="300">
        <f t="shared" si="76"/>
        <v>0.11249999999999999</v>
      </c>
      <c r="AA412" s="300">
        <f t="shared" si="77"/>
        <v>3.7499999999999999E-3</v>
      </c>
      <c r="AB412" s="361">
        <f t="shared" si="78"/>
        <v>2.58</v>
      </c>
    </row>
    <row r="413" spans="1:35" s="284" customFormat="1" x14ac:dyDescent="0.2">
      <c r="A413" s="72" t="str">
        <f>CONCATENATE(C413,E413)</f>
        <v>貨1軽4CE</v>
      </c>
      <c r="B413" s="72" t="s">
        <v>897</v>
      </c>
      <c r="C413" s="72" t="s">
        <v>895</v>
      </c>
      <c r="D413" s="291" t="s">
        <v>1288</v>
      </c>
      <c r="E413" s="291" t="s">
        <v>1309</v>
      </c>
      <c r="F413" s="72">
        <v>0.11249999999999999</v>
      </c>
      <c r="G413" s="72">
        <v>3.7499999999999999E-3</v>
      </c>
      <c r="H413" s="284">
        <v>2.58</v>
      </c>
      <c r="I413" s="12" t="s">
        <v>241</v>
      </c>
      <c r="J413" s="72"/>
      <c r="T413" s="318" t="str">
        <f t="shared" si="71"/>
        <v>トラック・バス</v>
      </c>
      <c r="U413" s="300" t="str">
        <f t="shared" si="72"/>
        <v>軽油</v>
      </c>
      <c r="V413" s="300" t="str">
        <f t="shared" si="73"/>
        <v>～1.7 t</v>
      </c>
      <c r="W413" s="300" t="str">
        <f t="shared" si="74"/>
        <v>H30</v>
      </c>
      <c r="X413" s="301" t="str">
        <f t="shared" si="75"/>
        <v>4CE</v>
      </c>
      <c r="Y413" s="380" t="s">
        <v>1704</v>
      </c>
      <c r="Z413" s="300">
        <f t="shared" si="76"/>
        <v>0.11249999999999999</v>
      </c>
      <c r="AA413" s="300">
        <f t="shared" si="77"/>
        <v>3.7499999999999999E-3</v>
      </c>
      <c r="AB413" s="361">
        <f t="shared" si="78"/>
        <v>2.58</v>
      </c>
      <c r="AD413" s="272"/>
      <c r="AE413" s="272"/>
      <c r="AF413" s="272"/>
      <c r="AG413" s="272"/>
      <c r="AH413" s="272"/>
      <c r="AI413" s="272"/>
    </row>
    <row r="414" spans="1:35" s="284" customFormat="1" x14ac:dyDescent="0.2">
      <c r="A414" s="72" t="str">
        <f t="shared" ref="A414:A420" si="81">CONCATENATE(C414,E414)</f>
        <v>貨1軽4ME</v>
      </c>
      <c r="B414" s="72" t="s">
        <v>897</v>
      </c>
      <c r="C414" s="72" t="s">
        <v>895</v>
      </c>
      <c r="D414" s="291" t="s">
        <v>1288</v>
      </c>
      <c r="E414" s="291" t="s">
        <v>1491</v>
      </c>
      <c r="F414" s="72">
        <v>0.11249999999999999</v>
      </c>
      <c r="G414" s="72">
        <v>3.7499999999999999E-3</v>
      </c>
      <c r="H414" s="72">
        <v>2.58</v>
      </c>
      <c r="I414" s="12" t="s">
        <v>498</v>
      </c>
      <c r="J414" s="72"/>
      <c r="T414" s="318" t="str">
        <f t="shared" si="71"/>
        <v>トラック・バス</v>
      </c>
      <c r="U414" s="300" t="str">
        <f t="shared" si="72"/>
        <v>軽油</v>
      </c>
      <c r="V414" s="300" t="str">
        <f t="shared" si="73"/>
        <v>～1.7 t</v>
      </c>
      <c r="W414" s="300" t="str">
        <f t="shared" si="74"/>
        <v>H30</v>
      </c>
      <c r="X414" s="301" t="str">
        <f t="shared" si="75"/>
        <v>4ME</v>
      </c>
      <c r="Y414" s="380" t="s">
        <v>1704</v>
      </c>
      <c r="Z414" s="300">
        <f t="shared" si="76"/>
        <v>0.11249999999999999</v>
      </c>
      <c r="AA414" s="300">
        <f t="shared" si="77"/>
        <v>3.7499999999999999E-3</v>
      </c>
      <c r="AB414" s="361">
        <f t="shared" si="78"/>
        <v>2.58</v>
      </c>
      <c r="AD414" s="272"/>
      <c r="AE414" s="272"/>
      <c r="AF414" s="272"/>
      <c r="AG414" s="272"/>
      <c r="AH414" s="272"/>
      <c r="AI414" s="272"/>
    </row>
    <row r="415" spans="1:35" s="272" customFormat="1" x14ac:dyDescent="0.2">
      <c r="A415" s="72" t="str">
        <f t="shared" si="81"/>
        <v>貨1軽5DE</v>
      </c>
      <c r="B415" s="72" t="s">
        <v>897</v>
      </c>
      <c r="C415" s="72" t="s">
        <v>895</v>
      </c>
      <c r="D415" s="291" t="s">
        <v>1286</v>
      </c>
      <c r="E415" s="291" t="s">
        <v>1310</v>
      </c>
      <c r="F415" s="291">
        <v>7.4999999999999997E-2</v>
      </c>
      <c r="G415" s="291">
        <v>2.5000000000000001E-3</v>
      </c>
      <c r="H415" s="284">
        <v>2.58</v>
      </c>
      <c r="I415" s="12" t="s">
        <v>1745</v>
      </c>
      <c r="J415" s="72"/>
      <c r="K415" s="284"/>
      <c r="L415" s="284"/>
      <c r="M415" s="284"/>
      <c r="N415" s="284"/>
      <c r="O415" s="284"/>
      <c r="P415" s="284"/>
      <c r="Q415" s="284"/>
      <c r="R415" s="284"/>
      <c r="S415" s="284"/>
      <c r="T415" s="318" t="str">
        <f t="shared" si="71"/>
        <v>トラック・バス</v>
      </c>
      <c r="U415" s="300" t="str">
        <f t="shared" si="72"/>
        <v>軽油</v>
      </c>
      <c r="V415" s="300" t="str">
        <f t="shared" si="73"/>
        <v>～1.7 t</v>
      </c>
      <c r="W415" s="300" t="str">
        <f t="shared" si="74"/>
        <v>H30</v>
      </c>
      <c r="X415" s="301" t="str">
        <f t="shared" si="75"/>
        <v>5DE</v>
      </c>
      <c r="Y415" s="380" t="s">
        <v>1057</v>
      </c>
      <c r="Z415" s="300">
        <f t="shared" si="76"/>
        <v>7.4999999999999997E-2</v>
      </c>
      <c r="AA415" s="300">
        <f t="shared" si="77"/>
        <v>2.5000000000000001E-3</v>
      </c>
      <c r="AB415" s="361">
        <f t="shared" si="78"/>
        <v>2.58</v>
      </c>
    </row>
    <row r="416" spans="1:35" s="272" customFormat="1" x14ac:dyDescent="0.2">
      <c r="A416" s="72" t="str">
        <f t="shared" si="81"/>
        <v>貨1軽5CE</v>
      </c>
      <c r="B416" s="72" t="s">
        <v>897</v>
      </c>
      <c r="C416" s="72" t="s">
        <v>895</v>
      </c>
      <c r="D416" s="291" t="s">
        <v>1291</v>
      </c>
      <c r="E416" s="291" t="s">
        <v>1311</v>
      </c>
      <c r="F416" s="291">
        <v>7.4999999999999997E-2</v>
      </c>
      <c r="G416" s="291">
        <v>2.5000000000000001E-3</v>
      </c>
      <c r="H416" s="72">
        <v>2.58</v>
      </c>
      <c r="I416" s="12" t="s">
        <v>241</v>
      </c>
      <c r="J416" s="72"/>
      <c r="K416" s="284"/>
      <c r="L416" s="284"/>
      <c r="M416" s="284"/>
      <c r="N416" s="284"/>
      <c r="O416" s="284"/>
      <c r="P416" s="284"/>
      <c r="Q416" s="284"/>
      <c r="R416" s="284"/>
      <c r="S416" s="284"/>
      <c r="T416" s="318" t="str">
        <f t="shared" si="71"/>
        <v>トラック・バス</v>
      </c>
      <c r="U416" s="300" t="str">
        <f t="shared" si="72"/>
        <v>軽油</v>
      </c>
      <c r="V416" s="300" t="str">
        <f t="shared" si="73"/>
        <v>～1.7 t</v>
      </c>
      <c r="W416" s="300" t="str">
        <f t="shared" si="74"/>
        <v>H30</v>
      </c>
      <c r="X416" s="301" t="str">
        <f t="shared" si="75"/>
        <v>5CE</v>
      </c>
      <c r="Y416" s="380" t="s">
        <v>1057</v>
      </c>
      <c r="Z416" s="300">
        <f t="shared" si="76"/>
        <v>7.4999999999999997E-2</v>
      </c>
      <c r="AA416" s="300">
        <f t="shared" si="77"/>
        <v>2.5000000000000001E-3</v>
      </c>
      <c r="AB416" s="361">
        <f t="shared" si="78"/>
        <v>2.58</v>
      </c>
    </row>
    <row r="417" spans="1:35" s="272" customFormat="1" x14ac:dyDescent="0.2">
      <c r="A417" s="72" t="str">
        <f t="shared" si="81"/>
        <v>貨1軽5ME</v>
      </c>
      <c r="B417" s="72" t="s">
        <v>897</v>
      </c>
      <c r="C417" s="72" t="s">
        <v>895</v>
      </c>
      <c r="D417" s="291" t="s">
        <v>1288</v>
      </c>
      <c r="E417" s="291" t="s">
        <v>1493</v>
      </c>
      <c r="F417" s="291">
        <v>7.4999999999999997E-2</v>
      </c>
      <c r="G417" s="291">
        <v>2.5000000000000001E-3</v>
      </c>
      <c r="H417" s="72">
        <v>2.58</v>
      </c>
      <c r="I417" s="12" t="s">
        <v>498</v>
      </c>
      <c r="J417" s="72"/>
      <c r="K417" s="284"/>
      <c r="L417" s="284"/>
      <c r="M417" s="284"/>
      <c r="N417" s="284"/>
      <c r="O417" s="284"/>
      <c r="P417" s="284"/>
      <c r="Q417" s="284"/>
      <c r="R417" s="284"/>
      <c r="S417" s="284"/>
      <c r="T417" s="318" t="str">
        <f t="shared" si="71"/>
        <v>トラック・バス</v>
      </c>
      <c r="U417" s="300" t="str">
        <f t="shared" si="72"/>
        <v>軽油</v>
      </c>
      <c r="V417" s="300" t="str">
        <f t="shared" si="73"/>
        <v>～1.7 t</v>
      </c>
      <c r="W417" s="300" t="str">
        <f t="shared" si="74"/>
        <v>H30</v>
      </c>
      <c r="X417" s="301" t="str">
        <f t="shared" si="75"/>
        <v>5ME</v>
      </c>
      <c r="Y417" s="380" t="s">
        <v>1057</v>
      </c>
      <c r="Z417" s="300">
        <f t="shared" si="76"/>
        <v>7.4999999999999997E-2</v>
      </c>
      <c r="AA417" s="300">
        <f t="shared" si="77"/>
        <v>2.5000000000000001E-3</v>
      </c>
      <c r="AB417" s="361">
        <f t="shared" si="78"/>
        <v>2.58</v>
      </c>
    </row>
    <row r="418" spans="1:35" s="272" customFormat="1" x14ac:dyDescent="0.2">
      <c r="A418" s="72" t="str">
        <f t="shared" si="81"/>
        <v>貨1軽6DE</v>
      </c>
      <c r="B418" s="72" t="s">
        <v>897</v>
      </c>
      <c r="C418" s="72" t="s">
        <v>895</v>
      </c>
      <c r="D418" s="291" t="s">
        <v>1288</v>
      </c>
      <c r="E418" s="291" t="s">
        <v>1312</v>
      </c>
      <c r="F418" s="72">
        <v>3.7499999999999999E-2</v>
      </c>
      <c r="G418" s="72">
        <v>1.25E-3</v>
      </c>
      <c r="H418" s="284">
        <v>2.58</v>
      </c>
      <c r="I418" s="12" t="s">
        <v>1745</v>
      </c>
      <c r="J418" s="72"/>
      <c r="K418" s="284"/>
      <c r="L418" s="284"/>
      <c r="M418" s="284"/>
      <c r="N418" s="284"/>
      <c r="O418" s="284"/>
      <c r="P418" s="284"/>
      <c r="Q418" s="284"/>
      <c r="R418" s="284"/>
      <c r="S418" s="284"/>
      <c r="T418" s="318" t="str">
        <f t="shared" si="71"/>
        <v>トラック・バス</v>
      </c>
      <c r="U418" s="300" t="str">
        <f t="shared" si="72"/>
        <v>軽油</v>
      </c>
      <c r="V418" s="300" t="str">
        <f t="shared" si="73"/>
        <v>～1.7 t</v>
      </c>
      <c r="W418" s="300" t="str">
        <f t="shared" si="74"/>
        <v>H30</v>
      </c>
      <c r="X418" s="301" t="str">
        <f t="shared" si="75"/>
        <v>6DE</v>
      </c>
      <c r="Y418" s="380" t="s">
        <v>1706</v>
      </c>
      <c r="Z418" s="300">
        <f t="shared" si="76"/>
        <v>3.7499999999999999E-2</v>
      </c>
      <c r="AA418" s="300">
        <f t="shared" si="77"/>
        <v>1.25E-3</v>
      </c>
      <c r="AB418" s="361">
        <f t="shared" si="78"/>
        <v>2.58</v>
      </c>
    </row>
    <row r="419" spans="1:35" s="272" customFormat="1" x14ac:dyDescent="0.2">
      <c r="A419" s="72" t="str">
        <f t="shared" si="81"/>
        <v>貨1軽6CE</v>
      </c>
      <c r="B419" s="72" t="s">
        <v>897</v>
      </c>
      <c r="C419" s="72" t="s">
        <v>895</v>
      </c>
      <c r="D419" s="291" t="s">
        <v>1286</v>
      </c>
      <c r="E419" s="291" t="s">
        <v>1313</v>
      </c>
      <c r="F419" s="72">
        <v>3.7499999999999999E-2</v>
      </c>
      <c r="G419" s="72">
        <v>1.25E-3</v>
      </c>
      <c r="H419" s="72">
        <v>2.58</v>
      </c>
      <c r="I419" s="12" t="s">
        <v>241</v>
      </c>
      <c r="J419" s="285"/>
      <c r="K419" s="284"/>
      <c r="L419" s="284"/>
      <c r="M419" s="284"/>
      <c r="N419" s="284"/>
      <c r="O419" s="284"/>
      <c r="P419" s="284"/>
      <c r="Q419" s="284"/>
      <c r="R419" s="284"/>
      <c r="S419" s="284"/>
      <c r="T419" s="318" t="str">
        <f t="shared" si="71"/>
        <v>トラック・バス</v>
      </c>
      <c r="U419" s="300" t="str">
        <f t="shared" si="72"/>
        <v>軽油</v>
      </c>
      <c r="V419" s="300" t="str">
        <f t="shared" si="73"/>
        <v>～1.7 t</v>
      </c>
      <c r="W419" s="300" t="str">
        <f t="shared" si="74"/>
        <v>H30</v>
      </c>
      <c r="X419" s="301" t="str">
        <f t="shared" si="75"/>
        <v>6CE</v>
      </c>
      <c r="Y419" s="380" t="s">
        <v>1706</v>
      </c>
      <c r="Z419" s="300">
        <f t="shared" si="76"/>
        <v>3.7499999999999999E-2</v>
      </c>
      <c r="AA419" s="300">
        <f t="shared" si="77"/>
        <v>1.25E-3</v>
      </c>
      <c r="AB419" s="361">
        <f t="shared" si="78"/>
        <v>2.58</v>
      </c>
    </row>
    <row r="420" spans="1:35" s="272" customFormat="1" x14ac:dyDescent="0.2">
      <c r="A420" s="72" t="str">
        <f t="shared" si="81"/>
        <v>貨1軽6ME</v>
      </c>
      <c r="B420" s="72" t="s">
        <v>897</v>
      </c>
      <c r="C420" s="72" t="s">
        <v>895</v>
      </c>
      <c r="D420" s="291" t="s">
        <v>1291</v>
      </c>
      <c r="E420" s="291" t="s">
        <v>1495</v>
      </c>
      <c r="F420" s="72">
        <v>3.7499999999999999E-2</v>
      </c>
      <c r="G420" s="72">
        <v>1.25E-3</v>
      </c>
      <c r="H420" s="284">
        <v>2.58</v>
      </c>
      <c r="I420" s="12" t="s">
        <v>498</v>
      </c>
      <c r="J420"/>
      <c r="K420" s="284"/>
      <c r="L420" s="284"/>
      <c r="M420" s="284"/>
      <c r="N420" s="284"/>
      <c r="O420" s="284"/>
      <c r="P420" s="284"/>
      <c r="Q420" s="284"/>
      <c r="R420" s="284"/>
      <c r="S420" s="284"/>
      <c r="T420" s="318" t="str">
        <f t="shared" si="71"/>
        <v>トラック・バス</v>
      </c>
      <c r="U420" s="300" t="str">
        <f t="shared" si="72"/>
        <v>軽油</v>
      </c>
      <c r="V420" s="300" t="str">
        <f t="shared" si="73"/>
        <v>～1.7 t</v>
      </c>
      <c r="W420" s="300" t="str">
        <f t="shared" si="74"/>
        <v>H30</v>
      </c>
      <c r="X420" s="301" t="str">
        <f t="shared" si="75"/>
        <v>6ME</v>
      </c>
      <c r="Y420" s="380" t="s">
        <v>1706</v>
      </c>
      <c r="Z420" s="300">
        <f t="shared" si="76"/>
        <v>3.7499999999999999E-2</v>
      </c>
      <c r="AA420" s="300">
        <f t="shared" si="77"/>
        <v>1.25E-3</v>
      </c>
      <c r="AB420" s="361">
        <f t="shared" si="78"/>
        <v>2.58</v>
      </c>
    </row>
    <row r="421" spans="1:35" s="272" customFormat="1" x14ac:dyDescent="0.2">
      <c r="A421" s="72" t="str">
        <f t="shared" ref="A421:A452" si="82">CONCATENATE(C421,E421)</f>
        <v>貨2軽-</v>
      </c>
      <c r="B421" s="72" t="s">
        <v>904</v>
      </c>
      <c r="C421" s="72" t="s">
        <v>903</v>
      </c>
      <c r="D421" s="72" t="s">
        <v>1183</v>
      </c>
      <c r="E421" s="72" t="s">
        <v>1182</v>
      </c>
      <c r="F421" s="284">
        <v>2.83</v>
      </c>
      <c r="G421" s="72">
        <v>0.25</v>
      </c>
      <c r="H421" s="72">
        <v>2.58</v>
      </c>
      <c r="I421" s="12" t="s">
        <v>833</v>
      </c>
      <c r="J421" s="285"/>
      <c r="T421" s="318" t="str">
        <f t="shared" si="71"/>
        <v>トラック・バス</v>
      </c>
      <c r="U421" s="300" t="str">
        <f t="shared" si="72"/>
        <v>軽油</v>
      </c>
      <c r="V421" s="300" t="str">
        <f t="shared" si="73"/>
        <v>1.7～2.5 t</v>
      </c>
      <c r="W421" s="300" t="str">
        <f t="shared" si="74"/>
        <v>S54前</v>
      </c>
      <c r="X421" s="301" t="str">
        <f t="shared" si="75"/>
        <v>-</v>
      </c>
      <c r="Y421" s="380"/>
      <c r="Z421" s="300">
        <f t="shared" si="76"/>
        <v>2.83</v>
      </c>
      <c r="AA421" s="300">
        <f t="shared" si="77"/>
        <v>0.25</v>
      </c>
      <c r="AB421" s="361">
        <f t="shared" si="78"/>
        <v>2.58</v>
      </c>
    </row>
    <row r="422" spans="1:35" s="272" customFormat="1" x14ac:dyDescent="0.2">
      <c r="A422" s="72" t="str">
        <f t="shared" si="82"/>
        <v>貨2軽K</v>
      </c>
      <c r="B422" s="284" t="s">
        <v>904</v>
      </c>
      <c r="C422" s="284" t="s">
        <v>903</v>
      </c>
      <c r="D422" s="286" t="s">
        <v>0</v>
      </c>
      <c r="E422" s="285" t="s">
        <v>6</v>
      </c>
      <c r="F422" s="284">
        <v>2.5299999999999998</v>
      </c>
      <c r="G422" s="284">
        <v>0.25</v>
      </c>
      <c r="H422" s="284">
        <v>2.58</v>
      </c>
      <c r="I422" s="283" t="s">
        <v>833</v>
      </c>
      <c r="J422"/>
      <c r="T422" s="318" t="str">
        <f t="shared" si="71"/>
        <v>トラック・バス</v>
      </c>
      <c r="U422" s="300" t="str">
        <f t="shared" si="72"/>
        <v>軽油</v>
      </c>
      <c r="V422" s="300" t="str">
        <f t="shared" si="73"/>
        <v>1.7～2.5 t</v>
      </c>
      <c r="W422" s="300" t="str">
        <f t="shared" si="74"/>
        <v>S54</v>
      </c>
      <c r="X422" s="301" t="str">
        <f t="shared" si="75"/>
        <v>K</v>
      </c>
      <c r="Y422" s="380"/>
      <c r="Z422" s="300">
        <f t="shared" si="76"/>
        <v>2.5299999999999998</v>
      </c>
      <c r="AA422" s="300">
        <f t="shared" si="77"/>
        <v>0.25</v>
      </c>
      <c r="AB422" s="361">
        <f t="shared" si="78"/>
        <v>2.58</v>
      </c>
    </row>
    <row r="423" spans="1:35" s="272" customFormat="1" x14ac:dyDescent="0.2">
      <c r="A423" s="72" t="str">
        <f t="shared" si="82"/>
        <v>貨2軽N</v>
      </c>
      <c r="B423" s="72" t="s">
        <v>904</v>
      </c>
      <c r="C423" s="72" t="s">
        <v>903</v>
      </c>
      <c r="D423" s="72" t="s">
        <v>8</v>
      </c>
      <c r="E423" s="72" t="s">
        <v>136</v>
      </c>
      <c r="F423" s="72">
        <v>2.16</v>
      </c>
      <c r="G423" s="72">
        <v>0.25</v>
      </c>
      <c r="H423" s="72">
        <v>2.58</v>
      </c>
      <c r="I423" s="12" t="s">
        <v>833</v>
      </c>
      <c r="J423" s="285"/>
      <c r="T423" s="318" t="str">
        <f t="shared" si="71"/>
        <v>トラック・バス</v>
      </c>
      <c r="U423" s="300" t="str">
        <f t="shared" si="72"/>
        <v>軽油</v>
      </c>
      <c r="V423" s="300" t="str">
        <f t="shared" si="73"/>
        <v>1.7～2.5 t</v>
      </c>
      <c r="W423" s="300" t="str">
        <f t="shared" si="74"/>
        <v>S57,S58</v>
      </c>
      <c r="X423" s="301" t="str">
        <f t="shared" si="75"/>
        <v>N</v>
      </c>
      <c r="Y423" s="380"/>
      <c r="Z423" s="300">
        <f t="shared" si="76"/>
        <v>2.16</v>
      </c>
      <c r="AA423" s="300">
        <f t="shared" si="77"/>
        <v>0.25</v>
      </c>
      <c r="AB423" s="361">
        <f t="shared" si="78"/>
        <v>2.58</v>
      </c>
    </row>
    <row r="424" spans="1:35" s="272" customFormat="1" x14ac:dyDescent="0.2">
      <c r="A424" s="72" t="str">
        <f t="shared" si="82"/>
        <v>貨2軽P</v>
      </c>
      <c r="B424" s="284" t="s">
        <v>904</v>
      </c>
      <c r="C424" s="284" t="s">
        <v>903</v>
      </c>
      <c r="D424" s="286" t="s">
        <v>8</v>
      </c>
      <c r="E424" s="285" t="s">
        <v>137</v>
      </c>
      <c r="F424" s="284">
        <v>2.16</v>
      </c>
      <c r="G424" s="284">
        <v>0.25</v>
      </c>
      <c r="H424" s="284">
        <v>2.58</v>
      </c>
      <c r="I424" s="283" t="s">
        <v>833</v>
      </c>
      <c r="J424"/>
      <c r="T424" s="318" t="str">
        <f t="shared" si="71"/>
        <v>トラック・バス</v>
      </c>
      <c r="U424" s="300" t="str">
        <f t="shared" si="72"/>
        <v>軽油</v>
      </c>
      <c r="V424" s="300" t="str">
        <f t="shared" si="73"/>
        <v>1.7～2.5 t</v>
      </c>
      <c r="W424" s="300" t="str">
        <f t="shared" si="74"/>
        <v>S57,S58</v>
      </c>
      <c r="X424" s="301" t="str">
        <f t="shared" si="75"/>
        <v>P</v>
      </c>
      <c r="Y424" s="380"/>
      <c r="Z424" s="300">
        <f t="shared" si="76"/>
        <v>2.16</v>
      </c>
      <c r="AA424" s="300">
        <f t="shared" si="77"/>
        <v>0.25</v>
      </c>
      <c r="AB424" s="361">
        <f t="shared" si="78"/>
        <v>2.58</v>
      </c>
    </row>
    <row r="425" spans="1:35" s="272" customFormat="1" x14ac:dyDescent="0.2">
      <c r="A425" s="72" t="str">
        <f t="shared" si="82"/>
        <v>貨2軽S</v>
      </c>
      <c r="B425" s="72" t="s">
        <v>904</v>
      </c>
      <c r="C425" s="72" t="s">
        <v>903</v>
      </c>
      <c r="D425" s="72" t="s">
        <v>11</v>
      </c>
      <c r="E425" s="72" t="s">
        <v>12</v>
      </c>
      <c r="F425" s="72">
        <v>1.93</v>
      </c>
      <c r="G425" s="72">
        <v>0.25</v>
      </c>
      <c r="H425" s="72">
        <v>2.58</v>
      </c>
      <c r="I425" s="12" t="s">
        <v>833</v>
      </c>
      <c r="J425"/>
      <c r="T425" s="318" t="str">
        <f t="shared" si="71"/>
        <v>トラック・バス</v>
      </c>
      <c r="U425" s="300" t="str">
        <f t="shared" si="72"/>
        <v>軽油</v>
      </c>
      <c r="V425" s="300" t="str">
        <f t="shared" si="73"/>
        <v>1.7～2.5 t</v>
      </c>
      <c r="W425" s="300" t="str">
        <f t="shared" si="74"/>
        <v>S63</v>
      </c>
      <c r="X425" s="301" t="str">
        <f t="shared" si="75"/>
        <v>S</v>
      </c>
      <c r="Y425" s="380"/>
      <c r="Z425" s="300">
        <f t="shared" si="76"/>
        <v>1.93</v>
      </c>
      <c r="AA425" s="300">
        <f t="shared" si="77"/>
        <v>0.25</v>
      </c>
      <c r="AB425" s="361">
        <f t="shared" si="78"/>
        <v>2.58</v>
      </c>
      <c r="AD425" s="72"/>
      <c r="AE425" s="72"/>
      <c r="AF425" s="72"/>
      <c r="AG425" s="72"/>
      <c r="AH425" s="72"/>
      <c r="AI425" s="72"/>
    </row>
    <row r="426" spans="1:35" s="272" customFormat="1" x14ac:dyDescent="0.2">
      <c r="A426" s="72" t="str">
        <f t="shared" si="82"/>
        <v>貨2軽KB</v>
      </c>
      <c r="B426" s="284" t="s">
        <v>904</v>
      </c>
      <c r="C426" s="284" t="s">
        <v>903</v>
      </c>
      <c r="D426" s="286" t="s">
        <v>885</v>
      </c>
      <c r="E426" s="285" t="s">
        <v>17</v>
      </c>
      <c r="F426" s="284">
        <v>1.3</v>
      </c>
      <c r="G426" s="284">
        <v>0.25</v>
      </c>
      <c r="H426" s="72">
        <v>2.58</v>
      </c>
      <c r="I426" s="283" t="s">
        <v>833</v>
      </c>
      <c r="J426"/>
      <c r="T426" s="318" t="str">
        <f t="shared" si="71"/>
        <v>トラック・バス</v>
      </c>
      <c r="U426" s="300" t="str">
        <f t="shared" si="72"/>
        <v>軽油</v>
      </c>
      <c r="V426" s="300" t="str">
        <f t="shared" si="73"/>
        <v>1.7～2.5 t</v>
      </c>
      <c r="W426" s="300" t="str">
        <f t="shared" si="74"/>
        <v>H5</v>
      </c>
      <c r="X426" s="301" t="str">
        <f t="shared" si="75"/>
        <v>KB</v>
      </c>
      <c r="Y426" s="380"/>
      <c r="Z426" s="300">
        <f t="shared" si="76"/>
        <v>1.3</v>
      </c>
      <c r="AA426" s="300">
        <f t="shared" si="77"/>
        <v>0.25</v>
      </c>
      <c r="AB426" s="361">
        <f t="shared" si="78"/>
        <v>2.58</v>
      </c>
      <c r="AD426" s="72"/>
      <c r="AE426" s="72"/>
      <c r="AF426" s="72"/>
      <c r="AG426" s="72"/>
      <c r="AH426" s="72"/>
      <c r="AI426" s="72"/>
    </row>
    <row r="427" spans="1:35" x14ac:dyDescent="0.2">
      <c r="A427" s="72" t="str">
        <f t="shared" si="82"/>
        <v>貨2軽KF</v>
      </c>
      <c r="B427" s="72" t="s">
        <v>904</v>
      </c>
      <c r="C427" s="72" t="s">
        <v>903</v>
      </c>
      <c r="D427" s="72" t="s">
        <v>898</v>
      </c>
      <c r="E427" s="72" t="s">
        <v>119</v>
      </c>
      <c r="F427" s="72">
        <v>0.7</v>
      </c>
      <c r="G427" s="72">
        <v>0.09</v>
      </c>
      <c r="H427" s="284">
        <v>2.58</v>
      </c>
      <c r="I427" s="12" t="s">
        <v>833</v>
      </c>
      <c r="J427"/>
      <c r="K427" s="272"/>
      <c r="L427" s="272"/>
      <c r="M427" s="272"/>
      <c r="N427" s="272"/>
      <c r="O427" s="272"/>
      <c r="P427" s="272"/>
      <c r="Q427" s="272"/>
      <c r="R427" s="272"/>
      <c r="S427" s="272"/>
      <c r="T427" s="318" t="str">
        <f t="shared" si="71"/>
        <v>トラック・バス</v>
      </c>
      <c r="U427" s="300" t="str">
        <f t="shared" si="72"/>
        <v>軽油</v>
      </c>
      <c r="V427" s="300" t="str">
        <f t="shared" si="73"/>
        <v>1.7～2.5 t</v>
      </c>
      <c r="W427" s="300" t="str">
        <f t="shared" si="74"/>
        <v>H9・H10</v>
      </c>
      <c r="X427" s="301" t="str">
        <f t="shared" si="75"/>
        <v>KF</v>
      </c>
      <c r="Y427" s="380"/>
      <c r="Z427" s="300">
        <f t="shared" si="76"/>
        <v>0.7</v>
      </c>
      <c r="AA427" s="300">
        <f t="shared" si="77"/>
        <v>0.09</v>
      </c>
      <c r="AB427" s="361">
        <f t="shared" si="78"/>
        <v>2.58</v>
      </c>
    </row>
    <row r="428" spans="1:35" x14ac:dyDescent="0.2">
      <c r="A428" s="72" t="str">
        <f t="shared" si="82"/>
        <v>貨2軽HB</v>
      </c>
      <c r="B428" s="284" t="s">
        <v>904</v>
      </c>
      <c r="C428" s="284" t="s">
        <v>903</v>
      </c>
      <c r="D428" s="286" t="s">
        <v>898</v>
      </c>
      <c r="E428" s="285" t="s">
        <v>106</v>
      </c>
      <c r="F428" s="284">
        <v>0.35</v>
      </c>
      <c r="G428" s="284">
        <v>4.4999999999999998E-2</v>
      </c>
      <c r="H428" s="72">
        <v>2.58</v>
      </c>
      <c r="I428" s="283" t="s">
        <v>241</v>
      </c>
      <c r="J428" s="285" t="s">
        <v>242</v>
      </c>
      <c r="K428" s="272"/>
      <c r="L428" s="272"/>
      <c r="M428" s="272"/>
      <c r="N428" s="272"/>
      <c r="O428" s="272"/>
      <c r="P428" s="272"/>
      <c r="Q428" s="272"/>
      <c r="R428" s="272"/>
      <c r="S428" s="272"/>
      <c r="T428" s="318" t="str">
        <f t="shared" si="71"/>
        <v>トラック・バス</v>
      </c>
      <c r="U428" s="300" t="str">
        <f t="shared" si="72"/>
        <v>軽油</v>
      </c>
      <c r="V428" s="300" t="str">
        <f t="shared" si="73"/>
        <v>1.7～2.5 t</v>
      </c>
      <c r="W428" s="300" t="str">
        <f t="shared" si="74"/>
        <v>H9・H10</v>
      </c>
      <c r="X428" s="301" t="str">
        <f t="shared" si="75"/>
        <v>HB</v>
      </c>
      <c r="Y428" s="380"/>
      <c r="Z428" s="300">
        <f t="shared" si="76"/>
        <v>0.35</v>
      </c>
      <c r="AA428" s="300">
        <f t="shared" si="77"/>
        <v>4.4999999999999998E-2</v>
      </c>
      <c r="AB428" s="361">
        <f t="shared" si="78"/>
        <v>2.58</v>
      </c>
    </row>
    <row r="429" spans="1:35" x14ac:dyDescent="0.2">
      <c r="A429" s="72" t="str">
        <f t="shared" si="82"/>
        <v>貨2軽KJ</v>
      </c>
      <c r="B429" s="72" t="s">
        <v>904</v>
      </c>
      <c r="C429" s="72" t="s">
        <v>903</v>
      </c>
      <c r="D429" s="72" t="s">
        <v>898</v>
      </c>
      <c r="E429" s="72" t="s">
        <v>122</v>
      </c>
      <c r="F429" s="72">
        <v>0.7</v>
      </c>
      <c r="G429" s="72">
        <v>0.09</v>
      </c>
      <c r="H429" s="284">
        <v>2.58</v>
      </c>
      <c r="I429" s="12" t="s">
        <v>833</v>
      </c>
      <c r="J429"/>
      <c r="K429" s="272"/>
      <c r="L429" s="272"/>
      <c r="M429" s="272"/>
      <c r="N429" s="272"/>
      <c r="O429" s="272"/>
      <c r="P429" s="272"/>
      <c r="Q429" s="272"/>
      <c r="R429" s="272"/>
      <c r="S429" s="272"/>
      <c r="T429" s="318" t="str">
        <f t="shared" si="71"/>
        <v>トラック・バス</v>
      </c>
      <c r="U429" s="300" t="str">
        <f t="shared" si="72"/>
        <v>軽油</v>
      </c>
      <c r="V429" s="300" t="str">
        <f t="shared" si="73"/>
        <v>1.7～2.5 t</v>
      </c>
      <c r="W429" s="300" t="str">
        <f t="shared" si="74"/>
        <v>H9・H10</v>
      </c>
      <c r="X429" s="301" t="str">
        <f t="shared" si="75"/>
        <v>KJ</v>
      </c>
      <c r="Y429" s="380"/>
      <c r="Z429" s="300">
        <f t="shared" si="76"/>
        <v>0.7</v>
      </c>
      <c r="AA429" s="300">
        <f t="shared" si="77"/>
        <v>0.09</v>
      </c>
      <c r="AB429" s="361">
        <f t="shared" si="78"/>
        <v>2.58</v>
      </c>
    </row>
    <row r="430" spans="1:35" x14ac:dyDescent="0.2">
      <c r="A430" s="72" t="str">
        <f t="shared" si="82"/>
        <v>貨2軽HE</v>
      </c>
      <c r="B430" s="284" t="s">
        <v>904</v>
      </c>
      <c r="C430" s="284" t="s">
        <v>903</v>
      </c>
      <c r="D430" s="286" t="s">
        <v>898</v>
      </c>
      <c r="E430" s="285" t="s">
        <v>109</v>
      </c>
      <c r="F430" s="284">
        <v>0.35</v>
      </c>
      <c r="G430" s="284">
        <v>4.4999999999999998E-2</v>
      </c>
      <c r="H430" s="72">
        <v>2.58</v>
      </c>
      <c r="I430" s="283" t="s">
        <v>241</v>
      </c>
      <c r="J430" s="285" t="s">
        <v>242</v>
      </c>
      <c r="K430" s="272"/>
      <c r="L430" s="272"/>
      <c r="M430" s="272"/>
      <c r="N430" s="272"/>
      <c r="O430" s="272"/>
      <c r="P430" s="272"/>
      <c r="Q430" s="272"/>
      <c r="R430" s="272"/>
      <c r="S430" s="272"/>
      <c r="T430" s="318" t="str">
        <f t="shared" si="71"/>
        <v>トラック・バス</v>
      </c>
      <c r="U430" s="300" t="str">
        <f t="shared" si="72"/>
        <v>軽油</v>
      </c>
      <c r="V430" s="300" t="str">
        <f t="shared" si="73"/>
        <v>1.7～2.5 t</v>
      </c>
      <c r="W430" s="300" t="str">
        <f t="shared" si="74"/>
        <v>H9・H10</v>
      </c>
      <c r="X430" s="301" t="str">
        <f t="shared" si="75"/>
        <v>HE</v>
      </c>
      <c r="Y430" s="380"/>
      <c r="Z430" s="300">
        <f t="shared" si="76"/>
        <v>0.35</v>
      </c>
      <c r="AA430" s="300">
        <f t="shared" si="77"/>
        <v>4.4999999999999998E-2</v>
      </c>
      <c r="AB430" s="361">
        <f t="shared" si="78"/>
        <v>2.58</v>
      </c>
    </row>
    <row r="431" spans="1:35" x14ac:dyDescent="0.2">
      <c r="A431" s="72" t="str">
        <f t="shared" si="82"/>
        <v>貨2軽DD</v>
      </c>
      <c r="B431" s="284" t="s">
        <v>904</v>
      </c>
      <c r="C431" s="284" t="s">
        <v>903</v>
      </c>
      <c r="D431" s="284" t="s">
        <v>898</v>
      </c>
      <c r="E431" s="286" t="s">
        <v>293</v>
      </c>
      <c r="F431" s="285">
        <v>0.52500000000000002</v>
      </c>
      <c r="G431" s="284">
        <v>6.7500000000000004E-2</v>
      </c>
      <c r="H431" s="284">
        <v>2.58</v>
      </c>
      <c r="I431" s="283" t="s">
        <v>833</v>
      </c>
      <c r="J431" s="285" t="s">
        <v>243</v>
      </c>
      <c r="K431" s="272"/>
      <c r="L431" s="272"/>
      <c r="M431" s="272"/>
      <c r="N431" s="272"/>
      <c r="O431" s="272"/>
      <c r="P431" s="272"/>
      <c r="Q431" s="272"/>
      <c r="R431" s="272"/>
      <c r="S431" s="272"/>
      <c r="T431" s="318" t="str">
        <f t="shared" si="71"/>
        <v>トラック・バス</v>
      </c>
      <c r="U431" s="300" t="str">
        <f t="shared" si="72"/>
        <v>軽油</v>
      </c>
      <c r="V431" s="300" t="str">
        <f t="shared" si="73"/>
        <v>1.7～2.5 t</v>
      </c>
      <c r="W431" s="300" t="str">
        <f t="shared" si="74"/>
        <v>H9・H10</v>
      </c>
      <c r="X431" s="301" t="str">
        <f t="shared" si="75"/>
        <v>DD</v>
      </c>
      <c r="Y431" s="380" t="s">
        <v>1713</v>
      </c>
      <c r="Z431" s="300">
        <f t="shared" si="76"/>
        <v>0.52500000000000002</v>
      </c>
      <c r="AA431" s="300">
        <f t="shared" si="77"/>
        <v>6.7500000000000004E-2</v>
      </c>
      <c r="AB431" s="361">
        <f t="shared" si="78"/>
        <v>2.58</v>
      </c>
    </row>
    <row r="432" spans="1:35" x14ac:dyDescent="0.2">
      <c r="A432" s="72" t="str">
        <f t="shared" si="82"/>
        <v>貨2軽WD</v>
      </c>
      <c r="B432" s="284" t="s">
        <v>904</v>
      </c>
      <c r="C432" s="284" t="s">
        <v>903</v>
      </c>
      <c r="D432" s="286" t="s">
        <v>898</v>
      </c>
      <c r="E432" s="285" t="s">
        <v>294</v>
      </c>
      <c r="F432" s="285">
        <v>0.52500000000000002</v>
      </c>
      <c r="G432" s="284">
        <v>6.7500000000000004E-2</v>
      </c>
      <c r="H432" s="72">
        <v>2.58</v>
      </c>
      <c r="I432" s="283" t="s">
        <v>241</v>
      </c>
      <c r="J432" s="285" t="s">
        <v>972</v>
      </c>
      <c r="K432" s="272"/>
      <c r="L432" s="272"/>
      <c r="M432" s="272"/>
      <c r="N432" s="272"/>
      <c r="O432" s="272"/>
      <c r="P432" s="272"/>
      <c r="Q432" s="272"/>
      <c r="R432" s="272"/>
      <c r="S432" s="272"/>
      <c r="T432" s="318" t="str">
        <f t="shared" si="71"/>
        <v>トラック・バス</v>
      </c>
      <c r="U432" s="300" t="str">
        <f t="shared" si="72"/>
        <v>軽油</v>
      </c>
      <c r="V432" s="300" t="str">
        <f t="shared" si="73"/>
        <v>1.7～2.5 t</v>
      </c>
      <c r="W432" s="300" t="str">
        <f t="shared" si="74"/>
        <v>H9・H10</v>
      </c>
      <c r="X432" s="301" t="str">
        <f t="shared" si="75"/>
        <v>WD</v>
      </c>
      <c r="Y432" s="380" t="s">
        <v>1713</v>
      </c>
      <c r="Z432" s="300">
        <f t="shared" si="76"/>
        <v>0.52500000000000002</v>
      </c>
      <c r="AA432" s="300">
        <f t="shared" si="77"/>
        <v>6.7500000000000004E-2</v>
      </c>
      <c r="AB432" s="361">
        <f t="shared" si="78"/>
        <v>2.58</v>
      </c>
    </row>
    <row r="433" spans="1:28" x14ac:dyDescent="0.2">
      <c r="A433" s="72" t="str">
        <f t="shared" si="82"/>
        <v>貨2軽DE</v>
      </c>
      <c r="B433" s="284" t="s">
        <v>904</v>
      </c>
      <c r="C433" s="284" t="s">
        <v>903</v>
      </c>
      <c r="D433" s="284" t="s">
        <v>898</v>
      </c>
      <c r="E433" s="286" t="s">
        <v>295</v>
      </c>
      <c r="F433" s="285">
        <v>0.35</v>
      </c>
      <c r="G433" s="284">
        <v>4.4999999999999998E-2</v>
      </c>
      <c r="H433" s="284">
        <v>2.58</v>
      </c>
      <c r="I433" s="283" t="s">
        <v>833</v>
      </c>
      <c r="J433" s="285" t="s">
        <v>244</v>
      </c>
      <c r="T433" s="318" t="str">
        <f t="shared" si="71"/>
        <v>トラック・バス</v>
      </c>
      <c r="U433" s="300" t="str">
        <f t="shared" si="72"/>
        <v>軽油</v>
      </c>
      <c r="V433" s="300" t="str">
        <f t="shared" si="73"/>
        <v>1.7～2.5 t</v>
      </c>
      <c r="W433" s="300" t="str">
        <f t="shared" si="74"/>
        <v>H9・H10</v>
      </c>
      <c r="X433" s="301" t="str">
        <f t="shared" si="75"/>
        <v>DE</v>
      </c>
      <c r="Y433" s="380" t="s">
        <v>1714</v>
      </c>
      <c r="Z433" s="300">
        <f t="shared" si="76"/>
        <v>0.35</v>
      </c>
      <c r="AA433" s="300">
        <f t="shared" si="77"/>
        <v>4.4999999999999998E-2</v>
      </c>
      <c r="AB433" s="361">
        <f t="shared" si="78"/>
        <v>2.58</v>
      </c>
    </row>
    <row r="434" spans="1:28" x14ac:dyDescent="0.2">
      <c r="A434" s="72" t="str">
        <f t="shared" si="82"/>
        <v>貨2軽WE</v>
      </c>
      <c r="B434" s="284" t="s">
        <v>904</v>
      </c>
      <c r="C434" s="284" t="s">
        <v>903</v>
      </c>
      <c r="D434" s="286" t="s">
        <v>898</v>
      </c>
      <c r="E434" s="285" t="s">
        <v>296</v>
      </c>
      <c r="F434" s="285">
        <v>0.35</v>
      </c>
      <c r="G434" s="284">
        <v>4.4999999999999998E-2</v>
      </c>
      <c r="H434" s="72">
        <v>2.58</v>
      </c>
      <c r="I434" s="283" t="s">
        <v>241</v>
      </c>
      <c r="J434" s="285" t="s">
        <v>973</v>
      </c>
      <c r="T434" s="318" t="str">
        <f t="shared" si="71"/>
        <v>トラック・バス</v>
      </c>
      <c r="U434" s="300" t="str">
        <f t="shared" si="72"/>
        <v>軽油</v>
      </c>
      <c r="V434" s="300" t="str">
        <f t="shared" si="73"/>
        <v>1.7～2.5 t</v>
      </c>
      <c r="W434" s="300" t="str">
        <f t="shared" si="74"/>
        <v>H9・H10</v>
      </c>
      <c r="X434" s="301" t="str">
        <f t="shared" si="75"/>
        <v>WE</v>
      </c>
      <c r="Y434" s="380" t="s">
        <v>1714</v>
      </c>
      <c r="Z434" s="300">
        <f t="shared" si="76"/>
        <v>0.35</v>
      </c>
      <c r="AA434" s="300">
        <f t="shared" si="77"/>
        <v>4.4999999999999998E-2</v>
      </c>
      <c r="AB434" s="361">
        <f t="shared" si="78"/>
        <v>2.58</v>
      </c>
    </row>
    <row r="435" spans="1:28" x14ac:dyDescent="0.2">
      <c r="A435" s="72" t="str">
        <f t="shared" si="82"/>
        <v>貨2軽DF</v>
      </c>
      <c r="B435" s="284" t="s">
        <v>904</v>
      </c>
      <c r="C435" s="284" t="s">
        <v>903</v>
      </c>
      <c r="D435" s="284" t="s">
        <v>898</v>
      </c>
      <c r="E435" s="286" t="s">
        <v>297</v>
      </c>
      <c r="F435" s="284">
        <v>0.17499999999999999</v>
      </c>
      <c r="G435" s="284">
        <v>2.2499999999999999E-2</v>
      </c>
      <c r="H435" s="72">
        <v>2.58</v>
      </c>
      <c r="I435" s="283" t="s">
        <v>833</v>
      </c>
      <c r="J435" s="285" t="s">
        <v>245</v>
      </c>
      <c r="T435" s="318" t="str">
        <f t="shared" si="71"/>
        <v>トラック・バス</v>
      </c>
      <c r="U435" s="300" t="str">
        <f t="shared" si="72"/>
        <v>軽油</v>
      </c>
      <c r="V435" s="300" t="str">
        <f t="shared" si="73"/>
        <v>1.7～2.5 t</v>
      </c>
      <c r="W435" s="300" t="str">
        <f t="shared" si="74"/>
        <v>H9・H10</v>
      </c>
      <c r="X435" s="301" t="str">
        <f t="shared" si="75"/>
        <v>DF</v>
      </c>
      <c r="Y435" s="380" t="s">
        <v>1715</v>
      </c>
      <c r="Z435" s="300">
        <f t="shared" si="76"/>
        <v>0.17499999999999999</v>
      </c>
      <c r="AA435" s="300">
        <f t="shared" si="77"/>
        <v>2.2499999999999999E-2</v>
      </c>
      <c r="AB435" s="361">
        <f t="shared" si="78"/>
        <v>2.58</v>
      </c>
    </row>
    <row r="436" spans="1:28" x14ac:dyDescent="0.2">
      <c r="A436" s="72" t="str">
        <f t="shared" si="82"/>
        <v>貨2軽WF</v>
      </c>
      <c r="B436" s="284" t="s">
        <v>904</v>
      </c>
      <c r="C436" s="284" t="s">
        <v>903</v>
      </c>
      <c r="D436" s="286" t="s">
        <v>898</v>
      </c>
      <c r="E436" s="285" t="s">
        <v>298</v>
      </c>
      <c r="F436" s="284">
        <v>0.17499999999999999</v>
      </c>
      <c r="G436" s="284">
        <v>2.2499999999999999E-2</v>
      </c>
      <c r="H436" s="284">
        <v>2.58</v>
      </c>
      <c r="I436" s="283" t="s">
        <v>241</v>
      </c>
      <c r="J436" s="285" t="s">
        <v>974</v>
      </c>
      <c r="T436" s="318" t="str">
        <f t="shared" si="71"/>
        <v>トラック・バス</v>
      </c>
      <c r="U436" s="300" t="str">
        <f t="shared" si="72"/>
        <v>軽油</v>
      </c>
      <c r="V436" s="300" t="str">
        <f t="shared" si="73"/>
        <v>1.7～2.5 t</v>
      </c>
      <c r="W436" s="300" t="str">
        <f t="shared" si="74"/>
        <v>H9・H10</v>
      </c>
      <c r="X436" s="301" t="str">
        <f t="shared" si="75"/>
        <v>WF</v>
      </c>
      <c r="Y436" s="380" t="s">
        <v>1715</v>
      </c>
      <c r="Z436" s="300">
        <f t="shared" si="76"/>
        <v>0.17499999999999999</v>
      </c>
      <c r="AA436" s="300">
        <f t="shared" si="77"/>
        <v>2.2499999999999999E-2</v>
      </c>
      <c r="AB436" s="361">
        <f t="shared" si="78"/>
        <v>2.58</v>
      </c>
    </row>
    <row r="437" spans="1:28" x14ac:dyDescent="0.2">
      <c r="A437" s="72" t="str">
        <f t="shared" si="82"/>
        <v>貨2軽DN</v>
      </c>
      <c r="B437" s="284" t="s">
        <v>904</v>
      </c>
      <c r="C437" s="284" t="s">
        <v>903</v>
      </c>
      <c r="D437" s="284" t="s">
        <v>898</v>
      </c>
      <c r="E437" s="286" t="s">
        <v>299</v>
      </c>
      <c r="F437" s="284">
        <v>0.52500000000000002</v>
      </c>
      <c r="G437" s="284">
        <v>6.7500000000000004E-2</v>
      </c>
      <c r="H437" s="72">
        <v>2.58</v>
      </c>
      <c r="I437" s="283" t="s">
        <v>833</v>
      </c>
      <c r="J437" s="285" t="s">
        <v>243</v>
      </c>
      <c r="T437" s="318" t="str">
        <f t="shared" si="71"/>
        <v>トラック・バス</v>
      </c>
      <c r="U437" s="300" t="str">
        <f t="shared" si="72"/>
        <v>軽油</v>
      </c>
      <c r="V437" s="300" t="str">
        <f t="shared" si="73"/>
        <v>1.7～2.5 t</v>
      </c>
      <c r="W437" s="300" t="str">
        <f t="shared" si="74"/>
        <v>H9・H10</v>
      </c>
      <c r="X437" s="301" t="str">
        <f t="shared" si="75"/>
        <v>DN</v>
      </c>
      <c r="Y437" s="380" t="s">
        <v>1713</v>
      </c>
      <c r="Z437" s="300">
        <f t="shared" si="76"/>
        <v>0.52500000000000002</v>
      </c>
      <c r="AA437" s="300">
        <f t="shared" si="77"/>
        <v>6.7500000000000004E-2</v>
      </c>
      <c r="AB437" s="361">
        <f t="shared" si="78"/>
        <v>2.58</v>
      </c>
    </row>
    <row r="438" spans="1:28" x14ac:dyDescent="0.2">
      <c r="A438" s="72" t="str">
        <f t="shared" si="82"/>
        <v>貨2軽WN</v>
      </c>
      <c r="B438" s="284" t="s">
        <v>904</v>
      </c>
      <c r="C438" s="284" t="s">
        <v>903</v>
      </c>
      <c r="D438" s="286" t="s">
        <v>898</v>
      </c>
      <c r="E438" s="285" t="s">
        <v>300</v>
      </c>
      <c r="F438" s="284">
        <v>0.52500000000000002</v>
      </c>
      <c r="G438" s="284">
        <v>6.7500000000000004E-2</v>
      </c>
      <c r="H438" s="284">
        <v>2.58</v>
      </c>
      <c r="I438" s="283" t="s">
        <v>241</v>
      </c>
      <c r="J438" s="285" t="s">
        <v>972</v>
      </c>
      <c r="T438" s="318" t="str">
        <f t="shared" si="71"/>
        <v>トラック・バス</v>
      </c>
      <c r="U438" s="300" t="str">
        <f t="shared" si="72"/>
        <v>軽油</v>
      </c>
      <c r="V438" s="300" t="str">
        <f t="shared" si="73"/>
        <v>1.7～2.5 t</v>
      </c>
      <c r="W438" s="300" t="str">
        <f t="shared" si="74"/>
        <v>H9・H10</v>
      </c>
      <c r="X438" s="301" t="str">
        <f t="shared" si="75"/>
        <v>WN</v>
      </c>
      <c r="Y438" s="380" t="s">
        <v>1713</v>
      </c>
      <c r="Z438" s="300">
        <f t="shared" si="76"/>
        <v>0.52500000000000002</v>
      </c>
      <c r="AA438" s="300">
        <f t="shared" si="77"/>
        <v>6.7500000000000004E-2</v>
      </c>
      <c r="AB438" s="361">
        <f t="shared" si="78"/>
        <v>2.58</v>
      </c>
    </row>
    <row r="439" spans="1:28" x14ac:dyDescent="0.2">
      <c r="A439" s="72" t="str">
        <f t="shared" si="82"/>
        <v>貨2軽DP</v>
      </c>
      <c r="B439" s="275" t="s">
        <v>904</v>
      </c>
      <c r="C439" s="275" t="s">
        <v>903</v>
      </c>
      <c r="D439" s="276" t="s">
        <v>898</v>
      </c>
      <c r="E439" s="276" t="s">
        <v>301</v>
      </c>
      <c r="F439" s="275">
        <v>0.35</v>
      </c>
      <c r="G439" s="275">
        <v>4.4999999999999998E-2</v>
      </c>
      <c r="H439" s="72">
        <v>2.58</v>
      </c>
      <c r="I439" s="277" t="s">
        <v>833</v>
      </c>
      <c r="J439" s="275" t="s">
        <v>244</v>
      </c>
      <c r="T439" s="318" t="str">
        <f t="shared" si="71"/>
        <v>トラック・バス</v>
      </c>
      <c r="U439" s="300" t="str">
        <f t="shared" si="72"/>
        <v>軽油</v>
      </c>
      <c r="V439" s="300" t="str">
        <f t="shared" si="73"/>
        <v>1.7～2.5 t</v>
      </c>
      <c r="W439" s="300" t="str">
        <f t="shared" si="74"/>
        <v>H9・H10</v>
      </c>
      <c r="X439" s="301" t="str">
        <f t="shared" si="75"/>
        <v>DP</v>
      </c>
      <c r="Y439" s="380" t="s">
        <v>1714</v>
      </c>
      <c r="Z439" s="300">
        <f t="shared" si="76"/>
        <v>0.35</v>
      </c>
      <c r="AA439" s="300">
        <f t="shared" si="77"/>
        <v>4.4999999999999998E-2</v>
      </c>
      <c r="AB439" s="361">
        <f t="shared" si="78"/>
        <v>2.58</v>
      </c>
    </row>
    <row r="440" spans="1:28" x14ac:dyDescent="0.2">
      <c r="A440" s="72" t="str">
        <f t="shared" si="82"/>
        <v>貨2軽WP</v>
      </c>
      <c r="B440" s="275" t="s">
        <v>904</v>
      </c>
      <c r="C440" s="275" t="s">
        <v>903</v>
      </c>
      <c r="D440" s="276" t="s">
        <v>898</v>
      </c>
      <c r="E440" s="276" t="s">
        <v>302</v>
      </c>
      <c r="F440" s="275">
        <v>0.35</v>
      </c>
      <c r="G440" s="275">
        <v>4.4999999999999998E-2</v>
      </c>
      <c r="H440" s="284">
        <v>2.58</v>
      </c>
      <c r="I440" s="277" t="s">
        <v>241</v>
      </c>
      <c r="J440" s="275" t="s">
        <v>973</v>
      </c>
      <c r="T440" s="318" t="str">
        <f t="shared" si="71"/>
        <v>トラック・バス</v>
      </c>
      <c r="U440" s="300" t="str">
        <f t="shared" si="72"/>
        <v>軽油</v>
      </c>
      <c r="V440" s="300" t="str">
        <f t="shared" si="73"/>
        <v>1.7～2.5 t</v>
      </c>
      <c r="W440" s="300" t="str">
        <f t="shared" si="74"/>
        <v>H9・H10</v>
      </c>
      <c r="X440" s="301" t="str">
        <f t="shared" si="75"/>
        <v>WP</v>
      </c>
      <c r="Y440" s="380" t="s">
        <v>1714</v>
      </c>
      <c r="Z440" s="300">
        <f t="shared" si="76"/>
        <v>0.35</v>
      </c>
      <c r="AA440" s="300">
        <f t="shared" si="77"/>
        <v>4.4999999999999998E-2</v>
      </c>
      <c r="AB440" s="361">
        <f t="shared" si="78"/>
        <v>2.58</v>
      </c>
    </row>
    <row r="441" spans="1:28" x14ac:dyDescent="0.2">
      <c r="A441" s="72" t="str">
        <f t="shared" si="82"/>
        <v>貨2軽DQ</v>
      </c>
      <c r="B441" s="275" t="s">
        <v>904</v>
      </c>
      <c r="C441" s="275" t="s">
        <v>903</v>
      </c>
      <c r="D441" s="276" t="s">
        <v>898</v>
      </c>
      <c r="E441" s="276" t="s">
        <v>303</v>
      </c>
      <c r="F441" s="275">
        <v>0.17499999999999999</v>
      </c>
      <c r="G441" s="275">
        <v>2.2499999999999999E-2</v>
      </c>
      <c r="H441" s="72">
        <v>2.58</v>
      </c>
      <c r="I441" s="277" t="s">
        <v>833</v>
      </c>
      <c r="J441" s="276" t="s">
        <v>245</v>
      </c>
      <c r="T441" s="318" t="str">
        <f t="shared" si="71"/>
        <v>トラック・バス</v>
      </c>
      <c r="U441" s="300" t="str">
        <f t="shared" si="72"/>
        <v>軽油</v>
      </c>
      <c r="V441" s="300" t="str">
        <f t="shared" si="73"/>
        <v>1.7～2.5 t</v>
      </c>
      <c r="W441" s="300" t="str">
        <f t="shared" si="74"/>
        <v>H9・H10</v>
      </c>
      <c r="X441" s="301" t="str">
        <f t="shared" si="75"/>
        <v>DQ</v>
      </c>
      <c r="Y441" s="380" t="s">
        <v>1715</v>
      </c>
      <c r="Z441" s="300">
        <f t="shared" si="76"/>
        <v>0.17499999999999999</v>
      </c>
      <c r="AA441" s="300">
        <f t="shared" si="77"/>
        <v>2.2499999999999999E-2</v>
      </c>
      <c r="AB441" s="361">
        <f t="shared" si="78"/>
        <v>2.58</v>
      </c>
    </row>
    <row r="442" spans="1:28" x14ac:dyDescent="0.2">
      <c r="A442" s="72" t="str">
        <f t="shared" si="82"/>
        <v>貨2軽WQ</v>
      </c>
      <c r="B442" s="275" t="s">
        <v>904</v>
      </c>
      <c r="C442" s="275" t="s">
        <v>903</v>
      </c>
      <c r="D442" s="276" t="s">
        <v>898</v>
      </c>
      <c r="E442" s="276" t="s">
        <v>304</v>
      </c>
      <c r="F442" s="275">
        <v>0.17499999999999999</v>
      </c>
      <c r="G442" s="275">
        <v>2.2499999999999999E-2</v>
      </c>
      <c r="H442" s="284">
        <v>2.58</v>
      </c>
      <c r="I442" s="277" t="s">
        <v>241</v>
      </c>
      <c r="J442" s="276" t="s">
        <v>974</v>
      </c>
      <c r="T442" s="318" t="str">
        <f t="shared" si="71"/>
        <v>トラック・バス</v>
      </c>
      <c r="U442" s="300" t="str">
        <f t="shared" si="72"/>
        <v>軽油</v>
      </c>
      <c r="V442" s="300" t="str">
        <f t="shared" si="73"/>
        <v>1.7～2.5 t</v>
      </c>
      <c r="W442" s="300" t="str">
        <f t="shared" si="74"/>
        <v>H9・H10</v>
      </c>
      <c r="X442" s="301" t="str">
        <f t="shared" si="75"/>
        <v>WQ</v>
      </c>
      <c r="Y442" s="380" t="s">
        <v>1715</v>
      </c>
      <c r="Z442" s="300">
        <f t="shared" si="76"/>
        <v>0.17499999999999999</v>
      </c>
      <c r="AA442" s="300">
        <f t="shared" si="77"/>
        <v>2.2499999999999999E-2</v>
      </c>
      <c r="AB442" s="361">
        <f t="shared" si="78"/>
        <v>2.58</v>
      </c>
    </row>
    <row r="443" spans="1:28" x14ac:dyDescent="0.2">
      <c r="A443" s="72" t="str">
        <f t="shared" si="82"/>
        <v>貨2軽KQ</v>
      </c>
      <c r="B443" s="72" t="s">
        <v>904</v>
      </c>
      <c r="C443" s="72" t="s">
        <v>903</v>
      </c>
      <c r="D443" s="72" t="s">
        <v>20</v>
      </c>
      <c r="E443" s="72" t="s">
        <v>128</v>
      </c>
      <c r="F443" s="72">
        <v>0.49</v>
      </c>
      <c r="G443" s="72">
        <v>0.06</v>
      </c>
      <c r="H443" s="72">
        <v>2.58</v>
      </c>
      <c r="I443" s="12" t="s">
        <v>833</v>
      </c>
      <c r="T443" s="318" t="str">
        <f t="shared" si="71"/>
        <v>トラック・バス</v>
      </c>
      <c r="U443" s="300" t="str">
        <f t="shared" si="72"/>
        <v>軽油</v>
      </c>
      <c r="V443" s="300" t="str">
        <f t="shared" si="73"/>
        <v>1.7～2.5 t</v>
      </c>
      <c r="W443" s="300" t="str">
        <f t="shared" si="74"/>
        <v>H15</v>
      </c>
      <c r="X443" s="301" t="str">
        <f t="shared" si="75"/>
        <v>KQ</v>
      </c>
      <c r="Y443" s="380"/>
      <c r="Z443" s="300">
        <f t="shared" si="76"/>
        <v>0.49</v>
      </c>
      <c r="AA443" s="300">
        <f t="shared" si="77"/>
        <v>0.06</v>
      </c>
      <c r="AB443" s="361">
        <f t="shared" si="78"/>
        <v>2.58</v>
      </c>
    </row>
    <row r="444" spans="1:28" x14ac:dyDescent="0.2">
      <c r="A444" s="72" t="str">
        <f t="shared" si="82"/>
        <v>貨2軽HX</v>
      </c>
      <c r="B444" s="72" t="s">
        <v>904</v>
      </c>
      <c r="C444" s="72" t="s">
        <v>903</v>
      </c>
      <c r="D444" s="72" t="s">
        <v>20</v>
      </c>
      <c r="E444" s="72" t="s">
        <v>115</v>
      </c>
      <c r="F444" s="72">
        <v>0.245</v>
      </c>
      <c r="G444" s="72">
        <v>0.03</v>
      </c>
      <c r="H444" s="72">
        <v>2.58</v>
      </c>
      <c r="I444" s="12" t="s">
        <v>241</v>
      </c>
      <c r="J444" s="72" t="s">
        <v>242</v>
      </c>
      <c r="T444" s="318" t="str">
        <f t="shared" si="71"/>
        <v>トラック・バス</v>
      </c>
      <c r="U444" s="300" t="str">
        <f t="shared" si="72"/>
        <v>軽油</v>
      </c>
      <c r="V444" s="300" t="str">
        <f t="shared" si="73"/>
        <v>1.7～2.5 t</v>
      </c>
      <c r="W444" s="300" t="str">
        <f t="shared" si="74"/>
        <v>H15</v>
      </c>
      <c r="X444" s="301" t="str">
        <f t="shared" si="75"/>
        <v>HX</v>
      </c>
      <c r="Y444" s="380"/>
      <c r="Z444" s="300">
        <f t="shared" si="76"/>
        <v>0.245</v>
      </c>
      <c r="AA444" s="300">
        <f t="shared" si="77"/>
        <v>0.03</v>
      </c>
      <c r="AB444" s="361">
        <f t="shared" si="78"/>
        <v>2.58</v>
      </c>
    </row>
    <row r="445" spans="1:28" x14ac:dyDescent="0.2">
      <c r="A445" s="72" t="str">
        <f t="shared" si="82"/>
        <v>貨2軽TJ</v>
      </c>
      <c r="B445" s="72" t="s">
        <v>904</v>
      </c>
      <c r="C445" s="72" t="s">
        <v>903</v>
      </c>
      <c r="D445" s="72" t="s">
        <v>20</v>
      </c>
      <c r="E445" s="72" t="s">
        <v>155</v>
      </c>
      <c r="F445" s="72">
        <v>0.36749999999999999</v>
      </c>
      <c r="G445" s="72">
        <v>4.4999999999999998E-2</v>
      </c>
      <c r="H445" s="284">
        <v>2.58</v>
      </c>
      <c r="I445" s="12" t="s">
        <v>833</v>
      </c>
      <c r="J445" s="72" t="s">
        <v>243</v>
      </c>
      <c r="T445" s="318" t="str">
        <f t="shared" si="71"/>
        <v>トラック・バス</v>
      </c>
      <c r="U445" s="300" t="str">
        <f t="shared" si="72"/>
        <v>軽油</v>
      </c>
      <c r="V445" s="300" t="str">
        <f t="shared" si="73"/>
        <v>1.7～2.5 t</v>
      </c>
      <c r="W445" s="300" t="str">
        <f t="shared" si="74"/>
        <v>H15</v>
      </c>
      <c r="X445" s="301" t="str">
        <f t="shared" si="75"/>
        <v>TJ</v>
      </c>
      <c r="Y445" s="380" t="s">
        <v>1713</v>
      </c>
      <c r="Z445" s="300">
        <f t="shared" si="76"/>
        <v>0.36749999999999999</v>
      </c>
      <c r="AA445" s="300">
        <f t="shared" si="77"/>
        <v>4.4999999999999998E-2</v>
      </c>
      <c r="AB445" s="361">
        <f t="shared" si="78"/>
        <v>2.58</v>
      </c>
    </row>
    <row r="446" spans="1:28" x14ac:dyDescent="0.2">
      <c r="A446" s="72" t="str">
        <f t="shared" si="82"/>
        <v>貨2軽XJ</v>
      </c>
      <c r="B446" s="72" t="s">
        <v>904</v>
      </c>
      <c r="C446" s="72" t="s">
        <v>903</v>
      </c>
      <c r="D446" s="72" t="s">
        <v>20</v>
      </c>
      <c r="E446" s="72" t="s">
        <v>184</v>
      </c>
      <c r="F446" s="72">
        <v>0.36749999999999999</v>
      </c>
      <c r="G446" s="72">
        <v>4.4999999999999998E-2</v>
      </c>
      <c r="H446" s="72">
        <v>2.58</v>
      </c>
      <c r="I446" s="12" t="s">
        <v>241</v>
      </c>
      <c r="J446" s="72" t="s">
        <v>972</v>
      </c>
      <c r="T446" s="318" t="str">
        <f t="shared" si="71"/>
        <v>トラック・バス</v>
      </c>
      <c r="U446" s="300" t="str">
        <f t="shared" si="72"/>
        <v>軽油</v>
      </c>
      <c r="V446" s="300" t="str">
        <f t="shared" si="73"/>
        <v>1.7～2.5 t</v>
      </c>
      <c r="W446" s="300" t="str">
        <f t="shared" si="74"/>
        <v>H15</v>
      </c>
      <c r="X446" s="301" t="str">
        <f t="shared" si="75"/>
        <v>XJ</v>
      </c>
      <c r="Y446" s="380" t="s">
        <v>1713</v>
      </c>
      <c r="Z446" s="300">
        <f t="shared" si="76"/>
        <v>0.36749999999999999</v>
      </c>
      <c r="AA446" s="300">
        <f t="shared" si="77"/>
        <v>4.4999999999999998E-2</v>
      </c>
      <c r="AB446" s="361">
        <f t="shared" si="78"/>
        <v>2.58</v>
      </c>
    </row>
    <row r="447" spans="1:28" x14ac:dyDescent="0.2">
      <c r="A447" s="72" t="str">
        <f t="shared" si="82"/>
        <v>貨2軽LJ</v>
      </c>
      <c r="B447" s="72" t="s">
        <v>904</v>
      </c>
      <c r="C447" s="72" t="s">
        <v>903</v>
      </c>
      <c r="D447" s="72" t="s">
        <v>20</v>
      </c>
      <c r="E447" s="72" t="s">
        <v>132</v>
      </c>
      <c r="F447" s="72">
        <v>0.245</v>
      </c>
      <c r="G447" s="72">
        <v>0.03</v>
      </c>
      <c r="H447" s="284">
        <v>2.58</v>
      </c>
      <c r="I447" s="12" t="s">
        <v>833</v>
      </c>
      <c r="J447" s="72" t="s">
        <v>244</v>
      </c>
      <c r="T447" s="318" t="str">
        <f t="shared" si="71"/>
        <v>トラック・バス</v>
      </c>
      <c r="U447" s="300" t="str">
        <f t="shared" si="72"/>
        <v>軽油</v>
      </c>
      <c r="V447" s="300" t="str">
        <f t="shared" si="73"/>
        <v>1.7～2.5 t</v>
      </c>
      <c r="W447" s="300" t="str">
        <f t="shared" si="74"/>
        <v>H15</v>
      </c>
      <c r="X447" s="301" t="str">
        <f t="shared" si="75"/>
        <v>LJ</v>
      </c>
      <c r="Y447" s="380" t="s">
        <v>1714</v>
      </c>
      <c r="Z447" s="300">
        <f t="shared" si="76"/>
        <v>0.245</v>
      </c>
      <c r="AA447" s="300">
        <f t="shared" si="77"/>
        <v>0.03</v>
      </c>
      <c r="AB447" s="361">
        <f t="shared" si="78"/>
        <v>2.58</v>
      </c>
    </row>
    <row r="448" spans="1:28" x14ac:dyDescent="0.2">
      <c r="A448" s="72" t="str">
        <f t="shared" si="82"/>
        <v>貨2軽YJ</v>
      </c>
      <c r="B448" s="72" t="s">
        <v>904</v>
      </c>
      <c r="C448" s="72" t="s">
        <v>903</v>
      </c>
      <c r="D448" s="72" t="s">
        <v>20</v>
      </c>
      <c r="E448" s="72" t="s">
        <v>190</v>
      </c>
      <c r="F448" s="72">
        <v>0.245</v>
      </c>
      <c r="G448" s="72">
        <v>0.03</v>
      </c>
      <c r="H448" s="72">
        <v>2.58</v>
      </c>
      <c r="I448" s="12" t="s">
        <v>241</v>
      </c>
      <c r="J448" s="72" t="s">
        <v>973</v>
      </c>
      <c r="T448" s="318" t="str">
        <f t="shared" si="71"/>
        <v>トラック・バス</v>
      </c>
      <c r="U448" s="300" t="str">
        <f t="shared" si="72"/>
        <v>軽油</v>
      </c>
      <c r="V448" s="300" t="str">
        <f t="shared" si="73"/>
        <v>1.7～2.5 t</v>
      </c>
      <c r="W448" s="300" t="str">
        <f t="shared" si="74"/>
        <v>H15</v>
      </c>
      <c r="X448" s="301" t="str">
        <f t="shared" si="75"/>
        <v>YJ</v>
      </c>
      <c r="Y448" s="380" t="s">
        <v>1714</v>
      </c>
      <c r="Z448" s="300">
        <f t="shared" si="76"/>
        <v>0.245</v>
      </c>
      <c r="AA448" s="300">
        <f t="shared" si="77"/>
        <v>0.03</v>
      </c>
      <c r="AB448" s="361">
        <f t="shared" si="78"/>
        <v>2.58</v>
      </c>
    </row>
    <row r="449" spans="1:28" x14ac:dyDescent="0.2">
      <c r="A449" s="72" t="str">
        <f t="shared" si="82"/>
        <v>貨2軽UJ</v>
      </c>
      <c r="B449" s="72" t="s">
        <v>904</v>
      </c>
      <c r="C449" s="72" t="s">
        <v>903</v>
      </c>
      <c r="D449" s="72" t="s">
        <v>20</v>
      </c>
      <c r="E449" s="72" t="s">
        <v>161</v>
      </c>
      <c r="F449" s="72">
        <v>0.1225</v>
      </c>
      <c r="G449" s="72">
        <v>1.4999999999999999E-2</v>
      </c>
      <c r="H449" s="284">
        <v>2.58</v>
      </c>
      <c r="I449" s="12" t="s">
        <v>833</v>
      </c>
      <c r="J449" s="72" t="s">
        <v>245</v>
      </c>
      <c r="T449" s="318" t="str">
        <f t="shared" si="71"/>
        <v>トラック・バス</v>
      </c>
      <c r="U449" s="300" t="str">
        <f t="shared" si="72"/>
        <v>軽油</v>
      </c>
      <c r="V449" s="300" t="str">
        <f t="shared" si="73"/>
        <v>1.7～2.5 t</v>
      </c>
      <c r="W449" s="300" t="str">
        <f t="shared" si="74"/>
        <v>H15</v>
      </c>
      <c r="X449" s="301" t="str">
        <f t="shared" si="75"/>
        <v>UJ</v>
      </c>
      <c r="Y449" s="380" t="s">
        <v>1715</v>
      </c>
      <c r="Z449" s="300">
        <f t="shared" si="76"/>
        <v>0.1225</v>
      </c>
      <c r="AA449" s="300">
        <f t="shared" si="77"/>
        <v>1.4999999999999999E-2</v>
      </c>
      <c r="AB449" s="361">
        <f t="shared" si="78"/>
        <v>2.58</v>
      </c>
    </row>
    <row r="450" spans="1:28" x14ac:dyDescent="0.2">
      <c r="A450" s="72" t="str">
        <f t="shared" si="82"/>
        <v>貨2軽ZJ</v>
      </c>
      <c r="B450" s="72" t="s">
        <v>904</v>
      </c>
      <c r="C450" s="72" t="s">
        <v>903</v>
      </c>
      <c r="D450" s="72" t="s">
        <v>20</v>
      </c>
      <c r="E450" s="72" t="s">
        <v>195</v>
      </c>
      <c r="F450" s="72">
        <v>0.1225</v>
      </c>
      <c r="G450" s="72">
        <v>1.4999999999999999E-2</v>
      </c>
      <c r="H450" s="72">
        <v>2.58</v>
      </c>
      <c r="I450" s="12" t="s">
        <v>241</v>
      </c>
      <c r="J450" s="72" t="s">
        <v>974</v>
      </c>
      <c r="T450" s="318" t="str">
        <f t="shared" si="71"/>
        <v>トラック・バス</v>
      </c>
      <c r="U450" s="300" t="str">
        <f t="shared" si="72"/>
        <v>軽油</v>
      </c>
      <c r="V450" s="300" t="str">
        <f t="shared" si="73"/>
        <v>1.7～2.5 t</v>
      </c>
      <c r="W450" s="300" t="str">
        <f t="shared" si="74"/>
        <v>H15</v>
      </c>
      <c r="X450" s="301" t="str">
        <f t="shared" si="75"/>
        <v>ZJ</v>
      </c>
      <c r="Y450" s="380" t="s">
        <v>1715</v>
      </c>
      <c r="Z450" s="300">
        <f t="shared" si="76"/>
        <v>0.1225</v>
      </c>
      <c r="AA450" s="300">
        <f t="shared" si="77"/>
        <v>1.4999999999999999E-2</v>
      </c>
      <c r="AB450" s="361">
        <f t="shared" si="78"/>
        <v>2.58</v>
      </c>
    </row>
    <row r="451" spans="1:28" x14ac:dyDescent="0.2">
      <c r="A451" s="72" t="str">
        <f t="shared" si="82"/>
        <v>貨2軽ADF</v>
      </c>
      <c r="B451" s="72" t="s">
        <v>904</v>
      </c>
      <c r="C451" s="72" t="s">
        <v>903</v>
      </c>
      <c r="D451" s="72" t="s">
        <v>839</v>
      </c>
      <c r="E451" s="72" t="s">
        <v>305</v>
      </c>
      <c r="F451" s="72">
        <v>0.25</v>
      </c>
      <c r="G451" s="72">
        <v>1.4999999999999999E-2</v>
      </c>
      <c r="H451" s="284">
        <v>2.58</v>
      </c>
      <c r="I451" s="12" t="s">
        <v>1085</v>
      </c>
      <c r="T451" s="318" t="str">
        <f t="shared" si="71"/>
        <v>トラック・バス</v>
      </c>
      <c r="U451" s="300" t="str">
        <f t="shared" si="72"/>
        <v>軽油</v>
      </c>
      <c r="V451" s="300" t="str">
        <f t="shared" si="73"/>
        <v>1.7～2.5 t</v>
      </c>
      <c r="W451" s="300" t="str">
        <f t="shared" si="74"/>
        <v>H17</v>
      </c>
      <c r="X451" s="301" t="str">
        <f t="shared" si="75"/>
        <v>ADF</v>
      </c>
      <c r="Y451" s="380"/>
      <c r="Z451" s="300">
        <f t="shared" si="76"/>
        <v>0.25</v>
      </c>
      <c r="AA451" s="300">
        <f t="shared" si="77"/>
        <v>1.4999999999999999E-2</v>
      </c>
      <c r="AB451" s="361">
        <f t="shared" si="78"/>
        <v>2.58</v>
      </c>
    </row>
    <row r="452" spans="1:28" x14ac:dyDescent="0.2">
      <c r="A452" s="72" t="str">
        <f t="shared" si="82"/>
        <v>貨2軽ACF</v>
      </c>
      <c r="B452" s="72" t="s">
        <v>904</v>
      </c>
      <c r="C452" s="72" t="s">
        <v>903</v>
      </c>
      <c r="D452" s="72" t="s">
        <v>839</v>
      </c>
      <c r="E452" s="72" t="s">
        <v>306</v>
      </c>
      <c r="F452" s="72">
        <v>0.125</v>
      </c>
      <c r="G452" s="72">
        <v>7.4999999999999997E-3</v>
      </c>
      <c r="H452" s="72">
        <v>2.58</v>
      </c>
      <c r="I452" s="12" t="s">
        <v>241</v>
      </c>
      <c r="J452" s="72" t="s">
        <v>242</v>
      </c>
      <c r="T452" s="318" t="str">
        <f t="shared" si="71"/>
        <v>トラック・バス</v>
      </c>
      <c r="U452" s="300" t="str">
        <f t="shared" si="72"/>
        <v>軽油</v>
      </c>
      <c r="V452" s="300" t="str">
        <f t="shared" si="73"/>
        <v>1.7～2.5 t</v>
      </c>
      <c r="W452" s="300" t="str">
        <f t="shared" si="74"/>
        <v>H17</v>
      </c>
      <c r="X452" s="301" t="str">
        <f t="shared" si="75"/>
        <v>ACF</v>
      </c>
      <c r="Y452" s="380"/>
      <c r="Z452" s="300">
        <f t="shared" si="76"/>
        <v>0.125</v>
      </c>
      <c r="AA452" s="300">
        <f t="shared" si="77"/>
        <v>7.4999999999999997E-3</v>
      </c>
      <c r="AB452" s="361">
        <f t="shared" si="78"/>
        <v>2.58</v>
      </c>
    </row>
    <row r="453" spans="1:28" x14ac:dyDescent="0.2">
      <c r="A453" s="72" t="str">
        <f t="shared" ref="A453:A459" si="83">CONCATENATE(C453,E453)</f>
        <v>貨2軽AMF</v>
      </c>
      <c r="B453" s="72" t="s">
        <v>904</v>
      </c>
      <c r="C453" s="72" t="s">
        <v>903</v>
      </c>
      <c r="D453" s="72" t="s">
        <v>839</v>
      </c>
      <c r="E453" s="291" t="s">
        <v>1530</v>
      </c>
      <c r="F453" s="291">
        <v>6.25E-2</v>
      </c>
      <c r="G453" s="291">
        <v>3.7499999999999999E-3</v>
      </c>
      <c r="H453" s="72">
        <v>2.58</v>
      </c>
      <c r="I453" s="12" t="s">
        <v>1480</v>
      </c>
      <c r="T453" s="318" t="str">
        <f t="shared" ref="T453:T516" si="84">IF(LEFT(C453,1)="貨","トラック・バス","乗用車")</f>
        <v>トラック・バス</v>
      </c>
      <c r="U453" s="300" t="str">
        <f t="shared" ref="U453:U516" si="85">VLOOKUP(RIGHT(C453,1),$AL$4:$AM$8,2,FALSE)</f>
        <v>軽油</v>
      </c>
      <c r="V453" s="300" t="str">
        <f t="shared" ref="V453:V516" si="86">VLOOKUP(VALUE(MID(C453,2,1)),$AL$10:$AM$15,2,FALSE)</f>
        <v>1.7～2.5 t</v>
      </c>
      <c r="W453" s="300" t="str">
        <f t="shared" ref="W453:W516" si="87">D453</f>
        <v>H17</v>
      </c>
      <c r="X453" s="301" t="str">
        <f t="shared" ref="X453:X516" si="88">E453</f>
        <v>AMF</v>
      </c>
      <c r="Y453" s="380"/>
      <c r="Z453" s="300">
        <f t="shared" ref="Z453:Z516" si="89">F453</f>
        <v>6.25E-2</v>
      </c>
      <c r="AA453" s="300">
        <f t="shared" ref="AA453:AA516" si="90">G453</f>
        <v>3.7499999999999999E-3</v>
      </c>
      <c r="AB453" s="361">
        <f t="shared" ref="AB453:AB516" si="91">H453</f>
        <v>2.58</v>
      </c>
    </row>
    <row r="454" spans="1:28" x14ac:dyDescent="0.2">
      <c r="A454" s="72" t="str">
        <f t="shared" si="83"/>
        <v>貨2軽CCF</v>
      </c>
      <c r="B454" s="72" t="s">
        <v>904</v>
      </c>
      <c r="C454" s="72" t="s">
        <v>903</v>
      </c>
      <c r="D454" s="72" t="s">
        <v>839</v>
      </c>
      <c r="E454" s="72" t="s">
        <v>899</v>
      </c>
      <c r="F454" s="72">
        <v>0.125</v>
      </c>
      <c r="G454" s="72">
        <v>7.4999999999999997E-3</v>
      </c>
      <c r="H454" s="284">
        <v>2.58</v>
      </c>
      <c r="I454" s="12" t="s">
        <v>241</v>
      </c>
      <c r="J454" s="72" t="s">
        <v>974</v>
      </c>
      <c r="T454" s="318" t="str">
        <f t="shared" si="84"/>
        <v>トラック・バス</v>
      </c>
      <c r="U454" s="300" t="str">
        <f t="shared" si="85"/>
        <v>軽油</v>
      </c>
      <c r="V454" s="300" t="str">
        <f t="shared" si="86"/>
        <v>1.7～2.5 t</v>
      </c>
      <c r="W454" s="300" t="str">
        <f t="shared" si="87"/>
        <v>H17</v>
      </c>
      <c r="X454" s="301" t="str">
        <f t="shared" si="88"/>
        <v>CCF</v>
      </c>
      <c r="Y454" s="380" t="s">
        <v>1056</v>
      </c>
      <c r="Z454" s="300">
        <f t="shared" si="89"/>
        <v>0.125</v>
      </c>
      <c r="AA454" s="300">
        <f t="shared" si="90"/>
        <v>7.4999999999999997E-3</v>
      </c>
      <c r="AB454" s="361">
        <f t="shared" si="91"/>
        <v>2.58</v>
      </c>
    </row>
    <row r="455" spans="1:28" x14ac:dyDescent="0.2">
      <c r="A455" s="72" t="str">
        <f t="shared" si="83"/>
        <v>貨2軽CDF</v>
      </c>
      <c r="B455" s="72" t="s">
        <v>904</v>
      </c>
      <c r="C455" s="72" t="s">
        <v>903</v>
      </c>
      <c r="D455" s="72" t="s">
        <v>839</v>
      </c>
      <c r="E455" s="72" t="s">
        <v>900</v>
      </c>
      <c r="F455" s="72">
        <v>0.125</v>
      </c>
      <c r="G455" s="72">
        <v>7.4999999999999997E-3</v>
      </c>
      <c r="H455" s="72">
        <v>2.58</v>
      </c>
      <c r="I455" s="12" t="s">
        <v>1085</v>
      </c>
      <c r="J455" s="72" t="s">
        <v>245</v>
      </c>
      <c r="T455" s="318" t="str">
        <f t="shared" si="84"/>
        <v>トラック・バス</v>
      </c>
      <c r="U455" s="300" t="str">
        <f t="shared" si="85"/>
        <v>軽油</v>
      </c>
      <c r="V455" s="300" t="str">
        <f t="shared" si="86"/>
        <v>1.7～2.5 t</v>
      </c>
      <c r="W455" s="300" t="str">
        <f t="shared" si="87"/>
        <v>H17</v>
      </c>
      <c r="X455" s="301" t="str">
        <f t="shared" si="88"/>
        <v>CDF</v>
      </c>
      <c r="Y455" s="380" t="s">
        <v>1056</v>
      </c>
      <c r="Z455" s="300">
        <f t="shared" si="89"/>
        <v>0.125</v>
      </c>
      <c r="AA455" s="300">
        <f t="shared" si="90"/>
        <v>7.4999999999999997E-3</v>
      </c>
      <c r="AB455" s="361">
        <f t="shared" si="91"/>
        <v>2.58</v>
      </c>
    </row>
    <row r="456" spans="1:28" x14ac:dyDescent="0.2">
      <c r="A456" s="72" t="str">
        <f t="shared" si="83"/>
        <v>貨2軽CMF</v>
      </c>
      <c r="B456" s="72" t="s">
        <v>904</v>
      </c>
      <c r="C456" s="72" t="s">
        <v>903</v>
      </c>
      <c r="D456" s="72" t="s">
        <v>839</v>
      </c>
      <c r="E456" s="291" t="s">
        <v>1531</v>
      </c>
      <c r="F456" s="72">
        <v>0.125</v>
      </c>
      <c r="G456" s="72">
        <v>7.4999999999999997E-3</v>
      </c>
      <c r="H456" s="284">
        <v>2.58</v>
      </c>
      <c r="I456" s="12" t="s">
        <v>498</v>
      </c>
      <c r="T456" s="318" t="str">
        <f t="shared" si="84"/>
        <v>トラック・バス</v>
      </c>
      <c r="U456" s="300" t="str">
        <f t="shared" si="85"/>
        <v>軽油</v>
      </c>
      <c r="V456" s="300" t="str">
        <f t="shared" si="86"/>
        <v>1.7～2.5 t</v>
      </c>
      <c r="W456" s="300" t="str">
        <f t="shared" si="87"/>
        <v>H17</v>
      </c>
      <c r="X456" s="301" t="str">
        <f t="shared" si="88"/>
        <v>CMF</v>
      </c>
      <c r="Y456" s="380" t="s">
        <v>1056</v>
      </c>
      <c r="Z456" s="300">
        <f t="shared" si="89"/>
        <v>0.125</v>
      </c>
      <c r="AA456" s="300">
        <f t="shared" si="90"/>
        <v>7.4999999999999997E-3</v>
      </c>
      <c r="AB456" s="361">
        <f t="shared" si="91"/>
        <v>2.58</v>
      </c>
    </row>
    <row r="457" spans="1:28" x14ac:dyDescent="0.2">
      <c r="A457" s="72" t="str">
        <f t="shared" si="83"/>
        <v>貨2軽DCF</v>
      </c>
      <c r="B457" s="72" t="s">
        <v>904</v>
      </c>
      <c r="C457" s="72" t="s">
        <v>903</v>
      </c>
      <c r="D457" s="72" t="s">
        <v>839</v>
      </c>
      <c r="E457" s="72" t="s">
        <v>901</v>
      </c>
      <c r="F457" s="72">
        <v>6.25E-2</v>
      </c>
      <c r="G457" s="72">
        <v>3.7499999999999999E-3</v>
      </c>
      <c r="H457" s="72">
        <v>2.58</v>
      </c>
      <c r="I457" s="12" t="s">
        <v>241</v>
      </c>
      <c r="J457" s="72" t="s">
        <v>1126</v>
      </c>
      <c r="T457" s="318" t="str">
        <f t="shared" si="84"/>
        <v>トラック・バス</v>
      </c>
      <c r="U457" s="300" t="str">
        <f t="shared" si="85"/>
        <v>軽油</v>
      </c>
      <c r="V457" s="300" t="str">
        <f t="shared" si="86"/>
        <v>1.7～2.5 t</v>
      </c>
      <c r="W457" s="300" t="str">
        <f t="shared" si="87"/>
        <v>H17</v>
      </c>
      <c r="X457" s="301" t="str">
        <f t="shared" si="88"/>
        <v>DCF</v>
      </c>
      <c r="Y457" s="380" t="s">
        <v>1057</v>
      </c>
      <c r="Z457" s="300">
        <f t="shared" si="89"/>
        <v>6.25E-2</v>
      </c>
      <c r="AA457" s="300">
        <f t="shared" si="90"/>
        <v>3.7499999999999999E-3</v>
      </c>
      <c r="AB457" s="361">
        <f t="shared" si="91"/>
        <v>2.58</v>
      </c>
    </row>
    <row r="458" spans="1:28" x14ac:dyDescent="0.2">
      <c r="A458" s="72" t="str">
        <f t="shared" si="83"/>
        <v>貨2軽DDF</v>
      </c>
      <c r="B458" s="72" t="s">
        <v>904</v>
      </c>
      <c r="C458" s="72" t="s">
        <v>903</v>
      </c>
      <c r="D458" s="72" t="s">
        <v>839</v>
      </c>
      <c r="E458" s="72" t="s">
        <v>902</v>
      </c>
      <c r="F458" s="72">
        <v>6.25E-2</v>
      </c>
      <c r="G458" s="72">
        <v>3.7499999999999999E-3</v>
      </c>
      <c r="H458" s="284">
        <v>2.58</v>
      </c>
      <c r="I458" s="12" t="s">
        <v>1085</v>
      </c>
      <c r="J458" s="72" t="s">
        <v>283</v>
      </c>
      <c r="T458" s="318" t="str">
        <f t="shared" si="84"/>
        <v>トラック・バス</v>
      </c>
      <c r="U458" s="300" t="str">
        <f t="shared" si="85"/>
        <v>軽油</v>
      </c>
      <c r="V458" s="300" t="str">
        <f t="shared" si="86"/>
        <v>1.7～2.5 t</v>
      </c>
      <c r="W458" s="300" t="str">
        <f t="shared" si="87"/>
        <v>H17</v>
      </c>
      <c r="X458" s="301" t="str">
        <f t="shared" si="88"/>
        <v>DDF</v>
      </c>
      <c r="Y458" s="380" t="s">
        <v>1057</v>
      </c>
      <c r="Z458" s="300">
        <f t="shared" si="89"/>
        <v>6.25E-2</v>
      </c>
      <c r="AA458" s="300">
        <f t="shared" si="90"/>
        <v>3.7499999999999999E-3</v>
      </c>
      <c r="AB458" s="361">
        <f t="shared" si="91"/>
        <v>2.58</v>
      </c>
    </row>
    <row r="459" spans="1:28" x14ac:dyDescent="0.2">
      <c r="A459" s="72" t="str">
        <f t="shared" si="83"/>
        <v>貨2軽DMF</v>
      </c>
      <c r="B459" s="72" t="s">
        <v>904</v>
      </c>
      <c r="C459" s="72" t="s">
        <v>903</v>
      </c>
      <c r="D459" s="72" t="s">
        <v>839</v>
      </c>
      <c r="E459" s="291" t="s">
        <v>1532</v>
      </c>
      <c r="F459" s="72">
        <v>6.25E-2</v>
      </c>
      <c r="G459" s="72">
        <v>3.7499999999999999E-3</v>
      </c>
      <c r="H459" s="72">
        <v>2.58</v>
      </c>
      <c r="I459" s="12" t="s">
        <v>498</v>
      </c>
      <c r="T459" s="318" t="str">
        <f t="shared" si="84"/>
        <v>トラック・バス</v>
      </c>
      <c r="U459" s="300" t="str">
        <f t="shared" si="85"/>
        <v>軽油</v>
      </c>
      <c r="V459" s="300" t="str">
        <f t="shared" si="86"/>
        <v>1.7～2.5 t</v>
      </c>
      <c r="W459" s="300" t="str">
        <f t="shared" si="87"/>
        <v>H17</v>
      </c>
      <c r="X459" s="301" t="str">
        <f t="shared" si="88"/>
        <v>DMF</v>
      </c>
      <c r="Y459" s="380" t="s">
        <v>1057</v>
      </c>
      <c r="Z459" s="300">
        <f t="shared" si="89"/>
        <v>6.25E-2</v>
      </c>
      <c r="AA459" s="300">
        <f t="shared" si="90"/>
        <v>3.7499999999999999E-3</v>
      </c>
      <c r="AB459" s="361">
        <f t="shared" si="91"/>
        <v>2.58</v>
      </c>
    </row>
    <row r="460" spans="1:28" x14ac:dyDescent="0.2">
      <c r="A460" s="72" t="str">
        <f t="shared" ref="A460:A467" si="92">CONCATENATE(C460,E460)</f>
        <v>貨2軽SDF</v>
      </c>
      <c r="B460" s="284" t="s">
        <v>904</v>
      </c>
      <c r="C460" s="284" t="s">
        <v>903</v>
      </c>
      <c r="D460" s="286" t="s">
        <v>1113</v>
      </c>
      <c r="E460" s="285" t="s">
        <v>307</v>
      </c>
      <c r="F460" s="284">
        <v>0.15</v>
      </c>
      <c r="G460" s="284">
        <v>7.0000000000000001E-3</v>
      </c>
      <c r="H460" s="284">
        <v>2.58</v>
      </c>
      <c r="I460" s="283" t="s">
        <v>285</v>
      </c>
      <c r="J460" s="285"/>
      <c r="T460" s="318" t="str">
        <f t="shared" si="84"/>
        <v>トラック・バス</v>
      </c>
      <c r="U460" s="300" t="str">
        <f t="shared" si="85"/>
        <v>軽油</v>
      </c>
      <c r="V460" s="300" t="str">
        <f t="shared" si="86"/>
        <v>1.7～2.5 t</v>
      </c>
      <c r="W460" s="300" t="str">
        <f t="shared" si="87"/>
        <v>H22</v>
      </c>
      <c r="X460" s="301" t="str">
        <f t="shared" si="88"/>
        <v>SDF</v>
      </c>
      <c r="Y460" s="380"/>
      <c r="Z460" s="300">
        <f t="shared" si="89"/>
        <v>0.15</v>
      </c>
      <c r="AA460" s="300">
        <f t="shared" si="90"/>
        <v>7.0000000000000001E-3</v>
      </c>
      <c r="AB460" s="361">
        <f t="shared" si="91"/>
        <v>2.58</v>
      </c>
    </row>
    <row r="461" spans="1:28" x14ac:dyDescent="0.2">
      <c r="A461" s="72" t="str">
        <f t="shared" si="92"/>
        <v>貨2軽SCF</v>
      </c>
      <c r="B461" s="284" t="s">
        <v>904</v>
      </c>
      <c r="C461" s="284" t="s">
        <v>903</v>
      </c>
      <c r="D461" s="286" t="s">
        <v>1113</v>
      </c>
      <c r="E461" s="285" t="s">
        <v>308</v>
      </c>
      <c r="F461" s="284">
        <v>7.4999999999999997E-2</v>
      </c>
      <c r="G461" s="284">
        <v>3.5000000000000001E-3</v>
      </c>
      <c r="H461" s="72">
        <v>2.58</v>
      </c>
      <c r="I461" s="283" t="s">
        <v>241</v>
      </c>
      <c r="J461" s="285" t="s">
        <v>242</v>
      </c>
      <c r="T461" s="318" t="str">
        <f t="shared" si="84"/>
        <v>トラック・バス</v>
      </c>
      <c r="U461" s="300" t="str">
        <f t="shared" si="85"/>
        <v>軽油</v>
      </c>
      <c r="V461" s="300" t="str">
        <f t="shared" si="86"/>
        <v>1.7～2.5 t</v>
      </c>
      <c r="W461" s="300" t="str">
        <f t="shared" si="87"/>
        <v>H22</v>
      </c>
      <c r="X461" s="301" t="str">
        <f t="shared" si="88"/>
        <v>SCF</v>
      </c>
      <c r="Y461" s="380"/>
      <c r="Z461" s="300">
        <f t="shared" si="89"/>
        <v>7.4999999999999997E-2</v>
      </c>
      <c r="AA461" s="300">
        <f t="shared" si="90"/>
        <v>3.5000000000000001E-3</v>
      </c>
      <c r="AB461" s="361">
        <f t="shared" si="91"/>
        <v>2.58</v>
      </c>
    </row>
    <row r="462" spans="1:28" x14ac:dyDescent="0.2">
      <c r="A462" s="72" t="str">
        <f t="shared" si="92"/>
        <v>貨2軽SMF</v>
      </c>
      <c r="B462" s="284" t="s">
        <v>904</v>
      </c>
      <c r="C462" s="284" t="s">
        <v>903</v>
      </c>
      <c r="D462" s="286" t="s">
        <v>1113</v>
      </c>
      <c r="E462" s="285" t="s">
        <v>1559</v>
      </c>
      <c r="F462" s="284">
        <v>3.7499999999999999E-2</v>
      </c>
      <c r="G462" s="284">
        <v>1.75E-3</v>
      </c>
      <c r="H462" s="72">
        <v>2.58</v>
      </c>
      <c r="I462" s="283" t="s">
        <v>1480</v>
      </c>
      <c r="J462" s="285"/>
      <c r="T462" s="318" t="str">
        <f t="shared" si="84"/>
        <v>トラック・バス</v>
      </c>
      <c r="U462" s="300" t="str">
        <f t="shared" si="85"/>
        <v>軽油</v>
      </c>
      <c r="V462" s="300" t="str">
        <f t="shared" si="86"/>
        <v>1.7～2.5 t</v>
      </c>
      <c r="W462" s="300" t="str">
        <f t="shared" si="87"/>
        <v>H22</v>
      </c>
      <c r="X462" s="301" t="str">
        <f t="shared" si="88"/>
        <v>SMF</v>
      </c>
      <c r="Y462" s="380"/>
      <c r="Z462" s="300">
        <f t="shared" si="89"/>
        <v>3.7499999999999999E-2</v>
      </c>
      <c r="AA462" s="300">
        <f t="shared" si="90"/>
        <v>1.75E-3</v>
      </c>
      <c r="AB462" s="361">
        <f t="shared" si="91"/>
        <v>2.58</v>
      </c>
    </row>
    <row r="463" spans="1:28" x14ac:dyDescent="0.2">
      <c r="A463" s="72" t="str">
        <f t="shared" si="92"/>
        <v>貨2軽TDF</v>
      </c>
      <c r="B463" s="284" t="s">
        <v>904</v>
      </c>
      <c r="C463" s="284" t="s">
        <v>903</v>
      </c>
      <c r="D463" s="286" t="s">
        <v>1113</v>
      </c>
      <c r="E463" s="285" t="s">
        <v>309</v>
      </c>
      <c r="F463" s="284">
        <v>0.13500000000000001</v>
      </c>
      <c r="G463" s="284">
        <v>6.3E-3</v>
      </c>
      <c r="H463" s="284">
        <v>2.58</v>
      </c>
      <c r="I463" s="283" t="s">
        <v>285</v>
      </c>
      <c r="J463" s="285" t="s">
        <v>1119</v>
      </c>
      <c r="T463" s="318" t="str">
        <f t="shared" si="84"/>
        <v>トラック・バス</v>
      </c>
      <c r="U463" s="300" t="str">
        <f t="shared" si="85"/>
        <v>軽油</v>
      </c>
      <c r="V463" s="300" t="str">
        <f t="shared" si="86"/>
        <v>1.7～2.5 t</v>
      </c>
      <c r="W463" s="300" t="str">
        <f t="shared" si="87"/>
        <v>H22</v>
      </c>
      <c r="X463" s="301" t="str">
        <f t="shared" si="88"/>
        <v>TDF</v>
      </c>
      <c r="Y463" s="380" t="s">
        <v>1705</v>
      </c>
      <c r="Z463" s="300">
        <f t="shared" si="89"/>
        <v>0.13500000000000001</v>
      </c>
      <c r="AA463" s="300">
        <f t="shared" si="90"/>
        <v>6.3E-3</v>
      </c>
      <c r="AB463" s="361">
        <f t="shared" si="91"/>
        <v>2.58</v>
      </c>
    </row>
    <row r="464" spans="1:28" ht="13.5" customHeight="1" x14ac:dyDescent="0.2">
      <c r="A464" s="72" t="str">
        <f t="shared" si="92"/>
        <v>貨2軽TCF</v>
      </c>
      <c r="B464" s="284" t="s">
        <v>904</v>
      </c>
      <c r="C464" s="284" t="s">
        <v>903</v>
      </c>
      <c r="D464" s="286" t="s">
        <v>1113</v>
      </c>
      <c r="E464" s="285" t="s">
        <v>310</v>
      </c>
      <c r="F464" s="284">
        <v>0.13500000000000001</v>
      </c>
      <c r="G464" s="284">
        <v>6.3E-3</v>
      </c>
      <c r="H464" s="72">
        <v>2.58</v>
      </c>
      <c r="I464" s="283" t="s">
        <v>241</v>
      </c>
      <c r="J464" s="285" t="s">
        <v>1123</v>
      </c>
      <c r="T464" s="318" t="str">
        <f t="shared" si="84"/>
        <v>トラック・バス</v>
      </c>
      <c r="U464" s="300" t="str">
        <f t="shared" si="85"/>
        <v>軽油</v>
      </c>
      <c r="V464" s="300" t="str">
        <f t="shared" si="86"/>
        <v>1.7～2.5 t</v>
      </c>
      <c r="W464" s="300" t="str">
        <f t="shared" si="87"/>
        <v>H22</v>
      </c>
      <c r="X464" s="301" t="str">
        <f t="shared" si="88"/>
        <v>TCF</v>
      </c>
      <c r="Y464" s="380" t="s">
        <v>1705</v>
      </c>
      <c r="Z464" s="300">
        <f t="shared" si="89"/>
        <v>0.13500000000000001</v>
      </c>
      <c r="AA464" s="300">
        <f t="shared" si="90"/>
        <v>6.3E-3</v>
      </c>
      <c r="AB464" s="361">
        <f t="shared" si="91"/>
        <v>2.58</v>
      </c>
    </row>
    <row r="465" spans="1:28" x14ac:dyDescent="0.2">
      <c r="A465" s="72" t="str">
        <f t="shared" si="92"/>
        <v>貨2軽TMF</v>
      </c>
      <c r="B465" s="284" t="s">
        <v>904</v>
      </c>
      <c r="C465" s="284" t="s">
        <v>903</v>
      </c>
      <c r="D465" s="286" t="s">
        <v>1113</v>
      </c>
      <c r="E465" s="285" t="s">
        <v>1558</v>
      </c>
      <c r="F465" s="284">
        <v>0.13500000000000001</v>
      </c>
      <c r="G465" s="284">
        <v>6.3E-3</v>
      </c>
      <c r="H465" s="284">
        <v>2.58</v>
      </c>
      <c r="I465" s="283" t="s">
        <v>1480</v>
      </c>
      <c r="J465" s="285"/>
      <c r="T465" s="318" t="str">
        <f t="shared" si="84"/>
        <v>トラック・バス</v>
      </c>
      <c r="U465" s="300" t="str">
        <f t="shared" si="85"/>
        <v>軽油</v>
      </c>
      <c r="V465" s="300" t="str">
        <f t="shared" si="86"/>
        <v>1.7～2.5 t</v>
      </c>
      <c r="W465" s="300" t="str">
        <f t="shared" si="87"/>
        <v>H22</v>
      </c>
      <c r="X465" s="301" t="str">
        <f t="shared" si="88"/>
        <v>TMF</v>
      </c>
      <c r="Y465" s="380" t="s">
        <v>1705</v>
      </c>
      <c r="Z465" s="300">
        <f t="shared" si="89"/>
        <v>0.13500000000000001</v>
      </c>
      <c r="AA465" s="300">
        <f t="shared" si="90"/>
        <v>6.3E-3</v>
      </c>
      <c r="AB465" s="361">
        <f t="shared" si="91"/>
        <v>2.58</v>
      </c>
    </row>
    <row r="466" spans="1:28" ht="13.5" customHeight="1" x14ac:dyDescent="0.2">
      <c r="A466" s="72" t="str">
        <f t="shared" si="92"/>
        <v>貨2軽3DF</v>
      </c>
      <c r="B466" s="284" t="s">
        <v>904</v>
      </c>
      <c r="C466" s="284" t="s">
        <v>903</v>
      </c>
      <c r="D466" s="286" t="s">
        <v>1287</v>
      </c>
      <c r="E466" s="285" t="s">
        <v>1320</v>
      </c>
      <c r="F466" s="284">
        <v>0.24</v>
      </c>
      <c r="G466" s="284">
        <v>7.0000000000000001E-3</v>
      </c>
      <c r="H466" s="72">
        <v>2.58</v>
      </c>
      <c r="I466" s="283" t="s">
        <v>1745</v>
      </c>
      <c r="J466" s="285"/>
      <c r="T466" s="318" t="str">
        <f t="shared" si="84"/>
        <v>トラック・バス</v>
      </c>
      <c r="U466" s="300" t="str">
        <f t="shared" si="85"/>
        <v>軽油</v>
      </c>
      <c r="V466" s="300" t="str">
        <f t="shared" si="86"/>
        <v>1.7～2.5 t</v>
      </c>
      <c r="W466" s="300" t="str">
        <f t="shared" si="87"/>
        <v>H30</v>
      </c>
      <c r="X466" s="301" t="str">
        <f t="shared" si="88"/>
        <v>3DF</v>
      </c>
      <c r="Y466" s="380"/>
      <c r="Z466" s="300">
        <f t="shared" si="89"/>
        <v>0.24</v>
      </c>
      <c r="AA466" s="300">
        <f t="shared" si="90"/>
        <v>7.0000000000000001E-3</v>
      </c>
      <c r="AB466" s="361">
        <f t="shared" si="91"/>
        <v>2.58</v>
      </c>
    </row>
    <row r="467" spans="1:28" x14ac:dyDescent="0.2">
      <c r="A467" s="72" t="str">
        <f t="shared" si="92"/>
        <v>貨2軽3CF</v>
      </c>
      <c r="B467" s="284" t="s">
        <v>904</v>
      </c>
      <c r="C467" s="284" t="s">
        <v>903</v>
      </c>
      <c r="D467" s="286" t="s">
        <v>1287</v>
      </c>
      <c r="E467" s="285" t="s">
        <v>1321</v>
      </c>
      <c r="F467" s="284">
        <v>0.12</v>
      </c>
      <c r="G467" s="284">
        <v>3.5000000000000001E-3</v>
      </c>
      <c r="H467" s="284">
        <v>2.58</v>
      </c>
      <c r="I467" s="283" t="s">
        <v>241</v>
      </c>
      <c r="J467" s="285"/>
      <c r="T467" s="318" t="str">
        <f t="shared" si="84"/>
        <v>トラック・バス</v>
      </c>
      <c r="U467" s="300" t="str">
        <f t="shared" si="85"/>
        <v>軽油</v>
      </c>
      <c r="V467" s="300" t="str">
        <f t="shared" si="86"/>
        <v>1.7～2.5 t</v>
      </c>
      <c r="W467" s="300" t="str">
        <f t="shared" si="87"/>
        <v>H30</v>
      </c>
      <c r="X467" s="301" t="str">
        <f t="shared" si="88"/>
        <v>3CF</v>
      </c>
      <c r="Y467" s="380"/>
      <c r="Z467" s="300">
        <f t="shared" si="89"/>
        <v>0.12</v>
      </c>
      <c r="AA467" s="300">
        <f t="shared" si="90"/>
        <v>3.5000000000000001E-3</v>
      </c>
      <c r="AB467" s="361">
        <f t="shared" si="91"/>
        <v>2.58</v>
      </c>
    </row>
    <row r="468" spans="1:28" ht="13.5" customHeight="1" x14ac:dyDescent="0.2">
      <c r="A468" s="72" t="str">
        <f t="shared" ref="A468:A477" si="93">CONCATENATE(C468,E468)</f>
        <v>貨2軽3MF</v>
      </c>
      <c r="B468" s="284" t="s">
        <v>904</v>
      </c>
      <c r="C468" s="284" t="s">
        <v>903</v>
      </c>
      <c r="D468" s="286" t="s">
        <v>1286</v>
      </c>
      <c r="E468" s="285" t="s">
        <v>1503</v>
      </c>
      <c r="F468" s="284">
        <v>0.06</v>
      </c>
      <c r="G468" s="284">
        <v>1.75E-3</v>
      </c>
      <c r="H468" s="72">
        <v>2.58</v>
      </c>
      <c r="I468" s="283" t="s">
        <v>498</v>
      </c>
      <c r="J468" s="285"/>
      <c r="T468" s="318" t="str">
        <f t="shared" si="84"/>
        <v>トラック・バス</v>
      </c>
      <c r="U468" s="300" t="str">
        <f t="shared" si="85"/>
        <v>軽油</v>
      </c>
      <c r="V468" s="300" t="str">
        <f t="shared" si="86"/>
        <v>1.7～2.5 t</v>
      </c>
      <c r="W468" s="300" t="str">
        <f t="shared" si="87"/>
        <v>H30</v>
      </c>
      <c r="X468" s="301" t="str">
        <f t="shared" si="88"/>
        <v>3MF</v>
      </c>
      <c r="Y468" s="380"/>
      <c r="Z468" s="300">
        <f t="shared" si="89"/>
        <v>0.06</v>
      </c>
      <c r="AA468" s="300">
        <f t="shared" si="90"/>
        <v>1.75E-3</v>
      </c>
      <c r="AB468" s="361">
        <f t="shared" si="91"/>
        <v>2.58</v>
      </c>
    </row>
    <row r="469" spans="1:28" x14ac:dyDescent="0.2">
      <c r="A469" s="72" t="str">
        <f t="shared" si="93"/>
        <v>貨2軽4DF</v>
      </c>
      <c r="B469" s="284" t="s">
        <v>904</v>
      </c>
      <c r="C469" s="284" t="s">
        <v>903</v>
      </c>
      <c r="D469" s="286" t="s">
        <v>1286</v>
      </c>
      <c r="E469" s="285" t="s">
        <v>1323</v>
      </c>
      <c r="F469" s="284">
        <v>0.18</v>
      </c>
      <c r="G469" s="284">
        <v>5.2500000000000003E-3</v>
      </c>
      <c r="H469" s="284">
        <v>2.58</v>
      </c>
      <c r="I469" s="283" t="s">
        <v>1745</v>
      </c>
      <c r="J469" s="285"/>
      <c r="T469" s="318" t="str">
        <f t="shared" si="84"/>
        <v>トラック・バス</v>
      </c>
      <c r="U469" s="300" t="str">
        <f t="shared" si="85"/>
        <v>軽油</v>
      </c>
      <c r="V469" s="300" t="str">
        <f t="shared" si="86"/>
        <v>1.7～2.5 t</v>
      </c>
      <c r="W469" s="300" t="str">
        <f t="shared" si="87"/>
        <v>H30</v>
      </c>
      <c r="X469" s="301" t="str">
        <f t="shared" si="88"/>
        <v>4DF</v>
      </c>
      <c r="Y469" s="380" t="s">
        <v>1704</v>
      </c>
      <c r="Z469" s="300">
        <f t="shared" si="89"/>
        <v>0.18</v>
      </c>
      <c r="AA469" s="300">
        <f t="shared" si="90"/>
        <v>5.2500000000000003E-3</v>
      </c>
      <c r="AB469" s="361">
        <f t="shared" si="91"/>
        <v>2.58</v>
      </c>
    </row>
    <row r="470" spans="1:28" ht="13.5" customHeight="1" x14ac:dyDescent="0.2">
      <c r="A470" s="72" t="str">
        <f t="shared" si="93"/>
        <v>貨2軽4CF</v>
      </c>
      <c r="B470" s="284" t="s">
        <v>904</v>
      </c>
      <c r="C470" s="284" t="s">
        <v>903</v>
      </c>
      <c r="D470" s="286" t="s">
        <v>1286</v>
      </c>
      <c r="E470" s="285" t="s">
        <v>1325</v>
      </c>
      <c r="F470" s="284">
        <v>0.18</v>
      </c>
      <c r="G470" s="284">
        <v>5.2500000000000003E-3</v>
      </c>
      <c r="H470" s="72">
        <v>2.58</v>
      </c>
      <c r="I470" s="283" t="s">
        <v>241</v>
      </c>
      <c r="J470" s="285"/>
      <c r="T470" s="318" t="str">
        <f t="shared" si="84"/>
        <v>トラック・バス</v>
      </c>
      <c r="U470" s="300" t="str">
        <f t="shared" si="85"/>
        <v>軽油</v>
      </c>
      <c r="V470" s="300" t="str">
        <f t="shared" si="86"/>
        <v>1.7～2.5 t</v>
      </c>
      <c r="W470" s="300" t="str">
        <f t="shared" si="87"/>
        <v>H30</v>
      </c>
      <c r="X470" s="301" t="str">
        <f t="shared" si="88"/>
        <v>4CF</v>
      </c>
      <c r="Y470" s="287" t="s">
        <v>1704</v>
      </c>
      <c r="Z470" s="300">
        <f t="shared" si="89"/>
        <v>0.18</v>
      </c>
      <c r="AA470" s="300">
        <f t="shared" si="90"/>
        <v>5.2500000000000003E-3</v>
      </c>
      <c r="AB470" s="361">
        <f t="shared" si="91"/>
        <v>2.58</v>
      </c>
    </row>
    <row r="471" spans="1:28" x14ac:dyDescent="0.2">
      <c r="A471" s="72" t="str">
        <f t="shared" si="93"/>
        <v>貨2軽4MF</v>
      </c>
      <c r="B471" s="284" t="s">
        <v>904</v>
      </c>
      <c r="C471" s="284" t="s">
        <v>903</v>
      </c>
      <c r="D471" s="286" t="s">
        <v>1286</v>
      </c>
      <c r="E471" s="285" t="s">
        <v>1505</v>
      </c>
      <c r="F471" s="284">
        <v>0.18</v>
      </c>
      <c r="G471" s="284">
        <v>5.2500000000000003E-3</v>
      </c>
      <c r="H471" s="72">
        <v>2.58</v>
      </c>
      <c r="I471" s="283" t="s">
        <v>498</v>
      </c>
      <c r="J471" s="285"/>
      <c r="T471" s="318" t="str">
        <f t="shared" si="84"/>
        <v>トラック・バス</v>
      </c>
      <c r="U471" s="300" t="str">
        <f t="shared" si="85"/>
        <v>軽油</v>
      </c>
      <c r="V471" s="300" t="str">
        <f t="shared" si="86"/>
        <v>1.7～2.5 t</v>
      </c>
      <c r="W471" s="300" t="str">
        <f t="shared" si="87"/>
        <v>H30</v>
      </c>
      <c r="X471" s="301" t="str">
        <f t="shared" si="88"/>
        <v>4MF</v>
      </c>
      <c r="Y471" s="287" t="s">
        <v>1704</v>
      </c>
      <c r="Z471" s="300">
        <f t="shared" si="89"/>
        <v>0.18</v>
      </c>
      <c r="AA471" s="300">
        <f t="shared" si="90"/>
        <v>5.2500000000000003E-3</v>
      </c>
      <c r="AB471" s="361">
        <f t="shared" si="91"/>
        <v>2.58</v>
      </c>
    </row>
    <row r="472" spans="1:28" ht="13.5" customHeight="1" x14ac:dyDescent="0.2">
      <c r="A472" s="72" t="str">
        <f t="shared" si="93"/>
        <v>貨2軽5DF</v>
      </c>
      <c r="B472" s="284" t="s">
        <v>904</v>
      </c>
      <c r="C472" s="284" t="s">
        <v>903</v>
      </c>
      <c r="D472" s="286" t="s">
        <v>1286</v>
      </c>
      <c r="E472" s="285" t="s">
        <v>1327</v>
      </c>
      <c r="F472" s="284">
        <v>0.12</v>
      </c>
      <c r="G472" s="284">
        <v>0.35</v>
      </c>
      <c r="H472" s="284">
        <v>2.58</v>
      </c>
      <c r="I472" s="283" t="s">
        <v>1745</v>
      </c>
      <c r="J472" s="285"/>
      <c r="T472" s="318" t="str">
        <f t="shared" si="84"/>
        <v>トラック・バス</v>
      </c>
      <c r="U472" s="300" t="str">
        <f t="shared" si="85"/>
        <v>軽油</v>
      </c>
      <c r="V472" s="300" t="str">
        <f t="shared" si="86"/>
        <v>1.7～2.5 t</v>
      </c>
      <c r="W472" s="300" t="str">
        <f t="shared" si="87"/>
        <v>H30</v>
      </c>
      <c r="X472" s="301" t="str">
        <f t="shared" si="88"/>
        <v>5DF</v>
      </c>
      <c r="Y472" s="287" t="s">
        <v>1057</v>
      </c>
      <c r="Z472" s="300">
        <f t="shared" si="89"/>
        <v>0.12</v>
      </c>
      <c r="AA472" s="300">
        <f t="shared" si="90"/>
        <v>0.35</v>
      </c>
      <c r="AB472" s="361">
        <f t="shared" si="91"/>
        <v>2.58</v>
      </c>
    </row>
    <row r="473" spans="1:28" x14ac:dyDescent="0.2">
      <c r="A473" s="72" t="str">
        <f t="shared" si="93"/>
        <v>貨2軽5CF</v>
      </c>
      <c r="B473" s="284" t="s">
        <v>904</v>
      </c>
      <c r="C473" s="284" t="s">
        <v>903</v>
      </c>
      <c r="D473" s="286" t="s">
        <v>1286</v>
      </c>
      <c r="E473" s="285" t="s">
        <v>1329</v>
      </c>
      <c r="F473" s="284">
        <v>0.12</v>
      </c>
      <c r="G473" s="284">
        <v>0.35</v>
      </c>
      <c r="H473" s="72">
        <v>2.58</v>
      </c>
      <c r="I473" s="283" t="s">
        <v>241</v>
      </c>
      <c r="J473" s="285"/>
      <c r="T473" s="318" t="str">
        <f t="shared" si="84"/>
        <v>トラック・バス</v>
      </c>
      <c r="U473" s="300" t="str">
        <f t="shared" si="85"/>
        <v>軽油</v>
      </c>
      <c r="V473" s="300" t="str">
        <f t="shared" si="86"/>
        <v>1.7～2.5 t</v>
      </c>
      <c r="W473" s="300" t="str">
        <f t="shared" si="87"/>
        <v>H30</v>
      </c>
      <c r="X473" s="301" t="str">
        <f t="shared" si="88"/>
        <v>5CF</v>
      </c>
      <c r="Y473" s="287" t="s">
        <v>1057</v>
      </c>
      <c r="Z473" s="300">
        <f t="shared" si="89"/>
        <v>0.12</v>
      </c>
      <c r="AA473" s="300">
        <f t="shared" si="90"/>
        <v>0.35</v>
      </c>
      <c r="AB473" s="361">
        <f t="shared" si="91"/>
        <v>2.58</v>
      </c>
    </row>
    <row r="474" spans="1:28" ht="13.5" customHeight="1" x14ac:dyDescent="0.2">
      <c r="A474" s="72" t="str">
        <f t="shared" si="93"/>
        <v>貨2軽5MF</v>
      </c>
      <c r="B474" s="284" t="s">
        <v>904</v>
      </c>
      <c r="C474" s="284" t="s">
        <v>903</v>
      </c>
      <c r="D474" s="286" t="s">
        <v>1286</v>
      </c>
      <c r="E474" s="285" t="s">
        <v>1507</v>
      </c>
      <c r="F474" s="284">
        <v>0.12</v>
      </c>
      <c r="G474" s="284">
        <v>0.35</v>
      </c>
      <c r="H474" s="284">
        <v>2.58</v>
      </c>
      <c r="I474" s="283" t="s">
        <v>498</v>
      </c>
      <c r="J474" s="285"/>
      <c r="T474" s="318" t="str">
        <f t="shared" si="84"/>
        <v>トラック・バス</v>
      </c>
      <c r="U474" s="300" t="str">
        <f t="shared" si="85"/>
        <v>軽油</v>
      </c>
      <c r="V474" s="300" t="str">
        <f t="shared" si="86"/>
        <v>1.7～2.5 t</v>
      </c>
      <c r="W474" s="300" t="str">
        <f t="shared" si="87"/>
        <v>H30</v>
      </c>
      <c r="X474" s="301" t="str">
        <f t="shared" si="88"/>
        <v>5MF</v>
      </c>
      <c r="Y474" s="287" t="s">
        <v>1057</v>
      </c>
      <c r="Z474" s="300">
        <f t="shared" si="89"/>
        <v>0.12</v>
      </c>
      <c r="AA474" s="300">
        <f t="shared" si="90"/>
        <v>0.35</v>
      </c>
      <c r="AB474" s="361">
        <f t="shared" si="91"/>
        <v>2.58</v>
      </c>
    </row>
    <row r="475" spans="1:28" x14ac:dyDescent="0.2">
      <c r="A475" s="72" t="str">
        <f t="shared" si="93"/>
        <v>貨2軽6DF</v>
      </c>
      <c r="B475" s="284" t="s">
        <v>904</v>
      </c>
      <c r="C475" s="284" t="s">
        <v>903</v>
      </c>
      <c r="D475" s="286" t="s">
        <v>1286</v>
      </c>
      <c r="E475" s="285" t="s">
        <v>1331</v>
      </c>
      <c r="F475" s="284">
        <v>0.06</v>
      </c>
      <c r="G475" s="284">
        <v>1.75E-3</v>
      </c>
      <c r="H475" s="72">
        <v>2.58</v>
      </c>
      <c r="I475" s="283" t="s">
        <v>1745</v>
      </c>
      <c r="J475" s="285"/>
      <c r="T475" s="318" t="str">
        <f t="shared" si="84"/>
        <v>トラック・バス</v>
      </c>
      <c r="U475" s="300" t="str">
        <f t="shared" si="85"/>
        <v>軽油</v>
      </c>
      <c r="V475" s="300" t="str">
        <f t="shared" si="86"/>
        <v>1.7～2.5 t</v>
      </c>
      <c r="W475" s="300" t="str">
        <f t="shared" si="87"/>
        <v>H30</v>
      </c>
      <c r="X475" s="301" t="str">
        <f t="shared" si="88"/>
        <v>6DF</v>
      </c>
      <c r="Y475" s="287" t="s">
        <v>1706</v>
      </c>
      <c r="Z475" s="300">
        <f t="shared" si="89"/>
        <v>0.06</v>
      </c>
      <c r="AA475" s="300">
        <f t="shared" si="90"/>
        <v>1.75E-3</v>
      </c>
      <c r="AB475" s="361">
        <f t="shared" si="91"/>
        <v>2.58</v>
      </c>
    </row>
    <row r="476" spans="1:28" x14ac:dyDescent="0.2">
      <c r="A476" s="72" t="str">
        <f t="shared" si="93"/>
        <v>貨2軽6CF</v>
      </c>
      <c r="B476" s="284" t="s">
        <v>904</v>
      </c>
      <c r="C476" s="284" t="s">
        <v>903</v>
      </c>
      <c r="D476" s="286" t="s">
        <v>1286</v>
      </c>
      <c r="E476" s="285" t="s">
        <v>1333</v>
      </c>
      <c r="F476" s="284">
        <v>0.06</v>
      </c>
      <c r="G476" s="284">
        <v>1.75E-3</v>
      </c>
      <c r="H476" s="284">
        <v>2.58</v>
      </c>
      <c r="I476" s="283" t="s">
        <v>241</v>
      </c>
      <c r="J476" s="285"/>
      <c r="T476" s="318" t="str">
        <f t="shared" si="84"/>
        <v>トラック・バス</v>
      </c>
      <c r="U476" s="300" t="str">
        <f t="shared" si="85"/>
        <v>軽油</v>
      </c>
      <c r="V476" s="300" t="str">
        <f t="shared" si="86"/>
        <v>1.7～2.5 t</v>
      </c>
      <c r="W476" s="300" t="str">
        <f t="shared" si="87"/>
        <v>H30</v>
      </c>
      <c r="X476" s="301" t="str">
        <f t="shared" si="88"/>
        <v>6CF</v>
      </c>
      <c r="Y476" s="287" t="s">
        <v>1706</v>
      </c>
      <c r="Z476" s="300">
        <f t="shared" si="89"/>
        <v>0.06</v>
      </c>
      <c r="AA476" s="300">
        <f t="shared" si="90"/>
        <v>1.75E-3</v>
      </c>
      <c r="AB476" s="361">
        <f t="shared" si="91"/>
        <v>2.58</v>
      </c>
    </row>
    <row r="477" spans="1:28" x14ac:dyDescent="0.2">
      <c r="A477" s="72" t="str">
        <f t="shared" si="93"/>
        <v>貨2軽6MF</v>
      </c>
      <c r="B477" s="284" t="s">
        <v>904</v>
      </c>
      <c r="C477" s="284" t="s">
        <v>903</v>
      </c>
      <c r="D477" s="286" t="s">
        <v>1286</v>
      </c>
      <c r="E477" s="285" t="s">
        <v>1509</v>
      </c>
      <c r="F477" s="284">
        <v>0.06</v>
      </c>
      <c r="G477" s="284">
        <v>1.75E-3</v>
      </c>
      <c r="H477" s="72">
        <v>2.58</v>
      </c>
      <c r="I477" s="283" t="s">
        <v>498</v>
      </c>
      <c r="J477" s="285"/>
      <c r="T477" s="318" t="str">
        <f t="shared" si="84"/>
        <v>トラック・バス</v>
      </c>
      <c r="U477" s="300" t="str">
        <f t="shared" si="85"/>
        <v>軽油</v>
      </c>
      <c r="V477" s="300" t="str">
        <f t="shared" si="86"/>
        <v>1.7～2.5 t</v>
      </c>
      <c r="W477" s="300" t="str">
        <f t="shared" si="87"/>
        <v>H30</v>
      </c>
      <c r="X477" s="301" t="str">
        <f t="shared" si="88"/>
        <v>6MF</v>
      </c>
      <c r="Y477" s="287" t="s">
        <v>1706</v>
      </c>
      <c r="Z477" s="300">
        <f t="shared" si="89"/>
        <v>0.06</v>
      </c>
      <c r="AA477" s="300">
        <f t="shared" si="90"/>
        <v>1.75E-3</v>
      </c>
      <c r="AB477" s="361">
        <f t="shared" si="91"/>
        <v>2.58</v>
      </c>
    </row>
    <row r="478" spans="1:28" x14ac:dyDescent="0.2">
      <c r="A478" s="72" t="str">
        <f t="shared" ref="A478:A511" si="94">CONCATENATE(C478,E478)</f>
        <v>貨3軽-</v>
      </c>
      <c r="B478" s="272" t="s">
        <v>917</v>
      </c>
      <c r="C478" s="272" t="s">
        <v>916</v>
      </c>
      <c r="D478" s="273" t="s">
        <v>1183</v>
      </c>
      <c r="E478" s="273" t="s">
        <v>1182</v>
      </c>
      <c r="F478" s="272">
        <v>2.83</v>
      </c>
      <c r="G478" s="272">
        <v>0.25</v>
      </c>
      <c r="H478" s="284">
        <v>2.58</v>
      </c>
      <c r="I478" s="274" t="s">
        <v>833</v>
      </c>
      <c r="J478" s="272"/>
      <c r="T478" s="318" t="str">
        <f t="shared" si="84"/>
        <v>トラック・バス</v>
      </c>
      <c r="U478" s="300" t="str">
        <f t="shared" si="85"/>
        <v>軽油</v>
      </c>
      <c r="V478" s="300" t="str">
        <f t="shared" si="86"/>
        <v>2.5～3.5 t</v>
      </c>
      <c r="W478" s="300" t="str">
        <f t="shared" si="87"/>
        <v>S54前</v>
      </c>
      <c r="X478" s="301" t="str">
        <f t="shared" si="88"/>
        <v>-</v>
      </c>
      <c r="Y478" s="380"/>
      <c r="Z478" s="300">
        <f t="shared" si="89"/>
        <v>2.83</v>
      </c>
      <c r="AA478" s="300">
        <f t="shared" si="90"/>
        <v>0.25</v>
      </c>
      <c r="AB478" s="361">
        <f t="shared" si="91"/>
        <v>2.58</v>
      </c>
    </row>
    <row r="479" spans="1:28" x14ac:dyDescent="0.2">
      <c r="A479" s="72" t="str">
        <f t="shared" si="94"/>
        <v>貨3軽K</v>
      </c>
      <c r="B479" s="272" t="s">
        <v>917</v>
      </c>
      <c r="C479" s="272" t="s">
        <v>916</v>
      </c>
      <c r="D479" s="273" t="s">
        <v>0</v>
      </c>
      <c r="E479" s="273" t="s">
        <v>6</v>
      </c>
      <c r="F479" s="272">
        <v>2.5299999999999998</v>
      </c>
      <c r="G479" s="272">
        <v>0.25</v>
      </c>
      <c r="H479" s="72">
        <v>2.58</v>
      </c>
      <c r="I479" s="274" t="s">
        <v>833</v>
      </c>
      <c r="J479" s="273"/>
      <c r="T479" s="318" t="str">
        <f t="shared" si="84"/>
        <v>トラック・バス</v>
      </c>
      <c r="U479" s="300" t="str">
        <f t="shared" si="85"/>
        <v>軽油</v>
      </c>
      <c r="V479" s="300" t="str">
        <f t="shared" si="86"/>
        <v>2.5～3.5 t</v>
      </c>
      <c r="W479" s="300" t="str">
        <f t="shared" si="87"/>
        <v>S54</v>
      </c>
      <c r="X479" s="301" t="str">
        <f t="shared" si="88"/>
        <v>K</v>
      </c>
      <c r="Y479" s="380"/>
      <c r="Z479" s="300">
        <f t="shared" si="89"/>
        <v>2.5299999999999998</v>
      </c>
      <c r="AA479" s="300">
        <f t="shared" si="90"/>
        <v>0.25</v>
      </c>
      <c r="AB479" s="361">
        <f t="shared" si="91"/>
        <v>2.58</v>
      </c>
    </row>
    <row r="480" spans="1:28" x14ac:dyDescent="0.2">
      <c r="A480" s="72" t="str">
        <f t="shared" si="94"/>
        <v>貨3軽N</v>
      </c>
      <c r="B480" s="272" t="s">
        <v>917</v>
      </c>
      <c r="C480" s="272" t="s">
        <v>916</v>
      </c>
      <c r="D480" s="273" t="s">
        <v>8</v>
      </c>
      <c r="E480" s="273" t="s">
        <v>136</v>
      </c>
      <c r="F480" s="272">
        <v>2.16</v>
      </c>
      <c r="G480" s="272">
        <v>0.25</v>
      </c>
      <c r="H480" s="72">
        <v>2.58</v>
      </c>
      <c r="I480" s="274" t="s">
        <v>833</v>
      </c>
      <c r="J480" s="273"/>
      <c r="T480" s="318" t="str">
        <f t="shared" si="84"/>
        <v>トラック・バス</v>
      </c>
      <c r="U480" s="300" t="str">
        <f t="shared" si="85"/>
        <v>軽油</v>
      </c>
      <c r="V480" s="300" t="str">
        <f t="shared" si="86"/>
        <v>2.5～3.5 t</v>
      </c>
      <c r="W480" s="300" t="str">
        <f t="shared" si="87"/>
        <v>S57,S58</v>
      </c>
      <c r="X480" s="301" t="str">
        <f t="shared" si="88"/>
        <v>N</v>
      </c>
      <c r="Y480" s="380"/>
      <c r="Z480" s="300">
        <f t="shared" si="89"/>
        <v>2.16</v>
      </c>
      <c r="AA480" s="300">
        <f t="shared" si="90"/>
        <v>0.25</v>
      </c>
      <c r="AB480" s="361">
        <f t="shared" si="91"/>
        <v>2.58</v>
      </c>
    </row>
    <row r="481" spans="1:28" x14ac:dyDescent="0.2">
      <c r="A481" s="72" t="str">
        <f t="shared" si="94"/>
        <v>貨3軽P</v>
      </c>
      <c r="B481" s="272" t="s">
        <v>917</v>
      </c>
      <c r="C481" s="272" t="s">
        <v>916</v>
      </c>
      <c r="D481" s="273" t="s">
        <v>8</v>
      </c>
      <c r="E481" s="273" t="s">
        <v>137</v>
      </c>
      <c r="F481" s="272">
        <v>2.16</v>
      </c>
      <c r="G481" s="272">
        <v>0.25</v>
      </c>
      <c r="H481" s="284">
        <v>2.58</v>
      </c>
      <c r="I481" s="274" t="s">
        <v>833</v>
      </c>
      <c r="J481" s="273"/>
      <c r="T481" s="318" t="str">
        <f t="shared" si="84"/>
        <v>トラック・バス</v>
      </c>
      <c r="U481" s="300" t="str">
        <f t="shared" si="85"/>
        <v>軽油</v>
      </c>
      <c r="V481" s="300" t="str">
        <f t="shared" si="86"/>
        <v>2.5～3.5 t</v>
      </c>
      <c r="W481" s="300" t="str">
        <f t="shared" si="87"/>
        <v>S57,S58</v>
      </c>
      <c r="X481" s="301" t="str">
        <f t="shared" si="88"/>
        <v>P</v>
      </c>
      <c r="Y481" s="380"/>
      <c r="Z481" s="300">
        <f t="shared" si="89"/>
        <v>2.16</v>
      </c>
      <c r="AA481" s="300">
        <f t="shared" si="90"/>
        <v>0.25</v>
      </c>
      <c r="AB481" s="361">
        <f t="shared" si="91"/>
        <v>2.58</v>
      </c>
    </row>
    <row r="482" spans="1:28" x14ac:dyDescent="0.2">
      <c r="A482" s="72" t="str">
        <f t="shared" si="94"/>
        <v>貨3軽S</v>
      </c>
      <c r="B482" s="272" t="s">
        <v>917</v>
      </c>
      <c r="C482" s="272" t="s">
        <v>916</v>
      </c>
      <c r="D482" s="273" t="s">
        <v>22</v>
      </c>
      <c r="E482" s="273" t="s">
        <v>12</v>
      </c>
      <c r="F482" s="272">
        <v>1.93</v>
      </c>
      <c r="G482" s="272">
        <v>0.25</v>
      </c>
      <c r="H482" s="72">
        <v>2.58</v>
      </c>
      <c r="I482" s="274" t="s">
        <v>833</v>
      </c>
      <c r="J482" s="273"/>
      <c r="T482" s="318" t="str">
        <f t="shared" si="84"/>
        <v>トラック・バス</v>
      </c>
      <c r="U482" s="300" t="str">
        <f t="shared" si="85"/>
        <v>軽油</v>
      </c>
      <c r="V482" s="300" t="str">
        <f t="shared" si="86"/>
        <v>2.5～3.5 t</v>
      </c>
      <c r="W482" s="300" t="str">
        <f t="shared" si="87"/>
        <v>S63,H元</v>
      </c>
      <c r="X482" s="301" t="str">
        <f t="shared" si="88"/>
        <v>S</v>
      </c>
      <c r="Y482" s="380"/>
      <c r="Z482" s="300">
        <f t="shared" si="89"/>
        <v>1.93</v>
      </c>
      <c r="AA482" s="300">
        <f t="shared" si="90"/>
        <v>0.25</v>
      </c>
      <c r="AB482" s="361">
        <f t="shared" si="91"/>
        <v>2.58</v>
      </c>
    </row>
    <row r="483" spans="1:28" x14ac:dyDescent="0.2">
      <c r="A483" s="72" t="str">
        <f t="shared" si="94"/>
        <v>貨3軽U</v>
      </c>
      <c r="B483" s="272" t="s">
        <v>917</v>
      </c>
      <c r="C483" s="272" t="s">
        <v>916</v>
      </c>
      <c r="D483" s="273" t="s">
        <v>22</v>
      </c>
      <c r="E483" s="273" t="s">
        <v>159</v>
      </c>
      <c r="F483" s="272">
        <v>1.93</v>
      </c>
      <c r="G483" s="272">
        <v>0.25</v>
      </c>
      <c r="H483" s="284">
        <v>2.58</v>
      </c>
      <c r="I483" s="274" t="s">
        <v>833</v>
      </c>
      <c r="J483" s="273"/>
      <c r="T483" s="318" t="str">
        <f t="shared" si="84"/>
        <v>トラック・バス</v>
      </c>
      <c r="U483" s="300" t="str">
        <f t="shared" si="85"/>
        <v>軽油</v>
      </c>
      <c r="V483" s="300" t="str">
        <f t="shared" si="86"/>
        <v>2.5～3.5 t</v>
      </c>
      <c r="W483" s="300" t="str">
        <f t="shared" si="87"/>
        <v>S63,H元</v>
      </c>
      <c r="X483" s="301" t="str">
        <f t="shared" si="88"/>
        <v>U</v>
      </c>
      <c r="Y483" s="380"/>
      <c r="Z483" s="300">
        <f t="shared" si="89"/>
        <v>1.93</v>
      </c>
      <c r="AA483" s="300">
        <f t="shared" si="90"/>
        <v>0.25</v>
      </c>
      <c r="AB483" s="361">
        <f t="shared" si="91"/>
        <v>2.58</v>
      </c>
    </row>
    <row r="484" spans="1:28" x14ac:dyDescent="0.2">
      <c r="A484" s="72" t="str">
        <f t="shared" si="94"/>
        <v>貨3軽KC</v>
      </c>
      <c r="B484" s="272" t="s">
        <v>917</v>
      </c>
      <c r="C484" s="272" t="s">
        <v>916</v>
      </c>
      <c r="D484" s="273" t="s">
        <v>33</v>
      </c>
      <c r="E484" s="273" t="s">
        <v>23</v>
      </c>
      <c r="F484" s="272">
        <v>1.3</v>
      </c>
      <c r="G484" s="272">
        <v>0.25</v>
      </c>
      <c r="H484" s="72">
        <v>2.58</v>
      </c>
      <c r="I484" s="274" t="s">
        <v>833</v>
      </c>
      <c r="J484" s="273"/>
      <c r="T484" s="318" t="str">
        <f t="shared" si="84"/>
        <v>トラック・バス</v>
      </c>
      <c r="U484" s="300" t="str">
        <f t="shared" si="85"/>
        <v>軽油</v>
      </c>
      <c r="V484" s="300" t="str">
        <f t="shared" si="86"/>
        <v>2.5～3.5 t</v>
      </c>
      <c r="W484" s="300" t="str">
        <f t="shared" si="87"/>
        <v>H6</v>
      </c>
      <c r="X484" s="301" t="str">
        <f t="shared" si="88"/>
        <v>KC</v>
      </c>
      <c r="Y484" s="380"/>
      <c r="Z484" s="300">
        <f t="shared" si="89"/>
        <v>1.3</v>
      </c>
      <c r="AA484" s="300">
        <f t="shared" si="90"/>
        <v>0.25</v>
      </c>
      <c r="AB484" s="361">
        <f t="shared" si="91"/>
        <v>2.58</v>
      </c>
    </row>
    <row r="485" spans="1:28" x14ac:dyDescent="0.2">
      <c r="A485" s="72" t="str">
        <f t="shared" si="94"/>
        <v>貨3軽KG</v>
      </c>
      <c r="B485" s="272" t="s">
        <v>917</v>
      </c>
      <c r="C485" s="272" t="s">
        <v>916</v>
      </c>
      <c r="D485" s="273" t="s">
        <v>886</v>
      </c>
      <c r="E485" s="273" t="s">
        <v>120</v>
      </c>
      <c r="F485" s="272">
        <v>0.7</v>
      </c>
      <c r="G485" s="272">
        <v>0.09</v>
      </c>
      <c r="H485" s="284">
        <v>2.58</v>
      </c>
      <c r="I485" s="274" t="s">
        <v>833</v>
      </c>
      <c r="J485" s="273"/>
      <c r="T485" s="318" t="str">
        <f t="shared" si="84"/>
        <v>トラック・バス</v>
      </c>
      <c r="U485" s="300" t="str">
        <f t="shared" si="85"/>
        <v>軽油</v>
      </c>
      <c r="V485" s="300" t="str">
        <f t="shared" si="86"/>
        <v>2.5～3.5 t</v>
      </c>
      <c r="W485" s="300" t="str">
        <f t="shared" si="87"/>
        <v>H9</v>
      </c>
      <c r="X485" s="301" t="str">
        <f t="shared" si="88"/>
        <v>KG</v>
      </c>
      <c r="Y485" s="380"/>
      <c r="Z485" s="300">
        <f t="shared" si="89"/>
        <v>0.7</v>
      </c>
      <c r="AA485" s="300">
        <f t="shared" si="90"/>
        <v>0.09</v>
      </c>
      <c r="AB485" s="361">
        <f t="shared" si="91"/>
        <v>2.58</v>
      </c>
    </row>
    <row r="486" spans="1:28" ht="13.5" customHeight="1" x14ac:dyDescent="0.2">
      <c r="A486" s="72" t="str">
        <f t="shared" si="94"/>
        <v>貨3軽HC</v>
      </c>
      <c r="B486" s="272" t="s">
        <v>917</v>
      </c>
      <c r="C486" s="272" t="s">
        <v>916</v>
      </c>
      <c r="D486" s="273" t="s">
        <v>886</v>
      </c>
      <c r="E486" s="273" t="s">
        <v>107</v>
      </c>
      <c r="F486" s="272">
        <v>0.35</v>
      </c>
      <c r="G486" s="272">
        <v>4.4999999999999998E-2</v>
      </c>
      <c r="H486" s="72">
        <v>2.58</v>
      </c>
      <c r="I486" s="274" t="s">
        <v>241</v>
      </c>
      <c r="J486" s="273" t="s">
        <v>242</v>
      </c>
      <c r="T486" s="318" t="str">
        <f t="shared" si="84"/>
        <v>トラック・バス</v>
      </c>
      <c r="U486" s="300" t="str">
        <f t="shared" si="85"/>
        <v>軽油</v>
      </c>
      <c r="V486" s="300" t="str">
        <f t="shared" si="86"/>
        <v>2.5～3.5 t</v>
      </c>
      <c r="W486" s="300" t="str">
        <f t="shared" si="87"/>
        <v>H9</v>
      </c>
      <c r="X486" s="301" t="str">
        <f t="shared" si="88"/>
        <v>HC</v>
      </c>
      <c r="Y486" s="380"/>
      <c r="Z486" s="300">
        <f t="shared" si="89"/>
        <v>0.35</v>
      </c>
      <c r="AA486" s="300">
        <f t="shared" si="90"/>
        <v>4.4999999999999998E-2</v>
      </c>
      <c r="AB486" s="361">
        <f t="shared" si="91"/>
        <v>2.58</v>
      </c>
    </row>
    <row r="487" spans="1:28" x14ac:dyDescent="0.2">
      <c r="A487" s="72" t="str">
        <f t="shared" si="94"/>
        <v>貨3軽DG</v>
      </c>
      <c r="B487" s="272" t="s">
        <v>904</v>
      </c>
      <c r="C487" s="272" t="s">
        <v>916</v>
      </c>
      <c r="D487" s="273" t="s">
        <v>886</v>
      </c>
      <c r="E487" s="273" t="s">
        <v>311</v>
      </c>
      <c r="F487" s="272">
        <v>0.52500000000000002</v>
      </c>
      <c r="G487" s="272">
        <v>6.7500000000000004E-2</v>
      </c>
      <c r="H487" s="284">
        <v>2.58</v>
      </c>
      <c r="I487" s="274" t="s">
        <v>833</v>
      </c>
      <c r="J487" s="273" t="s">
        <v>243</v>
      </c>
      <c r="T487" s="318" t="str">
        <f t="shared" si="84"/>
        <v>トラック・バス</v>
      </c>
      <c r="U487" s="300" t="str">
        <f t="shared" si="85"/>
        <v>軽油</v>
      </c>
      <c r="V487" s="300" t="str">
        <f t="shared" si="86"/>
        <v>2.5～3.5 t</v>
      </c>
      <c r="W487" s="300" t="str">
        <f t="shared" si="87"/>
        <v>H9</v>
      </c>
      <c r="X487" s="301" t="str">
        <f t="shared" si="88"/>
        <v>DG</v>
      </c>
      <c r="Y487" s="380" t="s">
        <v>1707</v>
      </c>
      <c r="Z487" s="300">
        <f t="shared" si="89"/>
        <v>0.52500000000000002</v>
      </c>
      <c r="AA487" s="300">
        <f t="shared" si="90"/>
        <v>6.7500000000000004E-2</v>
      </c>
      <c r="AB487" s="361">
        <f t="shared" si="91"/>
        <v>2.58</v>
      </c>
    </row>
    <row r="488" spans="1:28" ht="13.5" customHeight="1" x14ac:dyDescent="0.2">
      <c r="A488" s="72" t="str">
        <f t="shared" si="94"/>
        <v>貨3軽WG</v>
      </c>
      <c r="B488" s="272" t="s">
        <v>904</v>
      </c>
      <c r="C488" s="272" t="s">
        <v>916</v>
      </c>
      <c r="D488" s="273" t="s">
        <v>886</v>
      </c>
      <c r="E488" s="273" t="s">
        <v>312</v>
      </c>
      <c r="F488" s="272">
        <v>0.52500000000000002</v>
      </c>
      <c r="G488" s="272">
        <v>6.7500000000000004E-2</v>
      </c>
      <c r="H488" s="72">
        <v>2.58</v>
      </c>
      <c r="I488" s="274" t="s">
        <v>241</v>
      </c>
      <c r="J488" s="273" t="s">
        <v>972</v>
      </c>
      <c r="T488" s="318" t="str">
        <f t="shared" si="84"/>
        <v>トラック・バス</v>
      </c>
      <c r="U488" s="300" t="str">
        <f t="shared" si="85"/>
        <v>軽油</v>
      </c>
      <c r="V488" s="300" t="str">
        <f t="shared" si="86"/>
        <v>2.5～3.5 t</v>
      </c>
      <c r="W488" s="300" t="str">
        <f t="shared" si="87"/>
        <v>H9</v>
      </c>
      <c r="X488" s="301" t="str">
        <f t="shared" si="88"/>
        <v>WG</v>
      </c>
      <c r="Y488" s="380" t="s">
        <v>1707</v>
      </c>
      <c r="Z488" s="300">
        <f t="shared" si="89"/>
        <v>0.52500000000000002</v>
      </c>
      <c r="AA488" s="300">
        <f t="shared" si="90"/>
        <v>6.7500000000000004E-2</v>
      </c>
      <c r="AB488" s="361">
        <f t="shared" si="91"/>
        <v>2.58</v>
      </c>
    </row>
    <row r="489" spans="1:28" x14ac:dyDescent="0.2">
      <c r="A489" s="72" t="str">
        <f t="shared" si="94"/>
        <v>貨3軽DH</v>
      </c>
      <c r="B489" s="72" t="s">
        <v>904</v>
      </c>
      <c r="C489" s="72" t="s">
        <v>916</v>
      </c>
      <c r="D489" s="72" t="s">
        <v>886</v>
      </c>
      <c r="E489" s="72" t="s">
        <v>313</v>
      </c>
      <c r="F489" s="72">
        <v>0.35</v>
      </c>
      <c r="G489" s="72">
        <v>4.4999999999999998E-2</v>
      </c>
      <c r="H489" s="72">
        <v>2.58</v>
      </c>
      <c r="I489" s="12" t="s">
        <v>833</v>
      </c>
      <c r="J489" s="72" t="s">
        <v>244</v>
      </c>
      <c r="T489" s="318" t="str">
        <f t="shared" si="84"/>
        <v>トラック・バス</v>
      </c>
      <c r="U489" s="300" t="str">
        <f t="shared" si="85"/>
        <v>軽油</v>
      </c>
      <c r="V489" s="300" t="str">
        <f t="shared" si="86"/>
        <v>2.5～3.5 t</v>
      </c>
      <c r="W489" s="300" t="str">
        <f t="shared" si="87"/>
        <v>H9</v>
      </c>
      <c r="X489" s="301" t="str">
        <f t="shared" si="88"/>
        <v>DH</v>
      </c>
      <c r="Y489" s="380" t="s">
        <v>1708</v>
      </c>
      <c r="Z489" s="300">
        <f t="shared" si="89"/>
        <v>0.35</v>
      </c>
      <c r="AA489" s="300">
        <f t="shared" si="90"/>
        <v>4.4999999999999998E-2</v>
      </c>
      <c r="AB489" s="361">
        <f t="shared" si="91"/>
        <v>2.58</v>
      </c>
    </row>
    <row r="490" spans="1:28" ht="13.5" customHeight="1" x14ac:dyDescent="0.2">
      <c r="A490" s="72" t="str">
        <f t="shared" si="94"/>
        <v>貨3軽WH</v>
      </c>
      <c r="B490" s="72" t="s">
        <v>904</v>
      </c>
      <c r="C490" s="72" t="s">
        <v>916</v>
      </c>
      <c r="D490" s="72" t="s">
        <v>886</v>
      </c>
      <c r="E490" s="72" t="s">
        <v>314</v>
      </c>
      <c r="F490" s="72">
        <v>0.35</v>
      </c>
      <c r="G490" s="72">
        <v>4.4999999999999998E-2</v>
      </c>
      <c r="H490" s="284">
        <v>2.58</v>
      </c>
      <c r="I490" s="12" t="s">
        <v>241</v>
      </c>
      <c r="J490" s="72" t="s">
        <v>973</v>
      </c>
      <c r="T490" s="318" t="str">
        <f t="shared" si="84"/>
        <v>トラック・バス</v>
      </c>
      <c r="U490" s="300" t="str">
        <f t="shared" si="85"/>
        <v>軽油</v>
      </c>
      <c r="V490" s="300" t="str">
        <f t="shared" si="86"/>
        <v>2.5～3.5 t</v>
      </c>
      <c r="W490" s="300" t="str">
        <f t="shared" si="87"/>
        <v>H9</v>
      </c>
      <c r="X490" s="301" t="str">
        <f t="shared" si="88"/>
        <v>WH</v>
      </c>
      <c r="Y490" s="380" t="s">
        <v>1708</v>
      </c>
      <c r="Z490" s="300">
        <f t="shared" si="89"/>
        <v>0.35</v>
      </c>
      <c r="AA490" s="300">
        <f t="shared" si="90"/>
        <v>4.4999999999999998E-2</v>
      </c>
      <c r="AB490" s="361">
        <f t="shared" si="91"/>
        <v>2.58</v>
      </c>
    </row>
    <row r="491" spans="1:28" x14ac:dyDescent="0.2">
      <c r="A491" s="72" t="str">
        <f t="shared" si="94"/>
        <v>貨3軽DJ</v>
      </c>
      <c r="B491" s="72" t="s">
        <v>904</v>
      </c>
      <c r="C491" s="72" t="s">
        <v>916</v>
      </c>
      <c r="D491" s="72" t="s">
        <v>886</v>
      </c>
      <c r="E491" s="72" t="s">
        <v>315</v>
      </c>
      <c r="F491" s="72">
        <v>0.17499999999999999</v>
      </c>
      <c r="G491" s="72">
        <v>2.2499999999999999E-2</v>
      </c>
      <c r="H491" s="72">
        <v>2.58</v>
      </c>
      <c r="I491" s="12" t="s">
        <v>833</v>
      </c>
      <c r="J491" s="72" t="s">
        <v>245</v>
      </c>
      <c r="T491" s="318" t="str">
        <f t="shared" si="84"/>
        <v>トラック・バス</v>
      </c>
      <c r="U491" s="300" t="str">
        <f t="shared" si="85"/>
        <v>軽油</v>
      </c>
      <c r="V491" s="300" t="str">
        <f t="shared" si="86"/>
        <v>2.5～3.5 t</v>
      </c>
      <c r="W491" s="300" t="str">
        <f t="shared" si="87"/>
        <v>H9</v>
      </c>
      <c r="X491" s="301" t="str">
        <f t="shared" si="88"/>
        <v>DJ</v>
      </c>
      <c r="Y491" s="380" t="s">
        <v>1709</v>
      </c>
      <c r="Z491" s="300">
        <f t="shared" si="89"/>
        <v>0.17499999999999999</v>
      </c>
      <c r="AA491" s="300">
        <f t="shared" si="90"/>
        <v>2.2499999999999999E-2</v>
      </c>
      <c r="AB491" s="361">
        <f t="shared" si="91"/>
        <v>2.58</v>
      </c>
    </row>
    <row r="492" spans="1:28" ht="13.5" customHeight="1" x14ac:dyDescent="0.2">
      <c r="A492" s="72" t="str">
        <f t="shared" si="94"/>
        <v>貨3軽WJ</v>
      </c>
      <c r="B492" s="72" t="s">
        <v>904</v>
      </c>
      <c r="C492" s="72" t="s">
        <v>916</v>
      </c>
      <c r="D492" s="72" t="s">
        <v>886</v>
      </c>
      <c r="E492" s="72" t="s">
        <v>316</v>
      </c>
      <c r="F492" s="72">
        <v>0.17499999999999999</v>
      </c>
      <c r="G492" s="72">
        <v>2.2499999999999999E-2</v>
      </c>
      <c r="H492" s="284">
        <v>2.58</v>
      </c>
      <c r="I492" s="12" t="s">
        <v>241</v>
      </c>
      <c r="J492" s="72" t="s">
        <v>974</v>
      </c>
      <c r="T492" s="318" t="str">
        <f t="shared" si="84"/>
        <v>トラック・バス</v>
      </c>
      <c r="U492" s="300" t="str">
        <f t="shared" si="85"/>
        <v>軽油</v>
      </c>
      <c r="V492" s="300" t="str">
        <f t="shared" si="86"/>
        <v>2.5～3.5 t</v>
      </c>
      <c r="W492" s="300" t="str">
        <f t="shared" si="87"/>
        <v>H9</v>
      </c>
      <c r="X492" s="301" t="str">
        <f t="shared" si="88"/>
        <v>WJ</v>
      </c>
      <c r="Y492" s="380" t="s">
        <v>1709</v>
      </c>
      <c r="Z492" s="300">
        <f t="shared" si="89"/>
        <v>0.17499999999999999</v>
      </c>
      <c r="AA492" s="300">
        <f t="shared" si="90"/>
        <v>2.2499999999999999E-2</v>
      </c>
      <c r="AB492" s="361">
        <f t="shared" si="91"/>
        <v>2.58</v>
      </c>
    </row>
    <row r="493" spans="1:28" x14ac:dyDescent="0.2">
      <c r="A493" s="72" t="str">
        <f t="shared" si="94"/>
        <v>貨3軽KR</v>
      </c>
      <c r="B493" s="72" t="s">
        <v>917</v>
      </c>
      <c r="C493" s="72" t="s">
        <v>916</v>
      </c>
      <c r="D493" s="72" t="s">
        <v>20</v>
      </c>
      <c r="E493" s="72" t="s">
        <v>129</v>
      </c>
      <c r="F493" s="72">
        <v>0.49</v>
      </c>
      <c r="G493" s="72">
        <v>0.06</v>
      </c>
      <c r="H493" s="72">
        <v>2.58</v>
      </c>
      <c r="I493" s="12" t="s">
        <v>833</v>
      </c>
      <c r="T493" s="318" t="str">
        <f t="shared" si="84"/>
        <v>トラック・バス</v>
      </c>
      <c r="U493" s="300" t="str">
        <f t="shared" si="85"/>
        <v>軽油</v>
      </c>
      <c r="V493" s="300" t="str">
        <f t="shared" si="86"/>
        <v>2.5～3.5 t</v>
      </c>
      <c r="W493" s="300" t="str">
        <f t="shared" si="87"/>
        <v>H15</v>
      </c>
      <c r="X493" s="301" t="str">
        <f t="shared" si="88"/>
        <v>KR</v>
      </c>
      <c r="Y493" s="380"/>
      <c r="Z493" s="300">
        <f t="shared" si="89"/>
        <v>0.49</v>
      </c>
      <c r="AA493" s="300">
        <f t="shared" si="90"/>
        <v>0.06</v>
      </c>
      <c r="AB493" s="361">
        <f t="shared" si="91"/>
        <v>2.58</v>
      </c>
    </row>
    <row r="494" spans="1:28" ht="13.5" customHeight="1" x14ac:dyDescent="0.2">
      <c r="A494" s="72" t="str">
        <f t="shared" si="94"/>
        <v>貨3軽HY</v>
      </c>
      <c r="B494" s="72" t="s">
        <v>917</v>
      </c>
      <c r="C494" s="72" t="s">
        <v>916</v>
      </c>
      <c r="D494" s="72" t="s">
        <v>20</v>
      </c>
      <c r="E494" s="72" t="s">
        <v>116</v>
      </c>
      <c r="F494" s="72">
        <v>0.245</v>
      </c>
      <c r="G494" s="72">
        <v>0.03</v>
      </c>
      <c r="H494" s="284">
        <v>2.58</v>
      </c>
      <c r="I494" s="12" t="s">
        <v>241</v>
      </c>
      <c r="J494" s="72" t="s">
        <v>242</v>
      </c>
      <c r="T494" s="318" t="str">
        <f t="shared" si="84"/>
        <v>トラック・バス</v>
      </c>
      <c r="U494" s="300" t="str">
        <f t="shared" si="85"/>
        <v>軽油</v>
      </c>
      <c r="V494" s="300" t="str">
        <f t="shared" si="86"/>
        <v>2.5～3.5 t</v>
      </c>
      <c r="W494" s="300" t="str">
        <f t="shared" si="87"/>
        <v>H15</v>
      </c>
      <c r="X494" s="301" t="str">
        <f t="shared" si="88"/>
        <v>HY</v>
      </c>
      <c r="Y494" s="380"/>
      <c r="Z494" s="300">
        <f t="shared" si="89"/>
        <v>0.245</v>
      </c>
      <c r="AA494" s="300">
        <f t="shared" si="90"/>
        <v>0.03</v>
      </c>
      <c r="AB494" s="361">
        <f t="shared" si="91"/>
        <v>2.58</v>
      </c>
    </row>
    <row r="495" spans="1:28" x14ac:dyDescent="0.2">
      <c r="A495" s="72" t="str">
        <f t="shared" si="94"/>
        <v>貨3軽TK</v>
      </c>
      <c r="B495" s="72" t="s">
        <v>917</v>
      </c>
      <c r="C495" s="72" t="s">
        <v>916</v>
      </c>
      <c r="D495" s="72" t="s">
        <v>20</v>
      </c>
      <c r="E495" s="72" t="s">
        <v>156</v>
      </c>
      <c r="F495" s="72">
        <v>0.36749999999999999</v>
      </c>
      <c r="G495" s="72">
        <v>4.4999999999999998E-2</v>
      </c>
      <c r="H495" s="72">
        <v>2.58</v>
      </c>
      <c r="I495" s="12" t="s">
        <v>833</v>
      </c>
      <c r="J495" s="72" t="s">
        <v>243</v>
      </c>
      <c r="T495" s="318" t="str">
        <f t="shared" si="84"/>
        <v>トラック・バス</v>
      </c>
      <c r="U495" s="300" t="str">
        <f t="shared" si="85"/>
        <v>軽油</v>
      </c>
      <c r="V495" s="300" t="str">
        <f t="shared" si="86"/>
        <v>2.5～3.5 t</v>
      </c>
      <c r="W495" s="300" t="str">
        <f t="shared" si="87"/>
        <v>H15</v>
      </c>
      <c r="X495" s="301" t="str">
        <f t="shared" si="88"/>
        <v>TK</v>
      </c>
      <c r="Y495" s="380" t="s">
        <v>1707</v>
      </c>
      <c r="Z495" s="300">
        <f t="shared" si="89"/>
        <v>0.36749999999999999</v>
      </c>
      <c r="AA495" s="300">
        <f t="shared" si="90"/>
        <v>4.4999999999999998E-2</v>
      </c>
      <c r="AB495" s="361">
        <f t="shared" si="91"/>
        <v>2.58</v>
      </c>
    </row>
    <row r="496" spans="1:28" ht="13.5" customHeight="1" x14ac:dyDescent="0.2">
      <c r="A496" s="72" t="str">
        <f t="shared" si="94"/>
        <v>貨3軽XK</v>
      </c>
      <c r="B496" s="72" t="s">
        <v>917</v>
      </c>
      <c r="C496" s="72" t="s">
        <v>916</v>
      </c>
      <c r="D496" s="72" t="s">
        <v>20</v>
      </c>
      <c r="E496" s="72" t="s">
        <v>185</v>
      </c>
      <c r="F496" s="72">
        <v>0.36749999999999999</v>
      </c>
      <c r="G496" s="72">
        <v>4.4999999999999998E-2</v>
      </c>
      <c r="H496" s="284">
        <v>2.58</v>
      </c>
      <c r="I496" s="12" t="s">
        <v>241</v>
      </c>
      <c r="J496" s="72" t="s">
        <v>972</v>
      </c>
      <c r="T496" s="318" t="str">
        <f t="shared" si="84"/>
        <v>トラック・バス</v>
      </c>
      <c r="U496" s="300" t="str">
        <f t="shared" si="85"/>
        <v>軽油</v>
      </c>
      <c r="V496" s="300" t="str">
        <f t="shared" si="86"/>
        <v>2.5～3.5 t</v>
      </c>
      <c r="W496" s="300" t="str">
        <f t="shared" si="87"/>
        <v>H15</v>
      </c>
      <c r="X496" s="301" t="str">
        <f t="shared" si="88"/>
        <v>XK</v>
      </c>
      <c r="Y496" s="380" t="s">
        <v>1707</v>
      </c>
      <c r="Z496" s="300">
        <f t="shared" si="89"/>
        <v>0.36749999999999999</v>
      </c>
      <c r="AA496" s="300">
        <f t="shared" si="90"/>
        <v>4.4999999999999998E-2</v>
      </c>
      <c r="AB496" s="361">
        <f t="shared" si="91"/>
        <v>2.58</v>
      </c>
    </row>
    <row r="497" spans="1:35" x14ac:dyDescent="0.2">
      <c r="A497" s="72" t="str">
        <f t="shared" si="94"/>
        <v>貨3軽LK</v>
      </c>
      <c r="B497" s="72" t="s">
        <v>917</v>
      </c>
      <c r="C497" s="72" t="s">
        <v>916</v>
      </c>
      <c r="D497" s="72" t="s">
        <v>20</v>
      </c>
      <c r="E497" s="72" t="s">
        <v>133</v>
      </c>
      <c r="F497" s="72">
        <v>0.245</v>
      </c>
      <c r="G497" s="72">
        <v>0.03</v>
      </c>
      <c r="H497" s="72">
        <v>2.58</v>
      </c>
      <c r="I497" s="12" t="s">
        <v>833</v>
      </c>
      <c r="J497" s="72" t="s">
        <v>244</v>
      </c>
      <c r="T497" s="318" t="str">
        <f t="shared" si="84"/>
        <v>トラック・バス</v>
      </c>
      <c r="U497" s="300" t="str">
        <f t="shared" si="85"/>
        <v>軽油</v>
      </c>
      <c r="V497" s="300" t="str">
        <f t="shared" si="86"/>
        <v>2.5～3.5 t</v>
      </c>
      <c r="W497" s="300" t="str">
        <f t="shared" si="87"/>
        <v>H15</v>
      </c>
      <c r="X497" s="301" t="str">
        <f t="shared" si="88"/>
        <v>LK</v>
      </c>
      <c r="Y497" s="380" t="s">
        <v>1708</v>
      </c>
      <c r="Z497" s="300">
        <f t="shared" si="89"/>
        <v>0.245</v>
      </c>
      <c r="AA497" s="300">
        <f t="shared" si="90"/>
        <v>0.03</v>
      </c>
      <c r="AB497" s="361">
        <f t="shared" si="91"/>
        <v>2.58</v>
      </c>
      <c r="AD497" s="284"/>
      <c r="AE497" s="284"/>
      <c r="AF497" s="284"/>
      <c r="AG497" s="284"/>
      <c r="AH497" s="284"/>
      <c r="AI497" s="284"/>
    </row>
    <row r="498" spans="1:35" x14ac:dyDescent="0.2">
      <c r="A498" s="72" t="str">
        <f t="shared" si="94"/>
        <v>貨3軽YK</v>
      </c>
      <c r="B498" s="72" t="s">
        <v>917</v>
      </c>
      <c r="C498" s="72" t="s">
        <v>916</v>
      </c>
      <c r="D498" s="72" t="s">
        <v>20</v>
      </c>
      <c r="E498" s="72" t="s">
        <v>191</v>
      </c>
      <c r="F498" s="72">
        <v>0.245</v>
      </c>
      <c r="G498" s="72">
        <v>0.03</v>
      </c>
      <c r="H498" s="72">
        <v>2.58</v>
      </c>
      <c r="I498" s="12" t="s">
        <v>241</v>
      </c>
      <c r="J498" s="72" t="s">
        <v>973</v>
      </c>
      <c r="T498" s="318" t="str">
        <f t="shared" si="84"/>
        <v>トラック・バス</v>
      </c>
      <c r="U498" s="300" t="str">
        <f t="shared" si="85"/>
        <v>軽油</v>
      </c>
      <c r="V498" s="300" t="str">
        <f t="shared" si="86"/>
        <v>2.5～3.5 t</v>
      </c>
      <c r="W498" s="300" t="str">
        <f t="shared" si="87"/>
        <v>H15</v>
      </c>
      <c r="X498" s="301" t="str">
        <f t="shared" si="88"/>
        <v>YK</v>
      </c>
      <c r="Y498" s="380" t="s">
        <v>1708</v>
      </c>
      <c r="Z498" s="300">
        <f t="shared" si="89"/>
        <v>0.245</v>
      </c>
      <c r="AA498" s="300">
        <f t="shared" si="90"/>
        <v>0.03</v>
      </c>
      <c r="AB498" s="361">
        <f t="shared" si="91"/>
        <v>2.58</v>
      </c>
    </row>
    <row r="499" spans="1:35" s="284" customFormat="1" x14ac:dyDescent="0.2">
      <c r="A499" s="72" t="str">
        <f t="shared" si="94"/>
        <v>貨3軽UK</v>
      </c>
      <c r="B499" s="72" t="s">
        <v>917</v>
      </c>
      <c r="C499" s="72" t="s">
        <v>916</v>
      </c>
      <c r="D499" s="72" t="s">
        <v>20</v>
      </c>
      <c r="E499" s="72" t="s">
        <v>162</v>
      </c>
      <c r="F499" s="72">
        <v>0.1225</v>
      </c>
      <c r="G499" s="72">
        <v>1.4999999999999999E-2</v>
      </c>
      <c r="H499" s="284">
        <v>2.58</v>
      </c>
      <c r="I499" s="12" t="s">
        <v>833</v>
      </c>
      <c r="J499" s="72" t="s">
        <v>245</v>
      </c>
      <c r="K499" s="72"/>
      <c r="L499" s="72"/>
      <c r="M499" s="72"/>
      <c r="N499" s="72"/>
      <c r="O499" s="72"/>
      <c r="P499" s="72"/>
      <c r="Q499" s="72"/>
      <c r="R499" s="72"/>
      <c r="S499" s="72"/>
      <c r="T499" s="318" t="str">
        <f t="shared" si="84"/>
        <v>トラック・バス</v>
      </c>
      <c r="U499" s="300" t="str">
        <f t="shared" si="85"/>
        <v>軽油</v>
      </c>
      <c r="V499" s="300" t="str">
        <f t="shared" si="86"/>
        <v>2.5～3.5 t</v>
      </c>
      <c r="W499" s="300" t="str">
        <f t="shared" si="87"/>
        <v>H15</v>
      </c>
      <c r="X499" s="301" t="str">
        <f t="shared" si="88"/>
        <v>UK</v>
      </c>
      <c r="Y499" s="380" t="s">
        <v>1709</v>
      </c>
      <c r="Z499" s="300">
        <f t="shared" si="89"/>
        <v>0.1225</v>
      </c>
      <c r="AA499" s="300">
        <f t="shared" si="90"/>
        <v>1.4999999999999999E-2</v>
      </c>
      <c r="AB499" s="361">
        <f t="shared" si="91"/>
        <v>2.58</v>
      </c>
    </row>
    <row r="500" spans="1:35" x14ac:dyDescent="0.2">
      <c r="A500" s="72" t="str">
        <f t="shared" si="94"/>
        <v>貨3軽ZK</v>
      </c>
      <c r="B500" s="72" t="s">
        <v>917</v>
      </c>
      <c r="C500" s="72" t="s">
        <v>916</v>
      </c>
      <c r="D500" s="72" t="s">
        <v>20</v>
      </c>
      <c r="E500" s="72" t="s">
        <v>196</v>
      </c>
      <c r="F500" s="72">
        <v>0.1225</v>
      </c>
      <c r="G500" s="72">
        <v>1.4999999999999999E-2</v>
      </c>
      <c r="H500" s="72">
        <v>2.58</v>
      </c>
      <c r="I500" s="12" t="s">
        <v>241</v>
      </c>
      <c r="J500" s="72" t="s">
        <v>974</v>
      </c>
      <c r="T500" s="318" t="str">
        <f t="shared" si="84"/>
        <v>トラック・バス</v>
      </c>
      <c r="U500" s="300" t="str">
        <f t="shared" si="85"/>
        <v>軽油</v>
      </c>
      <c r="V500" s="300" t="str">
        <f t="shared" si="86"/>
        <v>2.5～3.5 t</v>
      </c>
      <c r="W500" s="300" t="str">
        <f t="shared" si="87"/>
        <v>H15</v>
      </c>
      <c r="X500" s="301" t="str">
        <f t="shared" si="88"/>
        <v>ZK</v>
      </c>
      <c r="Y500" s="380" t="s">
        <v>1709</v>
      </c>
      <c r="Z500" s="300">
        <f t="shared" si="89"/>
        <v>0.1225</v>
      </c>
      <c r="AA500" s="300">
        <f t="shared" si="90"/>
        <v>1.4999999999999999E-2</v>
      </c>
      <c r="AB500" s="361">
        <f t="shared" si="91"/>
        <v>2.58</v>
      </c>
    </row>
    <row r="501" spans="1:35" s="284" customFormat="1" x14ac:dyDescent="0.2">
      <c r="A501" s="72" t="str">
        <f t="shared" si="94"/>
        <v>貨3軽ADF</v>
      </c>
      <c r="B501" s="72" t="s">
        <v>917</v>
      </c>
      <c r="C501" s="72" t="s">
        <v>916</v>
      </c>
      <c r="D501" s="72" t="s">
        <v>839</v>
      </c>
      <c r="E501" s="72" t="s">
        <v>305</v>
      </c>
      <c r="F501" s="72">
        <v>0.25</v>
      </c>
      <c r="G501" s="72">
        <v>1.4999999999999999E-2</v>
      </c>
      <c r="H501" s="284">
        <v>2.58</v>
      </c>
      <c r="I501" s="12" t="s">
        <v>1085</v>
      </c>
      <c r="J501" s="72"/>
      <c r="K501" s="72"/>
      <c r="L501" s="72"/>
      <c r="M501" s="72"/>
      <c r="N501" s="72"/>
      <c r="O501" s="72"/>
      <c r="P501" s="72"/>
      <c r="Q501" s="72"/>
      <c r="R501" s="72"/>
      <c r="S501" s="72"/>
      <c r="T501" s="318" t="str">
        <f t="shared" si="84"/>
        <v>トラック・バス</v>
      </c>
      <c r="U501" s="300" t="str">
        <f t="shared" si="85"/>
        <v>軽油</v>
      </c>
      <c r="V501" s="300" t="str">
        <f t="shared" si="86"/>
        <v>2.5～3.5 t</v>
      </c>
      <c r="W501" s="300" t="str">
        <f t="shared" si="87"/>
        <v>H17</v>
      </c>
      <c r="X501" s="301" t="str">
        <f t="shared" si="88"/>
        <v>ADF</v>
      </c>
      <c r="Y501" s="380"/>
      <c r="Z501" s="300">
        <f t="shared" si="89"/>
        <v>0.25</v>
      </c>
      <c r="AA501" s="300">
        <f t="shared" si="90"/>
        <v>1.4999999999999999E-2</v>
      </c>
      <c r="AB501" s="361">
        <f t="shared" si="91"/>
        <v>2.58</v>
      </c>
    </row>
    <row r="502" spans="1:35" x14ac:dyDescent="0.2">
      <c r="A502" s="72" t="str">
        <f t="shared" si="94"/>
        <v>貨3軽ACF</v>
      </c>
      <c r="B502" s="72" t="s">
        <v>917</v>
      </c>
      <c r="C502" s="72" t="s">
        <v>916</v>
      </c>
      <c r="D502" s="72" t="s">
        <v>839</v>
      </c>
      <c r="E502" s="72" t="s">
        <v>306</v>
      </c>
      <c r="F502" s="72">
        <v>0.125</v>
      </c>
      <c r="G502" s="72">
        <v>7.4999999999999997E-3</v>
      </c>
      <c r="H502" s="72">
        <v>2.58</v>
      </c>
      <c r="I502" s="12" t="s">
        <v>241</v>
      </c>
      <c r="J502" s="72" t="s">
        <v>242</v>
      </c>
      <c r="T502" s="318" t="str">
        <f t="shared" si="84"/>
        <v>トラック・バス</v>
      </c>
      <c r="U502" s="300" t="str">
        <f t="shared" si="85"/>
        <v>軽油</v>
      </c>
      <c r="V502" s="300" t="str">
        <f t="shared" si="86"/>
        <v>2.5～3.5 t</v>
      </c>
      <c r="W502" s="300" t="str">
        <f t="shared" si="87"/>
        <v>H17</v>
      </c>
      <c r="X502" s="301" t="str">
        <f t="shared" si="88"/>
        <v>ACF</v>
      </c>
      <c r="Y502" s="380"/>
      <c r="Z502" s="300">
        <f t="shared" si="89"/>
        <v>0.125</v>
      </c>
      <c r="AA502" s="300">
        <f t="shared" si="90"/>
        <v>7.4999999999999997E-3</v>
      </c>
      <c r="AB502" s="361">
        <f t="shared" si="91"/>
        <v>2.58</v>
      </c>
    </row>
    <row r="503" spans="1:35" s="284" customFormat="1" x14ac:dyDescent="0.2">
      <c r="A503" s="72" t="str">
        <f t="shared" si="94"/>
        <v>貨3軽AMF</v>
      </c>
      <c r="B503" s="72" t="s">
        <v>917</v>
      </c>
      <c r="C503" s="72" t="s">
        <v>916</v>
      </c>
      <c r="D503" s="72" t="s">
        <v>839</v>
      </c>
      <c r="E503" s="72" t="s">
        <v>1234</v>
      </c>
      <c r="F503" s="72">
        <v>6.25E-2</v>
      </c>
      <c r="G503" s="72">
        <v>3.7499999999999999E-3</v>
      </c>
      <c r="H503" s="284">
        <v>2.58</v>
      </c>
      <c r="I503" s="12" t="s">
        <v>498</v>
      </c>
      <c r="J503" s="72"/>
      <c r="K503" s="72"/>
      <c r="L503" s="72"/>
      <c r="M503" s="72"/>
      <c r="N503" s="72"/>
      <c r="O503" s="72"/>
      <c r="P503" s="72"/>
      <c r="Q503" s="72"/>
      <c r="R503" s="72"/>
      <c r="S503" s="72"/>
      <c r="T503" s="318" t="str">
        <f t="shared" si="84"/>
        <v>トラック・バス</v>
      </c>
      <c r="U503" s="300" t="str">
        <f t="shared" si="85"/>
        <v>軽油</v>
      </c>
      <c r="V503" s="300" t="str">
        <f t="shared" si="86"/>
        <v>2.5～3.5 t</v>
      </c>
      <c r="W503" s="300" t="str">
        <f t="shared" si="87"/>
        <v>H17</v>
      </c>
      <c r="X503" s="301" t="str">
        <f t="shared" si="88"/>
        <v>AMF</v>
      </c>
      <c r="Y503" s="380"/>
      <c r="Z503" s="300">
        <f t="shared" si="89"/>
        <v>6.25E-2</v>
      </c>
      <c r="AA503" s="300">
        <f t="shared" si="90"/>
        <v>3.7499999999999999E-3</v>
      </c>
      <c r="AB503" s="361">
        <f t="shared" si="91"/>
        <v>2.58</v>
      </c>
    </row>
    <row r="504" spans="1:35" x14ac:dyDescent="0.2">
      <c r="A504" s="72" t="str">
        <f t="shared" si="94"/>
        <v>貨3軽CCF</v>
      </c>
      <c r="B504" s="72" t="s">
        <v>917</v>
      </c>
      <c r="C504" s="72" t="s">
        <v>916</v>
      </c>
      <c r="D504" s="72" t="s">
        <v>839</v>
      </c>
      <c r="E504" s="72" t="s">
        <v>899</v>
      </c>
      <c r="F504" s="72">
        <v>0.125</v>
      </c>
      <c r="G504" s="72">
        <v>7.4999999999999997E-3</v>
      </c>
      <c r="H504" s="72">
        <v>2.58</v>
      </c>
      <c r="I504" s="12" t="s">
        <v>241</v>
      </c>
      <c r="J504" s="72" t="s">
        <v>974</v>
      </c>
      <c r="T504" s="318" t="str">
        <f t="shared" si="84"/>
        <v>トラック・バス</v>
      </c>
      <c r="U504" s="300" t="str">
        <f t="shared" si="85"/>
        <v>軽油</v>
      </c>
      <c r="V504" s="300" t="str">
        <f t="shared" si="86"/>
        <v>2.5～3.5 t</v>
      </c>
      <c r="W504" s="300" t="str">
        <f t="shared" si="87"/>
        <v>H17</v>
      </c>
      <c r="X504" s="301" t="str">
        <f t="shared" si="88"/>
        <v>CCF</v>
      </c>
      <c r="Y504" s="380" t="s">
        <v>1702</v>
      </c>
      <c r="Z504" s="300">
        <f t="shared" si="89"/>
        <v>0.125</v>
      </c>
      <c r="AA504" s="300">
        <f t="shared" si="90"/>
        <v>7.4999999999999997E-3</v>
      </c>
      <c r="AB504" s="361">
        <f t="shared" si="91"/>
        <v>2.58</v>
      </c>
    </row>
    <row r="505" spans="1:35" s="284" customFormat="1" x14ac:dyDescent="0.2">
      <c r="A505" s="72" t="str">
        <f t="shared" si="94"/>
        <v>貨3軽CDF</v>
      </c>
      <c r="B505" s="72" t="s">
        <v>917</v>
      </c>
      <c r="C505" s="72" t="s">
        <v>916</v>
      </c>
      <c r="D505" s="72" t="s">
        <v>839</v>
      </c>
      <c r="E505" s="72" t="s">
        <v>900</v>
      </c>
      <c r="F505" s="72">
        <v>0.125</v>
      </c>
      <c r="G505" s="72">
        <v>7.4999999999999997E-3</v>
      </c>
      <c r="H505" s="284">
        <v>2.58</v>
      </c>
      <c r="I505" s="12" t="s">
        <v>1085</v>
      </c>
      <c r="J505" s="72" t="s">
        <v>245</v>
      </c>
      <c r="T505" s="318" t="str">
        <f t="shared" si="84"/>
        <v>トラック・バス</v>
      </c>
      <c r="U505" s="300" t="str">
        <f t="shared" si="85"/>
        <v>軽油</v>
      </c>
      <c r="V505" s="300" t="str">
        <f t="shared" si="86"/>
        <v>2.5～3.5 t</v>
      </c>
      <c r="W505" s="300" t="str">
        <f t="shared" si="87"/>
        <v>H17</v>
      </c>
      <c r="X505" s="301" t="str">
        <f t="shared" si="88"/>
        <v>CDF</v>
      </c>
      <c r="Y505" s="380" t="s">
        <v>1702</v>
      </c>
      <c r="Z505" s="300">
        <f t="shared" si="89"/>
        <v>0.125</v>
      </c>
      <c r="AA505" s="300">
        <f t="shared" si="90"/>
        <v>7.4999999999999997E-3</v>
      </c>
      <c r="AB505" s="361">
        <f t="shared" si="91"/>
        <v>2.58</v>
      </c>
    </row>
    <row r="506" spans="1:35" x14ac:dyDescent="0.2">
      <c r="A506" s="72" t="str">
        <f t="shared" si="94"/>
        <v>貨3軽CMF</v>
      </c>
      <c r="B506" s="72" t="s">
        <v>917</v>
      </c>
      <c r="C506" s="72" t="s">
        <v>916</v>
      </c>
      <c r="D506" s="72" t="s">
        <v>839</v>
      </c>
      <c r="E506" s="72" t="s">
        <v>1241</v>
      </c>
      <c r="F506" s="72">
        <v>0.125</v>
      </c>
      <c r="G506" s="72">
        <v>7.4999999999999997E-3</v>
      </c>
      <c r="H506" s="72">
        <v>2.58</v>
      </c>
      <c r="I506" s="12" t="s">
        <v>498</v>
      </c>
      <c r="T506" s="318" t="str">
        <f t="shared" si="84"/>
        <v>トラック・バス</v>
      </c>
      <c r="U506" s="300" t="str">
        <f t="shared" si="85"/>
        <v>軽油</v>
      </c>
      <c r="V506" s="300" t="str">
        <f t="shared" si="86"/>
        <v>2.5～3.5 t</v>
      </c>
      <c r="W506" s="300" t="str">
        <f t="shared" si="87"/>
        <v>H17</v>
      </c>
      <c r="X506" s="301" t="str">
        <f t="shared" si="88"/>
        <v>CMF</v>
      </c>
      <c r="Y506" s="380" t="s">
        <v>1702</v>
      </c>
      <c r="Z506" s="300">
        <f t="shared" si="89"/>
        <v>0.125</v>
      </c>
      <c r="AA506" s="300">
        <f t="shared" si="90"/>
        <v>7.4999999999999997E-3</v>
      </c>
      <c r="AB506" s="361">
        <f t="shared" si="91"/>
        <v>2.58</v>
      </c>
    </row>
    <row r="507" spans="1:35" s="284" customFormat="1" x14ac:dyDescent="0.2">
      <c r="A507" s="72" t="str">
        <f t="shared" si="94"/>
        <v>貨3軽DCF</v>
      </c>
      <c r="B507" s="72" t="s">
        <v>917</v>
      </c>
      <c r="C507" s="72" t="s">
        <v>916</v>
      </c>
      <c r="D507" s="72" t="s">
        <v>839</v>
      </c>
      <c r="E507" s="72" t="s">
        <v>901</v>
      </c>
      <c r="F507" s="72">
        <v>6.25E-2</v>
      </c>
      <c r="G507" s="72">
        <v>3.7499999999999999E-3</v>
      </c>
      <c r="H507" s="72">
        <v>2.58</v>
      </c>
      <c r="I507" s="12" t="s">
        <v>241</v>
      </c>
      <c r="J507" s="72" t="s">
        <v>1126</v>
      </c>
      <c r="T507" s="318" t="str">
        <f t="shared" si="84"/>
        <v>トラック・バス</v>
      </c>
      <c r="U507" s="300" t="str">
        <f t="shared" si="85"/>
        <v>軽油</v>
      </c>
      <c r="V507" s="300" t="str">
        <f t="shared" si="86"/>
        <v>2.5～3.5 t</v>
      </c>
      <c r="W507" s="300" t="str">
        <f t="shared" si="87"/>
        <v>H17</v>
      </c>
      <c r="X507" s="301" t="str">
        <f t="shared" si="88"/>
        <v>DCF</v>
      </c>
      <c r="Y507" s="380" t="s">
        <v>1703</v>
      </c>
      <c r="Z507" s="300">
        <f t="shared" si="89"/>
        <v>6.25E-2</v>
      </c>
      <c r="AA507" s="300">
        <f t="shared" si="90"/>
        <v>3.7499999999999999E-3</v>
      </c>
      <c r="AB507" s="361">
        <f t="shared" si="91"/>
        <v>2.58</v>
      </c>
    </row>
    <row r="508" spans="1:35" x14ac:dyDescent="0.2">
      <c r="A508" s="72" t="str">
        <f t="shared" si="94"/>
        <v>貨3軽DDF</v>
      </c>
      <c r="B508" s="72" t="s">
        <v>917</v>
      </c>
      <c r="C508" s="72" t="s">
        <v>916</v>
      </c>
      <c r="D508" s="72" t="s">
        <v>839</v>
      </c>
      <c r="E508" s="72" t="s">
        <v>902</v>
      </c>
      <c r="F508" s="72">
        <v>6.25E-2</v>
      </c>
      <c r="G508" s="72">
        <v>3.7499999999999999E-3</v>
      </c>
      <c r="H508" s="284">
        <v>2.58</v>
      </c>
      <c r="I508" s="12" t="s">
        <v>1085</v>
      </c>
      <c r="J508" s="72" t="s">
        <v>283</v>
      </c>
      <c r="T508" s="318" t="str">
        <f t="shared" si="84"/>
        <v>トラック・バス</v>
      </c>
      <c r="U508" s="300" t="str">
        <f t="shared" si="85"/>
        <v>軽油</v>
      </c>
      <c r="V508" s="300" t="str">
        <f t="shared" si="86"/>
        <v>2.5～3.5 t</v>
      </c>
      <c r="W508" s="300" t="str">
        <f t="shared" si="87"/>
        <v>H17</v>
      </c>
      <c r="X508" s="301" t="str">
        <f t="shared" si="88"/>
        <v>DDF</v>
      </c>
      <c r="Y508" s="380" t="s">
        <v>1703</v>
      </c>
      <c r="Z508" s="300">
        <f t="shared" si="89"/>
        <v>6.25E-2</v>
      </c>
      <c r="AA508" s="300">
        <f t="shared" si="90"/>
        <v>3.7499999999999999E-3</v>
      </c>
      <c r="AB508" s="361">
        <f t="shared" si="91"/>
        <v>2.58</v>
      </c>
    </row>
    <row r="509" spans="1:35" s="284" customFormat="1" x14ac:dyDescent="0.2">
      <c r="A509" s="72" t="str">
        <f t="shared" si="94"/>
        <v>貨3軽DMF</v>
      </c>
      <c r="B509" s="72" t="s">
        <v>917</v>
      </c>
      <c r="C509" s="72" t="s">
        <v>916</v>
      </c>
      <c r="D509" s="72" t="s">
        <v>839</v>
      </c>
      <c r="E509" s="72" t="s">
        <v>1245</v>
      </c>
      <c r="F509" s="72">
        <v>6.25E-2</v>
      </c>
      <c r="G509" s="72">
        <v>3.7499999999999999E-3</v>
      </c>
      <c r="H509" s="72">
        <v>2.58</v>
      </c>
      <c r="I509" s="12" t="s">
        <v>498</v>
      </c>
      <c r="J509" s="72"/>
      <c r="T509" s="318" t="str">
        <f t="shared" si="84"/>
        <v>トラック・バス</v>
      </c>
      <c r="U509" s="300" t="str">
        <f t="shared" si="85"/>
        <v>軽油</v>
      </c>
      <c r="V509" s="300" t="str">
        <f t="shared" si="86"/>
        <v>2.5～3.5 t</v>
      </c>
      <c r="W509" s="300" t="str">
        <f t="shared" si="87"/>
        <v>H17</v>
      </c>
      <c r="X509" s="301" t="str">
        <f t="shared" si="88"/>
        <v>DMF</v>
      </c>
      <c r="Y509" s="380" t="s">
        <v>1703</v>
      </c>
      <c r="Z509" s="300">
        <f t="shared" si="89"/>
        <v>6.25E-2</v>
      </c>
      <c r="AA509" s="300">
        <f t="shared" si="90"/>
        <v>3.7499999999999999E-3</v>
      </c>
      <c r="AB509" s="361">
        <f t="shared" si="91"/>
        <v>2.58</v>
      </c>
    </row>
    <row r="510" spans="1:35" x14ac:dyDescent="0.2">
      <c r="A510" s="72" t="str">
        <f t="shared" si="94"/>
        <v>貨3軽LDF</v>
      </c>
      <c r="B510" s="72" t="s">
        <v>917</v>
      </c>
      <c r="C510" s="72" t="s">
        <v>916</v>
      </c>
      <c r="D510" s="72" t="s">
        <v>1100</v>
      </c>
      <c r="E510" s="72" t="s">
        <v>317</v>
      </c>
      <c r="F510" s="72">
        <v>0.15</v>
      </c>
      <c r="G510" s="72">
        <v>7.0000000000000001E-3</v>
      </c>
      <c r="H510" s="284">
        <v>2.58</v>
      </c>
      <c r="I510" s="12" t="s">
        <v>285</v>
      </c>
      <c r="T510" s="318" t="str">
        <f t="shared" si="84"/>
        <v>トラック・バス</v>
      </c>
      <c r="U510" s="300" t="str">
        <f t="shared" si="85"/>
        <v>軽油</v>
      </c>
      <c r="V510" s="300" t="str">
        <f t="shared" si="86"/>
        <v>2.5～3.5 t</v>
      </c>
      <c r="W510" s="300" t="str">
        <f t="shared" si="87"/>
        <v>H21</v>
      </c>
      <c r="X510" s="301" t="str">
        <f t="shared" si="88"/>
        <v>LDF</v>
      </c>
      <c r="Y510" s="380"/>
      <c r="Z510" s="300">
        <f t="shared" si="89"/>
        <v>0.15</v>
      </c>
      <c r="AA510" s="300">
        <f t="shared" si="90"/>
        <v>7.0000000000000001E-3</v>
      </c>
      <c r="AB510" s="361">
        <f t="shared" si="91"/>
        <v>2.58</v>
      </c>
    </row>
    <row r="511" spans="1:35" s="284" customFormat="1" x14ac:dyDescent="0.2">
      <c r="A511" s="72" t="str">
        <f t="shared" si="94"/>
        <v>貨3軽LCF</v>
      </c>
      <c r="B511" s="72" t="s">
        <v>917</v>
      </c>
      <c r="C511" s="72" t="s">
        <v>916</v>
      </c>
      <c r="D511" s="72" t="s">
        <v>1100</v>
      </c>
      <c r="E511" s="72" t="s">
        <v>318</v>
      </c>
      <c r="F511" s="72">
        <v>7.4999999999999997E-2</v>
      </c>
      <c r="G511" s="72">
        <v>3.5000000000000001E-3</v>
      </c>
      <c r="H511" s="72">
        <v>2.58</v>
      </c>
      <c r="I511" s="12" t="s">
        <v>241</v>
      </c>
      <c r="J511" s="72" t="s">
        <v>242</v>
      </c>
      <c r="T511" s="318" t="str">
        <f t="shared" si="84"/>
        <v>トラック・バス</v>
      </c>
      <c r="U511" s="300" t="str">
        <f t="shared" si="85"/>
        <v>軽油</v>
      </c>
      <c r="V511" s="300" t="str">
        <f t="shared" si="86"/>
        <v>2.5～3.5 t</v>
      </c>
      <c r="W511" s="300" t="str">
        <f t="shared" si="87"/>
        <v>H21</v>
      </c>
      <c r="X511" s="301" t="str">
        <f t="shared" si="88"/>
        <v>LCF</v>
      </c>
      <c r="Y511" s="380"/>
      <c r="Z511" s="300">
        <f t="shared" si="89"/>
        <v>7.4999999999999997E-2</v>
      </c>
      <c r="AA511" s="300">
        <f t="shared" si="90"/>
        <v>3.5000000000000001E-3</v>
      </c>
      <c r="AB511" s="361">
        <f t="shared" si="91"/>
        <v>2.58</v>
      </c>
    </row>
    <row r="512" spans="1:35" x14ac:dyDescent="0.2">
      <c r="A512" s="72" t="str">
        <f t="shared" ref="A512:A521" si="95">CONCATENATE(C512,E512)</f>
        <v>貨3軽LMF</v>
      </c>
      <c r="B512" s="72" t="s">
        <v>917</v>
      </c>
      <c r="C512" s="72" t="s">
        <v>916</v>
      </c>
      <c r="D512" s="72" t="s">
        <v>1100</v>
      </c>
      <c r="E512" s="291" t="s">
        <v>1560</v>
      </c>
      <c r="F512" s="291">
        <v>3.7499999999999999E-2</v>
      </c>
      <c r="G512" s="291">
        <v>1.75E-3</v>
      </c>
      <c r="H512" s="284">
        <v>2.58</v>
      </c>
      <c r="I512" s="12" t="s">
        <v>1480</v>
      </c>
      <c r="T512" s="318" t="str">
        <f t="shared" si="84"/>
        <v>トラック・バス</v>
      </c>
      <c r="U512" s="300" t="str">
        <f t="shared" si="85"/>
        <v>軽油</v>
      </c>
      <c r="V512" s="300" t="str">
        <f t="shared" si="86"/>
        <v>2.5～3.5 t</v>
      </c>
      <c r="W512" s="300" t="str">
        <f t="shared" si="87"/>
        <v>H21</v>
      </c>
      <c r="X512" s="301" t="str">
        <f t="shared" si="88"/>
        <v>LMF</v>
      </c>
      <c r="Y512" s="380"/>
      <c r="Z512" s="300">
        <f t="shared" si="89"/>
        <v>3.7499999999999999E-2</v>
      </c>
      <c r="AA512" s="300">
        <f t="shared" si="90"/>
        <v>1.75E-3</v>
      </c>
      <c r="AB512" s="361">
        <f t="shared" si="91"/>
        <v>2.58</v>
      </c>
      <c r="AD512" s="284"/>
      <c r="AE512" s="284"/>
      <c r="AF512" s="284"/>
      <c r="AG512" s="284"/>
      <c r="AH512" s="284"/>
      <c r="AI512" s="284"/>
    </row>
    <row r="513" spans="1:35" s="284" customFormat="1" x14ac:dyDescent="0.2">
      <c r="A513" s="72" t="str">
        <f t="shared" si="95"/>
        <v>貨3軽MDF</v>
      </c>
      <c r="B513" s="72" t="s">
        <v>917</v>
      </c>
      <c r="C513" s="72" t="s">
        <v>916</v>
      </c>
      <c r="D513" s="72" t="s">
        <v>1100</v>
      </c>
      <c r="E513" s="72" t="s">
        <v>319</v>
      </c>
      <c r="F513" s="72">
        <v>7.4999999999999997E-2</v>
      </c>
      <c r="G513" s="72">
        <v>3.5000000000000001E-3</v>
      </c>
      <c r="H513" s="72">
        <v>2.58</v>
      </c>
      <c r="I513" s="12" t="s">
        <v>285</v>
      </c>
      <c r="J513" s="72" t="s">
        <v>1056</v>
      </c>
      <c r="T513" s="318" t="str">
        <f t="shared" si="84"/>
        <v>トラック・バス</v>
      </c>
      <c r="U513" s="300" t="str">
        <f t="shared" si="85"/>
        <v>軽油</v>
      </c>
      <c r="V513" s="300" t="str">
        <f t="shared" si="86"/>
        <v>2.5～3.5 t</v>
      </c>
      <c r="W513" s="300" t="str">
        <f t="shared" si="87"/>
        <v>H21</v>
      </c>
      <c r="X513" s="301" t="str">
        <f t="shared" si="88"/>
        <v>MDF</v>
      </c>
      <c r="Y513" s="380" t="s">
        <v>1702</v>
      </c>
      <c r="Z513" s="300">
        <f t="shared" si="89"/>
        <v>7.4999999999999997E-2</v>
      </c>
      <c r="AA513" s="300">
        <f t="shared" si="90"/>
        <v>3.5000000000000001E-3</v>
      </c>
      <c r="AB513" s="361">
        <f t="shared" si="91"/>
        <v>2.58</v>
      </c>
    </row>
    <row r="514" spans="1:35" s="284" customFormat="1" x14ac:dyDescent="0.2">
      <c r="A514" s="72" t="str">
        <f t="shared" si="95"/>
        <v>貨3軽MCF</v>
      </c>
      <c r="B514" s="72" t="s">
        <v>917</v>
      </c>
      <c r="C514" s="72" t="s">
        <v>916</v>
      </c>
      <c r="D514" s="72" t="s">
        <v>1100</v>
      </c>
      <c r="E514" s="72" t="s">
        <v>320</v>
      </c>
      <c r="F514" s="72">
        <v>7.4999999999999997E-2</v>
      </c>
      <c r="G514" s="72">
        <v>3.5000000000000001E-3</v>
      </c>
      <c r="H514" s="284">
        <v>2.58</v>
      </c>
      <c r="I514" s="12" t="s">
        <v>241</v>
      </c>
      <c r="J514" s="72" t="s">
        <v>1103</v>
      </c>
      <c r="K514" s="72"/>
      <c r="L514" s="72"/>
      <c r="M514" s="72"/>
      <c r="N514" s="72"/>
      <c r="O514" s="72"/>
      <c r="P514" s="72"/>
      <c r="Q514" s="72"/>
      <c r="R514" s="72"/>
      <c r="S514" s="72"/>
      <c r="T514" s="318" t="str">
        <f t="shared" si="84"/>
        <v>トラック・バス</v>
      </c>
      <c r="U514" s="300" t="str">
        <f t="shared" si="85"/>
        <v>軽油</v>
      </c>
      <c r="V514" s="300" t="str">
        <f t="shared" si="86"/>
        <v>2.5～3.5 t</v>
      </c>
      <c r="W514" s="300" t="str">
        <f t="shared" si="87"/>
        <v>H21</v>
      </c>
      <c r="X514" s="301" t="str">
        <f t="shared" si="88"/>
        <v>MCF</v>
      </c>
      <c r="Y514" s="380" t="s">
        <v>1704</v>
      </c>
      <c r="Z514" s="300">
        <f t="shared" si="89"/>
        <v>7.4999999999999997E-2</v>
      </c>
      <c r="AA514" s="300">
        <f t="shared" si="90"/>
        <v>3.5000000000000001E-3</v>
      </c>
      <c r="AB514" s="361">
        <f t="shared" si="91"/>
        <v>2.58</v>
      </c>
    </row>
    <row r="515" spans="1:35" s="284" customFormat="1" x14ac:dyDescent="0.2">
      <c r="A515" s="72" t="str">
        <f t="shared" si="95"/>
        <v>貨3軽MMF</v>
      </c>
      <c r="B515" s="72" t="s">
        <v>917</v>
      </c>
      <c r="C515" s="72" t="s">
        <v>916</v>
      </c>
      <c r="D515" s="72" t="s">
        <v>1100</v>
      </c>
      <c r="E515" s="291" t="s">
        <v>1561</v>
      </c>
      <c r="F515" s="72">
        <v>7.4999999999999997E-2</v>
      </c>
      <c r="G515" s="72">
        <v>3.5000000000000001E-3</v>
      </c>
      <c r="H515" s="72">
        <v>2.58</v>
      </c>
      <c r="I515" s="12" t="s">
        <v>1480</v>
      </c>
      <c r="J515" s="72"/>
      <c r="T515" s="318" t="str">
        <f t="shared" si="84"/>
        <v>トラック・バス</v>
      </c>
      <c r="U515" s="300" t="str">
        <f t="shared" si="85"/>
        <v>軽油</v>
      </c>
      <c r="V515" s="300" t="str">
        <f t="shared" si="86"/>
        <v>2.5～3.5 t</v>
      </c>
      <c r="W515" s="300" t="str">
        <f t="shared" si="87"/>
        <v>H21</v>
      </c>
      <c r="X515" s="301" t="str">
        <f t="shared" si="88"/>
        <v>MMF</v>
      </c>
      <c r="Y515" s="380" t="s">
        <v>1704</v>
      </c>
      <c r="Z515" s="300">
        <f t="shared" si="89"/>
        <v>7.4999999999999997E-2</v>
      </c>
      <c r="AA515" s="300">
        <f t="shared" si="90"/>
        <v>3.5000000000000001E-3</v>
      </c>
      <c r="AB515" s="361">
        <f t="shared" si="91"/>
        <v>2.58</v>
      </c>
    </row>
    <row r="516" spans="1:35" s="284" customFormat="1" x14ac:dyDescent="0.2">
      <c r="A516" s="72" t="str">
        <f t="shared" si="95"/>
        <v>貨3軽RDF</v>
      </c>
      <c r="B516" s="72" t="s">
        <v>917</v>
      </c>
      <c r="C516" s="72" t="s">
        <v>916</v>
      </c>
      <c r="D516" s="72" t="s">
        <v>1100</v>
      </c>
      <c r="E516" s="72" t="s">
        <v>321</v>
      </c>
      <c r="F516" s="72">
        <v>3.7499999999999999E-2</v>
      </c>
      <c r="G516" s="72">
        <v>1.75E-3</v>
      </c>
      <c r="H516" s="72">
        <v>2.58</v>
      </c>
      <c r="I516" s="12" t="s">
        <v>285</v>
      </c>
      <c r="J516" s="72" t="s">
        <v>1057</v>
      </c>
      <c r="K516" s="72"/>
      <c r="L516" s="72"/>
      <c r="M516" s="72"/>
      <c r="N516" s="72"/>
      <c r="O516" s="72"/>
      <c r="P516" s="72"/>
      <c r="Q516" s="72"/>
      <c r="R516" s="72"/>
      <c r="S516" s="72"/>
      <c r="T516" s="318" t="str">
        <f t="shared" si="84"/>
        <v>トラック・バス</v>
      </c>
      <c r="U516" s="300" t="str">
        <f t="shared" si="85"/>
        <v>軽油</v>
      </c>
      <c r="V516" s="300" t="str">
        <f t="shared" si="86"/>
        <v>2.5～3.5 t</v>
      </c>
      <c r="W516" s="300" t="str">
        <f t="shared" si="87"/>
        <v>H21</v>
      </c>
      <c r="X516" s="301" t="str">
        <f t="shared" si="88"/>
        <v>RDF</v>
      </c>
      <c r="Y516" s="380" t="s">
        <v>1703</v>
      </c>
      <c r="Z516" s="300">
        <f t="shared" si="89"/>
        <v>3.7499999999999999E-2</v>
      </c>
      <c r="AA516" s="300">
        <f t="shared" si="90"/>
        <v>1.75E-3</v>
      </c>
      <c r="AB516" s="361">
        <f t="shared" si="91"/>
        <v>2.58</v>
      </c>
    </row>
    <row r="517" spans="1:35" s="284" customFormat="1" x14ac:dyDescent="0.2">
      <c r="A517" s="72" t="str">
        <f t="shared" si="95"/>
        <v>貨3軽RCF</v>
      </c>
      <c r="B517" s="72" t="s">
        <v>917</v>
      </c>
      <c r="C517" s="72" t="s">
        <v>916</v>
      </c>
      <c r="D517" s="72" t="s">
        <v>1100</v>
      </c>
      <c r="E517" s="72" t="s">
        <v>322</v>
      </c>
      <c r="F517" s="72">
        <v>3.7499999999999999E-2</v>
      </c>
      <c r="G517" s="72">
        <v>1.75E-3</v>
      </c>
      <c r="H517" s="284">
        <v>2.58</v>
      </c>
      <c r="I517" s="12" t="s">
        <v>241</v>
      </c>
      <c r="J517" s="72" t="s">
        <v>1112</v>
      </c>
      <c r="T517" s="318" t="str">
        <f t="shared" ref="T517:T580" si="96">IF(LEFT(C517,1)="貨","トラック・バス","乗用車")</f>
        <v>トラック・バス</v>
      </c>
      <c r="U517" s="300" t="str">
        <f t="shared" ref="U517:U580" si="97">VLOOKUP(RIGHT(C517,1),$AL$4:$AM$8,2,FALSE)</f>
        <v>軽油</v>
      </c>
      <c r="V517" s="300" t="str">
        <f t="shared" ref="V517:V580" si="98">VLOOKUP(VALUE(MID(C517,2,1)),$AL$10:$AM$15,2,FALSE)</f>
        <v>2.5～3.5 t</v>
      </c>
      <c r="W517" s="300" t="str">
        <f t="shared" ref="W517:W580" si="99">D517</f>
        <v>H21</v>
      </c>
      <c r="X517" s="301" t="str">
        <f t="shared" ref="X517:X580" si="100">E517</f>
        <v>RCF</v>
      </c>
      <c r="Y517" s="380" t="s">
        <v>1703</v>
      </c>
      <c r="Z517" s="300">
        <f t="shared" ref="Z517:Z580" si="101">F517</f>
        <v>3.7499999999999999E-2</v>
      </c>
      <c r="AA517" s="300">
        <f t="shared" ref="AA517:AA580" si="102">G517</f>
        <v>1.75E-3</v>
      </c>
      <c r="AB517" s="361">
        <f t="shared" ref="AB517:AB580" si="103">H517</f>
        <v>2.58</v>
      </c>
    </row>
    <row r="518" spans="1:35" s="284" customFormat="1" x14ac:dyDescent="0.2">
      <c r="A518" s="72" t="str">
        <f t="shared" si="95"/>
        <v>貨3軽RMF</v>
      </c>
      <c r="B518" s="72" t="s">
        <v>917</v>
      </c>
      <c r="C518" s="72" t="s">
        <v>916</v>
      </c>
      <c r="D518" s="72" t="s">
        <v>1100</v>
      </c>
      <c r="E518" s="291" t="s">
        <v>1562</v>
      </c>
      <c r="F518" s="72">
        <v>3.7499999999999999E-2</v>
      </c>
      <c r="G518" s="72">
        <v>1.75E-3</v>
      </c>
      <c r="H518" s="72">
        <v>2.58</v>
      </c>
      <c r="I518" s="12" t="s">
        <v>1480</v>
      </c>
      <c r="J518" s="72"/>
      <c r="K518" s="72"/>
      <c r="L518" s="72"/>
      <c r="M518" s="72"/>
      <c r="N518" s="72"/>
      <c r="O518" s="72"/>
      <c r="P518" s="72"/>
      <c r="Q518" s="72"/>
      <c r="R518" s="72"/>
      <c r="S518" s="72"/>
      <c r="T518" s="318" t="str">
        <f t="shared" si="96"/>
        <v>トラック・バス</v>
      </c>
      <c r="U518" s="300" t="str">
        <f t="shared" si="97"/>
        <v>軽油</v>
      </c>
      <c r="V518" s="300" t="str">
        <f t="shared" si="98"/>
        <v>2.5～3.5 t</v>
      </c>
      <c r="W518" s="300" t="str">
        <f t="shared" si="99"/>
        <v>H21</v>
      </c>
      <c r="X518" s="301" t="str">
        <f t="shared" si="100"/>
        <v>RMF</v>
      </c>
      <c r="Y518" s="380" t="s">
        <v>1711</v>
      </c>
      <c r="Z518" s="300">
        <f t="shared" si="101"/>
        <v>3.7499999999999999E-2</v>
      </c>
      <c r="AA518" s="300">
        <f t="shared" si="102"/>
        <v>1.75E-3</v>
      </c>
      <c r="AB518" s="361">
        <f t="shared" si="103"/>
        <v>2.58</v>
      </c>
    </row>
    <row r="519" spans="1:35" s="284" customFormat="1" x14ac:dyDescent="0.2">
      <c r="A519" s="72" t="str">
        <f t="shared" si="95"/>
        <v>貨3軽QDF</v>
      </c>
      <c r="B519" s="72" t="s">
        <v>917</v>
      </c>
      <c r="C519" s="72" t="s">
        <v>916</v>
      </c>
      <c r="D519" s="72" t="s">
        <v>1100</v>
      </c>
      <c r="E519" s="72" t="s">
        <v>323</v>
      </c>
      <c r="F519" s="72">
        <v>0.13500000000000001</v>
      </c>
      <c r="G519" s="72">
        <v>6.3E-3</v>
      </c>
      <c r="H519" s="284">
        <v>2.58</v>
      </c>
      <c r="I519" s="12" t="s">
        <v>285</v>
      </c>
      <c r="J519" s="72" t="s">
        <v>1119</v>
      </c>
      <c r="T519" s="318" t="str">
        <f t="shared" si="96"/>
        <v>トラック・バス</v>
      </c>
      <c r="U519" s="300" t="str">
        <f t="shared" si="97"/>
        <v>軽油</v>
      </c>
      <c r="V519" s="300" t="str">
        <f t="shared" si="98"/>
        <v>2.5～3.5 t</v>
      </c>
      <c r="W519" s="300" t="str">
        <f t="shared" si="99"/>
        <v>H21</v>
      </c>
      <c r="X519" s="301" t="str">
        <f t="shared" si="100"/>
        <v>QDF</v>
      </c>
      <c r="Y519" s="380" t="s">
        <v>1705</v>
      </c>
      <c r="Z519" s="300">
        <f t="shared" si="101"/>
        <v>0.13500000000000001</v>
      </c>
      <c r="AA519" s="300">
        <f t="shared" si="102"/>
        <v>6.3E-3</v>
      </c>
      <c r="AB519" s="361">
        <f t="shared" si="103"/>
        <v>2.58</v>
      </c>
    </row>
    <row r="520" spans="1:35" s="284" customFormat="1" x14ac:dyDescent="0.2">
      <c r="A520" s="72" t="str">
        <f t="shared" si="95"/>
        <v>貨3軽QCF</v>
      </c>
      <c r="B520" s="72" t="s">
        <v>917</v>
      </c>
      <c r="C520" s="72" t="s">
        <v>916</v>
      </c>
      <c r="D520" s="72" t="s">
        <v>1100</v>
      </c>
      <c r="E520" s="72" t="s">
        <v>324</v>
      </c>
      <c r="F520" s="72">
        <v>0.13500000000000001</v>
      </c>
      <c r="G520" s="72">
        <v>6.3E-3</v>
      </c>
      <c r="H520" s="72">
        <v>2.58</v>
      </c>
      <c r="I520" s="12" t="s">
        <v>241</v>
      </c>
      <c r="J520" s="72" t="s">
        <v>1123</v>
      </c>
      <c r="T520" s="318" t="str">
        <f t="shared" si="96"/>
        <v>トラック・バス</v>
      </c>
      <c r="U520" s="300" t="str">
        <f t="shared" si="97"/>
        <v>軽油</v>
      </c>
      <c r="V520" s="300" t="str">
        <f t="shared" si="98"/>
        <v>2.5～3.5 t</v>
      </c>
      <c r="W520" s="300" t="str">
        <f t="shared" si="99"/>
        <v>H21</v>
      </c>
      <c r="X520" s="301" t="str">
        <f t="shared" si="100"/>
        <v>QCF</v>
      </c>
      <c r="Y520" s="380" t="s">
        <v>1705</v>
      </c>
      <c r="Z520" s="300">
        <f t="shared" si="101"/>
        <v>0.13500000000000001</v>
      </c>
      <c r="AA520" s="300">
        <f t="shared" si="102"/>
        <v>6.3E-3</v>
      </c>
      <c r="AB520" s="361">
        <f t="shared" si="103"/>
        <v>2.58</v>
      </c>
      <c r="AD520" s="272"/>
      <c r="AE520" s="272"/>
      <c r="AF520" s="272"/>
      <c r="AG520" s="272"/>
      <c r="AH520" s="272"/>
      <c r="AI520" s="272"/>
    </row>
    <row r="521" spans="1:35" s="284" customFormat="1" x14ac:dyDescent="0.2">
      <c r="A521" s="72" t="str">
        <f t="shared" si="95"/>
        <v>貨3軽QMF</v>
      </c>
      <c r="B521" s="72" t="s">
        <v>917</v>
      </c>
      <c r="C521" s="72" t="s">
        <v>916</v>
      </c>
      <c r="D521" s="72" t="s">
        <v>1100</v>
      </c>
      <c r="E521" s="291" t="s">
        <v>1563</v>
      </c>
      <c r="F521" s="72">
        <v>0.13500000000000001</v>
      </c>
      <c r="G521" s="72">
        <v>6.3E-3</v>
      </c>
      <c r="H521" s="284">
        <v>2.58</v>
      </c>
      <c r="I521" s="12" t="s">
        <v>1480</v>
      </c>
      <c r="J521" s="72"/>
      <c r="T521" s="318" t="str">
        <f t="shared" si="96"/>
        <v>トラック・バス</v>
      </c>
      <c r="U521" s="300" t="str">
        <f t="shared" si="97"/>
        <v>軽油</v>
      </c>
      <c r="V521" s="300" t="str">
        <f t="shared" si="98"/>
        <v>2.5～3.5 t</v>
      </c>
      <c r="W521" s="300" t="str">
        <f t="shared" si="99"/>
        <v>H21</v>
      </c>
      <c r="X521" s="301" t="str">
        <f t="shared" si="100"/>
        <v>QMF</v>
      </c>
      <c r="Y521" s="380" t="s">
        <v>1705</v>
      </c>
      <c r="Z521" s="300">
        <f t="shared" si="101"/>
        <v>0.13500000000000001</v>
      </c>
      <c r="AA521" s="300">
        <f t="shared" si="102"/>
        <v>6.3E-3</v>
      </c>
      <c r="AB521" s="361">
        <f t="shared" si="103"/>
        <v>2.58</v>
      </c>
      <c r="AD521" s="272"/>
      <c r="AE521" s="272"/>
      <c r="AF521" s="272"/>
      <c r="AG521" s="272"/>
      <c r="AH521" s="272"/>
      <c r="AI521" s="272"/>
    </row>
    <row r="522" spans="1:35" s="272" customFormat="1" x14ac:dyDescent="0.2">
      <c r="A522" s="72" t="str">
        <f t="shared" ref="A522:A553" si="104">CONCATENATE(C522,E522)</f>
        <v>貨3軽3DF</v>
      </c>
      <c r="B522" s="72" t="s">
        <v>917</v>
      </c>
      <c r="C522" s="72" t="s">
        <v>916</v>
      </c>
      <c r="D522" s="291" t="s">
        <v>1286</v>
      </c>
      <c r="E522" s="72" t="s">
        <v>1211</v>
      </c>
      <c r="F522" s="72">
        <v>0.24</v>
      </c>
      <c r="G522" s="72">
        <v>7.0000000000000001E-3</v>
      </c>
      <c r="H522" s="72">
        <v>2.58</v>
      </c>
      <c r="I522" s="12" t="s">
        <v>1745</v>
      </c>
      <c r="J522" s="72"/>
      <c r="K522" s="284"/>
      <c r="L522" s="284"/>
      <c r="M522" s="284"/>
      <c r="N522" s="284"/>
      <c r="O522" s="284"/>
      <c r="P522" s="284"/>
      <c r="Q522" s="284"/>
      <c r="R522" s="284"/>
      <c r="S522" s="284"/>
      <c r="T522" s="318" t="str">
        <f t="shared" si="96"/>
        <v>トラック・バス</v>
      </c>
      <c r="U522" s="300" t="str">
        <f t="shared" si="97"/>
        <v>軽油</v>
      </c>
      <c r="V522" s="300" t="str">
        <f t="shared" si="98"/>
        <v>2.5～3.5 t</v>
      </c>
      <c r="W522" s="300" t="str">
        <f t="shared" si="99"/>
        <v>H30</v>
      </c>
      <c r="X522" s="301" t="str">
        <f t="shared" si="100"/>
        <v>3DF</v>
      </c>
      <c r="Y522" s="380"/>
      <c r="Z522" s="300">
        <f t="shared" si="101"/>
        <v>0.24</v>
      </c>
      <c r="AA522" s="300">
        <f t="shared" si="102"/>
        <v>7.0000000000000001E-3</v>
      </c>
      <c r="AB522" s="361">
        <f t="shared" si="103"/>
        <v>2.58</v>
      </c>
    </row>
    <row r="523" spans="1:35" s="272" customFormat="1" x14ac:dyDescent="0.2">
      <c r="A523" s="72" t="str">
        <f t="shared" si="104"/>
        <v>貨3軽3CF</v>
      </c>
      <c r="B523" s="72" t="s">
        <v>917</v>
      </c>
      <c r="C523" s="72" t="s">
        <v>916</v>
      </c>
      <c r="D523" s="291" t="s">
        <v>1286</v>
      </c>
      <c r="E523" s="72" t="s">
        <v>1208</v>
      </c>
      <c r="F523" s="72">
        <v>0.12</v>
      </c>
      <c r="G523" s="72">
        <v>3.5000000000000001E-3</v>
      </c>
      <c r="H523" s="284">
        <v>2.58</v>
      </c>
      <c r="I523" s="12" t="s">
        <v>241</v>
      </c>
      <c r="J523" s="72"/>
      <c r="K523" s="284"/>
      <c r="L523" s="284"/>
      <c r="M523" s="284"/>
      <c r="N523" s="284"/>
      <c r="O523" s="284"/>
      <c r="P523" s="284"/>
      <c r="Q523" s="284"/>
      <c r="R523" s="284"/>
      <c r="S523" s="284"/>
      <c r="T523" s="318" t="str">
        <f t="shared" si="96"/>
        <v>トラック・バス</v>
      </c>
      <c r="U523" s="300" t="str">
        <f t="shared" si="97"/>
        <v>軽油</v>
      </c>
      <c r="V523" s="300" t="str">
        <f t="shared" si="98"/>
        <v>2.5～3.5 t</v>
      </c>
      <c r="W523" s="300" t="str">
        <f t="shared" si="99"/>
        <v>H30</v>
      </c>
      <c r="X523" s="301" t="str">
        <f t="shared" si="100"/>
        <v>3CF</v>
      </c>
      <c r="Y523" s="380"/>
      <c r="Z523" s="300">
        <f t="shared" si="101"/>
        <v>0.12</v>
      </c>
      <c r="AA523" s="300">
        <f t="shared" si="102"/>
        <v>3.5000000000000001E-3</v>
      </c>
      <c r="AB523" s="361">
        <f t="shared" si="103"/>
        <v>2.58</v>
      </c>
    </row>
    <row r="524" spans="1:35" s="272" customFormat="1" x14ac:dyDescent="0.2">
      <c r="A524" s="72" t="str">
        <f t="shared" si="104"/>
        <v>貨3軽3MF</v>
      </c>
      <c r="B524" s="72" t="s">
        <v>917</v>
      </c>
      <c r="C524" s="72" t="s">
        <v>916</v>
      </c>
      <c r="D524" s="291" t="s">
        <v>1286</v>
      </c>
      <c r="E524" s="72" t="s">
        <v>1229</v>
      </c>
      <c r="F524" s="72">
        <v>0.06</v>
      </c>
      <c r="G524" s="72">
        <v>1.75E-3</v>
      </c>
      <c r="H524" s="72">
        <v>2.58</v>
      </c>
      <c r="I524" s="12" t="s">
        <v>498</v>
      </c>
      <c r="J524" s="72"/>
      <c r="K524" s="284"/>
      <c r="L524" s="284"/>
      <c r="M524" s="284"/>
      <c r="N524" s="284"/>
      <c r="O524" s="284"/>
      <c r="P524" s="284"/>
      <c r="Q524" s="284"/>
      <c r="R524" s="284"/>
      <c r="S524" s="284"/>
      <c r="T524" s="318" t="str">
        <f t="shared" si="96"/>
        <v>トラック・バス</v>
      </c>
      <c r="U524" s="300" t="str">
        <f t="shared" si="97"/>
        <v>軽油</v>
      </c>
      <c r="V524" s="300" t="str">
        <f t="shared" si="98"/>
        <v>2.5～3.5 t</v>
      </c>
      <c r="W524" s="300" t="str">
        <f t="shared" si="99"/>
        <v>H30</v>
      </c>
      <c r="X524" s="301" t="str">
        <f t="shared" si="100"/>
        <v>3MF</v>
      </c>
      <c r="Y524" s="380"/>
      <c r="Z524" s="300">
        <f t="shared" si="101"/>
        <v>0.06</v>
      </c>
      <c r="AA524" s="300">
        <f t="shared" si="102"/>
        <v>1.75E-3</v>
      </c>
      <c r="AB524" s="361">
        <f t="shared" si="103"/>
        <v>2.58</v>
      </c>
    </row>
    <row r="525" spans="1:35" s="272" customFormat="1" x14ac:dyDescent="0.2">
      <c r="A525" s="72" t="str">
        <f t="shared" si="104"/>
        <v>貨3軽4DF</v>
      </c>
      <c r="B525" s="72" t="s">
        <v>917</v>
      </c>
      <c r="C525" s="72" t="s">
        <v>916</v>
      </c>
      <c r="D525" s="291" t="s">
        <v>1286</v>
      </c>
      <c r="E525" s="72" t="s">
        <v>1322</v>
      </c>
      <c r="F525" s="72">
        <v>0.18</v>
      </c>
      <c r="G525" s="72">
        <v>5.2500000000000003E-3</v>
      </c>
      <c r="H525" s="72">
        <v>2.58</v>
      </c>
      <c r="I525" s="12" t="s">
        <v>1745</v>
      </c>
      <c r="J525" s="72"/>
      <c r="K525" s="284"/>
      <c r="L525" s="284"/>
      <c r="M525" s="284"/>
      <c r="N525" s="284"/>
      <c r="O525" s="284"/>
      <c r="P525" s="284"/>
      <c r="Q525" s="284"/>
      <c r="R525" s="284"/>
      <c r="S525" s="284"/>
      <c r="T525" s="318" t="str">
        <f t="shared" si="96"/>
        <v>トラック・バス</v>
      </c>
      <c r="U525" s="300" t="str">
        <f t="shared" si="97"/>
        <v>軽油</v>
      </c>
      <c r="V525" s="300" t="str">
        <f t="shared" si="98"/>
        <v>2.5～3.5 t</v>
      </c>
      <c r="W525" s="300" t="str">
        <f t="shared" si="99"/>
        <v>H30</v>
      </c>
      <c r="X525" s="301" t="str">
        <f t="shared" si="100"/>
        <v>4DF</v>
      </c>
      <c r="Y525" s="380" t="s">
        <v>1704</v>
      </c>
      <c r="Z525" s="300">
        <f t="shared" si="101"/>
        <v>0.18</v>
      </c>
      <c r="AA525" s="300">
        <f t="shared" si="102"/>
        <v>5.2500000000000003E-3</v>
      </c>
      <c r="AB525" s="361">
        <f t="shared" si="103"/>
        <v>2.58</v>
      </c>
    </row>
    <row r="526" spans="1:35" s="272" customFormat="1" x14ac:dyDescent="0.2">
      <c r="A526" s="72" t="str">
        <f t="shared" si="104"/>
        <v>貨3軽4CF</v>
      </c>
      <c r="B526" s="72" t="s">
        <v>917</v>
      </c>
      <c r="C526" s="72" t="s">
        <v>916</v>
      </c>
      <c r="D526" s="291" t="s">
        <v>1286</v>
      </c>
      <c r="E526" s="72" t="s">
        <v>1324</v>
      </c>
      <c r="F526" s="72">
        <v>0.18</v>
      </c>
      <c r="G526" s="72">
        <v>5.2500000000000003E-3</v>
      </c>
      <c r="H526" s="284">
        <v>2.58</v>
      </c>
      <c r="I526" s="12" t="s">
        <v>241</v>
      </c>
      <c r="J526" s="72"/>
      <c r="K526" s="284"/>
      <c r="L526" s="284"/>
      <c r="M526" s="284"/>
      <c r="N526" s="284"/>
      <c r="O526" s="284"/>
      <c r="P526" s="284"/>
      <c r="Q526" s="284"/>
      <c r="R526" s="284"/>
      <c r="S526" s="284"/>
      <c r="T526" s="318" t="str">
        <f t="shared" si="96"/>
        <v>トラック・バス</v>
      </c>
      <c r="U526" s="300" t="str">
        <f t="shared" si="97"/>
        <v>軽油</v>
      </c>
      <c r="V526" s="300" t="str">
        <f t="shared" si="98"/>
        <v>2.5～3.5 t</v>
      </c>
      <c r="W526" s="300" t="str">
        <f t="shared" si="99"/>
        <v>H30</v>
      </c>
      <c r="X526" s="301" t="str">
        <f t="shared" si="100"/>
        <v>4CF</v>
      </c>
      <c r="Y526" s="380" t="s">
        <v>1704</v>
      </c>
      <c r="Z526" s="300">
        <f t="shared" si="101"/>
        <v>0.18</v>
      </c>
      <c r="AA526" s="300">
        <f t="shared" si="102"/>
        <v>5.2500000000000003E-3</v>
      </c>
      <c r="AB526" s="361">
        <f t="shared" si="103"/>
        <v>2.58</v>
      </c>
    </row>
    <row r="527" spans="1:35" s="272" customFormat="1" x14ac:dyDescent="0.2">
      <c r="A527" s="72" t="str">
        <f t="shared" si="104"/>
        <v>貨3軽4MF</v>
      </c>
      <c r="B527" s="72" t="s">
        <v>917</v>
      </c>
      <c r="C527" s="72" t="s">
        <v>916</v>
      </c>
      <c r="D527" s="291" t="s">
        <v>1286</v>
      </c>
      <c r="E527" s="72" t="s">
        <v>1504</v>
      </c>
      <c r="F527" s="72">
        <v>0.18</v>
      </c>
      <c r="G527" s="72">
        <v>5.2500000000000003E-3</v>
      </c>
      <c r="H527" s="72">
        <v>2.58</v>
      </c>
      <c r="I527" s="12" t="s">
        <v>498</v>
      </c>
      <c r="J527" s="72"/>
      <c r="K527" s="284"/>
      <c r="L527" s="284"/>
      <c r="M527" s="284"/>
      <c r="N527" s="284"/>
      <c r="O527" s="284"/>
      <c r="P527" s="284"/>
      <c r="Q527" s="284"/>
      <c r="R527" s="284"/>
      <c r="S527" s="284"/>
      <c r="T527" s="318" t="str">
        <f t="shared" si="96"/>
        <v>トラック・バス</v>
      </c>
      <c r="U527" s="300" t="str">
        <f t="shared" si="97"/>
        <v>軽油</v>
      </c>
      <c r="V527" s="300" t="str">
        <f t="shared" si="98"/>
        <v>2.5～3.5 t</v>
      </c>
      <c r="W527" s="300" t="str">
        <f t="shared" si="99"/>
        <v>H30</v>
      </c>
      <c r="X527" s="301" t="str">
        <f t="shared" si="100"/>
        <v>4MF</v>
      </c>
      <c r="Y527" s="380" t="s">
        <v>1704</v>
      </c>
      <c r="Z527" s="300">
        <f t="shared" si="101"/>
        <v>0.18</v>
      </c>
      <c r="AA527" s="300">
        <f t="shared" si="102"/>
        <v>5.2500000000000003E-3</v>
      </c>
      <c r="AB527" s="361">
        <f t="shared" si="103"/>
        <v>2.58</v>
      </c>
    </row>
    <row r="528" spans="1:35" s="272" customFormat="1" x14ac:dyDescent="0.2">
      <c r="A528" s="72" t="str">
        <f t="shared" si="104"/>
        <v>貨3軽5DF</v>
      </c>
      <c r="B528" s="72" t="s">
        <v>917</v>
      </c>
      <c r="C528" s="72" t="s">
        <v>916</v>
      </c>
      <c r="D528" s="291" t="s">
        <v>1286</v>
      </c>
      <c r="E528" s="72" t="s">
        <v>1326</v>
      </c>
      <c r="F528" s="72">
        <v>0.12</v>
      </c>
      <c r="G528" s="72">
        <v>0.35</v>
      </c>
      <c r="H528" s="284">
        <v>2.58</v>
      </c>
      <c r="I528" s="12" t="s">
        <v>1745</v>
      </c>
      <c r="J528" s="72"/>
      <c r="T528" s="318" t="str">
        <f t="shared" si="96"/>
        <v>トラック・バス</v>
      </c>
      <c r="U528" s="300" t="str">
        <f t="shared" si="97"/>
        <v>軽油</v>
      </c>
      <c r="V528" s="300" t="str">
        <f t="shared" si="98"/>
        <v>2.5～3.5 t</v>
      </c>
      <c r="W528" s="300" t="str">
        <f t="shared" si="99"/>
        <v>H30</v>
      </c>
      <c r="X528" s="301" t="str">
        <f t="shared" si="100"/>
        <v>5DF</v>
      </c>
      <c r="Y528" s="380" t="s">
        <v>1057</v>
      </c>
      <c r="Z528" s="300">
        <f t="shared" si="101"/>
        <v>0.12</v>
      </c>
      <c r="AA528" s="300">
        <f t="shared" si="102"/>
        <v>0.35</v>
      </c>
      <c r="AB528" s="361">
        <f t="shared" si="103"/>
        <v>2.58</v>
      </c>
    </row>
    <row r="529" spans="1:35" s="272" customFormat="1" x14ac:dyDescent="0.2">
      <c r="A529" s="72" t="str">
        <f t="shared" si="104"/>
        <v>貨3軽5CF</v>
      </c>
      <c r="B529" s="72" t="s">
        <v>917</v>
      </c>
      <c r="C529" s="72" t="s">
        <v>916</v>
      </c>
      <c r="D529" s="291" t="s">
        <v>1286</v>
      </c>
      <c r="E529" s="72" t="s">
        <v>1328</v>
      </c>
      <c r="F529" s="72">
        <v>0.12</v>
      </c>
      <c r="G529" s="72">
        <v>0.35</v>
      </c>
      <c r="H529" s="72">
        <v>2.58</v>
      </c>
      <c r="I529" s="12" t="s">
        <v>241</v>
      </c>
      <c r="J529" s="72"/>
      <c r="T529" s="318" t="str">
        <f t="shared" si="96"/>
        <v>トラック・バス</v>
      </c>
      <c r="U529" s="300" t="str">
        <f t="shared" si="97"/>
        <v>軽油</v>
      </c>
      <c r="V529" s="300" t="str">
        <f t="shared" si="98"/>
        <v>2.5～3.5 t</v>
      </c>
      <c r="W529" s="300" t="str">
        <f t="shared" si="99"/>
        <v>H30</v>
      </c>
      <c r="X529" s="301" t="str">
        <f t="shared" si="100"/>
        <v>5CF</v>
      </c>
      <c r="Y529" s="380" t="s">
        <v>1057</v>
      </c>
      <c r="Z529" s="300">
        <f t="shared" si="101"/>
        <v>0.12</v>
      </c>
      <c r="AA529" s="300">
        <f t="shared" si="102"/>
        <v>0.35</v>
      </c>
      <c r="AB529" s="361">
        <f t="shared" si="103"/>
        <v>2.58</v>
      </c>
    </row>
    <row r="530" spans="1:35" s="272" customFormat="1" x14ac:dyDescent="0.2">
      <c r="A530" s="72" t="str">
        <f t="shared" si="104"/>
        <v>貨3軽5MF</v>
      </c>
      <c r="B530" s="72" t="s">
        <v>917</v>
      </c>
      <c r="C530" s="72" t="s">
        <v>916</v>
      </c>
      <c r="D530" s="291" t="s">
        <v>1286</v>
      </c>
      <c r="E530" s="72" t="s">
        <v>1506</v>
      </c>
      <c r="F530" s="72">
        <v>0.12</v>
      </c>
      <c r="G530" s="72">
        <v>0.35</v>
      </c>
      <c r="H530" s="284">
        <v>2.58</v>
      </c>
      <c r="I530" s="12" t="s">
        <v>498</v>
      </c>
      <c r="J530" s="72"/>
      <c r="T530" s="318" t="str">
        <f t="shared" si="96"/>
        <v>トラック・バス</v>
      </c>
      <c r="U530" s="300" t="str">
        <f t="shared" si="97"/>
        <v>軽油</v>
      </c>
      <c r="V530" s="300" t="str">
        <f t="shared" si="98"/>
        <v>2.5～3.5 t</v>
      </c>
      <c r="W530" s="300" t="str">
        <f t="shared" si="99"/>
        <v>H30</v>
      </c>
      <c r="X530" s="301" t="str">
        <f t="shared" si="100"/>
        <v>5MF</v>
      </c>
      <c r="Y530" s="380" t="s">
        <v>1057</v>
      </c>
      <c r="Z530" s="300">
        <f t="shared" si="101"/>
        <v>0.12</v>
      </c>
      <c r="AA530" s="300">
        <f t="shared" si="102"/>
        <v>0.35</v>
      </c>
      <c r="AB530" s="361">
        <f t="shared" si="103"/>
        <v>2.58</v>
      </c>
    </row>
    <row r="531" spans="1:35" s="272" customFormat="1" x14ac:dyDescent="0.2">
      <c r="A531" s="72" t="str">
        <f t="shared" si="104"/>
        <v>貨3軽6DF</v>
      </c>
      <c r="B531" s="72" t="s">
        <v>917</v>
      </c>
      <c r="C531" s="72" t="s">
        <v>916</v>
      </c>
      <c r="D531" s="291" t="s">
        <v>1286</v>
      </c>
      <c r="E531" s="72" t="s">
        <v>1330</v>
      </c>
      <c r="F531" s="72">
        <v>0.06</v>
      </c>
      <c r="G531" s="72">
        <v>1.75E-3</v>
      </c>
      <c r="H531" s="72">
        <v>2.58</v>
      </c>
      <c r="I531" s="12" t="s">
        <v>1745</v>
      </c>
      <c r="J531" s="72"/>
      <c r="T531" s="318" t="str">
        <f t="shared" si="96"/>
        <v>トラック・バス</v>
      </c>
      <c r="U531" s="300" t="str">
        <f t="shared" si="97"/>
        <v>軽油</v>
      </c>
      <c r="V531" s="300" t="str">
        <f t="shared" si="98"/>
        <v>2.5～3.5 t</v>
      </c>
      <c r="W531" s="300" t="str">
        <f t="shared" si="99"/>
        <v>H30</v>
      </c>
      <c r="X531" s="301" t="str">
        <f t="shared" si="100"/>
        <v>6DF</v>
      </c>
      <c r="Y531" s="380" t="s">
        <v>1706</v>
      </c>
      <c r="Z531" s="300">
        <f t="shared" si="101"/>
        <v>0.06</v>
      </c>
      <c r="AA531" s="300">
        <f t="shared" si="102"/>
        <v>1.75E-3</v>
      </c>
      <c r="AB531" s="361">
        <f t="shared" si="103"/>
        <v>2.58</v>
      </c>
    </row>
    <row r="532" spans="1:35" s="272" customFormat="1" ht="13.5" customHeight="1" x14ac:dyDescent="0.2">
      <c r="A532" s="72" t="str">
        <f t="shared" si="104"/>
        <v>貨3軽6CF</v>
      </c>
      <c r="B532" s="72" t="s">
        <v>917</v>
      </c>
      <c r="C532" s="72" t="s">
        <v>916</v>
      </c>
      <c r="D532" s="291" t="s">
        <v>1286</v>
      </c>
      <c r="E532" s="72" t="s">
        <v>1332</v>
      </c>
      <c r="F532" s="72">
        <v>0.06</v>
      </c>
      <c r="G532" s="72">
        <v>1.75E-3</v>
      </c>
      <c r="H532" s="284">
        <v>2.58</v>
      </c>
      <c r="I532" s="12" t="s">
        <v>241</v>
      </c>
      <c r="J532" s="72"/>
      <c r="T532" s="318" t="str">
        <f t="shared" si="96"/>
        <v>トラック・バス</v>
      </c>
      <c r="U532" s="300" t="str">
        <f t="shared" si="97"/>
        <v>軽油</v>
      </c>
      <c r="V532" s="300" t="str">
        <f t="shared" si="98"/>
        <v>2.5～3.5 t</v>
      </c>
      <c r="W532" s="300" t="str">
        <f t="shared" si="99"/>
        <v>H30</v>
      </c>
      <c r="X532" s="301" t="str">
        <f t="shared" si="100"/>
        <v>6CF</v>
      </c>
      <c r="Y532" s="380" t="s">
        <v>1706</v>
      </c>
      <c r="Z532" s="300">
        <f t="shared" si="101"/>
        <v>0.06</v>
      </c>
      <c r="AA532" s="300">
        <f t="shared" si="102"/>
        <v>1.75E-3</v>
      </c>
      <c r="AB532" s="361">
        <f t="shared" si="103"/>
        <v>2.58</v>
      </c>
      <c r="AD532" s="275"/>
      <c r="AE532" s="275"/>
      <c r="AF532" s="275"/>
      <c r="AG532" s="275"/>
      <c r="AH532" s="275"/>
      <c r="AI532" s="275"/>
    </row>
    <row r="533" spans="1:35" s="272" customFormat="1" x14ac:dyDescent="0.2">
      <c r="A533" s="72" t="str">
        <f t="shared" si="104"/>
        <v>貨3軽6MF</v>
      </c>
      <c r="B533" s="72" t="s">
        <v>917</v>
      </c>
      <c r="C533" s="72" t="s">
        <v>916</v>
      </c>
      <c r="D533" s="291" t="s">
        <v>1286</v>
      </c>
      <c r="E533" s="72" t="s">
        <v>1508</v>
      </c>
      <c r="F533" s="72">
        <v>0.06</v>
      </c>
      <c r="G533" s="72">
        <v>1.75E-3</v>
      </c>
      <c r="H533" s="72">
        <v>2.58</v>
      </c>
      <c r="I533" s="12" t="s">
        <v>498</v>
      </c>
      <c r="J533" s="72"/>
      <c r="T533" s="318" t="str">
        <f t="shared" si="96"/>
        <v>トラック・バス</v>
      </c>
      <c r="U533" s="300" t="str">
        <f t="shared" si="97"/>
        <v>軽油</v>
      </c>
      <c r="V533" s="300" t="str">
        <f t="shared" si="98"/>
        <v>2.5～3.5 t</v>
      </c>
      <c r="W533" s="300" t="str">
        <f t="shared" si="99"/>
        <v>H30</v>
      </c>
      <c r="X533" s="301" t="str">
        <f t="shared" si="100"/>
        <v>6MF</v>
      </c>
      <c r="Y533" s="380" t="s">
        <v>1706</v>
      </c>
      <c r="Z533" s="300">
        <f t="shared" si="101"/>
        <v>0.06</v>
      </c>
      <c r="AA533" s="300">
        <f t="shared" si="102"/>
        <v>1.75E-3</v>
      </c>
      <c r="AB533" s="361">
        <f t="shared" si="103"/>
        <v>2.58</v>
      </c>
      <c r="AD533" s="275"/>
      <c r="AE533" s="275"/>
      <c r="AF533" s="275"/>
      <c r="AG533" s="275"/>
      <c r="AH533" s="275"/>
      <c r="AI533" s="275"/>
    </row>
    <row r="534" spans="1:35" s="275" customFormat="1" ht="13.5" customHeight="1" x14ac:dyDescent="0.2">
      <c r="A534" s="72" t="str">
        <f t="shared" si="104"/>
        <v>貨4軽-</v>
      </c>
      <c r="B534" s="72" t="s">
        <v>896</v>
      </c>
      <c r="C534" s="72" t="s">
        <v>918</v>
      </c>
      <c r="D534" s="72" t="s">
        <v>1183</v>
      </c>
      <c r="E534" s="72" t="s">
        <v>1182</v>
      </c>
      <c r="F534" s="72">
        <v>0.9</v>
      </c>
      <c r="G534" s="72">
        <v>6.5000000000000002E-2</v>
      </c>
      <c r="H534" s="72">
        <v>2.58</v>
      </c>
      <c r="I534" s="12" t="s">
        <v>833</v>
      </c>
      <c r="J534" s="72"/>
      <c r="K534" s="272"/>
      <c r="L534" s="272"/>
      <c r="M534" s="272"/>
      <c r="N534" s="272"/>
      <c r="O534" s="272"/>
      <c r="P534" s="272"/>
      <c r="Q534" s="272"/>
      <c r="R534" s="272"/>
      <c r="S534" s="272"/>
      <c r="T534" s="318" t="str">
        <f t="shared" si="96"/>
        <v>トラック・バス</v>
      </c>
      <c r="U534" s="300" t="str">
        <f t="shared" si="97"/>
        <v>軽油</v>
      </c>
      <c r="V534" s="300" t="str">
        <f t="shared" si="98"/>
        <v>3.5 t～</v>
      </c>
      <c r="W534" s="300" t="str">
        <f t="shared" si="99"/>
        <v>S54前</v>
      </c>
      <c r="X534" s="301" t="str">
        <f t="shared" si="100"/>
        <v>-</v>
      </c>
      <c r="Y534" s="380"/>
      <c r="Z534" s="300">
        <f t="shared" si="101"/>
        <v>0.9</v>
      </c>
      <c r="AA534" s="300">
        <f t="shared" si="102"/>
        <v>6.5000000000000002E-2</v>
      </c>
      <c r="AB534" s="361">
        <f t="shared" si="103"/>
        <v>2.58</v>
      </c>
    </row>
    <row r="535" spans="1:35" s="275" customFormat="1" x14ac:dyDescent="0.2">
      <c r="A535" s="72" t="str">
        <f t="shared" si="104"/>
        <v>貨4軽K</v>
      </c>
      <c r="B535" s="72" t="s">
        <v>896</v>
      </c>
      <c r="C535" s="72" t="s">
        <v>918</v>
      </c>
      <c r="D535" s="72" t="s">
        <v>0</v>
      </c>
      <c r="E535" s="72" t="s">
        <v>6</v>
      </c>
      <c r="F535" s="72">
        <v>0.75</v>
      </c>
      <c r="G535" s="72">
        <v>6.5000000000000002E-2</v>
      </c>
      <c r="H535" s="284">
        <v>2.58</v>
      </c>
      <c r="I535" s="12" t="s">
        <v>833</v>
      </c>
      <c r="J535" s="72"/>
      <c r="K535" s="272"/>
      <c r="L535" s="272"/>
      <c r="M535" s="272"/>
      <c r="N535" s="272"/>
      <c r="O535" s="272"/>
      <c r="P535" s="272"/>
      <c r="Q535" s="272"/>
      <c r="R535" s="272"/>
      <c r="S535" s="272"/>
      <c r="T535" s="318" t="str">
        <f t="shared" si="96"/>
        <v>トラック・バス</v>
      </c>
      <c r="U535" s="300" t="str">
        <f t="shared" si="97"/>
        <v>軽油</v>
      </c>
      <c r="V535" s="300" t="str">
        <f t="shared" si="98"/>
        <v>3.5 t～</v>
      </c>
      <c r="W535" s="300" t="str">
        <f t="shared" si="99"/>
        <v>S54</v>
      </c>
      <c r="X535" s="301" t="str">
        <f t="shared" si="100"/>
        <v>K</v>
      </c>
      <c r="Y535" s="382"/>
      <c r="Z535" s="300">
        <f t="shared" si="101"/>
        <v>0.75</v>
      </c>
      <c r="AA535" s="300">
        <f t="shared" si="102"/>
        <v>6.5000000000000002E-2</v>
      </c>
      <c r="AB535" s="361">
        <f t="shared" si="103"/>
        <v>2.58</v>
      </c>
    </row>
    <row r="536" spans="1:35" s="275" customFormat="1" ht="13.5" customHeight="1" x14ac:dyDescent="0.2">
      <c r="A536" s="72" t="str">
        <f t="shared" si="104"/>
        <v>貨4軽N</v>
      </c>
      <c r="B536" s="72" t="s">
        <v>896</v>
      </c>
      <c r="C536" s="72" t="s">
        <v>918</v>
      </c>
      <c r="D536" s="72" t="s">
        <v>8</v>
      </c>
      <c r="E536" s="72" t="s">
        <v>136</v>
      </c>
      <c r="F536" s="72">
        <v>0.65</v>
      </c>
      <c r="G536" s="72">
        <v>6.5000000000000002E-2</v>
      </c>
      <c r="H536" s="72">
        <v>2.58</v>
      </c>
      <c r="I536" s="12" t="s">
        <v>833</v>
      </c>
      <c r="J536" s="72"/>
      <c r="K536" s="272"/>
      <c r="L536" s="272"/>
      <c r="M536" s="272"/>
      <c r="N536" s="272"/>
      <c r="O536" s="272"/>
      <c r="P536" s="272"/>
      <c r="Q536" s="272"/>
      <c r="R536" s="272"/>
      <c r="S536" s="272"/>
      <c r="T536" s="318" t="str">
        <f t="shared" si="96"/>
        <v>トラック・バス</v>
      </c>
      <c r="U536" s="300" t="str">
        <f t="shared" si="97"/>
        <v>軽油</v>
      </c>
      <c r="V536" s="300" t="str">
        <f t="shared" si="98"/>
        <v>3.5 t～</v>
      </c>
      <c r="W536" s="300" t="str">
        <f t="shared" si="99"/>
        <v>S57,S58</v>
      </c>
      <c r="X536" s="301" t="str">
        <f t="shared" si="100"/>
        <v>N</v>
      </c>
      <c r="Y536" s="381"/>
      <c r="Z536" s="300">
        <f t="shared" si="101"/>
        <v>0.65</v>
      </c>
      <c r="AA536" s="300">
        <f t="shared" si="102"/>
        <v>6.5000000000000002E-2</v>
      </c>
      <c r="AB536" s="361">
        <f t="shared" si="103"/>
        <v>2.58</v>
      </c>
      <c r="AD536" s="72"/>
      <c r="AE536" s="72"/>
      <c r="AF536" s="72"/>
      <c r="AG536" s="72"/>
      <c r="AH536" s="72"/>
      <c r="AI536" s="72"/>
    </row>
    <row r="537" spans="1:35" s="275" customFormat="1" x14ac:dyDescent="0.2">
      <c r="A537" s="72" t="str">
        <f t="shared" si="104"/>
        <v>貨4軽P</v>
      </c>
      <c r="B537" s="72" t="s">
        <v>896</v>
      </c>
      <c r="C537" s="72" t="s">
        <v>918</v>
      </c>
      <c r="D537" s="72" t="s">
        <v>8</v>
      </c>
      <c r="E537" s="72" t="s">
        <v>137</v>
      </c>
      <c r="F537" s="72">
        <v>0.65</v>
      </c>
      <c r="G537" s="72">
        <v>6.5000000000000002E-2</v>
      </c>
      <c r="H537" s="284">
        <v>2.58</v>
      </c>
      <c r="I537" s="12" t="s">
        <v>833</v>
      </c>
      <c r="J537" s="72"/>
      <c r="K537" s="272"/>
      <c r="L537" s="272"/>
      <c r="M537" s="272"/>
      <c r="N537" s="272"/>
      <c r="O537" s="272"/>
      <c r="P537" s="272"/>
      <c r="Q537" s="272"/>
      <c r="R537" s="272"/>
      <c r="S537" s="272"/>
      <c r="T537" s="318" t="str">
        <f t="shared" si="96"/>
        <v>トラック・バス</v>
      </c>
      <c r="U537" s="300" t="str">
        <f t="shared" si="97"/>
        <v>軽油</v>
      </c>
      <c r="V537" s="300" t="str">
        <f t="shared" si="98"/>
        <v>3.5 t～</v>
      </c>
      <c r="W537" s="300" t="str">
        <f t="shared" si="99"/>
        <v>S57,S58</v>
      </c>
      <c r="X537" s="301" t="str">
        <f t="shared" si="100"/>
        <v>P</v>
      </c>
      <c r="Y537" s="382"/>
      <c r="Z537" s="300">
        <f t="shared" si="101"/>
        <v>0.65</v>
      </c>
      <c r="AA537" s="300">
        <f t="shared" si="102"/>
        <v>6.5000000000000002E-2</v>
      </c>
      <c r="AB537" s="361">
        <f t="shared" si="103"/>
        <v>2.58</v>
      </c>
      <c r="AD537" s="72"/>
      <c r="AE537" s="72"/>
      <c r="AF537" s="72"/>
      <c r="AG537" s="72"/>
      <c r="AH537" s="72"/>
      <c r="AI537" s="72"/>
    </row>
    <row r="538" spans="1:35" ht="13.5" customHeight="1" x14ac:dyDescent="0.2">
      <c r="A538" s="72" t="str">
        <f t="shared" si="104"/>
        <v>貨4軽U</v>
      </c>
      <c r="B538" s="284" t="s">
        <v>896</v>
      </c>
      <c r="C538" s="284" t="s">
        <v>918</v>
      </c>
      <c r="D538" s="286" t="s">
        <v>27</v>
      </c>
      <c r="E538" s="285" t="s">
        <v>159</v>
      </c>
      <c r="F538" s="284">
        <v>0.56000000000000005</v>
      </c>
      <c r="G538" s="284">
        <v>6.5000000000000002E-2</v>
      </c>
      <c r="H538" s="72">
        <v>2.58</v>
      </c>
      <c r="I538" s="283" t="s">
        <v>833</v>
      </c>
      <c r="J538" s="284"/>
      <c r="K538" s="272"/>
      <c r="L538" s="272"/>
      <c r="M538" s="272"/>
      <c r="N538" s="272"/>
      <c r="O538" s="272"/>
      <c r="P538" s="272"/>
      <c r="Q538" s="272"/>
      <c r="R538" s="272"/>
      <c r="S538" s="272"/>
      <c r="T538" s="318" t="str">
        <f t="shared" si="96"/>
        <v>トラック・バス</v>
      </c>
      <c r="U538" s="300" t="str">
        <f t="shared" si="97"/>
        <v>軽油</v>
      </c>
      <c r="V538" s="300" t="str">
        <f t="shared" si="98"/>
        <v>3.5 t～</v>
      </c>
      <c r="W538" s="300" t="str">
        <f t="shared" si="99"/>
        <v>H元,H2</v>
      </c>
      <c r="X538" s="301" t="str">
        <f t="shared" si="100"/>
        <v>U</v>
      </c>
      <c r="Y538" s="381"/>
      <c r="Z538" s="300">
        <f t="shared" si="101"/>
        <v>0.56000000000000005</v>
      </c>
      <c r="AA538" s="300">
        <f t="shared" si="102"/>
        <v>6.5000000000000002E-2</v>
      </c>
      <c r="AB538" s="361">
        <f t="shared" si="103"/>
        <v>2.58</v>
      </c>
    </row>
    <row r="539" spans="1:35" x14ac:dyDescent="0.2">
      <c r="A539" s="72" t="str">
        <f t="shared" si="104"/>
        <v>貨4軽W</v>
      </c>
      <c r="B539" s="72" t="s">
        <v>896</v>
      </c>
      <c r="C539" s="72" t="s">
        <v>918</v>
      </c>
      <c r="D539" s="72" t="s">
        <v>27</v>
      </c>
      <c r="E539" s="72" t="s">
        <v>181</v>
      </c>
      <c r="F539" s="72">
        <v>0.56000000000000005</v>
      </c>
      <c r="G539" s="72">
        <v>6.5000000000000002E-2</v>
      </c>
      <c r="H539" s="284">
        <v>2.58</v>
      </c>
      <c r="I539" s="12" t="s">
        <v>833</v>
      </c>
      <c r="K539" s="272"/>
      <c r="L539" s="272"/>
      <c r="M539" s="272"/>
      <c r="N539" s="272"/>
      <c r="O539" s="272"/>
      <c r="P539" s="272"/>
      <c r="Q539" s="272"/>
      <c r="R539" s="272"/>
      <c r="S539" s="272"/>
      <c r="T539" s="318" t="str">
        <f t="shared" si="96"/>
        <v>トラック・バス</v>
      </c>
      <c r="U539" s="300" t="str">
        <f t="shared" si="97"/>
        <v>軽油</v>
      </c>
      <c r="V539" s="300" t="str">
        <f t="shared" si="98"/>
        <v>3.5 t～</v>
      </c>
      <c r="W539" s="300" t="str">
        <f t="shared" si="99"/>
        <v>H元,H2</v>
      </c>
      <c r="X539" s="301" t="str">
        <f t="shared" si="100"/>
        <v>W</v>
      </c>
      <c r="Y539" s="382"/>
      <c r="Z539" s="300">
        <f t="shared" si="101"/>
        <v>0.56000000000000005</v>
      </c>
      <c r="AA539" s="300">
        <f t="shared" si="102"/>
        <v>6.5000000000000002E-2</v>
      </c>
      <c r="AB539" s="361">
        <f t="shared" si="103"/>
        <v>2.58</v>
      </c>
    </row>
    <row r="540" spans="1:35" ht="13.5" customHeight="1" x14ac:dyDescent="0.2">
      <c r="A540" s="72" t="str">
        <f t="shared" si="104"/>
        <v>貨4軽KC</v>
      </c>
      <c r="B540" s="284" t="s">
        <v>896</v>
      </c>
      <c r="C540" s="284" t="s">
        <v>918</v>
      </c>
      <c r="D540" s="286" t="s">
        <v>33</v>
      </c>
      <c r="E540" s="285" t="s">
        <v>23</v>
      </c>
      <c r="F540" s="284">
        <v>0.46</v>
      </c>
      <c r="G540" s="284">
        <v>6.5000000000000002E-2</v>
      </c>
      <c r="H540" s="72">
        <v>2.58</v>
      </c>
      <c r="I540" s="283" t="s">
        <v>833</v>
      </c>
      <c r="J540" s="285"/>
      <c r="K540" s="275"/>
      <c r="L540" s="275"/>
      <c r="M540" s="275"/>
      <c r="N540" s="275"/>
      <c r="O540" s="275"/>
      <c r="P540" s="275"/>
      <c r="Q540" s="275"/>
      <c r="R540" s="275"/>
      <c r="S540" s="275"/>
      <c r="T540" s="318" t="str">
        <f t="shared" si="96"/>
        <v>トラック・バス</v>
      </c>
      <c r="U540" s="300" t="str">
        <f t="shared" si="97"/>
        <v>軽油</v>
      </c>
      <c r="V540" s="300" t="str">
        <f t="shared" si="98"/>
        <v>3.5 t～</v>
      </c>
      <c r="W540" s="300" t="str">
        <f t="shared" si="99"/>
        <v>H6</v>
      </c>
      <c r="X540" s="301" t="str">
        <f t="shared" si="100"/>
        <v>KC</v>
      </c>
      <c r="Y540" s="381"/>
      <c r="Z540" s="300">
        <f t="shared" si="101"/>
        <v>0.46</v>
      </c>
      <c r="AA540" s="300">
        <f t="shared" si="102"/>
        <v>6.5000000000000002E-2</v>
      </c>
      <c r="AB540" s="361">
        <f t="shared" si="103"/>
        <v>2.58</v>
      </c>
    </row>
    <row r="541" spans="1:35" x14ac:dyDescent="0.2">
      <c r="A541" s="72" t="str">
        <f t="shared" si="104"/>
        <v>貨4軽KK</v>
      </c>
      <c r="B541" s="72" t="s">
        <v>896</v>
      </c>
      <c r="C541" s="72" t="s">
        <v>918</v>
      </c>
      <c r="D541" s="72" t="s">
        <v>28</v>
      </c>
      <c r="E541" s="72" t="s">
        <v>123</v>
      </c>
      <c r="F541" s="284">
        <v>0.35</v>
      </c>
      <c r="G541" s="72">
        <v>2.3E-2</v>
      </c>
      <c r="H541" s="284">
        <v>2.58</v>
      </c>
      <c r="I541" s="12" t="s">
        <v>833</v>
      </c>
      <c r="K541" s="275"/>
      <c r="L541" s="275"/>
      <c r="M541" s="275"/>
      <c r="N541" s="275"/>
      <c r="O541" s="275"/>
      <c r="P541" s="275"/>
      <c r="Q541" s="275"/>
      <c r="R541" s="275"/>
      <c r="S541" s="275"/>
      <c r="T541" s="318" t="str">
        <f t="shared" si="96"/>
        <v>トラック・バス</v>
      </c>
      <c r="U541" s="300" t="str">
        <f t="shared" si="97"/>
        <v>軽油</v>
      </c>
      <c r="V541" s="300" t="str">
        <f t="shared" si="98"/>
        <v>3.5 t～</v>
      </c>
      <c r="W541" s="300" t="str">
        <f t="shared" si="99"/>
        <v>H10,H11</v>
      </c>
      <c r="X541" s="301" t="str">
        <f t="shared" si="100"/>
        <v>KK</v>
      </c>
      <c r="Y541" s="382"/>
      <c r="Z541" s="300">
        <f t="shared" si="101"/>
        <v>0.35</v>
      </c>
      <c r="AA541" s="300">
        <f t="shared" si="102"/>
        <v>2.3E-2</v>
      </c>
      <c r="AB541" s="361">
        <f t="shared" si="103"/>
        <v>2.58</v>
      </c>
    </row>
    <row r="542" spans="1:35" ht="13.5" customHeight="1" x14ac:dyDescent="0.2">
      <c r="A542" s="72" t="str">
        <f t="shared" si="104"/>
        <v>貨4軽HF</v>
      </c>
      <c r="B542" s="284" t="s">
        <v>896</v>
      </c>
      <c r="C542" s="284" t="s">
        <v>918</v>
      </c>
      <c r="D542" s="286" t="s">
        <v>28</v>
      </c>
      <c r="E542" s="285" t="s">
        <v>110</v>
      </c>
      <c r="F542" s="284">
        <v>0.17499999999999999</v>
      </c>
      <c r="G542" s="284">
        <v>1.15E-2</v>
      </c>
      <c r="H542" s="72">
        <v>2.58</v>
      </c>
      <c r="I542" s="283" t="s">
        <v>241</v>
      </c>
      <c r="J542" s="285" t="s">
        <v>242</v>
      </c>
      <c r="K542" s="275"/>
      <c r="L542" s="275"/>
      <c r="M542" s="275"/>
      <c r="N542" s="275"/>
      <c r="O542" s="275"/>
      <c r="P542" s="275"/>
      <c r="Q542" s="275"/>
      <c r="R542" s="275"/>
      <c r="S542" s="275"/>
      <c r="T542" s="318" t="str">
        <f t="shared" si="96"/>
        <v>トラック・バス</v>
      </c>
      <c r="U542" s="300" t="str">
        <f t="shared" si="97"/>
        <v>軽油</v>
      </c>
      <c r="V542" s="300" t="str">
        <f t="shared" si="98"/>
        <v>3.5 t～</v>
      </c>
      <c r="W542" s="300" t="str">
        <f t="shared" si="99"/>
        <v>H10,H11</v>
      </c>
      <c r="X542" s="301" t="str">
        <f t="shared" si="100"/>
        <v>HF</v>
      </c>
      <c r="Y542" s="381"/>
      <c r="Z542" s="300">
        <f t="shared" si="101"/>
        <v>0.17499999999999999</v>
      </c>
      <c r="AA542" s="300">
        <f t="shared" si="102"/>
        <v>1.15E-2</v>
      </c>
      <c r="AB542" s="361">
        <f t="shared" si="103"/>
        <v>2.58</v>
      </c>
    </row>
    <row r="543" spans="1:35" x14ac:dyDescent="0.2">
      <c r="A543" s="72" t="str">
        <f t="shared" si="104"/>
        <v>貨4軽KL</v>
      </c>
      <c r="B543" s="72" t="s">
        <v>896</v>
      </c>
      <c r="C543" s="72" t="s">
        <v>918</v>
      </c>
      <c r="D543" s="72" t="s">
        <v>28</v>
      </c>
      <c r="E543" s="72" t="s">
        <v>124</v>
      </c>
      <c r="F543" s="284">
        <v>0.35</v>
      </c>
      <c r="G543" s="72">
        <v>2.3E-2</v>
      </c>
      <c r="H543" s="72">
        <v>2.58</v>
      </c>
      <c r="I543" s="12" t="s">
        <v>833</v>
      </c>
      <c r="K543" s="275"/>
      <c r="L543" s="275"/>
      <c r="M543" s="275"/>
      <c r="N543" s="275"/>
      <c r="O543" s="275"/>
      <c r="P543" s="275"/>
      <c r="Q543" s="275"/>
      <c r="R543" s="275"/>
      <c r="S543" s="275"/>
      <c r="T543" s="318" t="str">
        <f t="shared" si="96"/>
        <v>トラック・バス</v>
      </c>
      <c r="U543" s="300" t="str">
        <f t="shared" si="97"/>
        <v>軽油</v>
      </c>
      <c r="V543" s="300" t="str">
        <f t="shared" si="98"/>
        <v>3.5 t～</v>
      </c>
      <c r="W543" s="300" t="str">
        <f t="shared" si="99"/>
        <v>H10,H11</v>
      </c>
      <c r="X543" s="301" t="str">
        <f t="shared" si="100"/>
        <v>KL</v>
      </c>
      <c r="Y543" s="382"/>
      <c r="Z543" s="300">
        <f t="shared" si="101"/>
        <v>0.35</v>
      </c>
      <c r="AA543" s="300">
        <f t="shared" si="102"/>
        <v>2.3E-2</v>
      </c>
      <c r="AB543" s="361">
        <f t="shared" si="103"/>
        <v>2.58</v>
      </c>
    </row>
    <row r="544" spans="1:35" x14ac:dyDescent="0.2">
      <c r="A544" s="72" t="str">
        <f t="shared" si="104"/>
        <v>貨4軽HM</v>
      </c>
      <c r="B544" s="284" t="s">
        <v>896</v>
      </c>
      <c r="C544" s="284" t="s">
        <v>918</v>
      </c>
      <c r="D544" s="286" t="s">
        <v>28</v>
      </c>
      <c r="E544" s="285" t="s">
        <v>111</v>
      </c>
      <c r="F544" s="284">
        <v>0.17499999999999999</v>
      </c>
      <c r="G544" s="284">
        <v>1.15E-2</v>
      </c>
      <c r="H544" s="284">
        <v>2.58</v>
      </c>
      <c r="I544" s="283" t="s">
        <v>241</v>
      </c>
      <c r="J544" s="285" t="s">
        <v>242</v>
      </c>
      <c r="T544" s="318" t="str">
        <f t="shared" si="96"/>
        <v>トラック・バス</v>
      </c>
      <c r="U544" s="300" t="str">
        <f t="shared" si="97"/>
        <v>軽油</v>
      </c>
      <c r="V544" s="300" t="str">
        <f t="shared" si="98"/>
        <v>3.5 t～</v>
      </c>
      <c r="W544" s="300" t="str">
        <f t="shared" si="99"/>
        <v>H10,H11</v>
      </c>
      <c r="X544" s="301" t="str">
        <f t="shared" si="100"/>
        <v>HM</v>
      </c>
      <c r="Y544" s="287"/>
      <c r="Z544" s="300">
        <f t="shared" si="101"/>
        <v>0.17499999999999999</v>
      </c>
      <c r="AA544" s="300">
        <f t="shared" si="102"/>
        <v>1.15E-2</v>
      </c>
      <c r="AB544" s="361">
        <f t="shared" si="103"/>
        <v>2.58</v>
      </c>
    </row>
    <row r="545" spans="1:35" x14ac:dyDescent="0.2">
      <c r="A545" s="72" t="str">
        <f t="shared" si="104"/>
        <v>貨4軽DR</v>
      </c>
      <c r="B545" s="72" t="s">
        <v>896</v>
      </c>
      <c r="C545" s="72" t="s">
        <v>918</v>
      </c>
      <c r="D545" s="72" t="s">
        <v>325</v>
      </c>
      <c r="E545" s="72" t="s">
        <v>326</v>
      </c>
      <c r="F545" s="72">
        <v>0.26250000000000001</v>
      </c>
      <c r="G545" s="72">
        <v>1.7250000000000001E-2</v>
      </c>
      <c r="H545" s="72">
        <v>2.58</v>
      </c>
      <c r="I545" s="12" t="s">
        <v>833</v>
      </c>
      <c r="J545" t="s">
        <v>243</v>
      </c>
      <c r="T545" s="318" t="str">
        <f t="shared" si="96"/>
        <v>トラック・バス</v>
      </c>
      <c r="U545" s="300" t="str">
        <f t="shared" si="97"/>
        <v>軽油</v>
      </c>
      <c r="V545" s="300" t="str">
        <f t="shared" si="98"/>
        <v>3.5 t～</v>
      </c>
      <c r="W545" s="300" t="str">
        <f t="shared" si="99"/>
        <v>H10</v>
      </c>
      <c r="X545" s="301" t="str">
        <f t="shared" si="100"/>
        <v>DR</v>
      </c>
      <c r="Y545" s="380" t="s">
        <v>1713</v>
      </c>
      <c r="Z545" s="300">
        <f t="shared" si="101"/>
        <v>0.26250000000000001</v>
      </c>
      <c r="AA545" s="300">
        <f t="shared" si="102"/>
        <v>1.7250000000000001E-2</v>
      </c>
      <c r="AB545" s="361">
        <f t="shared" si="103"/>
        <v>2.58</v>
      </c>
    </row>
    <row r="546" spans="1:35" x14ac:dyDescent="0.2">
      <c r="A546" s="72" t="str">
        <f t="shared" si="104"/>
        <v>貨4軽WR</v>
      </c>
      <c r="B546" s="284" t="s">
        <v>896</v>
      </c>
      <c r="C546" s="284" t="s">
        <v>918</v>
      </c>
      <c r="D546" s="286" t="s">
        <v>325</v>
      </c>
      <c r="E546" s="285" t="s">
        <v>327</v>
      </c>
      <c r="F546" s="284">
        <v>0.26250000000000001</v>
      </c>
      <c r="G546" s="284">
        <v>1.7250000000000001E-2</v>
      </c>
      <c r="H546" s="284">
        <v>2.58</v>
      </c>
      <c r="I546" s="283" t="s">
        <v>241</v>
      </c>
      <c r="J546" s="285" t="s">
        <v>972</v>
      </c>
      <c r="T546" s="318" t="str">
        <f t="shared" si="96"/>
        <v>トラック・バス</v>
      </c>
      <c r="U546" s="300" t="str">
        <f t="shared" si="97"/>
        <v>軽油</v>
      </c>
      <c r="V546" s="300" t="str">
        <f t="shared" si="98"/>
        <v>3.5 t～</v>
      </c>
      <c r="W546" s="300" t="str">
        <f t="shared" si="99"/>
        <v>H10</v>
      </c>
      <c r="X546" s="301" t="str">
        <f t="shared" si="100"/>
        <v>WR</v>
      </c>
      <c r="Y546" s="380" t="s">
        <v>1713</v>
      </c>
      <c r="Z546" s="300">
        <f t="shared" si="101"/>
        <v>0.26250000000000001</v>
      </c>
      <c r="AA546" s="300">
        <f t="shared" si="102"/>
        <v>1.7250000000000001E-2</v>
      </c>
      <c r="AB546" s="361">
        <f t="shared" si="103"/>
        <v>2.58</v>
      </c>
    </row>
    <row r="547" spans="1:35" x14ac:dyDescent="0.2">
      <c r="A547" s="72" t="str">
        <f t="shared" si="104"/>
        <v>貨4軽DS</v>
      </c>
      <c r="B547" s="72" t="s">
        <v>896</v>
      </c>
      <c r="C547" s="72" t="s">
        <v>918</v>
      </c>
      <c r="D547" s="72" t="s">
        <v>325</v>
      </c>
      <c r="E547" s="72" t="s">
        <v>328</v>
      </c>
      <c r="F547" s="72">
        <v>0.17499999999999999</v>
      </c>
      <c r="G547" s="72">
        <v>1.15E-2</v>
      </c>
      <c r="H547" s="72">
        <v>2.58</v>
      </c>
      <c r="I547" s="12" t="s">
        <v>833</v>
      </c>
      <c r="J547" t="s">
        <v>244</v>
      </c>
      <c r="T547" s="318" t="str">
        <f t="shared" si="96"/>
        <v>トラック・バス</v>
      </c>
      <c r="U547" s="300" t="str">
        <f t="shared" si="97"/>
        <v>軽油</v>
      </c>
      <c r="V547" s="300" t="str">
        <f t="shared" si="98"/>
        <v>3.5 t～</v>
      </c>
      <c r="W547" s="300" t="str">
        <f t="shared" si="99"/>
        <v>H10</v>
      </c>
      <c r="X547" s="301" t="str">
        <f t="shared" si="100"/>
        <v>DS</v>
      </c>
      <c r="Y547" s="380" t="s">
        <v>1714</v>
      </c>
      <c r="Z547" s="300">
        <f t="shared" si="101"/>
        <v>0.17499999999999999</v>
      </c>
      <c r="AA547" s="300">
        <f t="shared" si="102"/>
        <v>1.15E-2</v>
      </c>
      <c r="AB547" s="361">
        <f t="shared" si="103"/>
        <v>2.58</v>
      </c>
      <c r="AD547" s="272"/>
      <c r="AE547" s="272"/>
      <c r="AF547" s="272"/>
      <c r="AG547" s="272"/>
      <c r="AH547" s="272"/>
      <c r="AI547" s="272"/>
    </row>
    <row r="548" spans="1:35" x14ac:dyDescent="0.2">
      <c r="A548" s="72" t="str">
        <f t="shared" si="104"/>
        <v>貨4軽WS</v>
      </c>
      <c r="B548" s="284" t="s">
        <v>896</v>
      </c>
      <c r="C548" s="284" t="s">
        <v>918</v>
      </c>
      <c r="D548" s="286" t="s">
        <v>325</v>
      </c>
      <c r="E548" s="285" t="s">
        <v>329</v>
      </c>
      <c r="F548" s="284">
        <v>0.17499999999999999</v>
      </c>
      <c r="G548" s="284">
        <v>1.15E-2</v>
      </c>
      <c r="H548" s="284">
        <v>2.58</v>
      </c>
      <c r="I548" s="283" t="s">
        <v>241</v>
      </c>
      <c r="J548" s="285" t="s">
        <v>973</v>
      </c>
      <c r="T548" s="318" t="str">
        <f t="shared" si="96"/>
        <v>トラック・バス</v>
      </c>
      <c r="U548" s="300" t="str">
        <f t="shared" si="97"/>
        <v>軽油</v>
      </c>
      <c r="V548" s="300" t="str">
        <f t="shared" si="98"/>
        <v>3.5 t～</v>
      </c>
      <c r="W548" s="300" t="str">
        <f t="shared" si="99"/>
        <v>H10</v>
      </c>
      <c r="X548" s="301" t="str">
        <f t="shared" si="100"/>
        <v>WS</v>
      </c>
      <c r="Y548" s="380" t="s">
        <v>1714</v>
      </c>
      <c r="Z548" s="300">
        <f t="shared" si="101"/>
        <v>0.17499999999999999</v>
      </c>
      <c r="AA548" s="300">
        <f t="shared" si="102"/>
        <v>1.15E-2</v>
      </c>
      <c r="AB548" s="361">
        <f t="shared" si="103"/>
        <v>2.58</v>
      </c>
      <c r="AD548" s="272"/>
      <c r="AE548" s="272"/>
      <c r="AF548" s="272"/>
      <c r="AG548" s="272"/>
      <c r="AH548" s="272"/>
      <c r="AI548" s="272"/>
    </row>
    <row r="549" spans="1:35" s="272" customFormat="1" x14ac:dyDescent="0.2">
      <c r="A549" s="72" t="str">
        <f t="shared" si="104"/>
        <v>貨4軽DT</v>
      </c>
      <c r="B549" s="72" t="s">
        <v>896</v>
      </c>
      <c r="C549" s="72" t="s">
        <v>918</v>
      </c>
      <c r="D549" s="72" t="s">
        <v>325</v>
      </c>
      <c r="E549" s="72" t="s">
        <v>330</v>
      </c>
      <c r="F549" s="72">
        <v>8.7499999999999994E-2</v>
      </c>
      <c r="G549" s="72">
        <v>5.7499999999999999E-3</v>
      </c>
      <c r="H549" s="72">
        <v>2.58</v>
      </c>
      <c r="I549" s="12" t="s">
        <v>833</v>
      </c>
      <c r="J549" t="s">
        <v>245</v>
      </c>
      <c r="K549" s="72"/>
      <c r="L549" s="72"/>
      <c r="M549" s="72"/>
      <c r="N549" s="72"/>
      <c r="O549" s="72"/>
      <c r="P549" s="72"/>
      <c r="Q549" s="72"/>
      <c r="R549" s="72"/>
      <c r="S549" s="72"/>
      <c r="T549" s="318" t="str">
        <f t="shared" si="96"/>
        <v>トラック・バス</v>
      </c>
      <c r="U549" s="300" t="str">
        <f t="shared" si="97"/>
        <v>軽油</v>
      </c>
      <c r="V549" s="300" t="str">
        <f t="shared" si="98"/>
        <v>3.5 t～</v>
      </c>
      <c r="W549" s="300" t="str">
        <f t="shared" si="99"/>
        <v>H10</v>
      </c>
      <c r="X549" s="301" t="str">
        <f t="shared" si="100"/>
        <v>DT</v>
      </c>
      <c r="Y549" s="380" t="s">
        <v>1715</v>
      </c>
      <c r="Z549" s="300">
        <f t="shared" si="101"/>
        <v>8.7499999999999994E-2</v>
      </c>
      <c r="AA549" s="300">
        <f t="shared" si="102"/>
        <v>5.7499999999999999E-3</v>
      </c>
      <c r="AB549" s="361">
        <f t="shared" si="103"/>
        <v>2.58</v>
      </c>
    </row>
    <row r="550" spans="1:35" s="272" customFormat="1" x14ac:dyDescent="0.2">
      <c r="A550" s="72" t="str">
        <f t="shared" si="104"/>
        <v>貨4軽WT</v>
      </c>
      <c r="B550" s="284" t="s">
        <v>896</v>
      </c>
      <c r="C550" s="284" t="s">
        <v>918</v>
      </c>
      <c r="D550" s="286" t="s">
        <v>325</v>
      </c>
      <c r="E550" s="285" t="s">
        <v>331</v>
      </c>
      <c r="F550" s="284">
        <v>8.7499999999999994E-2</v>
      </c>
      <c r="G550" s="284">
        <v>5.7499999999999999E-3</v>
      </c>
      <c r="H550" s="284">
        <v>2.58</v>
      </c>
      <c r="I550" s="283" t="s">
        <v>241</v>
      </c>
      <c r="J550" s="285" t="s">
        <v>974</v>
      </c>
      <c r="K550" s="72"/>
      <c r="L550" s="72"/>
      <c r="M550" s="72"/>
      <c r="N550" s="72"/>
      <c r="O550" s="72"/>
      <c r="P550" s="72"/>
      <c r="Q550" s="72"/>
      <c r="R550" s="72"/>
      <c r="S550" s="72"/>
      <c r="T550" s="318" t="str">
        <f t="shared" si="96"/>
        <v>トラック・バス</v>
      </c>
      <c r="U550" s="300" t="str">
        <f t="shared" si="97"/>
        <v>軽油</v>
      </c>
      <c r="V550" s="300" t="str">
        <f t="shared" si="98"/>
        <v>3.5 t～</v>
      </c>
      <c r="W550" s="300" t="str">
        <f t="shared" si="99"/>
        <v>H10</v>
      </c>
      <c r="X550" s="301" t="str">
        <f t="shared" si="100"/>
        <v>WT</v>
      </c>
      <c r="Y550" s="380" t="s">
        <v>1715</v>
      </c>
      <c r="Z550" s="300">
        <f t="shared" si="101"/>
        <v>8.7499999999999994E-2</v>
      </c>
      <c r="AA550" s="300">
        <f t="shared" si="102"/>
        <v>5.7499999999999999E-3</v>
      </c>
      <c r="AB550" s="361">
        <f t="shared" si="103"/>
        <v>2.58</v>
      </c>
    </row>
    <row r="551" spans="1:35" s="272" customFormat="1" x14ac:dyDescent="0.2">
      <c r="A551" s="72" t="str">
        <f t="shared" si="104"/>
        <v>貨4軽DU</v>
      </c>
      <c r="B551" s="72" t="s">
        <v>896</v>
      </c>
      <c r="C551" s="72" t="s">
        <v>918</v>
      </c>
      <c r="D551" s="72" t="s">
        <v>332</v>
      </c>
      <c r="E551" s="72" t="s">
        <v>333</v>
      </c>
      <c r="F551" s="72">
        <v>0.26250000000000001</v>
      </c>
      <c r="G551" s="72">
        <v>1.7250000000000001E-2</v>
      </c>
      <c r="H551" s="72">
        <v>2.58</v>
      </c>
      <c r="I551" s="12" t="s">
        <v>833</v>
      </c>
      <c r="J551" t="s">
        <v>243</v>
      </c>
      <c r="K551" s="72"/>
      <c r="L551" s="72"/>
      <c r="M551" s="72"/>
      <c r="N551" s="72"/>
      <c r="O551" s="72"/>
      <c r="P551" s="72"/>
      <c r="Q551" s="72"/>
      <c r="R551" s="72"/>
      <c r="S551" s="72"/>
      <c r="T551" s="318" t="str">
        <f t="shared" si="96"/>
        <v>トラック・バス</v>
      </c>
      <c r="U551" s="300" t="str">
        <f t="shared" si="97"/>
        <v>軽油</v>
      </c>
      <c r="V551" s="300" t="str">
        <f t="shared" si="98"/>
        <v>3.5 t～</v>
      </c>
      <c r="W551" s="300" t="str">
        <f t="shared" si="99"/>
        <v>H11</v>
      </c>
      <c r="X551" s="301" t="str">
        <f t="shared" si="100"/>
        <v>DU</v>
      </c>
      <c r="Y551" s="380" t="s">
        <v>1713</v>
      </c>
      <c r="Z551" s="300">
        <f t="shared" si="101"/>
        <v>0.26250000000000001</v>
      </c>
      <c r="AA551" s="300">
        <f t="shared" si="102"/>
        <v>1.7250000000000001E-2</v>
      </c>
      <c r="AB551" s="361">
        <f t="shared" si="103"/>
        <v>2.58</v>
      </c>
    </row>
    <row r="552" spans="1:35" s="272" customFormat="1" x14ac:dyDescent="0.2">
      <c r="A552" s="72" t="str">
        <f t="shared" si="104"/>
        <v>貨4軽WU</v>
      </c>
      <c r="B552" s="284" t="s">
        <v>896</v>
      </c>
      <c r="C552" s="284" t="s">
        <v>918</v>
      </c>
      <c r="D552" s="286" t="s">
        <v>332</v>
      </c>
      <c r="E552" s="285" t="s">
        <v>334</v>
      </c>
      <c r="F552" s="284">
        <v>0.26250000000000001</v>
      </c>
      <c r="G552" s="284">
        <v>1.7250000000000001E-2</v>
      </c>
      <c r="H552" s="72">
        <v>2.58</v>
      </c>
      <c r="I552" s="283" t="s">
        <v>241</v>
      </c>
      <c r="J552" s="285" t="s">
        <v>972</v>
      </c>
      <c r="K552" s="72"/>
      <c r="L552" s="72"/>
      <c r="M552" s="72"/>
      <c r="N552" s="72"/>
      <c r="O552" s="72"/>
      <c r="P552" s="72"/>
      <c r="Q552" s="72"/>
      <c r="R552" s="72"/>
      <c r="S552" s="72"/>
      <c r="T552" s="318" t="str">
        <f t="shared" si="96"/>
        <v>トラック・バス</v>
      </c>
      <c r="U552" s="300" t="str">
        <f t="shared" si="97"/>
        <v>軽油</v>
      </c>
      <c r="V552" s="300" t="str">
        <f t="shared" si="98"/>
        <v>3.5 t～</v>
      </c>
      <c r="W552" s="300" t="str">
        <f t="shared" si="99"/>
        <v>H11</v>
      </c>
      <c r="X552" s="301" t="str">
        <f t="shared" si="100"/>
        <v>WU</v>
      </c>
      <c r="Y552" s="380" t="s">
        <v>1713</v>
      </c>
      <c r="Z552" s="300">
        <f t="shared" si="101"/>
        <v>0.26250000000000001</v>
      </c>
      <c r="AA552" s="300">
        <f t="shared" si="102"/>
        <v>1.7250000000000001E-2</v>
      </c>
      <c r="AB552" s="361">
        <f t="shared" si="103"/>
        <v>2.58</v>
      </c>
    </row>
    <row r="553" spans="1:35" s="272" customFormat="1" x14ac:dyDescent="0.2">
      <c r="A553" s="72" t="str">
        <f t="shared" si="104"/>
        <v>貨4軽DV</v>
      </c>
      <c r="B553" s="284" t="s">
        <v>896</v>
      </c>
      <c r="C553" s="284" t="s">
        <v>918</v>
      </c>
      <c r="D553" s="284" t="s">
        <v>332</v>
      </c>
      <c r="E553" s="285" t="s">
        <v>335</v>
      </c>
      <c r="F553" s="284">
        <v>0.17499999999999999</v>
      </c>
      <c r="G553" s="284">
        <v>1.15E-2</v>
      </c>
      <c r="H553" s="284">
        <v>2.58</v>
      </c>
      <c r="I553" s="283" t="s">
        <v>833</v>
      </c>
      <c r="J553" s="285" t="s">
        <v>244</v>
      </c>
      <c r="K553" s="72"/>
      <c r="L553" s="72"/>
      <c r="M553" s="72"/>
      <c r="N553" s="72"/>
      <c r="O553" s="72"/>
      <c r="P553" s="72"/>
      <c r="Q553" s="72"/>
      <c r="R553" s="72"/>
      <c r="S553" s="72"/>
      <c r="T553" s="318" t="str">
        <f t="shared" si="96"/>
        <v>トラック・バス</v>
      </c>
      <c r="U553" s="300" t="str">
        <f t="shared" si="97"/>
        <v>軽油</v>
      </c>
      <c r="V553" s="300" t="str">
        <f t="shared" si="98"/>
        <v>3.5 t～</v>
      </c>
      <c r="W553" s="300" t="str">
        <f t="shared" si="99"/>
        <v>H11</v>
      </c>
      <c r="X553" s="301" t="str">
        <f t="shared" si="100"/>
        <v>DV</v>
      </c>
      <c r="Y553" s="380" t="s">
        <v>1714</v>
      </c>
      <c r="Z553" s="300">
        <f t="shared" si="101"/>
        <v>0.17499999999999999</v>
      </c>
      <c r="AA553" s="300">
        <f t="shared" si="102"/>
        <v>1.15E-2</v>
      </c>
      <c r="AB553" s="361">
        <f t="shared" si="103"/>
        <v>2.58</v>
      </c>
      <c r="AD553" s="72"/>
      <c r="AE553" s="72"/>
      <c r="AF553" s="72"/>
      <c r="AG553" s="72"/>
      <c r="AH553" s="72"/>
      <c r="AI553" s="72"/>
    </row>
    <row r="554" spans="1:35" s="272" customFormat="1" ht="13.5" customHeight="1" x14ac:dyDescent="0.2">
      <c r="A554" s="72" t="str">
        <f t="shared" ref="A554:A585" si="105">CONCATENATE(C554,E554)</f>
        <v>貨4軽WV</v>
      </c>
      <c r="B554" s="284" t="s">
        <v>896</v>
      </c>
      <c r="C554" s="284" t="s">
        <v>918</v>
      </c>
      <c r="D554" s="286" t="s">
        <v>332</v>
      </c>
      <c r="E554" s="285" t="s">
        <v>336</v>
      </c>
      <c r="F554" s="284">
        <v>0.17499999999999999</v>
      </c>
      <c r="G554" s="284">
        <v>1.15E-2</v>
      </c>
      <c r="H554" s="72">
        <v>2.58</v>
      </c>
      <c r="I554" s="283" t="s">
        <v>241</v>
      </c>
      <c r="J554" s="285" t="s">
        <v>973</v>
      </c>
      <c r="K554" s="72"/>
      <c r="L554" s="72"/>
      <c r="M554" s="72"/>
      <c r="N554" s="72"/>
      <c r="O554" s="72"/>
      <c r="P554" s="72"/>
      <c r="Q554" s="72"/>
      <c r="R554" s="72"/>
      <c r="S554" s="72"/>
      <c r="T554" s="318" t="str">
        <f t="shared" si="96"/>
        <v>トラック・バス</v>
      </c>
      <c r="U554" s="300" t="str">
        <f t="shared" si="97"/>
        <v>軽油</v>
      </c>
      <c r="V554" s="300" t="str">
        <f t="shared" si="98"/>
        <v>3.5 t～</v>
      </c>
      <c r="W554" s="300" t="str">
        <f t="shared" si="99"/>
        <v>H11</v>
      </c>
      <c r="X554" s="301" t="str">
        <f t="shared" si="100"/>
        <v>WV</v>
      </c>
      <c r="Y554" s="380" t="s">
        <v>1714</v>
      </c>
      <c r="Z554" s="300">
        <f t="shared" si="101"/>
        <v>0.17499999999999999</v>
      </c>
      <c r="AA554" s="300">
        <f t="shared" si="102"/>
        <v>1.15E-2</v>
      </c>
      <c r="AB554" s="361">
        <f t="shared" si="103"/>
        <v>2.58</v>
      </c>
      <c r="AD554" s="72"/>
      <c r="AE554" s="72"/>
      <c r="AF554" s="72"/>
      <c r="AG554" s="72"/>
      <c r="AH554" s="72"/>
      <c r="AI554" s="72"/>
    </row>
    <row r="555" spans="1:35" x14ac:dyDescent="0.2">
      <c r="A555" s="72" t="str">
        <f t="shared" si="105"/>
        <v>貨4軽DW</v>
      </c>
      <c r="B555" s="284" t="s">
        <v>896</v>
      </c>
      <c r="C555" s="284" t="s">
        <v>918</v>
      </c>
      <c r="D555" s="284" t="s">
        <v>332</v>
      </c>
      <c r="E555" s="285" t="s">
        <v>337</v>
      </c>
      <c r="F555" s="284">
        <v>8.7499999999999994E-2</v>
      </c>
      <c r="G555" s="284">
        <v>5.7499999999999999E-3</v>
      </c>
      <c r="H555" s="284">
        <v>2.58</v>
      </c>
      <c r="I555" s="283" t="s">
        <v>833</v>
      </c>
      <c r="J555" s="285" t="s">
        <v>245</v>
      </c>
      <c r="K555" s="272"/>
      <c r="L555" s="272"/>
      <c r="M555" s="272"/>
      <c r="N555" s="272"/>
      <c r="O555" s="272"/>
      <c r="P555" s="272"/>
      <c r="Q555" s="272"/>
      <c r="R555" s="272"/>
      <c r="S555" s="272"/>
      <c r="T555" s="318" t="str">
        <f t="shared" si="96"/>
        <v>トラック・バス</v>
      </c>
      <c r="U555" s="300" t="str">
        <f t="shared" si="97"/>
        <v>軽油</v>
      </c>
      <c r="V555" s="300" t="str">
        <f t="shared" si="98"/>
        <v>3.5 t～</v>
      </c>
      <c r="W555" s="300" t="str">
        <f t="shared" si="99"/>
        <v>H11</v>
      </c>
      <c r="X555" s="301" t="str">
        <f t="shared" si="100"/>
        <v>DW</v>
      </c>
      <c r="Y555" s="380" t="s">
        <v>1715</v>
      </c>
      <c r="Z555" s="300">
        <f t="shared" si="101"/>
        <v>8.7499999999999994E-2</v>
      </c>
      <c r="AA555" s="300">
        <f t="shared" si="102"/>
        <v>5.7499999999999999E-3</v>
      </c>
      <c r="AB555" s="361">
        <f t="shared" si="103"/>
        <v>2.58</v>
      </c>
    </row>
    <row r="556" spans="1:35" ht="13.5" customHeight="1" x14ac:dyDescent="0.2">
      <c r="A556" s="72" t="str">
        <f t="shared" si="105"/>
        <v>貨4軽WW</v>
      </c>
      <c r="B556" s="284" t="s">
        <v>896</v>
      </c>
      <c r="C556" s="284" t="s">
        <v>918</v>
      </c>
      <c r="D556" s="286" t="s">
        <v>332</v>
      </c>
      <c r="E556" s="285" t="s">
        <v>338</v>
      </c>
      <c r="F556" s="284">
        <v>8.7499999999999994E-2</v>
      </c>
      <c r="G556" s="284">
        <v>5.7499999999999999E-3</v>
      </c>
      <c r="H556" s="72">
        <v>2.58</v>
      </c>
      <c r="I556" s="283" t="s">
        <v>241</v>
      </c>
      <c r="J556" s="285" t="s">
        <v>974</v>
      </c>
      <c r="K556" s="272"/>
      <c r="L556" s="272"/>
      <c r="M556" s="272"/>
      <c r="N556" s="272"/>
      <c r="O556" s="272"/>
      <c r="P556" s="272"/>
      <c r="Q556" s="272"/>
      <c r="R556" s="272"/>
      <c r="S556" s="272"/>
      <c r="T556" s="318" t="str">
        <f t="shared" si="96"/>
        <v>トラック・バス</v>
      </c>
      <c r="U556" s="300" t="str">
        <f t="shared" si="97"/>
        <v>軽油</v>
      </c>
      <c r="V556" s="300" t="str">
        <f t="shared" si="98"/>
        <v>3.5 t～</v>
      </c>
      <c r="W556" s="300" t="str">
        <f t="shared" si="99"/>
        <v>H11</v>
      </c>
      <c r="X556" s="301" t="str">
        <f t="shared" si="100"/>
        <v>WW</v>
      </c>
      <c r="Y556" s="380" t="s">
        <v>1715</v>
      </c>
      <c r="Z556" s="300">
        <f t="shared" si="101"/>
        <v>8.7499999999999994E-2</v>
      </c>
      <c r="AA556" s="300">
        <f t="shared" si="102"/>
        <v>5.7499999999999999E-3</v>
      </c>
      <c r="AB556" s="361">
        <f t="shared" si="103"/>
        <v>2.58</v>
      </c>
    </row>
    <row r="557" spans="1:35" x14ac:dyDescent="0.2">
      <c r="A557" s="72" t="str">
        <f t="shared" si="105"/>
        <v>貨4軽KR</v>
      </c>
      <c r="B557" s="284" t="s">
        <v>896</v>
      </c>
      <c r="C557" s="284" t="s">
        <v>918</v>
      </c>
      <c r="D557" s="284" t="s">
        <v>29</v>
      </c>
      <c r="E557" s="285" t="s">
        <v>129</v>
      </c>
      <c r="F557" s="284">
        <v>0.26</v>
      </c>
      <c r="G557" s="284">
        <v>1.7000000000000001E-2</v>
      </c>
      <c r="H557" s="284">
        <v>2.58</v>
      </c>
      <c r="I557" s="283" t="s">
        <v>833</v>
      </c>
      <c r="J557" s="285"/>
      <c r="K557" s="272"/>
      <c r="L557" s="272"/>
      <c r="M557" s="272"/>
      <c r="N557" s="272"/>
      <c r="O557" s="272"/>
      <c r="P557" s="272"/>
      <c r="Q557" s="272"/>
      <c r="R557" s="272"/>
      <c r="S557" s="272"/>
      <c r="T557" s="318" t="str">
        <f t="shared" si="96"/>
        <v>トラック・バス</v>
      </c>
      <c r="U557" s="300" t="str">
        <f t="shared" si="97"/>
        <v>軽油</v>
      </c>
      <c r="V557" s="300" t="str">
        <f t="shared" si="98"/>
        <v>3.5 t～</v>
      </c>
      <c r="W557" s="300" t="str">
        <f t="shared" si="99"/>
        <v>H15,H16</v>
      </c>
      <c r="X557" s="301" t="str">
        <f t="shared" si="100"/>
        <v>KR</v>
      </c>
      <c r="Y557" s="380"/>
      <c r="Z557" s="300">
        <f t="shared" si="101"/>
        <v>0.26</v>
      </c>
      <c r="AA557" s="300">
        <f t="shared" si="102"/>
        <v>1.7000000000000001E-2</v>
      </c>
      <c r="AB557" s="361">
        <f t="shared" si="103"/>
        <v>2.58</v>
      </c>
    </row>
    <row r="558" spans="1:35" ht="13.5" customHeight="1" x14ac:dyDescent="0.2">
      <c r="A558" s="72" t="str">
        <f t="shared" si="105"/>
        <v>貨4軽HY</v>
      </c>
      <c r="B558" s="284" t="s">
        <v>896</v>
      </c>
      <c r="C558" s="284" t="s">
        <v>918</v>
      </c>
      <c r="D558" s="286" t="s">
        <v>29</v>
      </c>
      <c r="E558" s="285" t="s">
        <v>116</v>
      </c>
      <c r="F558" s="284">
        <v>0.13</v>
      </c>
      <c r="G558" s="284">
        <v>8.5000000000000006E-3</v>
      </c>
      <c r="H558" s="72">
        <v>2.58</v>
      </c>
      <c r="I558" s="283" t="s">
        <v>241</v>
      </c>
      <c r="J558" s="285" t="s">
        <v>242</v>
      </c>
      <c r="K558" s="272"/>
      <c r="L558" s="272"/>
      <c r="M558" s="272"/>
      <c r="N558" s="272"/>
      <c r="O558" s="272"/>
      <c r="P558" s="272"/>
      <c r="Q558" s="272"/>
      <c r="R558" s="272"/>
      <c r="S558" s="272"/>
      <c r="T558" s="318" t="str">
        <f t="shared" si="96"/>
        <v>トラック・バス</v>
      </c>
      <c r="U558" s="300" t="str">
        <f t="shared" si="97"/>
        <v>軽油</v>
      </c>
      <c r="V558" s="300" t="str">
        <f t="shared" si="98"/>
        <v>3.5 t～</v>
      </c>
      <c r="W558" s="300" t="str">
        <f t="shared" si="99"/>
        <v>H15,H16</v>
      </c>
      <c r="X558" s="301" t="str">
        <f t="shared" si="100"/>
        <v>HY</v>
      </c>
      <c r="Y558" s="380"/>
      <c r="Z558" s="300">
        <f t="shared" si="101"/>
        <v>0.13</v>
      </c>
      <c r="AA558" s="300">
        <f t="shared" si="102"/>
        <v>8.5000000000000006E-3</v>
      </c>
      <c r="AB558" s="361">
        <f t="shared" si="103"/>
        <v>2.58</v>
      </c>
    </row>
    <row r="559" spans="1:35" x14ac:dyDescent="0.2">
      <c r="A559" s="72" t="str">
        <f t="shared" si="105"/>
        <v>貨4軽KS</v>
      </c>
      <c r="B559" s="284" t="s">
        <v>896</v>
      </c>
      <c r="C559" s="284" t="s">
        <v>918</v>
      </c>
      <c r="D559" s="284" t="s">
        <v>29</v>
      </c>
      <c r="E559" s="285" t="s">
        <v>130</v>
      </c>
      <c r="F559" s="284">
        <v>0.26</v>
      </c>
      <c r="G559" s="284">
        <v>1.7000000000000001E-2</v>
      </c>
      <c r="H559" s="284">
        <v>2.58</v>
      </c>
      <c r="I559" s="283" t="s">
        <v>833</v>
      </c>
      <c r="J559" s="285"/>
      <c r="K559" s="272"/>
      <c r="L559" s="272"/>
      <c r="M559" s="272"/>
      <c r="N559" s="272"/>
      <c r="O559" s="272"/>
      <c r="P559" s="272"/>
      <c r="Q559" s="272"/>
      <c r="R559" s="272"/>
      <c r="S559" s="272"/>
      <c r="T559" s="318" t="str">
        <f t="shared" si="96"/>
        <v>トラック・バス</v>
      </c>
      <c r="U559" s="300" t="str">
        <f t="shared" si="97"/>
        <v>軽油</v>
      </c>
      <c r="V559" s="300" t="str">
        <f t="shared" si="98"/>
        <v>3.5 t～</v>
      </c>
      <c r="W559" s="300" t="str">
        <f t="shared" si="99"/>
        <v>H15,H16</v>
      </c>
      <c r="X559" s="301" t="str">
        <f t="shared" si="100"/>
        <v>KS</v>
      </c>
      <c r="Y559" s="380"/>
      <c r="Z559" s="300">
        <f t="shared" si="101"/>
        <v>0.26</v>
      </c>
      <c r="AA559" s="300">
        <f t="shared" si="102"/>
        <v>1.7000000000000001E-2</v>
      </c>
      <c r="AB559" s="361">
        <f t="shared" si="103"/>
        <v>2.58</v>
      </c>
    </row>
    <row r="560" spans="1:35" ht="13.5" customHeight="1" x14ac:dyDescent="0.2">
      <c r="A560" s="72" t="str">
        <f t="shared" si="105"/>
        <v>貨4軽HZ</v>
      </c>
      <c r="B560" s="284" t="s">
        <v>896</v>
      </c>
      <c r="C560" s="284" t="s">
        <v>918</v>
      </c>
      <c r="D560" s="286" t="s">
        <v>29</v>
      </c>
      <c r="E560" s="285" t="s">
        <v>117</v>
      </c>
      <c r="F560" s="284">
        <v>0.13</v>
      </c>
      <c r="G560" s="284">
        <v>8.5000000000000006E-3</v>
      </c>
      <c r="H560" s="72">
        <v>2.58</v>
      </c>
      <c r="I560" s="283" t="s">
        <v>241</v>
      </c>
      <c r="J560" s="285" t="s">
        <v>242</v>
      </c>
      <c r="K560" s="272"/>
      <c r="L560" s="272"/>
      <c r="M560" s="272"/>
      <c r="N560" s="272"/>
      <c r="O560" s="272"/>
      <c r="P560" s="272"/>
      <c r="Q560" s="272"/>
      <c r="R560" s="272"/>
      <c r="S560" s="272"/>
      <c r="T560" s="318" t="str">
        <f t="shared" si="96"/>
        <v>トラック・バス</v>
      </c>
      <c r="U560" s="300" t="str">
        <f t="shared" si="97"/>
        <v>軽油</v>
      </c>
      <c r="V560" s="300" t="str">
        <f t="shared" si="98"/>
        <v>3.5 t～</v>
      </c>
      <c r="W560" s="300" t="str">
        <f t="shared" si="99"/>
        <v>H15,H16</v>
      </c>
      <c r="X560" s="301" t="str">
        <f t="shared" si="100"/>
        <v>HZ</v>
      </c>
      <c r="Y560" s="380"/>
      <c r="Z560" s="300">
        <f t="shared" si="101"/>
        <v>0.13</v>
      </c>
      <c r="AA560" s="300">
        <f t="shared" si="102"/>
        <v>8.5000000000000006E-3</v>
      </c>
      <c r="AB560" s="361">
        <f t="shared" si="103"/>
        <v>2.58</v>
      </c>
    </row>
    <row r="561" spans="1:35" x14ac:dyDescent="0.2">
      <c r="A561" s="72" t="str">
        <f t="shared" si="105"/>
        <v>貨4軽TL</v>
      </c>
      <c r="B561" s="272" t="s">
        <v>896</v>
      </c>
      <c r="C561" s="272" t="s">
        <v>918</v>
      </c>
      <c r="D561" s="273" t="s">
        <v>29</v>
      </c>
      <c r="E561" s="273" t="s">
        <v>157</v>
      </c>
      <c r="F561" s="272">
        <v>0.19500000000000001</v>
      </c>
      <c r="G561" s="272">
        <v>1.2750000000000001E-2</v>
      </c>
      <c r="H561" s="72">
        <v>2.58</v>
      </c>
      <c r="I561" s="274" t="s">
        <v>833</v>
      </c>
      <c r="J561" s="272" t="s">
        <v>243</v>
      </c>
      <c r="T561" s="318" t="str">
        <f t="shared" si="96"/>
        <v>トラック・バス</v>
      </c>
      <c r="U561" s="300" t="str">
        <f t="shared" si="97"/>
        <v>軽油</v>
      </c>
      <c r="V561" s="300" t="str">
        <f t="shared" si="98"/>
        <v>3.5 t～</v>
      </c>
      <c r="W561" s="300" t="str">
        <f t="shared" si="99"/>
        <v>H15,H16</v>
      </c>
      <c r="X561" s="301" t="str">
        <f t="shared" si="100"/>
        <v>TL</v>
      </c>
      <c r="Y561" s="380" t="s">
        <v>1713</v>
      </c>
      <c r="Z561" s="300">
        <f t="shared" si="101"/>
        <v>0.19500000000000001</v>
      </c>
      <c r="AA561" s="300">
        <f t="shared" si="102"/>
        <v>1.2750000000000001E-2</v>
      </c>
      <c r="AB561" s="361">
        <f t="shared" si="103"/>
        <v>2.58</v>
      </c>
    </row>
    <row r="562" spans="1:35" ht="13.5" customHeight="1" x14ac:dyDescent="0.2">
      <c r="A562" s="72" t="str">
        <f t="shared" si="105"/>
        <v>貨4軽XL</v>
      </c>
      <c r="B562" s="272" t="s">
        <v>896</v>
      </c>
      <c r="C562" s="272" t="s">
        <v>918</v>
      </c>
      <c r="D562" s="273" t="s">
        <v>29</v>
      </c>
      <c r="E562" s="273" t="s">
        <v>186</v>
      </c>
      <c r="F562" s="272">
        <v>0.19500000000000001</v>
      </c>
      <c r="G562" s="272">
        <v>1.2750000000000001E-2</v>
      </c>
      <c r="H562" s="284">
        <v>2.58</v>
      </c>
      <c r="I562" s="274" t="s">
        <v>241</v>
      </c>
      <c r="J562" s="272" t="s">
        <v>972</v>
      </c>
      <c r="T562" s="318" t="str">
        <f t="shared" si="96"/>
        <v>トラック・バス</v>
      </c>
      <c r="U562" s="300" t="str">
        <f t="shared" si="97"/>
        <v>軽油</v>
      </c>
      <c r="V562" s="300" t="str">
        <f t="shared" si="98"/>
        <v>3.5 t～</v>
      </c>
      <c r="W562" s="300" t="str">
        <f t="shared" si="99"/>
        <v>H15,H16</v>
      </c>
      <c r="X562" s="301" t="str">
        <f t="shared" si="100"/>
        <v>XL</v>
      </c>
      <c r="Y562" s="380" t="s">
        <v>1713</v>
      </c>
      <c r="Z562" s="300">
        <f t="shared" si="101"/>
        <v>0.19500000000000001</v>
      </c>
      <c r="AA562" s="300">
        <f t="shared" si="102"/>
        <v>1.2750000000000001E-2</v>
      </c>
      <c r="AB562" s="361">
        <f t="shared" si="103"/>
        <v>2.58</v>
      </c>
    </row>
    <row r="563" spans="1:35" x14ac:dyDescent="0.2">
      <c r="A563" s="72" t="str">
        <f t="shared" si="105"/>
        <v>貨4軽LL</v>
      </c>
      <c r="B563" s="272" t="s">
        <v>896</v>
      </c>
      <c r="C563" s="272" t="s">
        <v>918</v>
      </c>
      <c r="D563" s="273" t="s">
        <v>29</v>
      </c>
      <c r="E563" s="273" t="s">
        <v>134</v>
      </c>
      <c r="F563" s="272">
        <v>0.13</v>
      </c>
      <c r="G563" s="272">
        <v>8.5000000000000006E-3</v>
      </c>
      <c r="H563" s="72">
        <v>2.58</v>
      </c>
      <c r="I563" s="274" t="s">
        <v>833</v>
      </c>
      <c r="J563" s="273" t="s">
        <v>244</v>
      </c>
      <c r="T563" s="318" t="str">
        <f t="shared" si="96"/>
        <v>トラック・バス</v>
      </c>
      <c r="U563" s="300" t="str">
        <f t="shared" si="97"/>
        <v>軽油</v>
      </c>
      <c r="V563" s="300" t="str">
        <f t="shared" si="98"/>
        <v>3.5 t～</v>
      </c>
      <c r="W563" s="300" t="str">
        <f t="shared" si="99"/>
        <v>H15,H16</v>
      </c>
      <c r="X563" s="301" t="str">
        <f t="shared" si="100"/>
        <v>LL</v>
      </c>
      <c r="Y563" s="380" t="s">
        <v>1714</v>
      </c>
      <c r="Z563" s="300">
        <f t="shared" si="101"/>
        <v>0.13</v>
      </c>
      <c r="AA563" s="300">
        <f t="shared" si="102"/>
        <v>8.5000000000000006E-3</v>
      </c>
      <c r="AB563" s="361">
        <f t="shared" si="103"/>
        <v>2.58</v>
      </c>
    </row>
    <row r="564" spans="1:35" ht="13.5" customHeight="1" x14ac:dyDescent="0.2">
      <c r="A564" s="72" t="str">
        <f t="shared" si="105"/>
        <v>貨4軽YL</v>
      </c>
      <c r="B564" s="272" t="s">
        <v>896</v>
      </c>
      <c r="C564" s="272" t="s">
        <v>918</v>
      </c>
      <c r="D564" s="273" t="s">
        <v>29</v>
      </c>
      <c r="E564" s="273" t="s">
        <v>192</v>
      </c>
      <c r="F564" s="272">
        <v>0.13</v>
      </c>
      <c r="G564" s="272">
        <v>8.5000000000000006E-3</v>
      </c>
      <c r="H564" s="284">
        <v>2.58</v>
      </c>
      <c r="I564" s="274" t="s">
        <v>241</v>
      </c>
      <c r="J564" s="273" t="s">
        <v>973</v>
      </c>
      <c r="T564" s="318" t="str">
        <f t="shared" si="96"/>
        <v>トラック・バス</v>
      </c>
      <c r="U564" s="300" t="str">
        <f t="shared" si="97"/>
        <v>軽油</v>
      </c>
      <c r="V564" s="300" t="str">
        <f t="shared" si="98"/>
        <v>3.5 t～</v>
      </c>
      <c r="W564" s="300" t="str">
        <f t="shared" si="99"/>
        <v>H15,H16</v>
      </c>
      <c r="X564" s="301" t="str">
        <f t="shared" si="100"/>
        <v>YL</v>
      </c>
      <c r="Y564" s="380" t="s">
        <v>1714</v>
      </c>
      <c r="Z564" s="300">
        <f t="shared" si="101"/>
        <v>0.13</v>
      </c>
      <c r="AA564" s="300">
        <f t="shared" si="102"/>
        <v>8.5000000000000006E-3</v>
      </c>
      <c r="AB564" s="361">
        <f t="shared" si="103"/>
        <v>2.58</v>
      </c>
      <c r="AD564" s="284"/>
      <c r="AE564" s="284"/>
      <c r="AF564" s="284"/>
      <c r="AG564" s="284"/>
      <c r="AH564" s="284"/>
      <c r="AI564" s="284"/>
    </row>
    <row r="565" spans="1:35" x14ac:dyDescent="0.2">
      <c r="A565" s="72" t="str">
        <f t="shared" si="105"/>
        <v>貨4軽UL</v>
      </c>
      <c r="B565" s="272" t="s">
        <v>896</v>
      </c>
      <c r="C565" s="272" t="s">
        <v>918</v>
      </c>
      <c r="D565" s="273" t="s">
        <v>29</v>
      </c>
      <c r="E565" s="273" t="s">
        <v>163</v>
      </c>
      <c r="F565" s="272">
        <v>6.5000000000000002E-2</v>
      </c>
      <c r="G565" s="272">
        <v>4.2500000000000003E-3</v>
      </c>
      <c r="H565" s="72">
        <v>2.58</v>
      </c>
      <c r="I565" s="274" t="s">
        <v>833</v>
      </c>
      <c r="J565" s="273" t="s">
        <v>245</v>
      </c>
      <c r="T565" s="318" t="str">
        <f t="shared" si="96"/>
        <v>トラック・バス</v>
      </c>
      <c r="U565" s="300" t="str">
        <f t="shared" si="97"/>
        <v>軽油</v>
      </c>
      <c r="V565" s="300" t="str">
        <f t="shared" si="98"/>
        <v>3.5 t～</v>
      </c>
      <c r="W565" s="300" t="str">
        <f t="shared" si="99"/>
        <v>H15,H16</v>
      </c>
      <c r="X565" s="301" t="str">
        <f t="shared" si="100"/>
        <v>UL</v>
      </c>
      <c r="Y565" s="380" t="s">
        <v>1715</v>
      </c>
      <c r="Z565" s="300">
        <f t="shared" si="101"/>
        <v>6.5000000000000002E-2</v>
      </c>
      <c r="AA565" s="300">
        <f t="shared" si="102"/>
        <v>4.2500000000000003E-3</v>
      </c>
      <c r="AB565" s="361">
        <f t="shared" si="103"/>
        <v>2.58</v>
      </c>
      <c r="AD565" s="284"/>
      <c r="AE565" s="284"/>
      <c r="AF565" s="284"/>
      <c r="AG565" s="284"/>
      <c r="AH565" s="284"/>
      <c r="AI565" s="284"/>
    </row>
    <row r="566" spans="1:35" s="284" customFormat="1" x14ac:dyDescent="0.2">
      <c r="A566" s="72" t="str">
        <f t="shared" si="105"/>
        <v>貨4軽ZL</v>
      </c>
      <c r="B566" s="272" t="s">
        <v>896</v>
      </c>
      <c r="C566" s="272" t="s">
        <v>918</v>
      </c>
      <c r="D566" s="273" t="s">
        <v>29</v>
      </c>
      <c r="E566" s="273" t="s">
        <v>197</v>
      </c>
      <c r="F566" s="272">
        <v>6.5000000000000002E-2</v>
      </c>
      <c r="G566" s="272">
        <v>4.2500000000000003E-3</v>
      </c>
      <c r="H566" s="284">
        <v>2.58</v>
      </c>
      <c r="I566" s="274" t="s">
        <v>241</v>
      </c>
      <c r="J566" s="273" t="s">
        <v>974</v>
      </c>
      <c r="K566" s="72"/>
      <c r="L566" s="72"/>
      <c r="M566" s="72"/>
      <c r="N566" s="72"/>
      <c r="O566" s="72"/>
      <c r="P566" s="72"/>
      <c r="Q566" s="72"/>
      <c r="R566" s="72"/>
      <c r="S566" s="72"/>
      <c r="T566" s="318" t="str">
        <f t="shared" si="96"/>
        <v>トラック・バス</v>
      </c>
      <c r="U566" s="300" t="str">
        <f t="shared" si="97"/>
        <v>軽油</v>
      </c>
      <c r="V566" s="300" t="str">
        <f t="shared" si="98"/>
        <v>3.5 t～</v>
      </c>
      <c r="W566" s="300" t="str">
        <f t="shared" si="99"/>
        <v>H15,H16</v>
      </c>
      <c r="X566" s="301" t="str">
        <f t="shared" si="100"/>
        <v>ZL</v>
      </c>
      <c r="Y566" s="380" t="s">
        <v>1715</v>
      </c>
      <c r="Z566" s="300">
        <f t="shared" si="101"/>
        <v>6.5000000000000002E-2</v>
      </c>
      <c r="AA566" s="300">
        <f t="shared" si="102"/>
        <v>4.2500000000000003E-3</v>
      </c>
      <c r="AB566" s="361">
        <f t="shared" si="103"/>
        <v>2.58</v>
      </c>
      <c r="AD566" s="272"/>
      <c r="AE566" s="272"/>
      <c r="AF566" s="272"/>
      <c r="AG566" s="272"/>
      <c r="AH566" s="272"/>
      <c r="AI566" s="272"/>
    </row>
    <row r="567" spans="1:35" s="284" customFormat="1" x14ac:dyDescent="0.2">
      <c r="A567" s="72" t="str">
        <f t="shared" si="105"/>
        <v>貨4軽PA</v>
      </c>
      <c r="B567" s="272" t="s">
        <v>896</v>
      </c>
      <c r="C567" s="272" t="s">
        <v>918</v>
      </c>
      <c r="D567" s="273" t="s">
        <v>29</v>
      </c>
      <c r="E567" s="273" t="s">
        <v>138</v>
      </c>
      <c r="F567" s="272">
        <v>0.26</v>
      </c>
      <c r="G567" s="272">
        <v>4.2500000000000003E-3</v>
      </c>
      <c r="H567" s="72">
        <v>2.58</v>
      </c>
      <c r="I567" s="274" t="s">
        <v>833</v>
      </c>
      <c r="J567" s="273" t="s">
        <v>339</v>
      </c>
      <c r="K567" s="72"/>
      <c r="L567" s="72"/>
      <c r="M567" s="72"/>
      <c r="N567" s="72"/>
      <c r="O567" s="72"/>
      <c r="P567" s="72"/>
      <c r="Q567" s="72"/>
      <c r="R567" s="72"/>
      <c r="S567" s="72"/>
      <c r="T567" s="318" t="str">
        <f t="shared" si="96"/>
        <v>トラック・バス</v>
      </c>
      <c r="U567" s="300" t="str">
        <f t="shared" si="97"/>
        <v>軽油</v>
      </c>
      <c r="V567" s="300" t="str">
        <f t="shared" si="98"/>
        <v>3.5 t～</v>
      </c>
      <c r="W567" s="300" t="str">
        <f t="shared" si="99"/>
        <v>H15,H16</v>
      </c>
      <c r="X567" s="301" t="str">
        <f t="shared" si="100"/>
        <v>PA</v>
      </c>
      <c r="Y567" s="380" t="s">
        <v>1716</v>
      </c>
      <c r="Z567" s="300">
        <f t="shared" si="101"/>
        <v>0.26</v>
      </c>
      <c r="AA567" s="300">
        <f t="shared" si="102"/>
        <v>4.2500000000000003E-3</v>
      </c>
      <c r="AB567" s="361">
        <f t="shared" si="103"/>
        <v>2.58</v>
      </c>
      <c r="AD567" s="272"/>
      <c r="AE567" s="272"/>
      <c r="AF567" s="272"/>
      <c r="AG567" s="272"/>
      <c r="AH567" s="272"/>
      <c r="AI567" s="272"/>
    </row>
    <row r="568" spans="1:35" s="272" customFormat="1" x14ac:dyDescent="0.2">
      <c r="A568" s="72" t="str">
        <f t="shared" si="105"/>
        <v>貨4軽VA</v>
      </c>
      <c r="B568" s="272" t="s">
        <v>896</v>
      </c>
      <c r="C568" s="272" t="s">
        <v>918</v>
      </c>
      <c r="D568" s="273" t="s">
        <v>29</v>
      </c>
      <c r="E568" s="273" t="s">
        <v>165</v>
      </c>
      <c r="F568" s="272">
        <v>0.13</v>
      </c>
      <c r="G568" s="272">
        <v>4.2500000000000003E-3</v>
      </c>
      <c r="H568" s="284">
        <v>2.58</v>
      </c>
      <c r="I568" s="274" t="s">
        <v>241</v>
      </c>
      <c r="J568" s="273" t="s">
        <v>340</v>
      </c>
      <c r="K568" s="72"/>
      <c r="L568" s="72"/>
      <c r="M568" s="72"/>
      <c r="N568" s="72"/>
      <c r="O568" s="72"/>
      <c r="P568" s="72"/>
      <c r="Q568" s="72"/>
      <c r="R568" s="72"/>
      <c r="S568" s="72"/>
      <c r="T568" s="318" t="str">
        <f t="shared" si="96"/>
        <v>トラック・バス</v>
      </c>
      <c r="U568" s="300" t="str">
        <f t="shared" si="97"/>
        <v>軽油</v>
      </c>
      <c r="V568" s="300" t="str">
        <f t="shared" si="98"/>
        <v>3.5 t～</v>
      </c>
      <c r="W568" s="300" t="str">
        <f t="shared" si="99"/>
        <v>H15,H16</v>
      </c>
      <c r="X568" s="301" t="str">
        <f t="shared" si="100"/>
        <v>VA</v>
      </c>
      <c r="Y568" s="380" t="s">
        <v>1716</v>
      </c>
      <c r="Z568" s="300">
        <f t="shared" si="101"/>
        <v>0.13</v>
      </c>
      <c r="AA568" s="300">
        <f t="shared" si="102"/>
        <v>4.2500000000000003E-3</v>
      </c>
      <c r="AB568" s="361">
        <f t="shared" si="103"/>
        <v>2.58</v>
      </c>
    </row>
    <row r="569" spans="1:35" s="272" customFormat="1" x14ac:dyDescent="0.2">
      <c r="A569" s="72" t="str">
        <f t="shared" si="105"/>
        <v>貨4軽PB</v>
      </c>
      <c r="B569" s="272" t="s">
        <v>896</v>
      </c>
      <c r="C569" s="272" t="s">
        <v>918</v>
      </c>
      <c r="D569" s="273" t="s">
        <v>29</v>
      </c>
      <c r="E569" s="273" t="s">
        <v>139</v>
      </c>
      <c r="F569" s="272">
        <v>0.26</v>
      </c>
      <c r="G569" s="272">
        <v>2.5500000000000002E-3</v>
      </c>
      <c r="H569" s="72">
        <v>2.58</v>
      </c>
      <c r="I569" s="274" t="s">
        <v>833</v>
      </c>
      <c r="J569" s="273" t="s">
        <v>341</v>
      </c>
      <c r="K569" s="72"/>
      <c r="L569" s="72"/>
      <c r="M569" s="72"/>
      <c r="N569" s="72"/>
      <c r="O569" s="72"/>
      <c r="P569" s="72"/>
      <c r="Q569" s="72"/>
      <c r="R569" s="72"/>
      <c r="S569" s="72"/>
      <c r="T569" s="318" t="str">
        <f t="shared" si="96"/>
        <v>トラック・バス</v>
      </c>
      <c r="U569" s="300" t="str">
        <f t="shared" si="97"/>
        <v>軽油</v>
      </c>
      <c r="V569" s="300" t="str">
        <f t="shared" si="98"/>
        <v>3.5 t～</v>
      </c>
      <c r="W569" s="300" t="str">
        <f t="shared" si="99"/>
        <v>H15,H16</v>
      </c>
      <c r="X569" s="301" t="str">
        <f t="shared" si="100"/>
        <v>PB</v>
      </c>
      <c r="Y569" s="380" t="s">
        <v>1717</v>
      </c>
      <c r="Z569" s="300">
        <f t="shared" si="101"/>
        <v>0.26</v>
      </c>
      <c r="AA569" s="300">
        <f t="shared" si="102"/>
        <v>2.5500000000000002E-3</v>
      </c>
      <c r="AB569" s="361">
        <f t="shared" si="103"/>
        <v>2.58</v>
      </c>
    </row>
    <row r="570" spans="1:35" s="272" customFormat="1" x14ac:dyDescent="0.2">
      <c r="A570" s="72" t="str">
        <f t="shared" si="105"/>
        <v>貨4軽VB</v>
      </c>
      <c r="B570" s="272" t="s">
        <v>896</v>
      </c>
      <c r="C570" s="272" t="s">
        <v>918</v>
      </c>
      <c r="D570" s="273" t="s">
        <v>29</v>
      </c>
      <c r="E570" s="273" t="s">
        <v>166</v>
      </c>
      <c r="F570" s="272">
        <v>0.13</v>
      </c>
      <c r="G570" s="272">
        <v>2.5500000000000002E-3</v>
      </c>
      <c r="H570" s="72">
        <v>2.58</v>
      </c>
      <c r="I570" s="274" t="s">
        <v>241</v>
      </c>
      <c r="J570" s="273" t="s">
        <v>342</v>
      </c>
      <c r="K570" s="72"/>
      <c r="L570" s="72"/>
      <c r="M570" s="72"/>
      <c r="N570" s="72"/>
      <c r="O570" s="72"/>
      <c r="P570" s="72"/>
      <c r="Q570" s="72"/>
      <c r="R570" s="72"/>
      <c r="S570" s="72"/>
      <c r="T570" s="318" t="str">
        <f t="shared" si="96"/>
        <v>トラック・バス</v>
      </c>
      <c r="U570" s="300" t="str">
        <f t="shared" si="97"/>
        <v>軽油</v>
      </c>
      <c r="V570" s="300" t="str">
        <f t="shared" si="98"/>
        <v>3.5 t～</v>
      </c>
      <c r="W570" s="300" t="str">
        <f t="shared" si="99"/>
        <v>H15,H16</v>
      </c>
      <c r="X570" s="301" t="str">
        <f t="shared" si="100"/>
        <v>VB</v>
      </c>
      <c r="Y570" s="380" t="s">
        <v>1717</v>
      </c>
      <c r="Z570" s="300">
        <f t="shared" si="101"/>
        <v>0.13</v>
      </c>
      <c r="AA570" s="300">
        <f t="shared" si="102"/>
        <v>2.5500000000000002E-3</v>
      </c>
      <c r="AB570" s="361">
        <f t="shared" si="103"/>
        <v>2.58</v>
      </c>
    </row>
    <row r="571" spans="1:35" s="272" customFormat="1" ht="13.4" customHeight="1" x14ac:dyDescent="0.2">
      <c r="A571" s="72" t="str">
        <f t="shared" si="105"/>
        <v>貨4軽PC</v>
      </c>
      <c r="B571" s="272" t="s">
        <v>896</v>
      </c>
      <c r="C571" s="272" t="s">
        <v>918</v>
      </c>
      <c r="D571" s="273" t="s">
        <v>29</v>
      </c>
      <c r="E571" s="273" t="s">
        <v>140</v>
      </c>
      <c r="F571" s="272">
        <v>0.19500000000000001</v>
      </c>
      <c r="G571" s="272">
        <v>4.2500000000000003E-3</v>
      </c>
      <c r="H571" s="284">
        <v>2.58</v>
      </c>
      <c r="I571" s="274" t="s">
        <v>833</v>
      </c>
      <c r="J571" s="273" t="s">
        <v>343</v>
      </c>
      <c r="K571" s="72"/>
      <c r="L571" s="72"/>
      <c r="M571" s="72"/>
      <c r="N571" s="72"/>
      <c r="O571" s="72"/>
      <c r="P571" s="72"/>
      <c r="Q571" s="72"/>
      <c r="R571" s="72"/>
      <c r="S571" s="72"/>
      <c r="T571" s="318" t="str">
        <f t="shared" si="96"/>
        <v>トラック・バス</v>
      </c>
      <c r="U571" s="300" t="str">
        <f t="shared" si="97"/>
        <v>軽油</v>
      </c>
      <c r="V571" s="300" t="str">
        <f t="shared" si="98"/>
        <v>3.5 t～</v>
      </c>
      <c r="W571" s="300" t="str">
        <f t="shared" si="99"/>
        <v>H15,H16</v>
      </c>
      <c r="X571" s="301" t="str">
        <f t="shared" si="100"/>
        <v>PC</v>
      </c>
      <c r="Y571" s="842" t="s">
        <v>1718</v>
      </c>
      <c r="Z571" s="300">
        <f t="shared" si="101"/>
        <v>0.19500000000000001</v>
      </c>
      <c r="AA571" s="300">
        <f t="shared" si="102"/>
        <v>4.2500000000000003E-3</v>
      </c>
      <c r="AB571" s="361">
        <f t="shared" si="103"/>
        <v>2.58</v>
      </c>
    </row>
    <row r="572" spans="1:35" s="272" customFormat="1" x14ac:dyDescent="0.2">
      <c r="A572" s="72" t="str">
        <f t="shared" si="105"/>
        <v>貨4軽VC</v>
      </c>
      <c r="B572" s="272" t="s">
        <v>896</v>
      </c>
      <c r="C572" s="272" t="s">
        <v>918</v>
      </c>
      <c r="D572" s="273" t="s">
        <v>29</v>
      </c>
      <c r="E572" s="273" t="s">
        <v>167</v>
      </c>
      <c r="F572" s="272">
        <v>0.19500000000000001</v>
      </c>
      <c r="G572" s="272">
        <v>4.2500000000000003E-3</v>
      </c>
      <c r="H572" s="72">
        <v>2.58</v>
      </c>
      <c r="I572" s="274" t="s">
        <v>241</v>
      </c>
      <c r="J572" s="273" t="s">
        <v>344</v>
      </c>
      <c r="K572" s="284"/>
      <c r="L572" s="284"/>
      <c r="M572" s="284"/>
      <c r="N572" s="284"/>
      <c r="O572" s="284"/>
      <c r="P572" s="284"/>
      <c r="Q572" s="284"/>
      <c r="R572" s="284"/>
      <c r="S572" s="284"/>
      <c r="T572" s="318" t="str">
        <f t="shared" si="96"/>
        <v>トラック・バス</v>
      </c>
      <c r="U572" s="300" t="str">
        <f t="shared" si="97"/>
        <v>軽油</v>
      </c>
      <c r="V572" s="300" t="str">
        <f t="shared" si="98"/>
        <v>3.5 t～</v>
      </c>
      <c r="W572" s="300" t="str">
        <f t="shared" si="99"/>
        <v>H15,H16</v>
      </c>
      <c r="X572" s="301" t="str">
        <f t="shared" si="100"/>
        <v>VC</v>
      </c>
      <c r="Y572" s="843"/>
      <c r="Z572" s="300">
        <f t="shared" si="101"/>
        <v>0.19500000000000001</v>
      </c>
      <c r="AA572" s="300">
        <f t="shared" si="102"/>
        <v>4.2500000000000003E-3</v>
      </c>
      <c r="AB572" s="361">
        <f t="shared" si="103"/>
        <v>2.58</v>
      </c>
      <c r="AD572" s="72"/>
      <c r="AE572" s="72"/>
      <c r="AF572" s="72"/>
      <c r="AG572" s="72"/>
      <c r="AH572" s="72"/>
      <c r="AI572" s="72"/>
    </row>
    <row r="573" spans="1:35" s="272" customFormat="1" x14ac:dyDescent="0.2">
      <c r="A573" s="72" t="str">
        <f t="shared" si="105"/>
        <v>貨4軽PD</v>
      </c>
      <c r="B573" s="275" t="s">
        <v>896</v>
      </c>
      <c r="C573" s="275" t="s">
        <v>918</v>
      </c>
      <c r="D573" s="276" t="s">
        <v>29</v>
      </c>
      <c r="E573" s="276" t="s">
        <v>141</v>
      </c>
      <c r="F573" s="275">
        <v>0.19500000000000001</v>
      </c>
      <c r="G573" s="275">
        <v>2.5500000000000002E-3</v>
      </c>
      <c r="H573" s="284">
        <v>2.58</v>
      </c>
      <c r="I573" s="277" t="s">
        <v>833</v>
      </c>
      <c r="J573" s="275" t="s">
        <v>345</v>
      </c>
      <c r="K573" s="284"/>
      <c r="L573" s="284"/>
      <c r="M573" s="284"/>
      <c r="N573" s="284"/>
      <c r="O573" s="284"/>
      <c r="P573" s="284"/>
      <c r="Q573" s="284"/>
      <c r="R573" s="284"/>
      <c r="S573" s="284"/>
      <c r="T573" s="318" t="str">
        <f t="shared" si="96"/>
        <v>トラック・バス</v>
      </c>
      <c r="U573" s="300" t="str">
        <f t="shared" si="97"/>
        <v>軽油</v>
      </c>
      <c r="V573" s="300" t="str">
        <f t="shared" si="98"/>
        <v>3.5 t～</v>
      </c>
      <c r="W573" s="300" t="str">
        <f t="shared" si="99"/>
        <v>H15,H16</v>
      </c>
      <c r="X573" s="301" t="str">
        <f t="shared" si="100"/>
        <v>PD</v>
      </c>
      <c r="Y573" s="842" t="s">
        <v>1719</v>
      </c>
      <c r="Z573" s="300">
        <f t="shared" si="101"/>
        <v>0.19500000000000001</v>
      </c>
      <c r="AA573" s="300">
        <f t="shared" si="102"/>
        <v>2.5500000000000002E-3</v>
      </c>
      <c r="AB573" s="361">
        <f t="shared" si="103"/>
        <v>2.58</v>
      </c>
      <c r="AD573" s="72"/>
      <c r="AE573" s="72"/>
      <c r="AF573" s="72"/>
      <c r="AG573" s="72"/>
      <c r="AH573" s="72"/>
      <c r="AI573" s="72"/>
    </row>
    <row r="574" spans="1:35" x14ac:dyDescent="0.2">
      <c r="A574" s="72" t="str">
        <f t="shared" si="105"/>
        <v>貨4軽VD</v>
      </c>
      <c r="B574" s="275" t="s">
        <v>896</v>
      </c>
      <c r="C574" s="275" t="s">
        <v>918</v>
      </c>
      <c r="D574" s="276" t="s">
        <v>29</v>
      </c>
      <c r="E574" s="276" t="s">
        <v>168</v>
      </c>
      <c r="F574" s="275">
        <v>0.19500000000000001</v>
      </c>
      <c r="G574" s="275">
        <v>2.5500000000000002E-3</v>
      </c>
      <c r="H574" s="72">
        <v>2.58</v>
      </c>
      <c r="I574" s="277" t="s">
        <v>241</v>
      </c>
      <c r="J574" s="275" t="s">
        <v>346</v>
      </c>
      <c r="K574" s="272"/>
      <c r="L574" s="272"/>
      <c r="M574" s="272"/>
      <c r="N574" s="272"/>
      <c r="O574" s="272"/>
      <c r="P574" s="272"/>
      <c r="Q574" s="272"/>
      <c r="R574" s="272"/>
      <c r="S574" s="272"/>
      <c r="T574" s="318" t="str">
        <f t="shared" si="96"/>
        <v>トラック・バス</v>
      </c>
      <c r="U574" s="300" t="str">
        <f t="shared" si="97"/>
        <v>軽油</v>
      </c>
      <c r="V574" s="300" t="str">
        <f t="shared" si="98"/>
        <v>3.5 t～</v>
      </c>
      <c r="W574" s="300" t="str">
        <f t="shared" si="99"/>
        <v>H15,H16</v>
      </c>
      <c r="X574" s="301" t="str">
        <f t="shared" si="100"/>
        <v>VD</v>
      </c>
      <c r="Y574" s="843"/>
      <c r="Z574" s="300">
        <f t="shared" si="101"/>
        <v>0.19500000000000001</v>
      </c>
      <c r="AA574" s="300">
        <f t="shared" si="102"/>
        <v>2.5500000000000002E-3</v>
      </c>
      <c r="AB574" s="361">
        <f t="shared" si="103"/>
        <v>2.58</v>
      </c>
    </row>
    <row r="575" spans="1:35" x14ac:dyDescent="0.2">
      <c r="A575" s="72" t="str">
        <f t="shared" si="105"/>
        <v>貨4軽PE</v>
      </c>
      <c r="B575" s="275" t="s">
        <v>896</v>
      </c>
      <c r="C575" s="275" t="s">
        <v>918</v>
      </c>
      <c r="D575" s="276" t="s">
        <v>29</v>
      </c>
      <c r="E575" s="276" t="s">
        <v>142</v>
      </c>
      <c r="F575" s="275">
        <v>0.13</v>
      </c>
      <c r="G575" s="275">
        <v>4.2500000000000003E-3</v>
      </c>
      <c r="H575" s="284">
        <v>2.58</v>
      </c>
      <c r="I575" s="277" t="s">
        <v>833</v>
      </c>
      <c r="J575" s="276" t="s">
        <v>347</v>
      </c>
      <c r="K575" s="272"/>
      <c r="L575" s="272"/>
      <c r="M575" s="272"/>
      <c r="N575" s="272"/>
      <c r="O575" s="272"/>
      <c r="P575" s="272"/>
      <c r="Q575" s="272"/>
      <c r="R575" s="272"/>
      <c r="S575" s="272"/>
      <c r="T575" s="318" t="str">
        <f t="shared" si="96"/>
        <v>トラック・バス</v>
      </c>
      <c r="U575" s="300" t="str">
        <f t="shared" si="97"/>
        <v>軽油</v>
      </c>
      <c r="V575" s="300" t="str">
        <f t="shared" si="98"/>
        <v>3.5 t～</v>
      </c>
      <c r="W575" s="300" t="str">
        <f t="shared" si="99"/>
        <v>H15,H16</v>
      </c>
      <c r="X575" s="301" t="str">
        <f t="shared" si="100"/>
        <v>PE</v>
      </c>
      <c r="Y575" s="842" t="s">
        <v>1720</v>
      </c>
      <c r="Z575" s="300">
        <f t="shared" si="101"/>
        <v>0.13</v>
      </c>
      <c r="AA575" s="300">
        <f t="shared" si="102"/>
        <v>4.2500000000000003E-3</v>
      </c>
      <c r="AB575" s="361">
        <f t="shared" si="103"/>
        <v>2.58</v>
      </c>
    </row>
    <row r="576" spans="1:35" x14ac:dyDescent="0.2">
      <c r="A576" s="72" t="str">
        <f t="shared" si="105"/>
        <v>貨4軽VE</v>
      </c>
      <c r="B576" s="275" t="s">
        <v>896</v>
      </c>
      <c r="C576" s="275" t="s">
        <v>918</v>
      </c>
      <c r="D576" s="276" t="s">
        <v>29</v>
      </c>
      <c r="E576" s="276" t="s">
        <v>169</v>
      </c>
      <c r="F576" s="275">
        <v>0.13</v>
      </c>
      <c r="G576" s="275">
        <v>4.2500000000000003E-3</v>
      </c>
      <c r="H576" s="72">
        <v>2.58</v>
      </c>
      <c r="I576" s="277" t="s">
        <v>241</v>
      </c>
      <c r="J576" s="276" t="s">
        <v>348</v>
      </c>
      <c r="K576" s="272"/>
      <c r="L576" s="272"/>
      <c r="M576" s="272"/>
      <c r="N576" s="272"/>
      <c r="O576" s="272"/>
      <c r="P576" s="272"/>
      <c r="Q576" s="272"/>
      <c r="R576" s="272"/>
      <c r="S576" s="272"/>
      <c r="T576" s="318" t="str">
        <f t="shared" si="96"/>
        <v>トラック・バス</v>
      </c>
      <c r="U576" s="300" t="str">
        <f t="shared" si="97"/>
        <v>軽油</v>
      </c>
      <c r="V576" s="300" t="str">
        <f t="shared" si="98"/>
        <v>3.5 t～</v>
      </c>
      <c r="W576" s="300" t="str">
        <f t="shared" si="99"/>
        <v>H15,H16</v>
      </c>
      <c r="X576" s="301" t="str">
        <f t="shared" si="100"/>
        <v>VE</v>
      </c>
      <c r="Y576" s="843"/>
      <c r="Z576" s="300">
        <f t="shared" si="101"/>
        <v>0.13</v>
      </c>
      <c r="AA576" s="300">
        <f t="shared" si="102"/>
        <v>4.2500000000000003E-3</v>
      </c>
      <c r="AB576" s="361">
        <f t="shared" si="103"/>
        <v>2.58</v>
      </c>
    </row>
    <row r="577" spans="1:35" x14ac:dyDescent="0.2">
      <c r="A577" s="72" t="str">
        <f t="shared" si="105"/>
        <v>貨4軽PF</v>
      </c>
      <c r="B577" s="72" t="s">
        <v>896</v>
      </c>
      <c r="C577" s="72" t="s">
        <v>918</v>
      </c>
      <c r="D577" s="72" t="s">
        <v>29</v>
      </c>
      <c r="E577" s="72" t="s">
        <v>143</v>
      </c>
      <c r="F577" s="72">
        <v>0.13</v>
      </c>
      <c r="G577" s="72">
        <v>2.5500000000000002E-3</v>
      </c>
      <c r="H577" s="284">
        <v>2.58</v>
      </c>
      <c r="I577" s="12" t="s">
        <v>833</v>
      </c>
      <c r="J577" s="72" t="s">
        <v>349</v>
      </c>
      <c r="K577" s="272"/>
      <c r="L577" s="272"/>
      <c r="M577" s="272"/>
      <c r="N577" s="272"/>
      <c r="O577" s="272"/>
      <c r="P577" s="272"/>
      <c r="Q577" s="272"/>
      <c r="R577" s="272"/>
      <c r="S577" s="272"/>
      <c r="T577" s="318" t="str">
        <f t="shared" si="96"/>
        <v>トラック・バス</v>
      </c>
      <c r="U577" s="300" t="str">
        <f t="shared" si="97"/>
        <v>軽油</v>
      </c>
      <c r="V577" s="300" t="str">
        <f t="shared" si="98"/>
        <v>3.5 t～</v>
      </c>
      <c r="W577" s="300" t="str">
        <f t="shared" si="99"/>
        <v>H15,H16</v>
      </c>
      <c r="X577" s="301" t="str">
        <f t="shared" si="100"/>
        <v>PF</v>
      </c>
      <c r="Y577" s="842" t="s">
        <v>1721</v>
      </c>
      <c r="Z577" s="300">
        <f t="shared" si="101"/>
        <v>0.13</v>
      </c>
      <c r="AA577" s="300">
        <f t="shared" si="102"/>
        <v>2.5500000000000002E-3</v>
      </c>
      <c r="AB577" s="361">
        <f t="shared" si="103"/>
        <v>2.58</v>
      </c>
    </row>
    <row r="578" spans="1:35" x14ac:dyDescent="0.2">
      <c r="A578" s="72" t="str">
        <f t="shared" si="105"/>
        <v>貨4軽VF</v>
      </c>
      <c r="B578" s="72" t="s">
        <v>896</v>
      </c>
      <c r="C578" s="72" t="s">
        <v>918</v>
      </c>
      <c r="D578" s="72" t="s">
        <v>29</v>
      </c>
      <c r="E578" s="72" t="s">
        <v>170</v>
      </c>
      <c r="F578" s="72">
        <v>0.13</v>
      </c>
      <c r="G578" s="72">
        <v>2.5500000000000002E-3</v>
      </c>
      <c r="H578" s="72">
        <v>2.58</v>
      </c>
      <c r="I578" s="12" t="s">
        <v>241</v>
      </c>
      <c r="J578" s="72" t="s">
        <v>350</v>
      </c>
      <c r="K578" s="272"/>
      <c r="L578" s="272"/>
      <c r="M578" s="272"/>
      <c r="N578" s="272"/>
      <c r="O578" s="272"/>
      <c r="P578" s="272"/>
      <c r="Q578" s="272"/>
      <c r="R578" s="272"/>
      <c r="S578" s="272"/>
      <c r="T578" s="318" t="str">
        <f t="shared" si="96"/>
        <v>トラック・バス</v>
      </c>
      <c r="U578" s="300" t="str">
        <f t="shared" si="97"/>
        <v>軽油</v>
      </c>
      <c r="V578" s="300" t="str">
        <f t="shared" si="98"/>
        <v>3.5 t～</v>
      </c>
      <c r="W578" s="300" t="str">
        <f t="shared" si="99"/>
        <v>H15,H16</v>
      </c>
      <c r="X578" s="301" t="str">
        <f t="shared" si="100"/>
        <v>VF</v>
      </c>
      <c r="Y578" s="843"/>
      <c r="Z578" s="300">
        <f t="shared" si="101"/>
        <v>0.13</v>
      </c>
      <c r="AA578" s="300">
        <f t="shared" si="102"/>
        <v>2.5500000000000002E-3</v>
      </c>
      <c r="AB578" s="361">
        <f t="shared" si="103"/>
        <v>2.58</v>
      </c>
    </row>
    <row r="579" spans="1:35" x14ac:dyDescent="0.2">
      <c r="A579" s="72" t="str">
        <f t="shared" si="105"/>
        <v>貨4軽PG</v>
      </c>
      <c r="B579" s="72" t="s">
        <v>896</v>
      </c>
      <c r="C579" s="72" t="s">
        <v>918</v>
      </c>
      <c r="D579" s="72" t="s">
        <v>29</v>
      </c>
      <c r="E579" s="72" t="s">
        <v>144</v>
      </c>
      <c r="F579" s="72">
        <v>6.5000000000000002E-2</v>
      </c>
      <c r="G579" s="72">
        <v>4.2500000000000003E-3</v>
      </c>
      <c r="H579" s="72">
        <v>2.58</v>
      </c>
      <c r="I579" s="12" t="s">
        <v>833</v>
      </c>
      <c r="J579" s="72" t="s">
        <v>351</v>
      </c>
      <c r="K579" s="272"/>
      <c r="L579" s="272"/>
      <c r="M579" s="272"/>
      <c r="N579" s="272"/>
      <c r="O579" s="272"/>
      <c r="P579" s="272"/>
      <c r="Q579" s="272"/>
      <c r="R579" s="272"/>
      <c r="S579" s="272"/>
      <c r="T579" s="318" t="str">
        <f t="shared" si="96"/>
        <v>トラック・バス</v>
      </c>
      <c r="U579" s="300" t="str">
        <f t="shared" si="97"/>
        <v>軽油</v>
      </c>
      <c r="V579" s="300" t="str">
        <f t="shared" si="98"/>
        <v>3.5 t～</v>
      </c>
      <c r="W579" s="300" t="str">
        <f t="shared" si="99"/>
        <v>H15,H16</v>
      </c>
      <c r="X579" s="301" t="str">
        <f t="shared" si="100"/>
        <v>PG</v>
      </c>
      <c r="Y579" s="842" t="s">
        <v>1722</v>
      </c>
      <c r="Z579" s="300">
        <f t="shared" si="101"/>
        <v>6.5000000000000002E-2</v>
      </c>
      <c r="AA579" s="300">
        <f t="shared" si="102"/>
        <v>4.2500000000000003E-3</v>
      </c>
      <c r="AB579" s="361">
        <f t="shared" si="103"/>
        <v>2.58</v>
      </c>
    </row>
    <row r="580" spans="1:35" x14ac:dyDescent="0.2">
      <c r="A580" s="72" t="str">
        <f t="shared" si="105"/>
        <v>貨4軽VG</v>
      </c>
      <c r="B580" s="72" t="s">
        <v>896</v>
      </c>
      <c r="C580" s="72" t="s">
        <v>918</v>
      </c>
      <c r="D580" s="72" t="s">
        <v>29</v>
      </c>
      <c r="E580" s="72" t="s">
        <v>171</v>
      </c>
      <c r="F580" s="72">
        <v>6.5000000000000002E-2</v>
      </c>
      <c r="G580" s="72">
        <v>4.2500000000000003E-3</v>
      </c>
      <c r="H580" s="284">
        <v>2.58</v>
      </c>
      <c r="I580" s="12" t="s">
        <v>241</v>
      </c>
      <c r="J580" s="72" t="s">
        <v>352</v>
      </c>
      <c r="T580" s="318" t="str">
        <f t="shared" si="96"/>
        <v>トラック・バス</v>
      </c>
      <c r="U580" s="300" t="str">
        <f t="shared" si="97"/>
        <v>軽油</v>
      </c>
      <c r="V580" s="300" t="str">
        <f t="shared" si="98"/>
        <v>3.5 t～</v>
      </c>
      <c r="W580" s="300" t="str">
        <f t="shared" si="99"/>
        <v>H15,H16</v>
      </c>
      <c r="X580" s="301" t="str">
        <f t="shared" si="100"/>
        <v>VG</v>
      </c>
      <c r="Y580" s="843"/>
      <c r="Z580" s="300">
        <f t="shared" si="101"/>
        <v>6.5000000000000002E-2</v>
      </c>
      <c r="AA580" s="300">
        <f t="shared" si="102"/>
        <v>4.2500000000000003E-3</v>
      </c>
      <c r="AB580" s="361">
        <f t="shared" si="103"/>
        <v>2.58</v>
      </c>
    </row>
    <row r="581" spans="1:35" x14ac:dyDescent="0.2">
      <c r="A581" s="72" t="str">
        <f t="shared" si="105"/>
        <v>貨4軽PH</v>
      </c>
      <c r="B581" s="72" t="s">
        <v>896</v>
      </c>
      <c r="C581" s="72" t="s">
        <v>918</v>
      </c>
      <c r="D581" s="72" t="s">
        <v>29</v>
      </c>
      <c r="E581" s="72" t="s">
        <v>145</v>
      </c>
      <c r="F581" s="72">
        <v>6.5000000000000002E-2</v>
      </c>
      <c r="G581" s="72">
        <v>2.5500000000000002E-3</v>
      </c>
      <c r="H581" s="72">
        <v>2.58</v>
      </c>
      <c r="I581" s="12" t="s">
        <v>833</v>
      </c>
      <c r="J581" s="72" t="s">
        <v>353</v>
      </c>
      <c r="T581" s="318" t="str">
        <f t="shared" ref="T581:T644" si="106">IF(LEFT(C581,1)="貨","トラック・バス","乗用車")</f>
        <v>トラック・バス</v>
      </c>
      <c r="U581" s="300" t="str">
        <f t="shared" ref="U581:U644" si="107">VLOOKUP(RIGHT(C581,1),$AL$4:$AM$8,2,FALSE)</f>
        <v>軽油</v>
      </c>
      <c r="V581" s="300" t="str">
        <f t="shared" ref="V581:V644" si="108">VLOOKUP(VALUE(MID(C581,2,1)),$AL$10:$AM$15,2,FALSE)</f>
        <v>3.5 t～</v>
      </c>
      <c r="W581" s="300" t="str">
        <f t="shared" ref="W581:W644" si="109">D581</f>
        <v>H15,H16</v>
      </c>
      <c r="X581" s="301" t="str">
        <f t="shared" ref="X581:X644" si="110">E581</f>
        <v>PH</v>
      </c>
      <c r="Y581" s="842" t="s">
        <v>1723</v>
      </c>
      <c r="Z581" s="300">
        <f t="shared" ref="Z581:Z644" si="111">F581</f>
        <v>6.5000000000000002E-2</v>
      </c>
      <c r="AA581" s="300">
        <f t="shared" ref="AA581:AA644" si="112">G581</f>
        <v>2.5500000000000002E-3</v>
      </c>
      <c r="AB581" s="361">
        <f t="shared" ref="AB581:AB644" si="113">H581</f>
        <v>2.58</v>
      </c>
    </row>
    <row r="582" spans="1:35" x14ac:dyDescent="0.2">
      <c r="A582" s="72" t="str">
        <f t="shared" si="105"/>
        <v>貨4軽VH</v>
      </c>
      <c r="B582" s="72" t="s">
        <v>896</v>
      </c>
      <c r="C582" s="72" t="s">
        <v>918</v>
      </c>
      <c r="D582" s="72" t="s">
        <v>29</v>
      </c>
      <c r="E582" s="72" t="s">
        <v>172</v>
      </c>
      <c r="F582" s="284">
        <v>6.5000000000000002E-2</v>
      </c>
      <c r="G582" s="72">
        <v>2.5500000000000002E-3</v>
      </c>
      <c r="H582" s="284">
        <v>2.58</v>
      </c>
      <c r="I582" s="12" t="s">
        <v>241</v>
      </c>
      <c r="J582" s="72" t="s">
        <v>354</v>
      </c>
      <c r="T582" s="318" t="str">
        <f t="shared" si="106"/>
        <v>トラック・バス</v>
      </c>
      <c r="U582" s="300" t="str">
        <f t="shared" si="107"/>
        <v>軽油</v>
      </c>
      <c r="V582" s="300" t="str">
        <f t="shared" si="108"/>
        <v>3.5 t～</v>
      </c>
      <c r="W582" s="300" t="str">
        <f t="shared" si="109"/>
        <v>H15,H16</v>
      </c>
      <c r="X582" s="301" t="str">
        <f t="shared" si="110"/>
        <v>VH</v>
      </c>
      <c r="Y582" s="843"/>
      <c r="Z582" s="300">
        <f t="shared" si="111"/>
        <v>6.5000000000000002E-2</v>
      </c>
      <c r="AA582" s="300">
        <f t="shared" si="112"/>
        <v>2.5500000000000002E-3</v>
      </c>
      <c r="AB582" s="361">
        <f t="shared" si="113"/>
        <v>2.58</v>
      </c>
    </row>
    <row r="583" spans="1:35" x14ac:dyDescent="0.2">
      <c r="A583" s="72" t="str">
        <f t="shared" si="105"/>
        <v>貨4軽TM</v>
      </c>
      <c r="B583" s="72" t="s">
        <v>896</v>
      </c>
      <c r="C583" s="72" t="s">
        <v>918</v>
      </c>
      <c r="D583" s="72" t="s">
        <v>29</v>
      </c>
      <c r="E583" s="72" t="s">
        <v>158</v>
      </c>
      <c r="F583" s="284">
        <v>0.19500000000000001</v>
      </c>
      <c r="G583" s="72">
        <v>1.2750000000000001E-2</v>
      </c>
      <c r="H583" s="72">
        <v>2.58</v>
      </c>
      <c r="I583" s="12" t="s">
        <v>833</v>
      </c>
      <c r="J583" s="72" t="s">
        <v>243</v>
      </c>
      <c r="T583" s="318" t="str">
        <f t="shared" si="106"/>
        <v>トラック・バス</v>
      </c>
      <c r="U583" s="300" t="str">
        <f t="shared" si="107"/>
        <v>軽油</v>
      </c>
      <c r="V583" s="300" t="str">
        <f t="shared" si="108"/>
        <v>3.5 t～</v>
      </c>
      <c r="W583" s="300" t="str">
        <f t="shared" si="109"/>
        <v>H15,H16</v>
      </c>
      <c r="X583" s="301" t="str">
        <f t="shared" si="110"/>
        <v>TM</v>
      </c>
      <c r="Y583" s="380" t="s">
        <v>1713</v>
      </c>
      <c r="Z583" s="300">
        <f t="shared" si="111"/>
        <v>0.19500000000000001</v>
      </c>
      <c r="AA583" s="300">
        <f t="shared" si="112"/>
        <v>1.2750000000000001E-2</v>
      </c>
      <c r="AB583" s="361">
        <f t="shared" si="113"/>
        <v>2.58</v>
      </c>
      <c r="AD583" s="284"/>
      <c r="AE583" s="284"/>
      <c r="AF583" s="284"/>
      <c r="AG583" s="284"/>
      <c r="AH583" s="284"/>
      <c r="AI583" s="284"/>
    </row>
    <row r="584" spans="1:35" x14ac:dyDescent="0.2">
      <c r="A584" s="72" t="str">
        <f t="shared" si="105"/>
        <v>貨4軽XM</v>
      </c>
      <c r="B584" s="72" t="s">
        <v>896</v>
      </c>
      <c r="C584" s="72" t="s">
        <v>918</v>
      </c>
      <c r="D584" s="72" t="s">
        <v>29</v>
      </c>
      <c r="E584" s="72" t="s">
        <v>187</v>
      </c>
      <c r="F584" s="72">
        <v>0.19500000000000001</v>
      </c>
      <c r="G584" s="72">
        <v>1.2750000000000001E-2</v>
      </c>
      <c r="H584" s="284">
        <v>2.58</v>
      </c>
      <c r="I584" s="12" t="s">
        <v>241</v>
      </c>
      <c r="J584" t="s">
        <v>972</v>
      </c>
      <c r="T584" s="318" t="str">
        <f t="shared" si="106"/>
        <v>トラック・バス</v>
      </c>
      <c r="U584" s="300" t="str">
        <f t="shared" si="107"/>
        <v>軽油</v>
      </c>
      <c r="V584" s="300" t="str">
        <f t="shared" si="108"/>
        <v>3.5 t～</v>
      </c>
      <c r="W584" s="300" t="str">
        <f t="shared" si="109"/>
        <v>H15,H16</v>
      </c>
      <c r="X584" s="301" t="str">
        <f t="shared" si="110"/>
        <v>XM</v>
      </c>
      <c r="Y584" s="380" t="s">
        <v>1713</v>
      </c>
      <c r="Z584" s="300">
        <f t="shared" si="111"/>
        <v>0.19500000000000001</v>
      </c>
      <c r="AA584" s="300">
        <f t="shared" si="112"/>
        <v>1.2750000000000001E-2</v>
      </c>
      <c r="AB584" s="361">
        <f t="shared" si="113"/>
        <v>2.58</v>
      </c>
      <c r="AD584" s="284"/>
      <c r="AE584" s="284"/>
      <c r="AF584" s="284"/>
      <c r="AG584" s="284"/>
      <c r="AH584" s="284"/>
      <c r="AI584" s="284"/>
    </row>
    <row r="585" spans="1:35" s="284" customFormat="1" x14ac:dyDescent="0.2">
      <c r="A585" s="72" t="str">
        <f t="shared" si="105"/>
        <v>貨4軽LM</v>
      </c>
      <c r="B585" s="72" t="s">
        <v>896</v>
      </c>
      <c r="C585" s="72" t="s">
        <v>918</v>
      </c>
      <c r="D585" s="72" t="s">
        <v>29</v>
      </c>
      <c r="E585" s="72" t="s">
        <v>135</v>
      </c>
      <c r="F585" s="72">
        <v>0.13</v>
      </c>
      <c r="G585" s="72">
        <v>8.5000000000000006E-3</v>
      </c>
      <c r="H585" s="72">
        <v>2.58</v>
      </c>
      <c r="I585" s="12" t="s">
        <v>833</v>
      </c>
      <c r="J585" t="s">
        <v>244</v>
      </c>
      <c r="K585" s="72"/>
      <c r="L585" s="72"/>
      <c r="M585" s="72"/>
      <c r="N585" s="72"/>
      <c r="O585" s="72"/>
      <c r="P585" s="72"/>
      <c r="Q585" s="72"/>
      <c r="R585" s="72"/>
      <c r="S585" s="72"/>
      <c r="T585" s="318" t="str">
        <f t="shared" si="106"/>
        <v>トラック・バス</v>
      </c>
      <c r="U585" s="300" t="str">
        <f t="shared" si="107"/>
        <v>軽油</v>
      </c>
      <c r="V585" s="300" t="str">
        <f t="shared" si="108"/>
        <v>3.5 t～</v>
      </c>
      <c r="W585" s="300" t="str">
        <f t="shared" si="109"/>
        <v>H15,H16</v>
      </c>
      <c r="X585" s="301" t="str">
        <f t="shared" si="110"/>
        <v>LM</v>
      </c>
      <c r="Y585" s="380" t="s">
        <v>1714</v>
      </c>
      <c r="Z585" s="300">
        <f t="shared" si="111"/>
        <v>0.13</v>
      </c>
      <c r="AA585" s="300">
        <f t="shared" si="112"/>
        <v>8.5000000000000006E-3</v>
      </c>
      <c r="AB585" s="361">
        <f t="shared" si="113"/>
        <v>2.58</v>
      </c>
      <c r="AD585" s="272"/>
      <c r="AE585" s="272"/>
      <c r="AF585" s="272"/>
      <c r="AG585" s="272"/>
      <c r="AH585" s="272"/>
      <c r="AI585" s="272"/>
    </row>
    <row r="586" spans="1:35" s="284" customFormat="1" x14ac:dyDescent="0.2">
      <c r="A586" s="72" t="str">
        <f t="shared" ref="A586:A618" si="114">CONCATENATE(C586,E586)</f>
        <v>貨4軽YM</v>
      </c>
      <c r="B586" s="72" t="s">
        <v>896</v>
      </c>
      <c r="C586" s="72" t="s">
        <v>918</v>
      </c>
      <c r="D586" s="72" t="s">
        <v>29</v>
      </c>
      <c r="E586" s="72" t="s">
        <v>193</v>
      </c>
      <c r="F586" s="72">
        <v>0.13</v>
      </c>
      <c r="G586" s="72">
        <v>8.5000000000000006E-3</v>
      </c>
      <c r="H586" s="284">
        <v>2.58</v>
      </c>
      <c r="I586" s="12" t="s">
        <v>241</v>
      </c>
      <c r="J586" t="s">
        <v>973</v>
      </c>
      <c r="K586" s="72"/>
      <c r="L586" s="72"/>
      <c r="M586" s="72"/>
      <c r="N586" s="72"/>
      <c r="O586" s="72"/>
      <c r="P586" s="72"/>
      <c r="Q586" s="72"/>
      <c r="R586" s="72"/>
      <c r="S586" s="72"/>
      <c r="T586" s="318" t="str">
        <f t="shared" si="106"/>
        <v>トラック・バス</v>
      </c>
      <c r="U586" s="300" t="str">
        <f t="shared" si="107"/>
        <v>軽油</v>
      </c>
      <c r="V586" s="300" t="str">
        <f t="shared" si="108"/>
        <v>3.5 t～</v>
      </c>
      <c r="W586" s="300" t="str">
        <f t="shared" si="109"/>
        <v>H15,H16</v>
      </c>
      <c r="X586" s="301" t="str">
        <f t="shared" si="110"/>
        <v>YM</v>
      </c>
      <c r="Y586" s="380" t="s">
        <v>1714</v>
      </c>
      <c r="Z586" s="300">
        <f t="shared" si="111"/>
        <v>0.13</v>
      </c>
      <c r="AA586" s="300">
        <f t="shared" si="112"/>
        <v>8.5000000000000006E-3</v>
      </c>
      <c r="AB586" s="361">
        <f t="shared" si="113"/>
        <v>2.58</v>
      </c>
      <c r="AD586" s="272"/>
      <c r="AE586" s="272"/>
      <c r="AF586" s="272"/>
      <c r="AG586" s="272"/>
      <c r="AH586" s="272"/>
      <c r="AI586" s="272"/>
    </row>
    <row r="587" spans="1:35" s="272" customFormat="1" x14ac:dyDescent="0.2">
      <c r="A587" s="72" t="str">
        <f t="shared" si="114"/>
        <v>貨4軽UM</v>
      </c>
      <c r="B587" s="72" t="s">
        <v>896</v>
      </c>
      <c r="C587" s="72" t="s">
        <v>918</v>
      </c>
      <c r="D587" s="72" t="s">
        <v>29</v>
      </c>
      <c r="E587" s="72" t="s">
        <v>164</v>
      </c>
      <c r="F587" s="72">
        <v>6.5000000000000002E-2</v>
      </c>
      <c r="G587" s="72">
        <v>4.2500000000000003E-3</v>
      </c>
      <c r="H587" s="72">
        <v>2.58</v>
      </c>
      <c r="I587" s="12" t="s">
        <v>833</v>
      </c>
      <c r="J587" t="s">
        <v>245</v>
      </c>
      <c r="K587" s="72"/>
      <c r="L587" s="72"/>
      <c r="M587" s="72"/>
      <c r="N587" s="72"/>
      <c r="O587" s="72"/>
      <c r="P587" s="72"/>
      <c r="Q587" s="72"/>
      <c r="R587" s="72"/>
      <c r="S587" s="72"/>
      <c r="T587" s="318" t="str">
        <f t="shared" si="106"/>
        <v>トラック・バス</v>
      </c>
      <c r="U587" s="300" t="str">
        <f t="shared" si="107"/>
        <v>軽油</v>
      </c>
      <c r="V587" s="300" t="str">
        <f t="shared" si="108"/>
        <v>3.5 t～</v>
      </c>
      <c r="W587" s="300" t="str">
        <f t="shared" si="109"/>
        <v>H15,H16</v>
      </c>
      <c r="X587" s="301" t="str">
        <f t="shared" si="110"/>
        <v>UM</v>
      </c>
      <c r="Y587" s="380" t="s">
        <v>1715</v>
      </c>
      <c r="Z587" s="300">
        <f t="shared" si="111"/>
        <v>6.5000000000000002E-2</v>
      </c>
      <c r="AA587" s="300">
        <f t="shared" si="112"/>
        <v>4.2500000000000003E-3</v>
      </c>
      <c r="AB587" s="361">
        <f t="shared" si="113"/>
        <v>2.58</v>
      </c>
    </row>
    <row r="588" spans="1:35" s="272" customFormat="1" x14ac:dyDescent="0.2">
      <c r="A588" s="72" t="str">
        <f t="shared" si="114"/>
        <v>貨4軽ZM</v>
      </c>
      <c r="B588" s="272" t="s">
        <v>896</v>
      </c>
      <c r="C588" s="272" t="s">
        <v>918</v>
      </c>
      <c r="D588" s="273" t="s">
        <v>29</v>
      </c>
      <c r="E588" s="273" t="s">
        <v>198</v>
      </c>
      <c r="F588" s="272">
        <v>6.5000000000000002E-2</v>
      </c>
      <c r="G588" s="272">
        <v>4.2500000000000003E-3</v>
      </c>
      <c r="H588" s="72">
        <v>2.58</v>
      </c>
      <c r="I588" s="274" t="s">
        <v>241</v>
      </c>
      <c r="J588" s="272" t="s">
        <v>974</v>
      </c>
      <c r="K588" s="72"/>
      <c r="L588" s="72"/>
      <c r="M588" s="72"/>
      <c r="N588" s="72"/>
      <c r="O588" s="72"/>
      <c r="P588" s="72"/>
      <c r="Q588" s="72"/>
      <c r="R588" s="72"/>
      <c r="S588" s="72"/>
      <c r="T588" s="318" t="str">
        <f t="shared" si="106"/>
        <v>トラック・バス</v>
      </c>
      <c r="U588" s="300" t="str">
        <f t="shared" si="107"/>
        <v>軽油</v>
      </c>
      <c r="V588" s="300" t="str">
        <f t="shared" si="108"/>
        <v>3.5 t～</v>
      </c>
      <c r="W588" s="300" t="str">
        <f t="shared" si="109"/>
        <v>H15,H16</v>
      </c>
      <c r="X588" s="301" t="str">
        <f t="shared" si="110"/>
        <v>ZM</v>
      </c>
      <c r="Y588" s="380" t="s">
        <v>1715</v>
      </c>
      <c r="Z588" s="300">
        <f t="shared" si="111"/>
        <v>6.5000000000000002E-2</v>
      </c>
      <c r="AA588" s="300">
        <f t="shared" si="112"/>
        <v>4.2500000000000003E-3</v>
      </c>
      <c r="AB588" s="361">
        <f t="shared" si="113"/>
        <v>2.58</v>
      </c>
    </row>
    <row r="589" spans="1:35" s="272" customFormat="1" x14ac:dyDescent="0.2">
      <c r="A589" s="72" t="str">
        <f t="shared" si="114"/>
        <v>貨4軽PJ</v>
      </c>
      <c r="B589" s="272" t="s">
        <v>896</v>
      </c>
      <c r="C589" s="272" t="s">
        <v>918</v>
      </c>
      <c r="D589" s="273" t="s">
        <v>29</v>
      </c>
      <c r="E589" s="273" t="s">
        <v>146</v>
      </c>
      <c r="F589" s="272">
        <v>0.26</v>
      </c>
      <c r="G589" s="272">
        <v>4.2500000000000003E-3</v>
      </c>
      <c r="H589" s="284">
        <v>2.58</v>
      </c>
      <c r="I589" s="274" t="s">
        <v>833</v>
      </c>
      <c r="J589" s="273" t="s">
        <v>339</v>
      </c>
      <c r="K589" s="72"/>
      <c r="L589" s="72"/>
      <c r="M589" s="72"/>
      <c r="N589" s="72"/>
      <c r="O589" s="72"/>
      <c r="P589" s="72"/>
      <c r="Q589" s="72"/>
      <c r="R589" s="72"/>
      <c r="S589" s="72"/>
      <c r="T589" s="318" t="str">
        <f t="shared" si="106"/>
        <v>トラック・バス</v>
      </c>
      <c r="U589" s="300" t="str">
        <f t="shared" si="107"/>
        <v>軽油</v>
      </c>
      <c r="V589" s="300" t="str">
        <f t="shared" si="108"/>
        <v>3.5 t～</v>
      </c>
      <c r="W589" s="300" t="str">
        <f t="shared" si="109"/>
        <v>H15,H16</v>
      </c>
      <c r="X589" s="301" t="str">
        <f t="shared" si="110"/>
        <v>PJ</v>
      </c>
      <c r="Y589" s="380" t="s">
        <v>1724</v>
      </c>
      <c r="Z589" s="300">
        <f t="shared" si="111"/>
        <v>0.26</v>
      </c>
      <c r="AA589" s="300">
        <f t="shared" si="112"/>
        <v>4.2500000000000003E-3</v>
      </c>
      <c r="AB589" s="361">
        <f t="shared" si="113"/>
        <v>2.58</v>
      </c>
    </row>
    <row r="590" spans="1:35" s="272" customFormat="1" x14ac:dyDescent="0.2">
      <c r="A590" s="72" t="str">
        <f t="shared" si="114"/>
        <v>貨4軽VJ</v>
      </c>
      <c r="B590" s="272" t="s">
        <v>896</v>
      </c>
      <c r="C590" s="272" t="s">
        <v>918</v>
      </c>
      <c r="D590" s="273" t="s">
        <v>29</v>
      </c>
      <c r="E590" s="273" t="s">
        <v>173</v>
      </c>
      <c r="F590" s="272">
        <v>0.13</v>
      </c>
      <c r="G590" s="272">
        <v>4.2500000000000003E-3</v>
      </c>
      <c r="H590" s="72">
        <v>2.58</v>
      </c>
      <c r="I590" s="274" t="s">
        <v>241</v>
      </c>
      <c r="J590" s="273" t="s">
        <v>340</v>
      </c>
      <c r="K590" s="72"/>
      <c r="L590" s="72"/>
      <c r="M590" s="72"/>
      <c r="N590" s="72"/>
      <c r="O590" s="72"/>
      <c r="P590" s="72"/>
      <c r="Q590" s="72"/>
      <c r="R590" s="72"/>
      <c r="S590" s="72"/>
      <c r="T590" s="318" t="str">
        <f t="shared" si="106"/>
        <v>トラック・バス</v>
      </c>
      <c r="U590" s="300" t="str">
        <f t="shared" si="107"/>
        <v>軽油</v>
      </c>
      <c r="V590" s="300" t="str">
        <f t="shared" si="108"/>
        <v>3.5 t～</v>
      </c>
      <c r="W590" s="300" t="str">
        <f t="shared" si="109"/>
        <v>H15,H16</v>
      </c>
      <c r="X590" s="301" t="str">
        <f t="shared" si="110"/>
        <v>VJ</v>
      </c>
      <c r="Y590" s="380" t="s">
        <v>1724</v>
      </c>
      <c r="Z590" s="300">
        <f t="shared" si="111"/>
        <v>0.13</v>
      </c>
      <c r="AA590" s="300">
        <f t="shared" si="112"/>
        <v>4.2500000000000003E-3</v>
      </c>
      <c r="AB590" s="361">
        <f t="shared" si="113"/>
        <v>2.58</v>
      </c>
    </row>
    <row r="591" spans="1:35" s="272" customFormat="1" x14ac:dyDescent="0.2">
      <c r="A591" s="72" t="str">
        <f t="shared" si="114"/>
        <v>貨4軽PK</v>
      </c>
      <c r="B591" s="272" t="s">
        <v>896</v>
      </c>
      <c r="C591" s="272" t="s">
        <v>918</v>
      </c>
      <c r="D591" s="273" t="s">
        <v>29</v>
      </c>
      <c r="E591" s="273" t="s">
        <v>147</v>
      </c>
      <c r="F591" s="272">
        <v>0.26</v>
      </c>
      <c r="G591" s="272">
        <v>2.5500000000000002E-3</v>
      </c>
      <c r="H591" s="284">
        <v>2.58</v>
      </c>
      <c r="I591" s="274" t="s">
        <v>833</v>
      </c>
      <c r="J591" s="273" t="s">
        <v>341</v>
      </c>
      <c r="K591" s="284"/>
      <c r="L591" s="284"/>
      <c r="M591" s="284"/>
      <c r="N591" s="284"/>
      <c r="O591" s="284"/>
      <c r="P591" s="284"/>
      <c r="Q591" s="284"/>
      <c r="R591" s="284"/>
      <c r="S591" s="284"/>
      <c r="T591" s="318" t="str">
        <f t="shared" si="106"/>
        <v>トラック・バス</v>
      </c>
      <c r="U591" s="300" t="str">
        <f t="shared" si="107"/>
        <v>軽油</v>
      </c>
      <c r="V591" s="300" t="str">
        <f t="shared" si="108"/>
        <v>3.5 t～</v>
      </c>
      <c r="W591" s="300" t="str">
        <f t="shared" si="109"/>
        <v>H15,H16</v>
      </c>
      <c r="X591" s="301" t="str">
        <f t="shared" si="110"/>
        <v>PK</v>
      </c>
      <c r="Y591" s="380" t="s">
        <v>1725</v>
      </c>
      <c r="Z591" s="300">
        <f t="shared" si="111"/>
        <v>0.26</v>
      </c>
      <c r="AA591" s="300">
        <f t="shared" si="112"/>
        <v>2.5500000000000002E-3</v>
      </c>
      <c r="AB591" s="361">
        <f t="shared" si="113"/>
        <v>2.58</v>
      </c>
      <c r="AD591" s="72"/>
      <c r="AE591" s="72"/>
      <c r="AF591" s="72"/>
      <c r="AG591" s="72"/>
      <c r="AH591" s="72"/>
      <c r="AI591" s="72"/>
    </row>
    <row r="592" spans="1:35" s="272" customFormat="1" x14ac:dyDescent="0.2">
      <c r="A592" s="72" t="str">
        <f t="shared" si="114"/>
        <v>貨4軽VK</v>
      </c>
      <c r="B592" s="272" t="s">
        <v>896</v>
      </c>
      <c r="C592" s="272" t="s">
        <v>918</v>
      </c>
      <c r="D592" s="273" t="s">
        <v>29</v>
      </c>
      <c r="E592" s="273" t="s">
        <v>174</v>
      </c>
      <c r="F592" s="272">
        <v>0.13</v>
      </c>
      <c r="G592" s="272">
        <v>2.5500000000000002E-3</v>
      </c>
      <c r="H592" s="72">
        <v>2.58</v>
      </c>
      <c r="I592" s="274" t="s">
        <v>241</v>
      </c>
      <c r="J592" s="273" t="s">
        <v>342</v>
      </c>
      <c r="K592" s="284"/>
      <c r="L592" s="284"/>
      <c r="M592" s="284"/>
      <c r="N592" s="284"/>
      <c r="O592" s="284"/>
      <c r="P592" s="284"/>
      <c r="Q592" s="284"/>
      <c r="R592" s="284"/>
      <c r="S592" s="284"/>
      <c r="T592" s="318" t="str">
        <f t="shared" si="106"/>
        <v>トラック・バス</v>
      </c>
      <c r="U592" s="300" t="str">
        <f t="shared" si="107"/>
        <v>軽油</v>
      </c>
      <c r="V592" s="300" t="str">
        <f t="shared" si="108"/>
        <v>3.5 t～</v>
      </c>
      <c r="W592" s="300" t="str">
        <f t="shared" si="109"/>
        <v>H15,H16</v>
      </c>
      <c r="X592" s="301" t="str">
        <f t="shared" si="110"/>
        <v>VK</v>
      </c>
      <c r="Y592" s="380" t="s">
        <v>1725</v>
      </c>
      <c r="Z592" s="300">
        <f t="shared" si="111"/>
        <v>0.13</v>
      </c>
      <c r="AA592" s="300">
        <f t="shared" si="112"/>
        <v>2.5500000000000002E-3</v>
      </c>
      <c r="AB592" s="361">
        <f t="shared" si="113"/>
        <v>2.58</v>
      </c>
      <c r="AD592" s="72"/>
      <c r="AE592" s="72"/>
      <c r="AF592" s="72"/>
      <c r="AG592" s="72"/>
      <c r="AH592" s="72"/>
      <c r="AI592" s="72"/>
    </row>
    <row r="593" spans="1:35" ht="13.4" customHeight="1" x14ac:dyDescent="0.2">
      <c r="A593" s="72" t="str">
        <f t="shared" si="114"/>
        <v>貨4軽PL</v>
      </c>
      <c r="B593" s="272" t="s">
        <v>896</v>
      </c>
      <c r="C593" s="272" t="s">
        <v>918</v>
      </c>
      <c r="D593" s="273" t="s">
        <v>29</v>
      </c>
      <c r="E593" s="273" t="s">
        <v>148</v>
      </c>
      <c r="F593" s="272">
        <v>0.19500000000000001</v>
      </c>
      <c r="G593" s="272">
        <v>4.2500000000000003E-3</v>
      </c>
      <c r="H593" s="284">
        <v>2.58</v>
      </c>
      <c r="I593" s="274" t="s">
        <v>833</v>
      </c>
      <c r="J593" s="273" t="s">
        <v>343</v>
      </c>
      <c r="K593" s="272"/>
      <c r="L593" s="272"/>
      <c r="M593" s="272"/>
      <c r="N593" s="272"/>
      <c r="O593" s="272"/>
      <c r="P593" s="272"/>
      <c r="Q593" s="272"/>
      <c r="R593" s="272"/>
      <c r="S593" s="272"/>
      <c r="T593" s="318" t="str">
        <f t="shared" si="106"/>
        <v>トラック・バス</v>
      </c>
      <c r="U593" s="300" t="str">
        <f t="shared" si="107"/>
        <v>軽油</v>
      </c>
      <c r="V593" s="300" t="str">
        <f t="shared" si="108"/>
        <v>3.5 t～</v>
      </c>
      <c r="W593" s="300" t="str">
        <f t="shared" si="109"/>
        <v>H15,H16</v>
      </c>
      <c r="X593" s="301" t="str">
        <f t="shared" si="110"/>
        <v>PL</v>
      </c>
      <c r="Y593" s="842" t="s">
        <v>1718</v>
      </c>
      <c r="Z593" s="300">
        <f t="shared" si="111"/>
        <v>0.19500000000000001</v>
      </c>
      <c r="AA593" s="300">
        <f t="shared" si="112"/>
        <v>4.2500000000000003E-3</v>
      </c>
      <c r="AB593" s="361">
        <f t="shared" si="113"/>
        <v>2.58</v>
      </c>
    </row>
    <row r="594" spans="1:35" x14ac:dyDescent="0.2">
      <c r="A594" s="72" t="str">
        <f t="shared" si="114"/>
        <v>貨4軽VL</v>
      </c>
      <c r="B594" s="72" t="s">
        <v>896</v>
      </c>
      <c r="C594" s="72" t="s">
        <v>918</v>
      </c>
      <c r="D594" s="72" t="s">
        <v>29</v>
      </c>
      <c r="E594" s="72" t="s">
        <v>175</v>
      </c>
      <c r="F594" s="72">
        <v>0.19500000000000001</v>
      </c>
      <c r="G594" s="72">
        <v>4.2500000000000003E-3</v>
      </c>
      <c r="H594" s="72">
        <v>2.58</v>
      </c>
      <c r="I594" s="12" t="s">
        <v>241</v>
      </c>
      <c r="J594" s="72" t="s">
        <v>344</v>
      </c>
      <c r="K594" s="272"/>
      <c r="L594" s="272"/>
      <c r="M594" s="272"/>
      <c r="N594" s="272"/>
      <c r="O594" s="272"/>
      <c r="P594" s="272"/>
      <c r="Q594" s="272"/>
      <c r="R594" s="272"/>
      <c r="S594" s="272"/>
      <c r="T594" s="318" t="str">
        <f t="shared" si="106"/>
        <v>トラック・バス</v>
      </c>
      <c r="U594" s="300" t="str">
        <f t="shared" si="107"/>
        <v>軽油</v>
      </c>
      <c r="V594" s="300" t="str">
        <f t="shared" si="108"/>
        <v>3.5 t～</v>
      </c>
      <c r="W594" s="300" t="str">
        <f t="shared" si="109"/>
        <v>H15,H16</v>
      </c>
      <c r="X594" s="301" t="str">
        <f t="shared" si="110"/>
        <v>VL</v>
      </c>
      <c r="Y594" s="843"/>
      <c r="Z594" s="300">
        <f t="shared" si="111"/>
        <v>0.19500000000000001</v>
      </c>
      <c r="AA594" s="300">
        <f t="shared" si="112"/>
        <v>4.2500000000000003E-3</v>
      </c>
      <c r="AB594" s="361">
        <f t="shared" si="113"/>
        <v>2.58</v>
      </c>
    </row>
    <row r="595" spans="1:35" ht="13.4" customHeight="1" x14ac:dyDescent="0.2">
      <c r="A595" s="72" t="str">
        <f t="shared" si="114"/>
        <v>貨4軽PM</v>
      </c>
      <c r="B595" s="72" t="s">
        <v>896</v>
      </c>
      <c r="C595" s="72" t="s">
        <v>918</v>
      </c>
      <c r="D595" s="72" t="s">
        <v>29</v>
      </c>
      <c r="E595" s="72" t="s">
        <v>149</v>
      </c>
      <c r="F595" s="72">
        <v>0.19500000000000001</v>
      </c>
      <c r="G595" s="72">
        <v>2.5500000000000002E-3</v>
      </c>
      <c r="H595" s="284">
        <v>2.58</v>
      </c>
      <c r="I595" s="12" t="s">
        <v>833</v>
      </c>
      <c r="J595" s="72" t="s">
        <v>345</v>
      </c>
      <c r="K595" s="272"/>
      <c r="L595" s="272"/>
      <c r="M595" s="272"/>
      <c r="N595" s="272"/>
      <c r="O595" s="272"/>
      <c r="P595" s="272"/>
      <c r="Q595" s="272"/>
      <c r="R595" s="272"/>
      <c r="S595" s="272"/>
      <c r="T595" s="318" t="str">
        <f t="shared" si="106"/>
        <v>トラック・バス</v>
      </c>
      <c r="U595" s="300" t="str">
        <f t="shared" si="107"/>
        <v>軽油</v>
      </c>
      <c r="V595" s="300" t="str">
        <f t="shared" si="108"/>
        <v>3.5 t～</v>
      </c>
      <c r="W595" s="300" t="str">
        <f t="shared" si="109"/>
        <v>H15,H16</v>
      </c>
      <c r="X595" s="301" t="str">
        <f t="shared" si="110"/>
        <v>PM</v>
      </c>
      <c r="Y595" s="842" t="s">
        <v>1719</v>
      </c>
      <c r="Z595" s="300">
        <f t="shared" si="111"/>
        <v>0.19500000000000001</v>
      </c>
      <c r="AA595" s="300">
        <f t="shared" si="112"/>
        <v>2.5500000000000002E-3</v>
      </c>
      <c r="AB595" s="361">
        <f t="shared" si="113"/>
        <v>2.58</v>
      </c>
    </row>
    <row r="596" spans="1:35" x14ac:dyDescent="0.2">
      <c r="A596" s="72" t="str">
        <f t="shared" si="114"/>
        <v>貨4軽VM</v>
      </c>
      <c r="B596" s="72" t="s">
        <v>896</v>
      </c>
      <c r="C596" s="72" t="s">
        <v>918</v>
      </c>
      <c r="D596" s="72" t="s">
        <v>29</v>
      </c>
      <c r="E596" s="72" t="s">
        <v>176</v>
      </c>
      <c r="F596" s="72">
        <v>0.19500000000000001</v>
      </c>
      <c r="G596" s="72">
        <v>2.5500000000000002E-3</v>
      </c>
      <c r="H596" s="72">
        <v>2.58</v>
      </c>
      <c r="I596" s="12" t="s">
        <v>241</v>
      </c>
      <c r="J596" s="72" t="s">
        <v>346</v>
      </c>
      <c r="K596" s="272"/>
      <c r="L596" s="272"/>
      <c r="M596" s="272"/>
      <c r="N596" s="272"/>
      <c r="O596" s="272"/>
      <c r="P596" s="272"/>
      <c r="Q596" s="272"/>
      <c r="R596" s="272"/>
      <c r="S596" s="272"/>
      <c r="T596" s="318" t="str">
        <f t="shared" si="106"/>
        <v>トラック・バス</v>
      </c>
      <c r="U596" s="300" t="str">
        <f t="shared" si="107"/>
        <v>軽油</v>
      </c>
      <c r="V596" s="300" t="str">
        <f t="shared" si="108"/>
        <v>3.5 t～</v>
      </c>
      <c r="W596" s="300" t="str">
        <f t="shared" si="109"/>
        <v>H15,H16</v>
      </c>
      <c r="X596" s="301" t="str">
        <f t="shared" si="110"/>
        <v>VM</v>
      </c>
      <c r="Y596" s="843"/>
      <c r="Z596" s="300">
        <f t="shared" si="111"/>
        <v>0.19500000000000001</v>
      </c>
      <c r="AA596" s="300">
        <f t="shared" si="112"/>
        <v>2.5500000000000002E-3</v>
      </c>
      <c r="AB596" s="361">
        <f t="shared" si="113"/>
        <v>2.58</v>
      </c>
    </row>
    <row r="597" spans="1:35" ht="13.4" customHeight="1" x14ac:dyDescent="0.2">
      <c r="A597" s="72" t="str">
        <f t="shared" si="114"/>
        <v>貨4軽PN</v>
      </c>
      <c r="B597" s="72" t="s">
        <v>896</v>
      </c>
      <c r="C597" s="72" t="s">
        <v>918</v>
      </c>
      <c r="D597" s="72" t="s">
        <v>29</v>
      </c>
      <c r="E597" s="72" t="s">
        <v>150</v>
      </c>
      <c r="F597" s="72">
        <v>0.13</v>
      </c>
      <c r="G597" s="72">
        <v>4.2500000000000003E-3</v>
      </c>
      <c r="H597" s="72">
        <v>2.58</v>
      </c>
      <c r="I597" s="12" t="s">
        <v>833</v>
      </c>
      <c r="J597" s="72" t="s">
        <v>347</v>
      </c>
      <c r="K597" s="272"/>
      <c r="L597" s="272"/>
      <c r="M597" s="272"/>
      <c r="N597" s="272"/>
      <c r="O597" s="272"/>
      <c r="P597" s="272"/>
      <c r="Q597" s="272"/>
      <c r="R597" s="272"/>
      <c r="S597" s="272"/>
      <c r="T597" s="318" t="str">
        <f t="shared" si="106"/>
        <v>トラック・バス</v>
      </c>
      <c r="U597" s="300" t="str">
        <f t="shared" si="107"/>
        <v>軽油</v>
      </c>
      <c r="V597" s="300" t="str">
        <f t="shared" si="108"/>
        <v>3.5 t～</v>
      </c>
      <c r="W597" s="300" t="str">
        <f t="shared" si="109"/>
        <v>H15,H16</v>
      </c>
      <c r="X597" s="301" t="str">
        <f t="shared" si="110"/>
        <v>PN</v>
      </c>
      <c r="Y597" s="842" t="s">
        <v>1720</v>
      </c>
      <c r="Z597" s="300">
        <f t="shared" si="111"/>
        <v>0.13</v>
      </c>
      <c r="AA597" s="300">
        <f t="shared" si="112"/>
        <v>4.2500000000000003E-3</v>
      </c>
      <c r="AB597" s="361">
        <f t="shared" si="113"/>
        <v>2.58</v>
      </c>
    </row>
    <row r="598" spans="1:35" x14ac:dyDescent="0.2">
      <c r="A598" s="72" t="str">
        <f t="shared" si="114"/>
        <v>貨4軽VN</v>
      </c>
      <c r="B598" s="72" t="s">
        <v>896</v>
      </c>
      <c r="C598" s="72" t="s">
        <v>918</v>
      </c>
      <c r="D598" s="72" t="s">
        <v>29</v>
      </c>
      <c r="E598" s="72" t="s">
        <v>177</v>
      </c>
      <c r="F598" s="72">
        <v>0.13</v>
      </c>
      <c r="G598" s="72">
        <v>4.2500000000000003E-3</v>
      </c>
      <c r="H598" s="284">
        <v>2.58</v>
      </c>
      <c r="I598" s="12" t="s">
        <v>241</v>
      </c>
      <c r="J598" s="72" t="s">
        <v>348</v>
      </c>
      <c r="K598" s="272"/>
      <c r="L598" s="272"/>
      <c r="M598" s="272"/>
      <c r="N598" s="272"/>
      <c r="O598" s="272"/>
      <c r="P598" s="272"/>
      <c r="Q598" s="272"/>
      <c r="R598" s="272"/>
      <c r="S598" s="272"/>
      <c r="T598" s="318" t="str">
        <f t="shared" si="106"/>
        <v>トラック・バス</v>
      </c>
      <c r="U598" s="300" t="str">
        <f t="shared" si="107"/>
        <v>軽油</v>
      </c>
      <c r="V598" s="300" t="str">
        <f t="shared" si="108"/>
        <v>3.5 t～</v>
      </c>
      <c r="W598" s="300" t="str">
        <f t="shared" si="109"/>
        <v>H15,H16</v>
      </c>
      <c r="X598" s="301" t="str">
        <f t="shared" si="110"/>
        <v>VN</v>
      </c>
      <c r="Y598" s="843"/>
      <c r="Z598" s="300">
        <f t="shared" si="111"/>
        <v>0.13</v>
      </c>
      <c r="AA598" s="300">
        <f t="shared" si="112"/>
        <v>4.2500000000000003E-3</v>
      </c>
      <c r="AB598" s="361">
        <f t="shared" si="113"/>
        <v>2.58</v>
      </c>
    </row>
    <row r="599" spans="1:35" ht="13.4" customHeight="1" x14ac:dyDescent="0.2">
      <c r="A599" s="72" t="str">
        <f t="shared" si="114"/>
        <v>貨4軽PP</v>
      </c>
      <c r="B599" s="72" t="s">
        <v>896</v>
      </c>
      <c r="C599" s="72" t="s">
        <v>918</v>
      </c>
      <c r="D599" s="72" t="s">
        <v>29</v>
      </c>
      <c r="E599" s="72" t="s">
        <v>151</v>
      </c>
      <c r="F599" s="284">
        <v>0.13</v>
      </c>
      <c r="G599" s="72">
        <v>2.5500000000000002E-3</v>
      </c>
      <c r="H599" s="72">
        <v>2.58</v>
      </c>
      <c r="I599" s="12" t="s">
        <v>833</v>
      </c>
      <c r="J599" s="72" t="s">
        <v>349</v>
      </c>
      <c r="T599" s="318" t="str">
        <f t="shared" si="106"/>
        <v>トラック・バス</v>
      </c>
      <c r="U599" s="300" t="str">
        <f t="shared" si="107"/>
        <v>軽油</v>
      </c>
      <c r="V599" s="300" t="str">
        <f t="shared" si="108"/>
        <v>3.5 t～</v>
      </c>
      <c r="W599" s="300" t="str">
        <f t="shared" si="109"/>
        <v>H15,H16</v>
      </c>
      <c r="X599" s="301" t="str">
        <f t="shared" si="110"/>
        <v>PP</v>
      </c>
      <c r="Y599" s="842" t="s">
        <v>1721</v>
      </c>
      <c r="Z599" s="300">
        <f t="shared" si="111"/>
        <v>0.13</v>
      </c>
      <c r="AA599" s="300">
        <f t="shared" si="112"/>
        <v>2.5500000000000002E-3</v>
      </c>
      <c r="AB599" s="361">
        <f t="shared" si="113"/>
        <v>2.58</v>
      </c>
    </row>
    <row r="600" spans="1:35" x14ac:dyDescent="0.2">
      <c r="A600" s="72" t="str">
        <f t="shared" si="114"/>
        <v>貨4軽VP</v>
      </c>
      <c r="B600" s="72" t="s">
        <v>896</v>
      </c>
      <c r="C600" s="72" t="s">
        <v>918</v>
      </c>
      <c r="D600" s="72" t="s">
        <v>29</v>
      </c>
      <c r="E600" s="72" t="s">
        <v>178</v>
      </c>
      <c r="F600" s="284">
        <v>0.13</v>
      </c>
      <c r="G600" s="72">
        <v>2.5500000000000002E-3</v>
      </c>
      <c r="H600" s="284">
        <v>2.58</v>
      </c>
      <c r="I600" s="12" t="s">
        <v>241</v>
      </c>
      <c r="J600" s="72" t="s">
        <v>350</v>
      </c>
      <c r="T600" s="318" t="str">
        <f t="shared" si="106"/>
        <v>トラック・バス</v>
      </c>
      <c r="U600" s="300" t="str">
        <f t="shared" si="107"/>
        <v>軽油</v>
      </c>
      <c r="V600" s="300" t="str">
        <f t="shared" si="108"/>
        <v>3.5 t～</v>
      </c>
      <c r="W600" s="300" t="str">
        <f t="shared" si="109"/>
        <v>H15,H16</v>
      </c>
      <c r="X600" s="301" t="str">
        <f t="shared" si="110"/>
        <v>VP</v>
      </c>
      <c r="Y600" s="843"/>
      <c r="Z600" s="300">
        <f t="shared" si="111"/>
        <v>0.13</v>
      </c>
      <c r="AA600" s="300">
        <f t="shared" si="112"/>
        <v>2.5500000000000002E-3</v>
      </c>
      <c r="AB600" s="361">
        <f t="shared" si="113"/>
        <v>2.58</v>
      </c>
    </row>
    <row r="601" spans="1:35" ht="13.4" customHeight="1" x14ac:dyDescent="0.2">
      <c r="A601" s="72" t="str">
        <f t="shared" si="114"/>
        <v>貨4軽PQ</v>
      </c>
      <c r="B601" s="72" t="s">
        <v>896</v>
      </c>
      <c r="C601" s="72" t="s">
        <v>918</v>
      </c>
      <c r="D601" s="72" t="s">
        <v>29</v>
      </c>
      <c r="E601" s="72" t="s">
        <v>152</v>
      </c>
      <c r="F601" s="72">
        <v>6.5000000000000002E-2</v>
      </c>
      <c r="G601" s="72">
        <v>4.2500000000000003E-3</v>
      </c>
      <c r="H601" s="72">
        <v>2.58</v>
      </c>
      <c r="I601" s="12" t="s">
        <v>833</v>
      </c>
      <c r="J601" t="s">
        <v>351</v>
      </c>
      <c r="T601" s="318" t="str">
        <f t="shared" si="106"/>
        <v>トラック・バス</v>
      </c>
      <c r="U601" s="300" t="str">
        <f t="shared" si="107"/>
        <v>軽油</v>
      </c>
      <c r="V601" s="300" t="str">
        <f t="shared" si="108"/>
        <v>3.5 t～</v>
      </c>
      <c r="W601" s="300" t="str">
        <f t="shared" si="109"/>
        <v>H15,H16</v>
      </c>
      <c r="X601" s="301" t="str">
        <f t="shared" si="110"/>
        <v>PQ</v>
      </c>
      <c r="Y601" s="842" t="s">
        <v>1722</v>
      </c>
      <c r="Z601" s="300">
        <f t="shared" si="111"/>
        <v>6.5000000000000002E-2</v>
      </c>
      <c r="AA601" s="300">
        <f t="shared" si="112"/>
        <v>4.2500000000000003E-3</v>
      </c>
      <c r="AB601" s="361">
        <f t="shared" si="113"/>
        <v>2.58</v>
      </c>
    </row>
    <row r="602" spans="1:35" x14ac:dyDescent="0.2">
      <c r="A602" s="72" t="str">
        <f t="shared" si="114"/>
        <v>貨4軽VQ</v>
      </c>
      <c r="B602" s="72" t="s">
        <v>896</v>
      </c>
      <c r="C602" s="72" t="s">
        <v>918</v>
      </c>
      <c r="D602" s="72" t="s">
        <v>29</v>
      </c>
      <c r="E602" s="72" t="s">
        <v>179</v>
      </c>
      <c r="F602" s="72">
        <v>6.5000000000000002E-2</v>
      </c>
      <c r="G602" s="72">
        <v>4.2500000000000003E-3</v>
      </c>
      <c r="H602" s="284">
        <v>2.58</v>
      </c>
      <c r="I602" s="12" t="s">
        <v>241</v>
      </c>
      <c r="J602" t="s">
        <v>352</v>
      </c>
      <c r="T602" s="318" t="str">
        <f t="shared" si="106"/>
        <v>トラック・バス</v>
      </c>
      <c r="U602" s="300" t="str">
        <f t="shared" si="107"/>
        <v>軽油</v>
      </c>
      <c r="V602" s="300" t="str">
        <f t="shared" si="108"/>
        <v>3.5 t～</v>
      </c>
      <c r="W602" s="300" t="str">
        <f t="shared" si="109"/>
        <v>H15,H16</v>
      </c>
      <c r="X602" s="301" t="str">
        <f t="shared" si="110"/>
        <v>VQ</v>
      </c>
      <c r="Y602" s="843"/>
      <c r="Z602" s="300">
        <f t="shared" si="111"/>
        <v>6.5000000000000002E-2</v>
      </c>
      <c r="AA602" s="300">
        <f t="shared" si="112"/>
        <v>4.2500000000000003E-3</v>
      </c>
      <c r="AB602" s="361">
        <f t="shared" si="113"/>
        <v>2.58</v>
      </c>
      <c r="AD602" s="284"/>
      <c r="AE602" s="284"/>
      <c r="AF602" s="284"/>
      <c r="AG602" s="284"/>
      <c r="AH602" s="284"/>
      <c r="AI602" s="284"/>
    </row>
    <row r="603" spans="1:35" ht="13.4" customHeight="1" x14ac:dyDescent="0.2">
      <c r="A603" s="72" t="str">
        <f t="shared" si="114"/>
        <v>貨4軽PR</v>
      </c>
      <c r="B603" s="72" t="s">
        <v>896</v>
      </c>
      <c r="C603" s="72" t="s">
        <v>918</v>
      </c>
      <c r="D603" s="72" t="s">
        <v>29</v>
      </c>
      <c r="E603" s="72" t="s">
        <v>153</v>
      </c>
      <c r="F603" s="72">
        <v>6.5000000000000002E-2</v>
      </c>
      <c r="G603" s="72">
        <v>2.5500000000000002E-3</v>
      </c>
      <c r="H603" s="72">
        <v>2.58</v>
      </c>
      <c r="I603" s="12" t="s">
        <v>833</v>
      </c>
      <c r="J603" t="s">
        <v>353</v>
      </c>
      <c r="T603" s="318" t="str">
        <f t="shared" si="106"/>
        <v>トラック・バス</v>
      </c>
      <c r="U603" s="300" t="str">
        <f t="shared" si="107"/>
        <v>軽油</v>
      </c>
      <c r="V603" s="300" t="str">
        <f t="shared" si="108"/>
        <v>3.5 t～</v>
      </c>
      <c r="W603" s="300" t="str">
        <f t="shared" si="109"/>
        <v>H15,H16</v>
      </c>
      <c r="X603" s="301" t="str">
        <f t="shared" si="110"/>
        <v>PR</v>
      </c>
      <c r="Y603" s="842" t="s">
        <v>1723</v>
      </c>
      <c r="Z603" s="300">
        <f t="shared" si="111"/>
        <v>6.5000000000000002E-2</v>
      </c>
      <c r="AA603" s="300">
        <f t="shared" si="112"/>
        <v>2.5500000000000002E-3</v>
      </c>
      <c r="AB603" s="361">
        <f t="shared" si="113"/>
        <v>2.58</v>
      </c>
      <c r="AD603" s="284"/>
      <c r="AE603" s="284"/>
      <c r="AF603" s="284"/>
      <c r="AG603" s="284"/>
      <c r="AH603" s="284"/>
      <c r="AI603" s="284"/>
    </row>
    <row r="604" spans="1:35" s="284" customFormat="1" x14ac:dyDescent="0.2">
      <c r="A604" s="72" t="str">
        <f t="shared" si="114"/>
        <v>貨4軽VR</v>
      </c>
      <c r="B604" s="72" t="s">
        <v>896</v>
      </c>
      <c r="C604" s="72" t="s">
        <v>918</v>
      </c>
      <c r="D604" s="72" t="s">
        <v>29</v>
      </c>
      <c r="E604" s="72" t="s">
        <v>180</v>
      </c>
      <c r="F604" s="72">
        <v>6.5000000000000002E-2</v>
      </c>
      <c r="G604" s="72">
        <v>2.5500000000000002E-3</v>
      </c>
      <c r="H604" s="284">
        <v>2.58</v>
      </c>
      <c r="I604" s="12" t="s">
        <v>241</v>
      </c>
      <c r="J604" t="s">
        <v>354</v>
      </c>
      <c r="K604" s="72"/>
      <c r="L604" s="72"/>
      <c r="M604" s="72"/>
      <c r="N604" s="72"/>
      <c r="O604" s="72"/>
      <c r="P604" s="72"/>
      <c r="Q604" s="72"/>
      <c r="R604" s="72"/>
      <c r="S604" s="72"/>
      <c r="T604" s="318" t="str">
        <f t="shared" si="106"/>
        <v>トラック・バス</v>
      </c>
      <c r="U604" s="300" t="str">
        <f t="shared" si="107"/>
        <v>軽油</v>
      </c>
      <c r="V604" s="300" t="str">
        <f t="shared" si="108"/>
        <v>3.5 t～</v>
      </c>
      <c r="W604" s="300" t="str">
        <f t="shared" si="109"/>
        <v>H15,H16</v>
      </c>
      <c r="X604" s="301" t="str">
        <f t="shared" si="110"/>
        <v>VR</v>
      </c>
      <c r="Y604" s="843"/>
      <c r="Z604" s="300">
        <f t="shared" si="111"/>
        <v>6.5000000000000002E-2</v>
      </c>
      <c r="AA604" s="300">
        <f t="shared" si="112"/>
        <v>2.5500000000000002E-3</v>
      </c>
      <c r="AB604" s="361">
        <f t="shared" si="113"/>
        <v>2.58</v>
      </c>
    </row>
    <row r="605" spans="1:35" s="284" customFormat="1" x14ac:dyDescent="0.2">
      <c r="A605" s="72" t="str">
        <f t="shared" si="114"/>
        <v>貨4軽ADG</v>
      </c>
      <c r="B605" s="284" t="s">
        <v>896</v>
      </c>
      <c r="C605" s="284" t="s">
        <v>918</v>
      </c>
      <c r="D605" s="284" t="s">
        <v>839</v>
      </c>
      <c r="E605" s="286" t="s">
        <v>355</v>
      </c>
      <c r="F605" s="284">
        <v>0.15</v>
      </c>
      <c r="G605" s="284">
        <v>3.0000000000000001E-3</v>
      </c>
      <c r="H605" s="72">
        <v>2.58</v>
      </c>
      <c r="I605" s="283" t="s">
        <v>1085</v>
      </c>
      <c r="J605" s="285"/>
      <c r="K605" s="72"/>
      <c r="L605" s="72"/>
      <c r="M605" s="72"/>
      <c r="N605" s="72"/>
      <c r="O605" s="72"/>
      <c r="P605" s="72"/>
      <c r="Q605" s="72"/>
      <c r="R605" s="72"/>
      <c r="S605" s="72"/>
      <c r="T605" s="318" t="str">
        <f t="shared" si="106"/>
        <v>トラック・バス</v>
      </c>
      <c r="U605" s="300" t="str">
        <f t="shared" si="107"/>
        <v>軽油</v>
      </c>
      <c r="V605" s="300" t="str">
        <f t="shared" si="108"/>
        <v>3.5 t～</v>
      </c>
      <c r="W605" s="300" t="str">
        <f t="shared" si="109"/>
        <v>H17</v>
      </c>
      <c r="X605" s="301" t="str">
        <f t="shared" si="110"/>
        <v>ADG</v>
      </c>
      <c r="Y605" s="287"/>
      <c r="Z605" s="300">
        <f t="shared" si="111"/>
        <v>0.15</v>
      </c>
      <c r="AA605" s="300">
        <f t="shared" si="112"/>
        <v>3.0000000000000001E-3</v>
      </c>
      <c r="AB605" s="361">
        <f t="shared" si="113"/>
        <v>2.58</v>
      </c>
    </row>
    <row r="606" spans="1:35" s="284" customFormat="1" x14ac:dyDescent="0.2">
      <c r="A606" s="72" t="str">
        <f t="shared" si="114"/>
        <v>貨4軽AKG</v>
      </c>
      <c r="B606" s="284" t="s">
        <v>896</v>
      </c>
      <c r="C606" s="284" t="s">
        <v>918</v>
      </c>
      <c r="D606" s="284" t="s">
        <v>839</v>
      </c>
      <c r="E606" s="286" t="s">
        <v>356</v>
      </c>
      <c r="F606" s="284">
        <v>0.15</v>
      </c>
      <c r="G606" s="284">
        <v>3.0000000000000001E-3</v>
      </c>
      <c r="H606" s="72">
        <v>2.58</v>
      </c>
      <c r="I606" s="283" t="s">
        <v>1085</v>
      </c>
      <c r="K606" s="72"/>
      <c r="L606" s="72"/>
      <c r="M606" s="72"/>
      <c r="N606" s="72"/>
      <c r="O606" s="72"/>
      <c r="P606" s="72"/>
      <c r="Q606" s="72"/>
      <c r="R606" s="72"/>
      <c r="S606" s="72"/>
      <c r="T606" s="318" t="str">
        <f t="shared" si="106"/>
        <v>トラック・バス</v>
      </c>
      <c r="U606" s="300" t="str">
        <f t="shared" si="107"/>
        <v>軽油</v>
      </c>
      <c r="V606" s="300" t="str">
        <f t="shared" si="108"/>
        <v>3.5 t～</v>
      </c>
      <c r="W606" s="300" t="str">
        <f t="shared" si="109"/>
        <v>H17</v>
      </c>
      <c r="X606" s="301" t="str">
        <f t="shared" si="110"/>
        <v>AKG</v>
      </c>
      <c r="Y606" s="287"/>
      <c r="Z606" s="300">
        <f t="shared" si="111"/>
        <v>0.15</v>
      </c>
      <c r="AA606" s="300">
        <f t="shared" si="112"/>
        <v>3.0000000000000001E-3</v>
      </c>
      <c r="AB606" s="361">
        <f t="shared" si="113"/>
        <v>2.58</v>
      </c>
      <c r="AD606" s="272"/>
      <c r="AE606" s="272"/>
      <c r="AF606" s="272"/>
      <c r="AG606" s="272"/>
      <c r="AH606" s="272"/>
      <c r="AI606" s="272"/>
    </row>
    <row r="607" spans="1:35" s="284" customFormat="1" x14ac:dyDescent="0.2">
      <c r="A607" s="72" t="str">
        <f t="shared" si="114"/>
        <v>貨4軽ACG</v>
      </c>
      <c r="B607" s="272" t="s">
        <v>896</v>
      </c>
      <c r="C607" s="272" t="s">
        <v>918</v>
      </c>
      <c r="D607" s="273" t="s">
        <v>839</v>
      </c>
      <c r="E607" s="273" t="s">
        <v>357</v>
      </c>
      <c r="F607" s="272">
        <v>7.4999999999999997E-2</v>
      </c>
      <c r="G607" s="272">
        <v>1.5E-3</v>
      </c>
      <c r="H607" s="284">
        <v>2.58</v>
      </c>
      <c r="I607" s="274" t="s">
        <v>241</v>
      </c>
      <c r="J607" s="272" t="s">
        <v>242</v>
      </c>
      <c r="K607" s="72"/>
      <c r="L607" s="72"/>
      <c r="M607" s="72"/>
      <c r="N607" s="72"/>
      <c r="O607" s="72"/>
      <c r="P607" s="72"/>
      <c r="Q607" s="72"/>
      <c r="R607" s="72"/>
      <c r="S607" s="72"/>
      <c r="T607" s="318" t="str">
        <f t="shared" si="106"/>
        <v>トラック・バス</v>
      </c>
      <c r="U607" s="300" t="str">
        <f t="shared" si="107"/>
        <v>軽油</v>
      </c>
      <c r="V607" s="300" t="str">
        <f t="shared" si="108"/>
        <v>3.5 t～</v>
      </c>
      <c r="W607" s="300" t="str">
        <f t="shared" si="109"/>
        <v>H17</v>
      </c>
      <c r="X607" s="301" t="str">
        <f t="shared" si="110"/>
        <v>ACG</v>
      </c>
      <c r="Y607" s="287"/>
      <c r="Z607" s="300">
        <f t="shared" si="111"/>
        <v>7.4999999999999997E-2</v>
      </c>
      <c r="AA607" s="300">
        <f t="shared" si="112"/>
        <v>1.5E-3</v>
      </c>
      <c r="AB607" s="361">
        <f t="shared" si="113"/>
        <v>2.58</v>
      </c>
      <c r="AD607" s="272"/>
      <c r="AE607" s="272"/>
      <c r="AF607" s="272"/>
      <c r="AG607" s="272"/>
      <c r="AH607" s="272"/>
      <c r="AI607" s="272"/>
    </row>
    <row r="608" spans="1:35" s="272" customFormat="1" x14ac:dyDescent="0.2">
      <c r="A608" s="72" t="str">
        <f t="shared" si="114"/>
        <v>貨4軽AJG</v>
      </c>
      <c r="B608" s="272" t="s">
        <v>896</v>
      </c>
      <c r="C608" s="272" t="s">
        <v>918</v>
      </c>
      <c r="D608" s="273" t="s">
        <v>839</v>
      </c>
      <c r="E608" s="273" t="s">
        <v>358</v>
      </c>
      <c r="F608" s="272">
        <v>7.4999999999999997E-2</v>
      </c>
      <c r="G608" s="272">
        <v>1.5E-3</v>
      </c>
      <c r="H608" s="72">
        <v>2.58</v>
      </c>
      <c r="I608" s="274" t="s">
        <v>241</v>
      </c>
      <c r="J608" s="273" t="s">
        <v>242</v>
      </c>
      <c r="K608" s="72"/>
      <c r="L608" s="72"/>
      <c r="M608" s="72"/>
      <c r="N608" s="72"/>
      <c r="O608" s="72"/>
      <c r="P608" s="72"/>
      <c r="Q608" s="72"/>
      <c r="R608" s="72"/>
      <c r="S608" s="72"/>
      <c r="T608" s="318" t="str">
        <f t="shared" si="106"/>
        <v>トラック・バス</v>
      </c>
      <c r="U608" s="300" t="str">
        <f t="shared" si="107"/>
        <v>軽油</v>
      </c>
      <c r="V608" s="300" t="str">
        <f t="shared" si="108"/>
        <v>3.5 t～</v>
      </c>
      <c r="W608" s="300" t="str">
        <f t="shared" si="109"/>
        <v>H17</v>
      </c>
      <c r="X608" s="301" t="str">
        <f t="shared" si="110"/>
        <v>AJG</v>
      </c>
      <c r="Y608" s="287"/>
      <c r="Z608" s="300">
        <f t="shared" si="111"/>
        <v>7.4999999999999997E-2</v>
      </c>
      <c r="AA608" s="300">
        <f t="shared" si="112"/>
        <v>1.5E-3</v>
      </c>
      <c r="AB608" s="361">
        <f t="shared" si="113"/>
        <v>2.58</v>
      </c>
    </row>
    <row r="609" spans="1:35" s="272" customFormat="1" x14ac:dyDescent="0.2">
      <c r="A609" s="72" t="str">
        <f t="shared" si="114"/>
        <v>貨4軽AMG</v>
      </c>
      <c r="B609" s="272" t="s">
        <v>896</v>
      </c>
      <c r="C609" s="272" t="s">
        <v>918</v>
      </c>
      <c r="D609" s="273" t="s">
        <v>839</v>
      </c>
      <c r="E609" s="273" t="s">
        <v>1533</v>
      </c>
      <c r="F609" s="272">
        <v>3.7499999999999999E-2</v>
      </c>
      <c r="G609" s="272">
        <v>7.5000000000000002E-4</v>
      </c>
      <c r="H609" s="284">
        <v>2.58</v>
      </c>
      <c r="I609" s="274" t="s">
        <v>1480</v>
      </c>
      <c r="J609" s="273"/>
      <c r="K609" s="72"/>
      <c r="L609" s="72"/>
      <c r="M609" s="72"/>
      <c r="N609" s="72"/>
      <c r="O609" s="72"/>
      <c r="P609" s="72"/>
      <c r="Q609" s="72"/>
      <c r="R609" s="72"/>
      <c r="S609" s="72"/>
      <c r="T609" s="318" t="str">
        <f t="shared" si="106"/>
        <v>トラック・バス</v>
      </c>
      <c r="U609" s="300" t="str">
        <f t="shared" si="107"/>
        <v>軽油</v>
      </c>
      <c r="V609" s="300" t="str">
        <f t="shared" si="108"/>
        <v>3.5 t～</v>
      </c>
      <c r="W609" s="300" t="str">
        <f t="shared" si="109"/>
        <v>H17</v>
      </c>
      <c r="X609" s="301" t="str">
        <f t="shared" si="110"/>
        <v>AMG</v>
      </c>
      <c r="Y609" s="287"/>
      <c r="Z609" s="300">
        <f t="shared" si="111"/>
        <v>3.7499999999999999E-2</v>
      </c>
      <c r="AA609" s="300">
        <f t="shared" si="112"/>
        <v>7.5000000000000002E-4</v>
      </c>
      <c r="AB609" s="361">
        <f t="shared" si="113"/>
        <v>2.58</v>
      </c>
    </row>
    <row r="610" spans="1:35" s="272" customFormat="1" x14ac:dyDescent="0.2">
      <c r="A610" s="72" t="str">
        <f t="shared" si="114"/>
        <v>貨4軽BCG</v>
      </c>
      <c r="B610" s="272" t="s">
        <v>896</v>
      </c>
      <c r="C610" s="272" t="s">
        <v>918</v>
      </c>
      <c r="D610" s="273" t="s">
        <v>839</v>
      </c>
      <c r="E610" s="273" t="s">
        <v>919</v>
      </c>
      <c r="F610" s="272">
        <v>0.13500000000000001</v>
      </c>
      <c r="G610" s="272">
        <v>2.7000000000000001E-3</v>
      </c>
      <c r="H610" s="72">
        <v>2.58</v>
      </c>
      <c r="I610" s="274" t="s">
        <v>241</v>
      </c>
      <c r="J610" s="273" t="s">
        <v>972</v>
      </c>
      <c r="K610" s="284"/>
      <c r="L610" s="284"/>
      <c r="M610" s="284"/>
      <c r="N610" s="284"/>
      <c r="O610" s="284"/>
      <c r="P610" s="284"/>
      <c r="Q610" s="284"/>
      <c r="R610" s="284"/>
      <c r="S610" s="284"/>
      <c r="T610" s="318" t="str">
        <f t="shared" si="106"/>
        <v>トラック・バス</v>
      </c>
      <c r="U610" s="300" t="str">
        <f t="shared" si="107"/>
        <v>軽油</v>
      </c>
      <c r="V610" s="300" t="str">
        <f t="shared" si="108"/>
        <v>3.5 t～</v>
      </c>
      <c r="W610" s="300" t="str">
        <f t="shared" si="109"/>
        <v>H17</v>
      </c>
      <c r="X610" s="301" t="str">
        <f t="shared" si="110"/>
        <v>BCG</v>
      </c>
      <c r="Y610" s="380" t="s">
        <v>1119</v>
      </c>
      <c r="Z610" s="300">
        <f t="shared" si="111"/>
        <v>0.13500000000000001</v>
      </c>
      <c r="AA610" s="300">
        <f t="shared" si="112"/>
        <v>2.7000000000000001E-3</v>
      </c>
      <c r="AB610" s="361">
        <f t="shared" si="113"/>
        <v>2.58</v>
      </c>
    </row>
    <row r="611" spans="1:35" s="272" customFormat="1" x14ac:dyDescent="0.2">
      <c r="A611" s="72" t="str">
        <f t="shared" si="114"/>
        <v>貨4軽BJG</v>
      </c>
      <c r="B611" s="272" t="s">
        <v>896</v>
      </c>
      <c r="C611" s="272" t="s">
        <v>918</v>
      </c>
      <c r="D611" s="273" t="s">
        <v>839</v>
      </c>
      <c r="E611" s="273" t="s">
        <v>359</v>
      </c>
      <c r="F611" s="272">
        <v>0.13500000000000001</v>
      </c>
      <c r="G611" s="272">
        <v>2.7000000000000001E-3</v>
      </c>
      <c r="H611" s="284">
        <v>2.58</v>
      </c>
      <c r="I611" s="274" t="s">
        <v>241</v>
      </c>
      <c r="J611" s="273" t="s">
        <v>1121</v>
      </c>
      <c r="K611" s="284"/>
      <c r="L611" s="284"/>
      <c r="M611" s="284"/>
      <c r="N611" s="284"/>
      <c r="O611" s="284"/>
      <c r="P611" s="284"/>
      <c r="Q611" s="284"/>
      <c r="R611" s="284"/>
      <c r="S611" s="284"/>
      <c r="T611" s="318" t="str">
        <f t="shared" si="106"/>
        <v>トラック・バス</v>
      </c>
      <c r="U611" s="300" t="str">
        <f t="shared" si="107"/>
        <v>軽油</v>
      </c>
      <c r="V611" s="300" t="str">
        <f t="shared" si="108"/>
        <v>3.5 t～</v>
      </c>
      <c r="W611" s="300" t="str">
        <f t="shared" si="109"/>
        <v>H17</v>
      </c>
      <c r="X611" s="301" t="str">
        <f t="shared" si="110"/>
        <v>BJG</v>
      </c>
      <c r="Y611" s="380" t="s">
        <v>1119</v>
      </c>
      <c r="Z611" s="300">
        <f t="shared" si="111"/>
        <v>0.13500000000000001</v>
      </c>
      <c r="AA611" s="300">
        <f t="shared" si="112"/>
        <v>2.7000000000000001E-3</v>
      </c>
      <c r="AB611" s="361">
        <f t="shared" si="113"/>
        <v>2.58</v>
      </c>
    </row>
    <row r="612" spans="1:35" s="272" customFormat="1" x14ac:dyDescent="0.2">
      <c r="A612" s="72" t="str">
        <f t="shared" si="114"/>
        <v>貨4軽BDG</v>
      </c>
      <c r="B612" s="272" t="s">
        <v>896</v>
      </c>
      <c r="C612" s="272" t="s">
        <v>918</v>
      </c>
      <c r="D612" s="273" t="s">
        <v>839</v>
      </c>
      <c r="E612" s="273" t="s">
        <v>920</v>
      </c>
      <c r="F612" s="272">
        <v>0.13500000000000001</v>
      </c>
      <c r="G612" s="272">
        <v>2.7000000000000001E-3</v>
      </c>
      <c r="H612" s="72">
        <v>2.58</v>
      </c>
      <c r="I612" s="274" t="s">
        <v>282</v>
      </c>
      <c r="J612" s="273" t="s">
        <v>243</v>
      </c>
      <c r="K612" s="284"/>
      <c r="L612" s="284"/>
      <c r="M612" s="284"/>
      <c r="N612" s="284"/>
      <c r="O612" s="284"/>
      <c r="P612" s="284"/>
      <c r="Q612" s="284"/>
      <c r="R612" s="284"/>
      <c r="S612" s="284"/>
      <c r="T612" s="318" t="str">
        <f t="shared" si="106"/>
        <v>トラック・バス</v>
      </c>
      <c r="U612" s="300" t="str">
        <f t="shared" si="107"/>
        <v>軽油</v>
      </c>
      <c r="V612" s="300" t="str">
        <f t="shared" si="108"/>
        <v>3.5 t～</v>
      </c>
      <c r="W612" s="300" t="str">
        <f t="shared" si="109"/>
        <v>H17</v>
      </c>
      <c r="X612" s="301" t="str">
        <f t="shared" si="110"/>
        <v>BDG</v>
      </c>
      <c r="Y612" s="380" t="s">
        <v>1119</v>
      </c>
      <c r="Z612" s="300">
        <f t="shared" si="111"/>
        <v>0.13500000000000001</v>
      </c>
      <c r="AA612" s="300">
        <f t="shared" si="112"/>
        <v>2.7000000000000001E-3</v>
      </c>
      <c r="AB612" s="361">
        <f t="shared" si="113"/>
        <v>2.58</v>
      </c>
    </row>
    <row r="613" spans="1:35" s="272" customFormat="1" x14ac:dyDescent="0.2">
      <c r="A613" s="72" t="str">
        <f t="shared" si="114"/>
        <v>貨4軽BKG</v>
      </c>
      <c r="B613" s="272" t="s">
        <v>896</v>
      </c>
      <c r="C613" s="272" t="s">
        <v>918</v>
      </c>
      <c r="D613" s="273" t="s">
        <v>839</v>
      </c>
      <c r="E613" s="273" t="s">
        <v>360</v>
      </c>
      <c r="F613" s="272">
        <v>0.13500000000000001</v>
      </c>
      <c r="G613" s="272">
        <v>2.7000000000000001E-3</v>
      </c>
      <c r="H613" s="284">
        <v>2.58</v>
      </c>
      <c r="I613" s="274" t="s">
        <v>282</v>
      </c>
      <c r="J613" s="273" t="s">
        <v>243</v>
      </c>
      <c r="K613" s="284"/>
      <c r="L613" s="284"/>
      <c r="M613" s="284"/>
      <c r="N613" s="284"/>
      <c r="O613" s="284"/>
      <c r="P613" s="284"/>
      <c r="Q613" s="284"/>
      <c r="R613" s="284"/>
      <c r="S613" s="284"/>
      <c r="T613" s="318" t="str">
        <f t="shared" si="106"/>
        <v>トラック・バス</v>
      </c>
      <c r="U613" s="300" t="str">
        <f t="shared" si="107"/>
        <v>軽油</v>
      </c>
      <c r="V613" s="300" t="str">
        <f t="shared" si="108"/>
        <v>3.5 t～</v>
      </c>
      <c r="W613" s="300" t="str">
        <f t="shared" si="109"/>
        <v>H17</v>
      </c>
      <c r="X613" s="301" t="str">
        <f t="shared" si="110"/>
        <v>BKG</v>
      </c>
      <c r="Y613" s="380" t="s">
        <v>1119</v>
      </c>
      <c r="Z613" s="300">
        <f t="shared" si="111"/>
        <v>0.13500000000000001</v>
      </c>
      <c r="AA613" s="300">
        <f t="shared" si="112"/>
        <v>2.7000000000000001E-3</v>
      </c>
      <c r="AB613" s="361">
        <f t="shared" si="113"/>
        <v>2.58</v>
      </c>
    </row>
    <row r="614" spans="1:35" s="272" customFormat="1" x14ac:dyDescent="0.2">
      <c r="A614" s="72" t="str">
        <f t="shared" si="114"/>
        <v>貨4軽BMG</v>
      </c>
      <c r="B614" s="272" t="s">
        <v>896</v>
      </c>
      <c r="C614" s="272" t="s">
        <v>918</v>
      </c>
      <c r="D614" s="273" t="s">
        <v>839</v>
      </c>
      <c r="E614" s="273" t="s">
        <v>1534</v>
      </c>
      <c r="F614" s="272">
        <v>0.13500000000000001</v>
      </c>
      <c r="G614" s="272">
        <v>2.7000000000000001E-3</v>
      </c>
      <c r="H614" s="72">
        <v>2.58</v>
      </c>
      <c r="I614" s="274" t="s">
        <v>1480</v>
      </c>
      <c r="J614" s="273"/>
      <c r="T614" s="318" t="str">
        <f t="shared" si="106"/>
        <v>トラック・バス</v>
      </c>
      <c r="U614" s="300" t="str">
        <f t="shared" si="107"/>
        <v>軽油</v>
      </c>
      <c r="V614" s="300" t="str">
        <f t="shared" si="108"/>
        <v>3.5 t～</v>
      </c>
      <c r="W614" s="300" t="str">
        <f t="shared" si="109"/>
        <v>H17</v>
      </c>
      <c r="X614" s="301" t="str">
        <f t="shared" si="110"/>
        <v>BMG</v>
      </c>
      <c r="Y614" s="380" t="s">
        <v>1119</v>
      </c>
      <c r="Z614" s="300">
        <f t="shared" si="111"/>
        <v>0.13500000000000001</v>
      </c>
      <c r="AA614" s="300">
        <f t="shared" si="112"/>
        <v>2.7000000000000001E-3</v>
      </c>
      <c r="AB614" s="361">
        <f t="shared" si="113"/>
        <v>2.58</v>
      </c>
      <c r="AD614" s="72"/>
      <c r="AE614" s="72"/>
      <c r="AF614" s="72"/>
      <c r="AG614" s="72"/>
      <c r="AH614" s="72"/>
      <c r="AI614" s="72"/>
    </row>
    <row r="615" spans="1:35" s="272" customFormat="1" x14ac:dyDescent="0.2">
      <c r="A615" s="72" t="str">
        <f t="shared" si="114"/>
        <v>貨4軽NCG</v>
      </c>
      <c r="B615" s="72" t="s">
        <v>896</v>
      </c>
      <c r="C615" s="72" t="s">
        <v>918</v>
      </c>
      <c r="D615" s="72" t="s">
        <v>839</v>
      </c>
      <c r="E615" s="72" t="s">
        <v>361</v>
      </c>
      <c r="F615" s="72">
        <v>0.13500000000000001</v>
      </c>
      <c r="G615" s="72">
        <v>3.0000000000000001E-3</v>
      </c>
      <c r="H615" s="72">
        <v>2.58</v>
      </c>
      <c r="I615" s="12" t="s">
        <v>241</v>
      </c>
      <c r="J615" t="s">
        <v>1125</v>
      </c>
      <c r="T615" s="318" t="str">
        <f t="shared" si="106"/>
        <v>トラック・バス</v>
      </c>
      <c r="U615" s="300" t="str">
        <f t="shared" si="107"/>
        <v>軽油</v>
      </c>
      <c r="V615" s="300" t="str">
        <f t="shared" si="108"/>
        <v>3.5 t～</v>
      </c>
      <c r="W615" s="300" t="str">
        <f t="shared" si="109"/>
        <v>H17</v>
      </c>
      <c r="X615" s="301" t="str">
        <f t="shared" si="110"/>
        <v>NCG</v>
      </c>
      <c r="Y615" s="380" t="s">
        <v>1119</v>
      </c>
      <c r="Z615" s="300">
        <f t="shared" si="111"/>
        <v>0.13500000000000001</v>
      </c>
      <c r="AA615" s="300">
        <f t="shared" si="112"/>
        <v>3.0000000000000001E-3</v>
      </c>
      <c r="AB615" s="361">
        <f t="shared" si="113"/>
        <v>2.58</v>
      </c>
      <c r="AD615" s="72"/>
      <c r="AE615" s="72"/>
      <c r="AF615" s="72"/>
      <c r="AG615" s="72"/>
      <c r="AH615" s="72"/>
      <c r="AI615" s="72"/>
    </row>
    <row r="616" spans="1:35" x14ac:dyDescent="0.2">
      <c r="A616" s="72" t="str">
        <f t="shared" si="114"/>
        <v>貨4軽NJG</v>
      </c>
      <c r="B616" s="72" t="s">
        <v>896</v>
      </c>
      <c r="C616" s="72" t="s">
        <v>918</v>
      </c>
      <c r="D616" s="72" t="s">
        <v>839</v>
      </c>
      <c r="E616" s="72" t="s">
        <v>362</v>
      </c>
      <c r="F616" s="72">
        <v>0.13500000000000001</v>
      </c>
      <c r="G616" s="72">
        <v>3.0000000000000001E-3</v>
      </c>
      <c r="H616" s="284">
        <v>2.58</v>
      </c>
      <c r="I616" s="12" t="s">
        <v>241</v>
      </c>
      <c r="J616" t="s">
        <v>1125</v>
      </c>
      <c r="K616" s="272"/>
      <c r="L616" s="272"/>
      <c r="M616" s="272"/>
      <c r="N616" s="272"/>
      <c r="O616" s="272"/>
      <c r="P616" s="272"/>
      <c r="Q616" s="272"/>
      <c r="R616" s="272"/>
      <c r="S616" s="272"/>
      <c r="T616" s="318" t="str">
        <f t="shared" si="106"/>
        <v>トラック・バス</v>
      </c>
      <c r="U616" s="300" t="str">
        <f t="shared" si="107"/>
        <v>軽油</v>
      </c>
      <c r="V616" s="300" t="str">
        <f t="shared" si="108"/>
        <v>3.5 t～</v>
      </c>
      <c r="W616" s="300" t="str">
        <f t="shared" si="109"/>
        <v>H17</v>
      </c>
      <c r="X616" s="301" t="str">
        <f t="shared" si="110"/>
        <v>NJG</v>
      </c>
      <c r="Y616" s="380" t="s">
        <v>1119</v>
      </c>
      <c r="Z616" s="300">
        <f t="shared" si="111"/>
        <v>0.13500000000000001</v>
      </c>
      <c r="AA616" s="300">
        <f t="shared" si="112"/>
        <v>3.0000000000000001E-3</v>
      </c>
      <c r="AB616" s="361">
        <f t="shared" si="113"/>
        <v>2.58</v>
      </c>
    </row>
    <row r="617" spans="1:35" x14ac:dyDescent="0.2">
      <c r="A617" s="72" t="str">
        <f t="shared" si="114"/>
        <v>貨4軽NDG</v>
      </c>
      <c r="B617" s="72" t="s">
        <v>896</v>
      </c>
      <c r="C617" s="72" t="s">
        <v>918</v>
      </c>
      <c r="D617" s="72" t="s">
        <v>839</v>
      </c>
      <c r="E617" s="72" t="s">
        <v>363</v>
      </c>
      <c r="F617" s="72">
        <v>0.13500000000000001</v>
      </c>
      <c r="G617" s="72">
        <v>3.0000000000000001E-3</v>
      </c>
      <c r="H617" s="72">
        <v>2.58</v>
      </c>
      <c r="I617" s="12" t="s">
        <v>282</v>
      </c>
      <c r="J617" t="s">
        <v>1119</v>
      </c>
      <c r="K617" s="272"/>
      <c r="L617" s="272"/>
      <c r="M617" s="272"/>
      <c r="N617" s="272"/>
      <c r="O617" s="272"/>
      <c r="P617" s="272"/>
      <c r="Q617" s="272"/>
      <c r="R617" s="272"/>
      <c r="S617" s="272"/>
      <c r="T617" s="318" t="str">
        <f t="shared" si="106"/>
        <v>トラック・バス</v>
      </c>
      <c r="U617" s="300" t="str">
        <f t="shared" si="107"/>
        <v>軽油</v>
      </c>
      <c r="V617" s="300" t="str">
        <f t="shared" si="108"/>
        <v>3.5 t～</v>
      </c>
      <c r="W617" s="300" t="str">
        <f t="shared" si="109"/>
        <v>H17</v>
      </c>
      <c r="X617" s="301" t="str">
        <f t="shared" si="110"/>
        <v>NDG</v>
      </c>
      <c r="Y617" s="380" t="s">
        <v>1119</v>
      </c>
      <c r="Z617" s="300">
        <f t="shared" si="111"/>
        <v>0.13500000000000001</v>
      </c>
      <c r="AA617" s="300">
        <f t="shared" si="112"/>
        <v>3.0000000000000001E-3</v>
      </c>
      <c r="AB617" s="361">
        <f t="shared" si="113"/>
        <v>2.58</v>
      </c>
    </row>
    <row r="618" spans="1:35" x14ac:dyDescent="0.2">
      <c r="A618" s="72" t="str">
        <f t="shared" si="114"/>
        <v>貨4軽NKG</v>
      </c>
      <c r="B618" s="284" t="s">
        <v>896</v>
      </c>
      <c r="C618" s="284" t="s">
        <v>918</v>
      </c>
      <c r="D618" s="284" t="s">
        <v>839</v>
      </c>
      <c r="E618" s="286" t="s">
        <v>364</v>
      </c>
      <c r="F618" s="284">
        <v>0.13500000000000001</v>
      </c>
      <c r="G618" s="284">
        <v>3.0000000000000001E-3</v>
      </c>
      <c r="H618" s="284">
        <v>2.58</v>
      </c>
      <c r="I618" s="283" t="s">
        <v>282</v>
      </c>
      <c r="J618" s="285" t="s">
        <v>1119</v>
      </c>
      <c r="K618" s="272"/>
      <c r="L618" s="272"/>
      <c r="M618" s="272"/>
      <c r="N618" s="272"/>
      <c r="O618" s="272"/>
      <c r="P618" s="272"/>
      <c r="Q618" s="272"/>
      <c r="R618" s="272"/>
      <c r="S618" s="272"/>
      <c r="T618" s="318" t="str">
        <f t="shared" si="106"/>
        <v>トラック・バス</v>
      </c>
      <c r="U618" s="300" t="str">
        <f t="shared" si="107"/>
        <v>軽油</v>
      </c>
      <c r="V618" s="300" t="str">
        <f t="shared" si="108"/>
        <v>3.5 t～</v>
      </c>
      <c r="W618" s="300" t="str">
        <f t="shared" si="109"/>
        <v>H17</v>
      </c>
      <c r="X618" s="301" t="str">
        <f t="shared" si="110"/>
        <v>NKG</v>
      </c>
      <c r="Y618" s="380" t="s">
        <v>1119</v>
      </c>
      <c r="Z618" s="300">
        <f t="shared" si="111"/>
        <v>0.13500000000000001</v>
      </c>
      <c r="AA618" s="300">
        <f t="shared" si="112"/>
        <v>3.0000000000000001E-3</v>
      </c>
      <c r="AB618" s="361">
        <f t="shared" si="113"/>
        <v>2.58</v>
      </c>
    </row>
    <row r="619" spans="1:35" x14ac:dyDescent="0.2">
      <c r="A619" s="72" t="str">
        <f t="shared" ref="A619:A624" si="115">CONCATENATE(C619,E619)</f>
        <v>貨4軽NMG</v>
      </c>
      <c r="B619" s="72" t="s">
        <v>896</v>
      </c>
      <c r="C619" s="72" t="s">
        <v>918</v>
      </c>
      <c r="D619" s="72" t="s">
        <v>839</v>
      </c>
      <c r="E619" s="286" t="s">
        <v>1535</v>
      </c>
      <c r="F619" s="284">
        <v>0.13500000000000001</v>
      </c>
      <c r="G619" s="284">
        <v>3.0000000000000001E-3</v>
      </c>
      <c r="H619" s="72">
        <v>2.58</v>
      </c>
      <c r="I619" s="283" t="s">
        <v>1480</v>
      </c>
      <c r="J619" s="285"/>
      <c r="K619" s="272"/>
      <c r="L619" s="272"/>
      <c r="M619" s="272"/>
      <c r="N619" s="272"/>
      <c r="O619" s="272"/>
      <c r="P619" s="272"/>
      <c r="Q619" s="272"/>
      <c r="R619" s="272"/>
      <c r="S619" s="272"/>
      <c r="T619" s="318" t="str">
        <f t="shared" si="106"/>
        <v>トラック・バス</v>
      </c>
      <c r="U619" s="300" t="str">
        <f t="shared" si="107"/>
        <v>軽油</v>
      </c>
      <c r="V619" s="300" t="str">
        <f t="shared" si="108"/>
        <v>3.5 t～</v>
      </c>
      <c r="W619" s="300" t="str">
        <f t="shared" si="109"/>
        <v>H17</v>
      </c>
      <c r="X619" s="301" t="str">
        <f t="shared" si="110"/>
        <v>NMG</v>
      </c>
      <c r="Y619" s="380" t="s">
        <v>1119</v>
      </c>
      <c r="Z619" s="300">
        <f t="shared" si="111"/>
        <v>0.13500000000000001</v>
      </c>
      <c r="AA619" s="300">
        <f t="shared" si="112"/>
        <v>3.0000000000000001E-3</v>
      </c>
      <c r="AB619" s="361">
        <f t="shared" si="113"/>
        <v>2.58</v>
      </c>
    </row>
    <row r="620" spans="1:35" x14ac:dyDescent="0.2">
      <c r="A620" s="72" t="str">
        <f t="shared" si="115"/>
        <v>貨4軽PCG</v>
      </c>
      <c r="B620" s="72" t="s">
        <v>896</v>
      </c>
      <c r="C620" s="72" t="s">
        <v>918</v>
      </c>
      <c r="D620" s="72" t="s">
        <v>839</v>
      </c>
      <c r="E620" s="286" t="s">
        <v>365</v>
      </c>
      <c r="F620" s="284">
        <v>0.15</v>
      </c>
      <c r="G620" s="284">
        <v>2.7000000000000001E-3</v>
      </c>
      <c r="H620" s="284">
        <v>2.58</v>
      </c>
      <c r="I620" s="283" t="s">
        <v>241</v>
      </c>
      <c r="J620" s="284" t="s">
        <v>1124</v>
      </c>
      <c r="K620" s="272"/>
      <c r="L620" s="272"/>
      <c r="M620" s="272"/>
      <c r="N620" s="272"/>
      <c r="O620" s="272"/>
      <c r="P620" s="272"/>
      <c r="Q620" s="272"/>
      <c r="R620" s="272"/>
      <c r="S620" s="272"/>
      <c r="T620" s="318" t="str">
        <f t="shared" si="106"/>
        <v>トラック・バス</v>
      </c>
      <c r="U620" s="300" t="str">
        <f t="shared" si="107"/>
        <v>軽油</v>
      </c>
      <c r="V620" s="300" t="str">
        <f t="shared" si="108"/>
        <v>3.5 t～</v>
      </c>
      <c r="W620" s="300" t="str">
        <f t="shared" si="109"/>
        <v>H17</v>
      </c>
      <c r="X620" s="301" t="str">
        <f t="shared" si="110"/>
        <v>PCG</v>
      </c>
      <c r="Y620" s="380" t="s">
        <v>1122</v>
      </c>
      <c r="Z620" s="300">
        <f t="shared" si="111"/>
        <v>0.15</v>
      </c>
      <c r="AA620" s="300">
        <f t="shared" si="112"/>
        <v>2.7000000000000001E-3</v>
      </c>
      <c r="AB620" s="361">
        <f t="shared" si="113"/>
        <v>2.58</v>
      </c>
    </row>
    <row r="621" spans="1:35" x14ac:dyDescent="0.2">
      <c r="A621" s="72" t="str">
        <f t="shared" si="115"/>
        <v>貨4軽PJG</v>
      </c>
      <c r="B621" s="284" t="s">
        <v>896</v>
      </c>
      <c r="C621" s="284" t="s">
        <v>918</v>
      </c>
      <c r="D621" s="284" t="s">
        <v>839</v>
      </c>
      <c r="E621" s="273" t="s">
        <v>366</v>
      </c>
      <c r="F621" s="272">
        <v>0.15</v>
      </c>
      <c r="G621" s="272">
        <v>2.7000000000000001E-3</v>
      </c>
      <c r="H621" s="72">
        <v>2.58</v>
      </c>
      <c r="I621" s="274" t="s">
        <v>241</v>
      </c>
      <c r="J621" s="272" t="s">
        <v>1124</v>
      </c>
      <c r="K621" s="272"/>
      <c r="L621" s="272"/>
      <c r="M621" s="272"/>
      <c r="N621" s="272"/>
      <c r="O621" s="272"/>
      <c r="P621" s="272"/>
      <c r="Q621" s="272"/>
      <c r="R621" s="272"/>
      <c r="S621" s="272"/>
      <c r="T621" s="318" t="str">
        <f t="shared" si="106"/>
        <v>トラック・バス</v>
      </c>
      <c r="U621" s="300" t="str">
        <f t="shared" si="107"/>
        <v>軽油</v>
      </c>
      <c r="V621" s="300" t="str">
        <f t="shared" si="108"/>
        <v>3.5 t～</v>
      </c>
      <c r="W621" s="300" t="str">
        <f t="shared" si="109"/>
        <v>H17</v>
      </c>
      <c r="X621" s="301" t="str">
        <f t="shared" si="110"/>
        <v>PJG</v>
      </c>
      <c r="Y621" s="380" t="s">
        <v>1122</v>
      </c>
      <c r="Z621" s="300">
        <f t="shared" si="111"/>
        <v>0.15</v>
      </c>
      <c r="AA621" s="300">
        <f t="shared" si="112"/>
        <v>2.7000000000000001E-3</v>
      </c>
      <c r="AB621" s="361">
        <f t="shared" si="113"/>
        <v>2.58</v>
      </c>
    </row>
    <row r="622" spans="1:35" x14ac:dyDescent="0.2">
      <c r="A622" s="72" t="str">
        <f t="shared" si="115"/>
        <v>貨4軽PDG</v>
      </c>
      <c r="B622" s="72" t="s">
        <v>896</v>
      </c>
      <c r="C622" s="72" t="s">
        <v>918</v>
      </c>
      <c r="D622" s="72" t="s">
        <v>839</v>
      </c>
      <c r="E622" s="273" t="s">
        <v>367</v>
      </c>
      <c r="F622" s="272">
        <v>0.15</v>
      </c>
      <c r="G622" s="272">
        <v>2.7000000000000001E-3</v>
      </c>
      <c r="H622" s="284">
        <v>2.58</v>
      </c>
      <c r="I622" s="274" t="s">
        <v>282</v>
      </c>
      <c r="J622" s="273" t="s">
        <v>1122</v>
      </c>
      <c r="T622" s="318" t="str">
        <f t="shared" si="106"/>
        <v>トラック・バス</v>
      </c>
      <c r="U622" s="300" t="str">
        <f t="shared" si="107"/>
        <v>軽油</v>
      </c>
      <c r="V622" s="300" t="str">
        <f t="shared" si="108"/>
        <v>3.5 t～</v>
      </c>
      <c r="W622" s="300" t="str">
        <f t="shared" si="109"/>
        <v>H17</v>
      </c>
      <c r="X622" s="301" t="str">
        <f t="shared" si="110"/>
        <v>PDG</v>
      </c>
      <c r="Y622" s="380" t="s">
        <v>1122</v>
      </c>
      <c r="Z622" s="300">
        <f t="shared" si="111"/>
        <v>0.15</v>
      </c>
      <c r="AA622" s="300">
        <f t="shared" si="112"/>
        <v>2.7000000000000001E-3</v>
      </c>
      <c r="AB622" s="361">
        <f t="shared" si="113"/>
        <v>2.58</v>
      </c>
    </row>
    <row r="623" spans="1:35" x14ac:dyDescent="0.2">
      <c r="A623" s="72" t="str">
        <f t="shared" si="115"/>
        <v>貨4軽PKG</v>
      </c>
      <c r="B623" s="72" t="s">
        <v>896</v>
      </c>
      <c r="C623" s="72" t="s">
        <v>918</v>
      </c>
      <c r="D623" s="72" t="s">
        <v>839</v>
      </c>
      <c r="E623" s="273" t="s">
        <v>368</v>
      </c>
      <c r="F623" s="272">
        <v>0.15</v>
      </c>
      <c r="G623" s="272">
        <v>2.7000000000000001E-3</v>
      </c>
      <c r="H623" s="72">
        <v>2.58</v>
      </c>
      <c r="I623" s="274" t="s">
        <v>282</v>
      </c>
      <c r="J623" s="273" t="s">
        <v>1122</v>
      </c>
      <c r="T623" s="318" t="str">
        <f t="shared" si="106"/>
        <v>トラック・バス</v>
      </c>
      <c r="U623" s="300" t="str">
        <f t="shared" si="107"/>
        <v>軽油</v>
      </c>
      <c r="V623" s="300" t="str">
        <f t="shared" si="108"/>
        <v>3.5 t～</v>
      </c>
      <c r="W623" s="300" t="str">
        <f t="shared" si="109"/>
        <v>H17</v>
      </c>
      <c r="X623" s="301" t="str">
        <f t="shared" si="110"/>
        <v>PKG</v>
      </c>
      <c r="Y623" s="380" t="s">
        <v>1122</v>
      </c>
      <c r="Z623" s="300">
        <f t="shared" si="111"/>
        <v>0.15</v>
      </c>
      <c r="AA623" s="300">
        <f t="shared" si="112"/>
        <v>2.7000000000000001E-3</v>
      </c>
      <c r="AB623" s="361">
        <f t="shared" si="113"/>
        <v>2.58</v>
      </c>
    </row>
    <row r="624" spans="1:35" x14ac:dyDescent="0.2">
      <c r="A624" s="72" t="str">
        <f t="shared" si="115"/>
        <v>貨4軽PMG</v>
      </c>
      <c r="B624" s="284" t="s">
        <v>896</v>
      </c>
      <c r="C624" s="284" t="s">
        <v>918</v>
      </c>
      <c r="D624" s="284" t="s">
        <v>839</v>
      </c>
      <c r="E624" s="273" t="s">
        <v>1577</v>
      </c>
      <c r="F624" s="272">
        <v>0.15</v>
      </c>
      <c r="G624" s="272">
        <v>2.7000000000000001E-3</v>
      </c>
      <c r="H624" s="72">
        <v>2.58</v>
      </c>
      <c r="I624" s="274" t="s">
        <v>1480</v>
      </c>
      <c r="J624" s="273"/>
      <c r="T624" s="318" t="str">
        <f t="shared" si="106"/>
        <v>トラック・バス</v>
      </c>
      <c r="U624" s="300" t="str">
        <f t="shared" si="107"/>
        <v>軽油</v>
      </c>
      <c r="V624" s="300" t="str">
        <f t="shared" si="108"/>
        <v>3.5 t～</v>
      </c>
      <c r="W624" s="300" t="str">
        <f t="shared" si="109"/>
        <v>H17</v>
      </c>
      <c r="X624" s="301" t="str">
        <f t="shared" si="110"/>
        <v>PMG</v>
      </c>
      <c r="Y624" s="380" t="s">
        <v>1122</v>
      </c>
      <c r="Z624" s="300">
        <f t="shared" si="111"/>
        <v>0.15</v>
      </c>
      <c r="AA624" s="300">
        <f t="shared" si="112"/>
        <v>2.7000000000000001E-3</v>
      </c>
      <c r="AB624" s="361">
        <f t="shared" si="113"/>
        <v>2.58</v>
      </c>
    </row>
    <row r="625" spans="1:35" x14ac:dyDescent="0.2">
      <c r="A625" s="72" t="str">
        <f t="shared" ref="A625:A634" si="116">CONCATENATE(C625,E625)</f>
        <v>貨5軽LDG</v>
      </c>
      <c r="B625" s="357" t="s">
        <v>1337</v>
      </c>
      <c r="C625" s="357" t="s">
        <v>1336</v>
      </c>
      <c r="D625" s="273" t="s">
        <v>1100</v>
      </c>
      <c r="E625" s="273" t="s">
        <v>369</v>
      </c>
      <c r="F625" s="272">
        <v>0.05</v>
      </c>
      <c r="G625" s="272">
        <v>1E-3</v>
      </c>
      <c r="H625" s="284">
        <v>2.58</v>
      </c>
      <c r="I625" s="274" t="s">
        <v>285</v>
      </c>
      <c r="J625" s="273"/>
      <c r="T625" s="318" t="str">
        <f t="shared" si="106"/>
        <v>トラック・バス</v>
      </c>
      <c r="U625" s="300" t="str">
        <f t="shared" si="107"/>
        <v>軽油</v>
      </c>
      <c r="V625" s="300" t="str">
        <f t="shared" si="108"/>
        <v>12 t～</v>
      </c>
      <c r="W625" s="300" t="str">
        <f t="shared" si="109"/>
        <v>H21</v>
      </c>
      <c r="X625" s="301" t="str">
        <f t="shared" si="110"/>
        <v>LDG</v>
      </c>
      <c r="Y625" s="287"/>
      <c r="Z625" s="300">
        <f t="shared" si="111"/>
        <v>0.05</v>
      </c>
      <c r="AA625" s="300">
        <f t="shared" si="112"/>
        <v>1E-3</v>
      </c>
      <c r="AB625" s="361">
        <f t="shared" si="113"/>
        <v>2.58</v>
      </c>
      <c r="AD625" s="272"/>
      <c r="AE625" s="272"/>
      <c r="AF625" s="272"/>
      <c r="AG625" s="272"/>
      <c r="AH625" s="272"/>
      <c r="AI625" s="272"/>
    </row>
    <row r="626" spans="1:35" x14ac:dyDescent="0.2">
      <c r="A626" s="72" t="str">
        <f t="shared" si="116"/>
        <v>貨5軽LKG</v>
      </c>
      <c r="B626" s="357" t="s">
        <v>1337</v>
      </c>
      <c r="C626" s="357" t="s">
        <v>1336</v>
      </c>
      <c r="D626" s="273" t="s">
        <v>1100</v>
      </c>
      <c r="E626" s="273" t="s">
        <v>370</v>
      </c>
      <c r="F626" s="272">
        <v>0.05</v>
      </c>
      <c r="G626" s="272">
        <v>1E-3</v>
      </c>
      <c r="H626" s="72">
        <v>2.58</v>
      </c>
      <c r="I626" s="274" t="s">
        <v>285</v>
      </c>
      <c r="J626" s="273"/>
      <c r="T626" s="318" t="str">
        <f t="shared" si="106"/>
        <v>トラック・バス</v>
      </c>
      <c r="U626" s="300" t="str">
        <f t="shared" si="107"/>
        <v>軽油</v>
      </c>
      <c r="V626" s="300" t="str">
        <f t="shared" si="108"/>
        <v>12 t～</v>
      </c>
      <c r="W626" s="300" t="str">
        <f t="shared" si="109"/>
        <v>H21</v>
      </c>
      <c r="X626" s="301" t="str">
        <f t="shared" si="110"/>
        <v>LKG</v>
      </c>
      <c r="Y626" s="287"/>
      <c r="Z626" s="300">
        <f t="shared" si="111"/>
        <v>0.05</v>
      </c>
      <c r="AA626" s="300">
        <f t="shared" si="112"/>
        <v>1E-3</v>
      </c>
      <c r="AB626" s="361">
        <f t="shared" si="113"/>
        <v>2.58</v>
      </c>
      <c r="AD626" s="272"/>
      <c r="AE626" s="272"/>
      <c r="AF626" s="272"/>
      <c r="AG626" s="272"/>
      <c r="AH626" s="272"/>
      <c r="AI626" s="272"/>
    </row>
    <row r="627" spans="1:35" s="272" customFormat="1" x14ac:dyDescent="0.2">
      <c r="A627" s="72" t="str">
        <f t="shared" si="116"/>
        <v>貨5軽LPG</v>
      </c>
      <c r="B627" s="357" t="s">
        <v>1338</v>
      </c>
      <c r="C627" s="357" t="s">
        <v>1336</v>
      </c>
      <c r="D627" s="273" t="s">
        <v>1100</v>
      </c>
      <c r="E627" s="273" t="s">
        <v>371</v>
      </c>
      <c r="F627" s="272">
        <v>0.05</v>
      </c>
      <c r="G627" s="272">
        <v>1E-3</v>
      </c>
      <c r="H627" s="284">
        <v>2.58</v>
      </c>
      <c r="I627" s="274" t="s">
        <v>285</v>
      </c>
      <c r="J627" s="273"/>
      <c r="K627" s="72"/>
      <c r="L627" s="72"/>
      <c r="M627" s="72"/>
      <c r="N627" s="72"/>
      <c r="O627" s="72"/>
      <c r="P627" s="72"/>
      <c r="Q627" s="72"/>
      <c r="R627" s="72"/>
      <c r="S627" s="72"/>
      <c r="T627" s="318" t="str">
        <f t="shared" si="106"/>
        <v>トラック・バス</v>
      </c>
      <c r="U627" s="300" t="str">
        <f t="shared" si="107"/>
        <v>軽油</v>
      </c>
      <c r="V627" s="300" t="str">
        <f t="shared" si="108"/>
        <v>12 t～</v>
      </c>
      <c r="W627" s="300" t="str">
        <f t="shared" si="109"/>
        <v>H21</v>
      </c>
      <c r="X627" s="301" t="str">
        <f t="shared" si="110"/>
        <v>LPG</v>
      </c>
      <c r="Y627" s="287"/>
      <c r="Z627" s="300">
        <f t="shared" si="111"/>
        <v>0.05</v>
      </c>
      <c r="AA627" s="300">
        <f t="shared" si="112"/>
        <v>1E-3</v>
      </c>
      <c r="AB627" s="361">
        <f t="shared" si="113"/>
        <v>2.58</v>
      </c>
    </row>
    <row r="628" spans="1:35" s="272" customFormat="1" x14ac:dyDescent="0.2">
      <c r="A628" s="72" t="str">
        <f t="shared" si="116"/>
        <v>貨5軽LRG</v>
      </c>
      <c r="B628" s="357" t="s">
        <v>1338</v>
      </c>
      <c r="C628" s="357" t="s">
        <v>1336</v>
      </c>
      <c r="D628" s="72" t="s">
        <v>1100</v>
      </c>
      <c r="E628" s="72" t="s">
        <v>372</v>
      </c>
      <c r="F628" s="72">
        <v>0.05</v>
      </c>
      <c r="G628" s="72">
        <v>1E-3</v>
      </c>
      <c r="H628" s="72">
        <v>2.58</v>
      </c>
      <c r="I628" s="12" t="s">
        <v>285</v>
      </c>
      <c r="J628" s="72"/>
      <c r="K628" s="72"/>
      <c r="L628" s="72"/>
      <c r="M628" s="72"/>
      <c r="N628" s="72"/>
      <c r="O628" s="72"/>
      <c r="P628" s="72"/>
      <c r="Q628" s="72"/>
      <c r="R628" s="72"/>
      <c r="S628" s="72"/>
      <c r="T628" s="318" t="str">
        <f t="shared" si="106"/>
        <v>トラック・バス</v>
      </c>
      <c r="U628" s="300" t="str">
        <f t="shared" si="107"/>
        <v>軽油</v>
      </c>
      <c r="V628" s="300" t="str">
        <f t="shared" si="108"/>
        <v>12 t～</v>
      </c>
      <c r="W628" s="300" t="str">
        <f t="shared" si="109"/>
        <v>H21</v>
      </c>
      <c r="X628" s="301" t="str">
        <f t="shared" si="110"/>
        <v>LRG</v>
      </c>
      <c r="Y628" s="287"/>
      <c r="Z628" s="300">
        <f t="shared" si="111"/>
        <v>0.05</v>
      </c>
      <c r="AA628" s="300">
        <f t="shared" si="112"/>
        <v>1E-3</v>
      </c>
      <c r="AB628" s="361">
        <f t="shared" si="113"/>
        <v>2.58</v>
      </c>
    </row>
    <row r="629" spans="1:35" s="272" customFormat="1" x14ac:dyDescent="0.2">
      <c r="A629" s="72" t="str">
        <f t="shared" si="116"/>
        <v>貨5軽LTG</v>
      </c>
      <c r="B629" s="357" t="s">
        <v>1338</v>
      </c>
      <c r="C629" s="357" t="s">
        <v>1336</v>
      </c>
      <c r="D629" s="357" t="s">
        <v>1573</v>
      </c>
      <c r="E629" s="357" t="s">
        <v>1574</v>
      </c>
      <c r="F629" s="357">
        <v>0.05</v>
      </c>
      <c r="G629" s="357">
        <v>1E-3</v>
      </c>
      <c r="H629" s="284">
        <v>2.58</v>
      </c>
      <c r="I629" s="12" t="s">
        <v>285</v>
      </c>
      <c r="J629" s="72"/>
      <c r="K629" s="72"/>
      <c r="L629" s="72"/>
      <c r="M629" s="72"/>
      <c r="N629" s="72"/>
      <c r="O629" s="72"/>
      <c r="P629" s="72"/>
      <c r="Q629" s="72"/>
      <c r="R629" s="72"/>
      <c r="S629" s="72"/>
      <c r="T629" s="318" t="str">
        <f t="shared" si="106"/>
        <v>トラック・バス</v>
      </c>
      <c r="U629" s="300" t="str">
        <f t="shared" si="107"/>
        <v>軽油</v>
      </c>
      <c r="V629" s="300" t="str">
        <f t="shared" si="108"/>
        <v>12 t～</v>
      </c>
      <c r="W629" s="300" t="str">
        <f t="shared" si="109"/>
        <v>H21</v>
      </c>
      <c r="X629" s="301" t="str">
        <f t="shared" si="110"/>
        <v>LTG</v>
      </c>
      <c r="Y629" s="287"/>
      <c r="Z629" s="300">
        <f t="shared" si="111"/>
        <v>0.05</v>
      </c>
      <c r="AA629" s="300">
        <f t="shared" si="112"/>
        <v>1E-3</v>
      </c>
      <c r="AB629" s="361">
        <f t="shared" si="113"/>
        <v>2.58</v>
      </c>
    </row>
    <row r="630" spans="1:35" s="272" customFormat="1" x14ac:dyDescent="0.2">
      <c r="A630" s="72" t="str">
        <f t="shared" si="116"/>
        <v>貨5軽LCG</v>
      </c>
      <c r="B630" s="357" t="s">
        <v>1338</v>
      </c>
      <c r="C630" s="357" t="s">
        <v>1336</v>
      </c>
      <c r="D630" s="72" t="s">
        <v>1100</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18" t="str">
        <f t="shared" si="106"/>
        <v>トラック・バス</v>
      </c>
      <c r="U630" s="300" t="str">
        <f t="shared" si="107"/>
        <v>軽油</v>
      </c>
      <c r="V630" s="300" t="str">
        <f t="shared" si="108"/>
        <v>12 t～</v>
      </c>
      <c r="W630" s="300" t="str">
        <f t="shared" si="109"/>
        <v>H21</v>
      </c>
      <c r="X630" s="301" t="str">
        <f t="shared" si="110"/>
        <v>LCG</v>
      </c>
      <c r="Y630" s="287"/>
      <c r="Z630" s="300">
        <f t="shared" si="111"/>
        <v>2.5000000000000001E-2</v>
      </c>
      <c r="AA630" s="300">
        <f t="shared" si="112"/>
        <v>5.0000000000000001E-4</v>
      </c>
      <c r="AB630" s="361">
        <f t="shared" si="113"/>
        <v>2.58</v>
      </c>
    </row>
    <row r="631" spans="1:35" s="272" customFormat="1" x14ac:dyDescent="0.2">
      <c r="A631" s="72" t="str">
        <f t="shared" si="116"/>
        <v>貨5軽LJG</v>
      </c>
      <c r="B631" s="357" t="s">
        <v>1338</v>
      </c>
      <c r="C631" s="357" t="s">
        <v>1336</v>
      </c>
      <c r="D631" s="72" t="s">
        <v>1100</v>
      </c>
      <c r="E631" s="72" t="s">
        <v>374</v>
      </c>
      <c r="F631" s="72">
        <v>2.5000000000000001E-2</v>
      </c>
      <c r="G631" s="72">
        <v>5.0000000000000001E-4</v>
      </c>
      <c r="H631" s="284">
        <v>2.58</v>
      </c>
      <c r="I631" s="12" t="s">
        <v>241</v>
      </c>
      <c r="J631" s="72" t="s">
        <v>242</v>
      </c>
      <c r="K631" s="72"/>
      <c r="L631" s="72"/>
      <c r="M631" s="72"/>
      <c r="N631" s="72"/>
      <c r="O631" s="72"/>
      <c r="P631" s="72"/>
      <c r="Q631" s="72"/>
      <c r="R631" s="72"/>
      <c r="S631" s="72"/>
      <c r="T631" s="318" t="str">
        <f t="shared" si="106"/>
        <v>トラック・バス</v>
      </c>
      <c r="U631" s="300" t="str">
        <f t="shared" si="107"/>
        <v>軽油</v>
      </c>
      <c r="V631" s="300" t="str">
        <f t="shared" si="108"/>
        <v>12 t～</v>
      </c>
      <c r="W631" s="300" t="str">
        <f t="shared" si="109"/>
        <v>H21</v>
      </c>
      <c r="X631" s="301" t="str">
        <f t="shared" si="110"/>
        <v>LJG</v>
      </c>
      <c r="Y631" s="287"/>
      <c r="Z631" s="300">
        <f t="shared" si="111"/>
        <v>2.5000000000000001E-2</v>
      </c>
      <c r="AA631" s="300">
        <f t="shared" si="112"/>
        <v>5.0000000000000001E-4</v>
      </c>
      <c r="AB631" s="361">
        <f t="shared" si="113"/>
        <v>2.58</v>
      </c>
      <c r="AD631" s="72"/>
      <c r="AE631" s="72"/>
      <c r="AF631" s="72"/>
      <c r="AG631" s="72"/>
      <c r="AH631" s="72"/>
      <c r="AI631" s="72"/>
    </row>
    <row r="632" spans="1:35" s="272" customFormat="1" x14ac:dyDescent="0.2">
      <c r="A632" s="72" t="str">
        <f t="shared" si="116"/>
        <v>貨5軽LNG</v>
      </c>
      <c r="B632" s="357" t="s">
        <v>1338</v>
      </c>
      <c r="C632" s="357" t="s">
        <v>1336</v>
      </c>
      <c r="D632" s="72" t="s">
        <v>1100</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18" t="str">
        <f t="shared" si="106"/>
        <v>トラック・バス</v>
      </c>
      <c r="U632" s="300" t="str">
        <f t="shared" si="107"/>
        <v>軽油</v>
      </c>
      <c r="V632" s="300" t="str">
        <f t="shared" si="108"/>
        <v>12 t～</v>
      </c>
      <c r="W632" s="300" t="str">
        <f t="shared" si="109"/>
        <v>H21</v>
      </c>
      <c r="X632" s="301" t="str">
        <f t="shared" si="110"/>
        <v>LNG</v>
      </c>
      <c r="Y632" s="287"/>
      <c r="Z632" s="300">
        <f t="shared" si="111"/>
        <v>2.5000000000000001E-2</v>
      </c>
      <c r="AA632" s="300">
        <f t="shared" si="112"/>
        <v>5.0000000000000001E-4</v>
      </c>
      <c r="AB632" s="361">
        <f t="shared" si="113"/>
        <v>2.58</v>
      </c>
      <c r="AD632" s="72"/>
      <c r="AE632" s="72"/>
      <c r="AF632" s="72"/>
      <c r="AG632" s="72"/>
      <c r="AH632" s="72"/>
      <c r="AI632" s="72"/>
    </row>
    <row r="633" spans="1:35" x14ac:dyDescent="0.2">
      <c r="A633" s="72" t="str">
        <f t="shared" si="116"/>
        <v>貨5軽LQG</v>
      </c>
      <c r="B633" s="357" t="s">
        <v>1338</v>
      </c>
      <c r="C633" s="357" t="s">
        <v>1336</v>
      </c>
      <c r="D633" s="72" t="s">
        <v>1100</v>
      </c>
      <c r="E633" s="72" t="s">
        <v>376</v>
      </c>
      <c r="F633" s="72">
        <v>2.5000000000000001E-2</v>
      </c>
      <c r="G633" s="72">
        <v>5.0000000000000001E-4</v>
      </c>
      <c r="H633" s="72">
        <v>2.58</v>
      </c>
      <c r="I633" s="12" t="s">
        <v>241</v>
      </c>
      <c r="J633" s="72" t="s">
        <v>242</v>
      </c>
      <c r="K633" s="272"/>
      <c r="L633" s="272"/>
      <c r="M633" s="272"/>
      <c r="N633" s="272"/>
      <c r="O633" s="272"/>
      <c r="P633" s="272"/>
      <c r="Q633" s="272"/>
      <c r="R633" s="272"/>
      <c r="S633" s="272"/>
      <c r="T633" s="318" t="str">
        <f t="shared" si="106"/>
        <v>トラック・バス</v>
      </c>
      <c r="U633" s="300" t="str">
        <f t="shared" si="107"/>
        <v>軽油</v>
      </c>
      <c r="V633" s="300" t="str">
        <f t="shared" si="108"/>
        <v>12 t～</v>
      </c>
      <c r="W633" s="300" t="str">
        <f t="shared" si="109"/>
        <v>H21</v>
      </c>
      <c r="X633" s="301" t="str">
        <f t="shared" si="110"/>
        <v>LQG</v>
      </c>
      <c r="Y633" s="287"/>
      <c r="Z633" s="300">
        <f t="shared" si="111"/>
        <v>2.5000000000000001E-2</v>
      </c>
      <c r="AA633" s="300">
        <f t="shared" si="112"/>
        <v>5.0000000000000001E-4</v>
      </c>
      <c r="AB633" s="361">
        <f t="shared" si="113"/>
        <v>2.58</v>
      </c>
    </row>
    <row r="634" spans="1:35" x14ac:dyDescent="0.2">
      <c r="A634" s="72" t="str">
        <f t="shared" si="116"/>
        <v>貨5軽LSG</v>
      </c>
      <c r="B634" s="357" t="s">
        <v>1338</v>
      </c>
      <c r="C634" s="357" t="s">
        <v>1336</v>
      </c>
      <c r="D634" s="72" t="s">
        <v>1100</v>
      </c>
      <c r="E634" s="291" t="s">
        <v>1575</v>
      </c>
      <c r="F634" s="72">
        <v>2.5000000000000001E-2</v>
      </c>
      <c r="G634" s="72">
        <v>5.0000000000000001E-4</v>
      </c>
      <c r="H634" s="284">
        <v>2.58</v>
      </c>
      <c r="I634" s="12" t="s">
        <v>241</v>
      </c>
      <c r="K634" s="272"/>
      <c r="L634" s="272"/>
      <c r="M634" s="272"/>
      <c r="N634" s="272"/>
      <c r="O634" s="272"/>
      <c r="P634" s="272"/>
      <c r="Q634" s="272"/>
      <c r="R634" s="272"/>
      <c r="S634" s="272"/>
      <c r="T634" s="318" t="str">
        <f t="shared" si="106"/>
        <v>トラック・バス</v>
      </c>
      <c r="U634" s="300" t="str">
        <f t="shared" si="107"/>
        <v>軽油</v>
      </c>
      <c r="V634" s="300" t="str">
        <f t="shared" si="108"/>
        <v>12 t～</v>
      </c>
      <c r="W634" s="300" t="str">
        <f t="shared" si="109"/>
        <v>H21</v>
      </c>
      <c r="X634" s="301" t="str">
        <f t="shared" si="110"/>
        <v>LSG</v>
      </c>
      <c r="Y634" s="287"/>
      <c r="Z634" s="300">
        <f t="shared" si="111"/>
        <v>2.5000000000000001E-2</v>
      </c>
      <c r="AA634" s="300">
        <f t="shared" si="112"/>
        <v>5.0000000000000001E-4</v>
      </c>
      <c r="AB634" s="361">
        <f t="shared" si="113"/>
        <v>2.58</v>
      </c>
    </row>
    <row r="635" spans="1:35" x14ac:dyDescent="0.2">
      <c r="A635" s="72" t="str">
        <f t="shared" ref="A635:A664" si="117">CONCATENATE(C635,E635)</f>
        <v>貨5軽LMG</v>
      </c>
      <c r="B635" s="357" t="s">
        <v>1338</v>
      </c>
      <c r="C635" s="357" t="s">
        <v>1336</v>
      </c>
      <c r="D635" s="72" t="s">
        <v>1100</v>
      </c>
      <c r="E635" s="291" t="s">
        <v>1564</v>
      </c>
      <c r="F635" s="291">
        <v>1.2500000000000001E-2</v>
      </c>
      <c r="G635" s="291">
        <v>2.5000000000000001E-4</v>
      </c>
      <c r="H635" s="72">
        <v>2.58</v>
      </c>
      <c r="I635" s="12" t="s">
        <v>1480</v>
      </c>
      <c r="K635" s="272"/>
      <c r="L635" s="272"/>
      <c r="M635" s="272"/>
      <c r="N635" s="272"/>
      <c r="O635" s="272"/>
      <c r="P635" s="272"/>
      <c r="Q635" s="272"/>
      <c r="R635" s="272"/>
      <c r="S635" s="272"/>
      <c r="T635" s="318" t="str">
        <f t="shared" si="106"/>
        <v>トラック・バス</v>
      </c>
      <c r="U635" s="300" t="str">
        <f t="shared" si="107"/>
        <v>軽油</v>
      </c>
      <c r="V635" s="300" t="str">
        <f t="shared" si="108"/>
        <v>12 t～</v>
      </c>
      <c r="W635" s="300" t="str">
        <f t="shared" si="109"/>
        <v>H21</v>
      </c>
      <c r="X635" s="301" t="str">
        <f t="shared" si="110"/>
        <v>LMG</v>
      </c>
      <c r="Y635" s="287"/>
      <c r="Z635" s="300">
        <f t="shared" si="111"/>
        <v>1.2500000000000001E-2</v>
      </c>
      <c r="AA635" s="300">
        <f t="shared" si="112"/>
        <v>2.5000000000000001E-4</v>
      </c>
      <c r="AB635" s="361">
        <f t="shared" si="113"/>
        <v>2.58</v>
      </c>
    </row>
    <row r="636" spans="1:35" x14ac:dyDescent="0.2">
      <c r="A636" s="72" t="str">
        <f t="shared" si="117"/>
        <v>貨5軽MDG</v>
      </c>
      <c r="B636" s="357" t="s">
        <v>1338</v>
      </c>
      <c r="C636" s="357" t="s">
        <v>1336</v>
      </c>
      <c r="D636" s="72" t="s">
        <v>1100</v>
      </c>
      <c r="E636" s="72" t="s">
        <v>377</v>
      </c>
      <c r="F636" s="284">
        <v>2.5000000000000001E-2</v>
      </c>
      <c r="G636" s="72">
        <v>5.0000000000000001E-4</v>
      </c>
      <c r="H636" s="284">
        <v>2.58</v>
      </c>
      <c r="I636" s="12" t="s">
        <v>285</v>
      </c>
      <c r="J636" s="72" t="s">
        <v>1056</v>
      </c>
      <c r="K636" s="272"/>
      <c r="L636" s="272"/>
      <c r="M636" s="272"/>
      <c r="N636" s="272"/>
      <c r="O636" s="272"/>
      <c r="P636" s="272"/>
      <c r="Q636" s="272"/>
      <c r="R636" s="272"/>
      <c r="S636" s="272"/>
      <c r="T636" s="318" t="str">
        <f t="shared" si="106"/>
        <v>トラック・バス</v>
      </c>
      <c r="U636" s="300" t="str">
        <f t="shared" si="107"/>
        <v>軽油</v>
      </c>
      <c r="V636" s="300" t="str">
        <f t="shared" si="108"/>
        <v>12 t～</v>
      </c>
      <c r="W636" s="300" t="str">
        <f t="shared" si="109"/>
        <v>H21</v>
      </c>
      <c r="X636" s="301" t="str">
        <f t="shared" si="110"/>
        <v>MDG</v>
      </c>
      <c r="Y636" s="380" t="s">
        <v>1056</v>
      </c>
      <c r="Z636" s="300">
        <f t="shared" si="111"/>
        <v>2.5000000000000001E-2</v>
      </c>
      <c r="AA636" s="300">
        <f t="shared" si="112"/>
        <v>5.0000000000000001E-4</v>
      </c>
      <c r="AB636" s="361">
        <f t="shared" si="113"/>
        <v>2.58</v>
      </c>
    </row>
    <row r="637" spans="1:35" x14ac:dyDescent="0.2">
      <c r="A637" s="72" t="str">
        <f t="shared" si="117"/>
        <v>貨5軽MKG</v>
      </c>
      <c r="B637" s="357" t="s">
        <v>1338</v>
      </c>
      <c r="C637" s="357" t="s">
        <v>1336</v>
      </c>
      <c r="D637" s="72" t="s">
        <v>1100</v>
      </c>
      <c r="E637" s="72" t="s">
        <v>378</v>
      </c>
      <c r="F637" s="284">
        <v>2.5000000000000001E-2</v>
      </c>
      <c r="G637" s="72">
        <v>5.0000000000000001E-4</v>
      </c>
      <c r="H637" s="72">
        <v>2.58</v>
      </c>
      <c r="I637" s="12" t="s">
        <v>285</v>
      </c>
      <c r="J637" s="72" t="s">
        <v>1056</v>
      </c>
      <c r="K637" s="272"/>
      <c r="L637" s="272"/>
      <c r="M637" s="272"/>
      <c r="N637" s="272"/>
      <c r="O637" s="272"/>
      <c r="P637" s="272"/>
      <c r="Q637" s="272"/>
      <c r="R637" s="272"/>
      <c r="S637" s="272"/>
      <c r="T637" s="318" t="str">
        <f t="shared" si="106"/>
        <v>トラック・バス</v>
      </c>
      <c r="U637" s="300" t="str">
        <f t="shared" si="107"/>
        <v>軽油</v>
      </c>
      <c r="V637" s="300" t="str">
        <f t="shared" si="108"/>
        <v>12 t～</v>
      </c>
      <c r="W637" s="300" t="str">
        <f t="shared" si="109"/>
        <v>H21</v>
      </c>
      <c r="X637" s="301" t="str">
        <f t="shared" si="110"/>
        <v>MKG</v>
      </c>
      <c r="Y637" s="380" t="s">
        <v>1056</v>
      </c>
      <c r="Z637" s="300">
        <f t="shared" si="111"/>
        <v>2.5000000000000001E-2</v>
      </c>
      <c r="AA637" s="300">
        <f t="shared" si="112"/>
        <v>5.0000000000000001E-4</v>
      </c>
      <c r="AB637" s="361">
        <f t="shared" si="113"/>
        <v>2.58</v>
      </c>
    </row>
    <row r="638" spans="1:35" x14ac:dyDescent="0.2">
      <c r="A638" s="72" t="str">
        <f t="shared" si="117"/>
        <v>貨5軽MPG</v>
      </c>
      <c r="B638" s="357" t="s">
        <v>1338</v>
      </c>
      <c r="C638" s="357" t="s">
        <v>1336</v>
      </c>
      <c r="D638" s="72" t="s">
        <v>1100</v>
      </c>
      <c r="E638" s="72" t="s">
        <v>379</v>
      </c>
      <c r="F638" s="72">
        <v>2.5000000000000001E-2</v>
      </c>
      <c r="G638" s="72">
        <v>5.0000000000000001E-4</v>
      </c>
      <c r="H638" s="284">
        <v>2.58</v>
      </c>
      <c r="I638" s="12" t="s">
        <v>285</v>
      </c>
      <c r="J638" t="s">
        <v>1056</v>
      </c>
      <c r="K638" s="272"/>
      <c r="L638" s="272"/>
      <c r="M638" s="272"/>
      <c r="N638" s="272"/>
      <c r="O638" s="272"/>
      <c r="P638" s="272"/>
      <c r="Q638" s="272"/>
      <c r="R638" s="272"/>
      <c r="S638" s="272"/>
      <c r="T638" s="318" t="str">
        <f t="shared" si="106"/>
        <v>トラック・バス</v>
      </c>
      <c r="U638" s="300" t="str">
        <f t="shared" si="107"/>
        <v>軽油</v>
      </c>
      <c r="V638" s="300" t="str">
        <f t="shared" si="108"/>
        <v>12 t～</v>
      </c>
      <c r="W638" s="300" t="str">
        <f t="shared" si="109"/>
        <v>H21</v>
      </c>
      <c r="X638" s="301" t="str">
        <f t="shared" si="110"/>
        <v>MPG</v>
      </c>
      <c r="Y638" s="380" t="s">
        <v>1056</v>
      </c>
      <c r="Z638" s="300">
        <f t="shared" si="111"/>
        <v>2.5000000000000001E-2</v>
      </c>
      <c r="AA638" s="300">
        <f t="shared" si="112"/>
        <v>5.0000000000000001E-4</v>
      </c>
      <c r="AB638" s="361">
        <f t="shared" si="113"/>
        <v>2.58</v>
      </c>
    </row>
    <row r="639" spans="1:35" x14ac:dyDescent="0.2">
      <c r="A639" s="72" t="str">
        <f t="shared" si="117"/>
        <v>貨5軽MRG</v>
      </c>
      <c r="B639" s="357" t="s">
        <v>1338</v>
      </c>
      <c r="C639" s="357" t="s">
        <v>1336</v>
      </c>
      <c r="D639" s="72" t="s">
        <v>1100</v>
      </c>
      <c r="E639" s="72" t="s">
        <v>380</v>
      </c>
      <c r="F639" s="72">
        <v>2.5000000000000001E-2</v>
      </c>
      <c r="G639" s="72">
        <v>5.0000000000000001E-4</v>
      </c>
      <c r="H639" s="72">
        <v>2.58</v>
      </c>
      <c r="I639" s="12" t="s">
        <v>285</v>
      </c>
      <c r="J639" t="s">
        <v>1056</v>
      </c>
      <c r="T639" s="318" t="str">
        <f t="shared" si="106"/>
        <v>トラック・バス</v>
      </c>
      <c r="U639" s="300" t="str">
        <f t="shared" si="107"/>
        <v>軽油</v>
      </c>
      <c r="V639" s="300" t="str">
        <f t="shared" si="108"/>
        <v>12 t～</v>
      </c>
      <c r="W639" s="300" t="str">
        <f t="shared" si="109"/>
        <v>H21</v>
      </c>
      <c r="X639" s="301" t="str">
        <f t="shared" si="110"/>
        <v>MRG</v>
      </c>
      <c r="Y639" s="380" t="s">
        <v>1704</v>
      </c>
      <c r="Z639" s="300">
        <f t="shared" si="111"/>
        <v>2.5000000000000001E-2</v>
      </c>
      <c r="AA639" s="300">
        <f t="shared" si="112"/>
        <v>5.0000000000000001E-4</v>
      </c>
      <c r="AB639" s="361">
        <f t="shared" si="113"/>
        <v>2.58</v>
      </c>
    </row>
    <row r="640" spans="1:35" x14ac:dyDescent="0.2">
      <c r="A640" s="72" t="str">
        <f t="shared" si="117"/>
        <v>貨5軽MCG</v>
      </c>
      <c r="B640" s="357" t="s">
        <v>1338</v>
      </c>
      <c r="C640" s="357" t="s">
        <v>1336</v>
      </c>
      <c r="D640" s="72" t="s">
        <v>1100</v>
      </c>
      <c r="E640" s="72" t="s">
        <v>381</v>
      </c>
      <c r="F640" s="72">
        <v>2.5000000000000001E-2</v>
      </c>
      <c r="G640" s="72">
        <v>5.0000000000000001E-4</v>
      </c>
      <c r="H640" s="284">
        <v>2.58</v>
      </c>
      <c r="I640" s="12" t="s">
        <v>241</v>
      </c>
      <c r="J640" t="s">
        <v>1103</v>
      </c>
      <c r="T640" s="318" t="str">
        <f t="shared" si="106"/>
        <v>トラック・バス</v>
      </c>
      <c r="U640" s="300" t="str">
        <f t="shared" si="107"/>
        <v>軽油</v>
      </c>
      <c r="V640" s="300" t="str">
        <f t="shared" si="108"/>
        <v>12 t～</v>
      </c>
      <c r="W640" s="300" t="str">
        <f t="shared" si="109"/>
        <v>H21</v>
      </c>
      <c r="X640" s="301" t="str">
        <f t="shared" si="110"/>
        <v>MCG</v>
      </c>
      <c r="Y640" s="380" t="s">
        <v>1704</v>
      </c>
      <c r="Z640" s="300">
        <f t="shared" si="111"/>
        <v>2.5000000000000001E-2</v>
      </c>
      <c r="AA640" s="300">
        <f t="shared" si="112"/>
        <v>5.0000000000000001E-4</v>
      </c>
      <c r="AB640" s="361">
        <f t="shared" si="113"/>
        <v>2.58</v>
      </c>
    </row>
    <row r="641" spans="1:35" x14ac:dyDescent="0.2">
      <c r="A641" s="72" t="str">
        <f t="shared" si="117"/>
        <v>貨5軽MJG</v>
      </c>
      <c r="B641" s="357" t="s">
        <v>1338</v>
      </c>
      <c r="C641" s="357" t="s">
        <v>1336</v>
      </c>
      <c r="D641" s="72" t="s">
        <v>1100</v>
      </c>
      <c r="E641" s="72" t="s">
        <v>382</v>
      </c>
      <c r="F641" s="72">
        <v>2.5000000000000001E-2</v>
      </c>
      <c r="G641" s="72">
        <v>5.0000000000000001E-4</v>
      </c>
      <c r="H641" s="72">
        <v>2.58</v>
      </c>
      <c r="I641" s="12" t="s">
        <v>241</v>
      </c>
      <c r="J641" t="s">
        <v>1103</v>
      </c>
      <c r="T641" s="318" t="str">
        <f t="shared" si="106"/>
        <v>トラック・バス</v>
      </c>
      <c r="U641" s="300" t="str">
        <f t="shared" si="107"/>
        <v>軽油</v>
      </c>
      <c r="V641" s="300" t="str">
        <f t="shared" si="108"/>
        <v>12 t～</v>
      </c>
      <c r="W641" s="300" t="str">
        <f t="shared" si="109"/>
        <v>H21</v>
      </c>
      <c r="X641" s="301" t="str">
        <f t="shared" si="110"/>
        <v>MJG</v>
      </c>
      <c r="Y641" s="380" t="s">
        <v>1056</v>
      </c>
      <c r="Z641" s="300">
        <f t="shared" si="111"/>
        <v>2.5000000000000001E-2</v>
      </c>
      <c r="AA641" s="300">
        <f t="shared" si="112"/>
        <v>5.0000000000000001E-4</v>
      </c>
      <c r="AB641" s="361">
        <f t="shared" si="113"/>
        <v>2.58</v>
      </c>
    </row>
    <row r="642" spans="1:35" x14ac:dyDescent="0.2">
      <c r="A642" s="72" t="str">
        <f t="shared" si="117"/>
        <v>貨5軽MNG</v>
      </c>
      <c r="B642" s="357" t="s">
        <v>1338</v>
      </c>
      <c r="C642" s="357" t="s">
        <v>1336</v>
      </c>
      <c r="D642" s="72" t="s">
        <v>1100</v>
      </c>
      <c r="E642" s="286" t="s">
        <v>383</v>
      </c>
      <c r="F642" s="284">
        <v>2.5000000000000001E-2</v>
      </c>
      <c r="G642" s="284">
        <v>5.0000000000000001E-4</v>
      </c>
      <c r="H642" s="72">
        <v>2.58</v>
      </c>
      <c r="I642" s="283" t="s">
        <v>241</v>
      </c>
      <c r="J642" s="285" t="s">
        <v>1103</v>
      </c>
      <c r="T642" s="318" t="str">
        <f t="shared" si="106"/>
        <v>トラック・バス</v>
      </c>
      <c r="U642" s="300" t="str">
        <f t="shared" si="107"/>
        <v>軽油</v>
      </c>
      <c r="V642" s="300" t="str">
        <f t="shared" si="108"/>
        <v>12 t～</v>
      </c>
      <c r="W642" s="300" t="str">
        <f t="shared" si="109"/>
        <v>H21</v>
      </c>
      <c r="X642" s="301" t="str">
        <f t="shared" si="110"/>
        <v>MNG</v>
      </c>
      <c r="Y642" s="380" t="s">
        <v>1056</v>
      </c>
      <c r="Z642" s="300">
        <f t="shared" si="111"/>
        <v>2.5000000000000001E-2</v>
      </c>
      <c r="AA642" s="300">
        <f t="shared" si="112"/>
        <v>5.0000000000000001E-4</v>
      </c>
      <c r="AB642" s="361">
        <f t="shared" si="113"/>
        <v>2.58</v>
      </c>
      <c r="AD642" s="272"/>
      <c r="AE642" s="272"/>
      <c r="AF642" s="272"/>
      <c r="AG642" s="272"/>
      <c r="AH642" s="272"/>
      <c r="AI642" s="272"/>
    </row>
    <row r="643" spans="1:35" x14ac:dyDescent="0.2">
      <c r="A643" s="72" t="str">
        <f t="shared" si="117"/>
        <v>貨5軽MQG</v>
      </c>
      <c r="B643" s="357" t="s">
        <v>1338</v>
      </c>
      <c r="C643" s="357" t="s">
        <v>1336</v>
      </c>
      <c r="D643" s="72" t="s">
        <v>1100</v>
      </c>
      <c r="E643" s="286" t="s">
        <v>384</v>
      </c>
      <c r="F643" s="284">
        <v>2.5000000000000001E-2</v>
      </c>
      <c r="G643" s="284">
        <v>5.0000000000000001E-4</v>
      </c>
      <c r="H643" s="284">
        <v>2.58</v>
      </c>
      <c r="I643" s="283" t="s">
        <v>241</v>
      </c>
      <c r="J643" s="284" t="s">
        <v>1103</v>
      </c>
      <c r="T643" s="318" t="str">
        <f t="shared" si="106"/>
        <v>トラック・バス</v>
      </c>
      <c r="U643" s="300" t="str">
        <f t="shared" si="107"/>
        <v>軽油</v>
      </c>
      <c r="V643" s="300" t="str">
        <f t="shared" si="108"/>
        <v>12 t～</v>
      </c>
      <c r="W643" s="300" t="str">
        <f t="shared" si="109"/>
        <v>H21</v>
      </c>
      <c r="X643" s="301" t="str">
        <f t="shared" si="110"/>
        <v>MQG</v>
      </c>
      <c r="Y643" s="380" t="s">
        <v>1704</v>
      </c>
      <c r="Z643" s="300">
        <f t="shared" si="111"/>
        <v>2.5000000000000001E-2</v>
      </c>
      <c r="AA643" s="300">
        <f t="shared" si="112"/>
        <v>5.0000000000000001E-4</v>
      </c>
      <c r="AB643" s="361">
        <f t="shared" si="113"/>
        <v>2.58</v>
      </c>
      <c r="AD643" s="272"/>
      <c r="AE643" s="272"/>
      <c r="AF643" s="272"/>
      <c r="AG643" s="272"/>
      <c r="AH643" s="272"/>
      <c r="AI643" s="272"/>
    </row>
    <row r="644" spans="1:35" s="272" customFormat="1" x14ac:dyDescent="0.2">
      <c r="A644" s="72" t="str">
        <f t="shared" si="117"/>
        <v>貨5軽MMG</v>
      </c>
      <c r="B644" s="357" t="s">
        <v>1338</v>
      </c>
      <c r="C644" s="357" t="s">
        <v>1336</v>
      </c>
      <c r="D644" s="72" t="s">
        <v>1100</v>
      </c>
      <c r="E644" s="286" t="s">
        <v>1566</v>
      </c>
      <c r="F644" s="284">
        <v>2.5000000000000001E-2</v>
      </c>
      <c r="G644" s="284">
        <v>5.0000000000000001E-4</v>
      </c>
      <c r="H644" s="72">
        <v>2.58</v>
      </c>
      <c r="I644" s="283" t="s">
        <v>1480</v>
      </c>
      <c r="J644" s="284"/>
      <c r="K644" s="72"/>
      <c r="L644" s="72"/>
      <c r="M644" s="72"/>
      <c r="N644" s="72"/>
      <c r="O644" s="72"/>
      <c r="P644" s="72"/>
      <c r="Q644" s="72"/>
      <c r="R644" s="72"/>
      <c r="S644" s="72"/>
      <c r="T644" s="318" t="str">
        <f t="shared" si="106"/>
        <v>トラック・バス</v>
      </c>
      <c r="U644" s="300" t="str">
        <f t="shared" si="107"/>
        <v>軽油</v>
      </c>
      <c r="V644" s="300" t="str">
        <f t="shared" si="108"/>
        <v>12 t～</v>
      </c>
      <c r="W644" s="300" t="str">
        <f t="shared" si="109"/>
        <v>H21</v>
      </c>
      <c r="X644" s="301" t="str">
        <f t="shared" si="110"/>
        <v>MMG</v>
      </c>
      <c r="Y644" s="380" t="s">
        <v>1704</v>
      </c>
      <c r="Z644" s="300">
        <f t="shared" si="111"/>
        <v>2.5000000000000001E-2</v>
      </c>
      <c r="AA644" s="300">
        <f t="shared" si="112"/>
        <v>5.0000000000000001E-4</v>
      </c>
      <c r="AB644" s="361">
        <f t="shared" si="113"/>
        <v>2.58</v>
      </c>
    </row>
    <row r="645" spans="1:35" s="272" customFormat="1" x14ac:dyDescent="0.2">
      <c r="A645" s="72" t="str">
        <f t="shared" si="117"/>
        <v>貨5軽RDG</v>
      </c>
      <c r="B645" s="357" t="s">
        <v>1338</v>
      </c>
      <c r="C645" s="357" t="s">
        <v>1336</v>
      </c>
      <c r="D645" s="72" t="s">
        <v>1100</v>
      </c>
      <c r="E645" s="286" t="s">
        <v>385</v>
      </c>
      <c r="F645" s="284">
        <v>1.2500000000000001E-2</v>
      </c>
      <c r="G645" s="284">
        <v>2.5000000000000001E-4</v>
      </c>
      <c r="H645" s="284">
        <v>2.58</v>
      </c>
      <c r="I645" s="283" t="s">
        <v>285</v>
      </c>
      <c r="J645" s="285" t="s">
        <v>1057</v>
      </c>
      <c r="K645" s="72"/>
      <c r="L645" s="72"/>
      <c r="M645" s="72"/>
      <c r="N645" s="72"/>
      <c r="O645" s="72"/>
      <c r="P645" s="72"/>
      <c r="Q645" s="72"/>
      <c r="R645" s="72"/>
      <c r="S645" s="72"/>
      <c r="T645" s="318" t="str">
        <f t="shared" ref="T645:T708" si="118">IF(LEFT(C645,1)="貨","トラック・バス","乗用車")</f>
        <v>トラック・バス</v>
      </c>
      <c r="U645" s="300" t="str">
        <f t="shared" ref="U645:U708" si="119">VLOOKUP(RIGHT(C645,1),$AL$4:$AM$8,2,FALSE)</f>
        <v>軽油</v>
      </c>
      <c r="V645" s="300" t="str">
        <f t="shared" ref="V645:V708" si="120">VLOOKUP(VALUE(MID(C645,2,1)),$AL$10:$AM$15,2,FALSE)</f>
        <v>12 t～</v>
      </c>
      <c r="W645" s="300" t="str">
        <f t="shared" ref="W645:W708" si="121">D645</f>
        <v>H21</v>
      </c>
      <c r="X645" s="301" t="str">
        <f t="shared" ref="X645:X708" si="122">E645</f>
        <v>RDG</v>
      </c>
      <c r="Y645" s="380" t="s">
        <v>1057</v>
      </c>
      <c r="Z645" s="300">
        <f t="shared" ref="Z645:Z708" si="123">F645</f>
        <v>1.2500000000000001E-2</v>
      </c>
      <c r="AA645" s="300">
        <f t="shared" ref="AA645:AA708" si="124">G645</f>
        <v>2.5000000000000001E-4</v>
      </c>
      <c r="AB645" s="361">
        <f t="shared" ref="AB645:AB708" si="125">H645</f>
        <v>2.58</v>
      </c>
    </row>
    <row r="646" spans="1:35" s="272" customFormat="1" x14ac:dyDescent="0.2">
      <c r="A646" s="72" t="str">
        <f t="shared" si="117"/>
        <v>貨5軽RKG</v>
      </c>
      <c r="B646" s="357" t="s">
        <v>1338</v>
      </c>
      <c r="C646" s="357" t="s">
        <v>1336</v>
      </c>
      <c r="D646" s="72" t="s">
        <v>1100</v>
      </c>
      <c r="E646" s="286" t="s">
        <v>386</v>
      </c>
      <c r="F646" s="284">
        <v>1.2500000000000001E-2</v>
      </c>
      <c r="G646" s="284">
        <v>2.5000000000000001E-4</v>
      </c>
      <c r="H646" s="72">
        <v>2.58</v>
      </c>
      <c r="I646" s="283" t="s">
        <v>285</v>
      </c>
      <c r="J646" s="284" t="s">
        <v>1057</v>
      </c>
      <c r="K646" s="72"/>
      <c r="L646" s="72"/>
      <c r="M646" s="72"/>
      <c r="N646" s="72"/>
      <c r="O646" s="72"/>
      <c r="P646" s="72"/>
      <c r="Q646" s="72"/>
      <c r="R646" s="72"/>
      <c r="S646" s="72"/>
      <c r="T646" s="318" t="str">
        <f t="shared" si="118"/>
        <v>トラック・バス</v>
      </c>
      <c r="U646" s="300" t="str">
        <f t="shared" si="119"/>
        <v>軽油</v>
      </c>
      <c r="V646" s="300" t="str">
        <f t="shared" si="120"/>
        <v>12 t～</v>
      </c>
      <c r="W646" s="300" t="str">
        <f t="shared" si="121"/>
        <v>H21</v>
      </c>
      <c r="X646" s="301" t="str">
        <f t="shared" si="122"/>
        <v>RKG</v>
      </c>
      <c r="Y646" s="380" t="s">
        <v>1057</v>
      </c>
      <c r="Z646" s="300">
        <f t="shared" si="123"/>
        <v>1.2500000000000001E-2</v>
      </c>
      <c r="AA646" s="300">
        <f t="shared" si="124"/>
        <v>2.5000000000000001E-4</v>
      </c>
      <c r="AB646" s="361">
        <f t="shared" si="125"/>
        <v>2.58</v>
      </c>
    </row>
    <row r="647" spans="1:35" s="272" customFormat="1" x14ac:dyDescent="0.2">
      <c r="A647" s="72" t="str">
        <f t="shared" si="117"/>
        <v>貨5軽RPG</v>
      </c>
      <c r="B647" s="357" t="s">
        <v>1338</v>
      </c>
      <c r="C647" s="357" t="s">
        <v>1336</v>
      </c>
      <c r="D647" s="72" t="s">
        <v>1100</v>
      </c>
      <c r="E647" s="273" t="s">
        <v>387</v>
      </c>
      <c r="F647" s="272">
        <v>1.2500000000000001E-2</v>
      </c>
      <c r="G647" s="272">
        <v>2.5000000000000001E-4</v>
      </c>
      <c r="H647" s="284">
        <v>2.58</v>
      </c>
      <c r="I647" s="274" t="s">
        <v>285</v>
      </c>
      <c r="J647" s="272" t="s">
        <v>1057</v>
      </c>
      <c r="K647" s="72"/>
      <c r="L647" s="72"/>
      <c r="M647" s="72"/>
      <c r="N647" s="72"/>
      <c r="O647" s="72"/>
      <c r="P647" s="72"/>
      <c r="Q647" s="72"/>
      <c r="R647" s="72"/>
      <c r="S647" s="72"/>
      <c r="T647" s="318" t="str">
        <f t="shared" si="118"/>
        <v>トラック・バス</v>
      </c>
      <c r="U647" s="300" t="str">
        <f t="shared" si="119"/>
        <v>軽油</v>
      </c>
      <c r="V647" s="300" t="str">
        <f t="shared" si="120"/>
        <v>12 t～</v>
      </c>
      <c r="W647" s="300" t="str">
        <f t="shared" si="121"/>
        <v>H21</v>
      </c>
      <c r="X647" s="301" t="str">
        <f t="shared" si="122"/>
        <v>RPG</v>
      </c>
      <c r="Y647" s="380" t="s">
        <v>1711</v>
      </c>
      <c r="Z647" s="300">
        <f t="shared" si="123"/>
        <v>1.2500000000000001E-2</v>
      </c>
      <c r="AA647" s="300">
        <f t="shared" si="124"/>
        <v>2.5000000000000001E-4</v>
      </c>
      <c r="AB647" s="361">
        <f t="shared" si="125"/>
        <v>2.58</v>
      </c>
    </row>
    <row r="648" spans="1:35" s="272" customFormat="1" x14ac:dyDescent="0.2">
      <c r="A648" s="72" t="str">
        <f t="shared" si="117"/>
        <v>貨5軽RRG</v>
      </c>
      <c r="B648" s="357" t="s">
        <v>1338</v>
      </c>
      <c r="C648" s="357" t="s">
        <v>1336</v>
      </c>
      <c r="D648" s="72" t="s">
        <v>1100</v>
      </c>
      <c r="E648" s="273" t="s">
        <v>388</v>
      </c>
      <c r="F648" s="272">
        <v>1.2500000000000001E-2</v>
      </c>
      <c r="G648" s="272">
        <v>2.5000000000000001E-4</v>
      </c>
      <c r="H648" s="72">
        <v>2.58</v>
      </c>
      <c r="I648" s="274" t="s">
        <v>285</v>
      </c>
      <c r="J648" s="273" t="s">
        <v>1057</v>
      </c>
      <c r="K648" s="72"/>
      <c r="L648" s="72"/>
      <c r="M648" s="72"/>
      <c r="N648" s="72"/>
      <c r="O648" s="72"/>
      <c r="P648" s="72"/>
      <c r="Q648" s="72"/>
      <c r="R648" s="72"/>
      <c r="S648" s="72"/>
      <c r="T648" s="318" t="str">
        <f t="shared" si="118"/>
        <v>トラック・バス</v>
      </c>
      <c r="U648" s="300" t="str">
        <f t="shared" si="119"/>
        <v>軽油</v>
      </c>
      <c r="V648" s="300" t="str">
        <f t="shared" si="120"/>
        <v>12 t～</v>
      </c>
      <c r="W648" s="300" t="str">
        <f t="shared" si="121"/>
        <v>H21</v>
      </c>
      <c r="X648" s="301" t="str">
        <f t="shared" si="122"/>
        <v>RRG</v>
      </c>
      <c r="Y648" s="380" t="s">
        <v>1711</v>
      </c>
      <c r="Z648" s="300">
        <f t="shared" si="123"/>
        <v>1.2500000000000001E-2</v>
      </c>
      <c r="AA648" s="300">
        <f t="shared" si="124"/>
        <v>2.5000000000000001E-4</v>
      </c>
      <c r="AB648" s="361">
        <f t="shared" si="125"/>
        <v>2.58</v>
      </c>
      <c r="AD648" s="72"/>
      <c r="AE648" s="72"/>
      <c r="AF648" s="72"/>
      <c r="AG648" s="72"/>
      <c r="AH648" s="72"/>
      <c r="AI648" s="72"/>
    </row>
    <row r="649" spans="1:35" s="272" customFormat="1" x14ac:dyDescent="0.2">
      <c r="A649" s="72" t="str">
        <f t="shared" si="117"/>
        <v>貨5軽RCG</v>
      </c>
      <c r="B649" s="357" t="s">
        <v>1338</v>
      </c>
      <c r="C649" s="357" t="s">
        <v>1336</v>
      </c>
      <c r="D649" s="72" t="s">
        <v>1100</v>
      </c>
      <c r="E649" s="273" t="s">
        <v>389</v>
      </c>
      <c r="F649" s="272">
        <v>1.2500000000000001E-2</v>
      </c>
      <c r="G649" s="272">
        <v>2.5000000000000001E-4</v>
      </c>
      <c r="H649" s="284">
        <v>2.58</v>
      </c>
      <c r="I649" s="274" t="s">
        <v>241</v>
      </c>
      <c r="J649" s="273" t="s">
        <v>1112</v>
      </c>
      <c r="K649" s="72"/>
      <c r="L649" s="72"/>
      <c r="M649" s="72"/>
      <c r="N649" s="72"/>
      <c r="O649" s="72"/>
      <c r="P649" s="72"/>
      <c r="Q649" s="72"/>
      <c r="R649" s="72"/>
      <c r="S649" s="72"/>
      <c r="T649" s="318" t="str">
        <f t="shared" si="118"/>
        <v>トラック・バス</v>
      </c>
      <c r="U649" s="300" t="str">
        <f t="shared" si="119"/>
        <v>軽油</v>
      </c>
      <c r="V649" s="300" t="str">
        <f t="shared" si="120"/>
        <v>12 t～</v>
      </c>
      <c r="W649" s="300" t="str">
        <f t="shared" si="121"/>
        <v>H21</v>
      </c>
      <c r="X649" s="301" t="str">
        <f t="shared" si="122"/>
        <v>RCG</v>
      </c>
      <c r="Y649" s="380" t="s">
        <v>1057</v>
      </c>
      <c r="Z649" s="300">
        <f t="shared" si="123"/>
        <v>1.2500000000000001E-2</v>
      </c>
      <c r="AA649" s="300">
        <f t="shared" si="124"/>
        <v>2.5000000000000001E-4</v>
      </c>
      <c r="AB649" s="361">
        <f t="shared" si="125"/>
        <v>2.58</v>
      </c>
      <c r="AD649" s="72"/>
      <c r="AE649" s="72"/>
      <c r="AF649" s="72"/>
      <c r="AG649" s="72"/>
      <c r="AH649" s="72"/>
      <c r="AI649" s="72"/>
    </row>
    <row r="650" spans="1:35" x14ac:dyDescent="0.2">
      <c r="A650" s="72" t="str">
        <f t="shared" si="117"/>
        <v>貨5軽RJG</v>
      </c>
      <c r="B650" s="357" t="s">
        <v>1338</v>
      </c>
      <c r="C650" s="357" t="s">
        <v>1336</v>
      </c>
      <c r="D650" s="72" t="s">
        <v>1100</v>
      </c>
      <c r="E650" s="273" t="s">
        <v>390</v>
      </c>
      <c r="F650" s="272">
        <v>1.2500000000000001E-2</v>
      </c>
      <c r="G650" s="272">
        <v>2.5000000000000001E-4</v>
      </c>
      <c r="H650" s="72">
        <v>2.58</v>
      </c>
      <c r="I650" s="274" t="s">
        <v>241</v>
      </c>
      <c r="J650" s="273" t="s">
        <v>1104</v>
      </c>
      <c r="K650" s="272"/>
      <c r="L650" s="272"/>
      <c r="M650" s="272"/>
      <c r="N650" s="272"/>
      <c r="O650" s="272"/>
      <c r="P650" s="272"/>
      <c r="Q650" s="272"/>
      <c r="R650" s="272"/>
      <c r="S650" s="272"/>
      <c r="T650" s="318" t="str">
        <f t="shared" si="118"/>
        <v>トラック・バス</v>
      </c>
      <c r="U650" s="300" t="str">
        <f t="shared" si="119"/>
        <v>軽油</v>
      </c>
      <c r="V650" s="300" t="str">
        <f t="shared" si="120"/>
        <v>12 t～</v>
      </c>
      <c r="W650" s="300" t="str">
        <f t="shared" si="121"/>
        <v>H21</v>
      </c>
      <c r="X650" s="301" t="str">
        <f t="shared" si="122"/>
        <v>RJG</v>
      </c>
      <c r="Y650" s="380" t="s">
        <v>1057</v>
      </c>
      <c r="Z650" s="300">
        <f t="shared" si="123"/>
        <v>1.2500000000000001E-2</v>
      </c>
      <c r="AA650" s="300">
        <f t="shared" si="124"/>
        <v>2.5000000000000001E-4</v>
      </c>
      <c r="AB650" s="361">
        <f t="shared" si="125"/>
        <v>2.58</v>
      </c>
    </row>
    <row r="651" spans="1:35" x14ac:dyDescent="0.2">
      <c r="A651" s="72" t="str">
        <f t="shared" si="117"/>
        <v>貨5軽RNG</v>
      </c>
      <c r="B651" s="357" t="s">
        <v>1338</v>
      </c>
      <c r="C651" s="357" t="s">
        <v>1336</v>
      </c>
      <c r="D651" s="72" t="s">
        <v>1100</v>
      </c>
      <c r="E651" s="273" t="s">
        <v>391</v>
      </c>
      <c r="F651" s="272">
        <v>1.2500000000000001E-2</v>
      </c>
      <c r="G651" s="272">
        <v>2.5000000000000001E-4</v>
      </c>
      <c r="H651" s="72">
        <v>2.58</v>
      </c>
      <c r="I651" s="274" t="s">
        <v>241</v>
      </c>
      <c r="J651" s="273" t="s">
        <v>1112</v>
      </c>
      <c r="K651" s="272"/>
      <c r="L651" s="272"/>
      <c r="M651" s="272"/>
      <c r="N651" s="272"/>
      <c r="O651" s="272"/>
      <c r="P651" s="272"/>
      <c r="Q651" s="272"/>
      <c r="R651" s="272"/>
      <c r="S651" s="272"/>
      <c r="T651" s="318" t="str">
        <f t="shared" si="118"/>
        <v>トラック・バス</v>
      </c>
      <c r="U651" s="300" t="str">
        <f t="shared" si="119"/>
        <v>軽油</v>
      </c>
      <c r="V651" s="300" t="str">
        <f t="shared" si="120"/>
        <v>12 t～</v>
      </c>
      <c r="W651" s="300" t="str">
        <f t="shared" si="121"/>
        <v>H21</v>
      </c>
      <c r="X651" s="301" t="str">
        <f t="shared" si="122"/>
        <v>RNG</v>
      </c>
      <c r="Y651" s="380" t="s">
        <v>1711</v>
      </c>
      <c r="Z651" s="300">
        <f t="shared" si="123"/>
        <v>1.2500000000000001E-2</v>
      </c>
      <c r="AA651" s="300">
        <f t="shared" si="124"/>
        <v>2.5000000000000001E-4</v>
      </c>
      <c r="AB651" s="361">
        <f t="shared" si="125"/>
        <v>2.58</v>
      </c>
    </row>
    <row r="652" spans="1:35" x14ac:dyDescent="0.2">
      <c r="A652" s="72" t="str">
        <f t="shared" si="117"/>
        <v>貨5軽RQG</v>
      </c>
      <c r="B652" s="357" t="s">
        <v>1338</v>
      </c>
      <c r="C652" s="357" t="s">
        <v>1336</v>
      </c>
      <c r="D652" s="72" t="s">
        <v>1100</v>
      </c>
      <c r="E652" s="273" t="s">
        <v>392</v>
      </c>
      <c r="F652" s="272">
        <v>1.2500000000000001E-2</v>
      </c>
      <c r="G652" s="272">
        <v>2.5000000000000001E-4</v>
      </c>
      <c r="H652" s="284">
        <v>2.58</v>
      </c>
      <c r="I652" s="274" t="s">
        <v>241</v>
      </c>
      <c r="J652" s="273" t="s">
        <v>1104</v>
      </c>
      <c r="K652" s="272"/>
      <c r="L652" s="272"/>
      <c r="M652" s="272"/>
      <c r="N652" s="272"/>
      <c r="O652" s="272"/>
      <c r="P652" s="272"/>
      <c r="Q652" s="272"/>
      <c r="R652" s="272"/>
      <c r="S652" s="272"/>
      <c r="T652" s="318" t="str">
        <f t="shared" si="118"/>
        <v>トラック・バス</v>
      </c>
      <c r="U652" s="300" t="str">
        <f t="shared" si="119"/>
        <v>軽油</v>
      </c>
      <c r="V652" s="300" t="str">
        <f t="shared" si="120"/>
        <v>12 t～</v>
      </c>
      <c r="W652" s="300" t="str">
        <f t="shared" si="121"/>
        <v>H21</v>
      </c>
      <c r="X652" s="301" t="str">
        <f t="shared" si="122"/>
        <v>RQG</v>
      </c>
      <c r="Y652" s="380" t="s">
        <v>1711</v>
      </c>
      <c r="Z652" s="300">
        <f t="shared" si="123"/>
        <v>1.2500000000000001E-2</v>
      </c>
      <c r="AA652" s="300">
        <f t="shared" si="124"/>
        <v>2.5000000000000001E-4</v>
      </c>
      <c r="AB652" s="361">
        <f t="shared" si="125"/>
        <v>2.58</v>
      </c>
    </row>
    <row r="653" spans="1:35" x14ac:dyDescent="0.2">
      <c r="A653" s="72" t="str">
        <f t="shared" si="117"/>
        <v>貨5軽RMG</v>
      </c>
      <c r="B653" s="357" t="s">
        <v>1338</v>
      </c>
      <c r="C653" s="357" t="s">
        <v>1336</v>
      </c>
      <c r="D653" s="72" t="s">
        <v>1100</v>
      </c>
      <c r="E653" s="273" t="s">
        <v>1568</v>
      </c>
      <c r="F653" s="272">
        <v>1.2500000000000001E-2</v>
      </c>
      <c r="G653" s="272">
        <v>2.5000000000000001E-4</v>
      </c>
      <c r="H653" s="72">
        <v>2.58</v>
      </c>
      <c r="I653" s="274" t="s">
        <v>1480</v>
      </c>
      <c r="J653" s="273"/>
      <c r="K653" s="272"/>
      <c r="L653" s="272"/>
      <c r="M653" s="272"/>
      <c r="N653" s="272"/>
      <c r="O653" s="272"/>
      <c r="P653" s="272"/>
      <c r="Q653" s="272"/>
      <c r="R653" s="272"/>
      <c r="S653" s="272"/>
      <c r="T653" s="318" t="str">
        <f t="shared" si="118"/>
        <v>トラック・バス</v>
      </c>
      <c r="U653" s="300" t="str">
        <f t="shared" si="119"/>
        <v>軽油</v>
      </c>
      <c r="V653" s="300" t="str">
        <f t="shared" si="120"/>
        <v>12 t～</v>
      </c>
      <c r="W653" s="300" t="str">
        <f t="shared" si="121"/>
        <v>H21</v>
      </c>
      <c r="X653" s="301" t="str">
        <f t="shared" si="122"/>
        <v>RMG</v>
      </c>
      <c r="Y653" s="380" t="s">
        <v>1711</v>
      </c>
      <c r="Z653" s="300">
        <f t="shared" si="123"/>
        <v>1.2500000000000001E-2</v>
      </c>
      <c r="AA653" s="300">
        <f t="shared" si="124"/>
        <v>2.5000000000000001E-4</v>
      </c>
      <c r="AB653" s="361">
        <f t="shared" si="125"/>
        <v>2.58</v>
      </c>
    </row>
    <row r="654" spans="1:35" x14ac:dyDescent="0.2">
      <c r="A654" s="72" t="str">
        <f t="shared" si="117"/>
        <v>貨5軽QDG</v>
      </c>
      <c r="B654" s="357" t="s">
        <v>1338</v>
      </c>
      <c r="C654" s="357" t="s">
        <v>1336</v>
      </c>
      <c r="D654" s="72" t="s">
        <v>1100</v>
      </c>
      <c r="E654" s="273" t="s">
        <v>1339</v>
      </c>
      <c r="F654" s="272">
        <v>4.5000000000000005E-2</v>
      </c>
      <c r="G654" s="272">
        <v>9.0000000000000008E-4</v>
      </c>
      <c r="H654" s="284">
        <v>2.58</v>
      </c>
      <c r="I654" s="274" t="s">
        <v>285</v>
      </c>
      <c r="J654" s="273" t="s">
        <v>1119</v>
      </c>
      <c r="K654" s="272"/>
      <c r="L654" s="272"/>
      <c r="M654" s="272"/>
      <c r="N654" s="272"/>
      <c r="O654" s="272"/>
      <c r="P654" s="272"/>
      <c r="Q654" s="272"/>
      <c r="R654" s="272"/>
      <c r="S654" s="272"/>
      <c r="T654" s="318" t="str">
        <f t="shared" si="118"/>
        <v>トラック・バス</v>
      </c>
      <c r="U654" s="300" t="str">
        <f t="shared" si="119"/>
        <v>軽油</v>
      </c>
      <c r="V654" s="300" t="str">
        <f t="shared" si="120"/>
        <v>12 t～</v>
      </c>
      <c r="W654" s="300" t="str">
        <f t="shared" si="121"/>
        <v>H21</v>
      </c>
      <c r="X654" s="301" t="str">
        <f t="shared" si="122"/>
        <v>QDG</v>
      </c>
      <c r="Y654" s="380" t="s">
        <v>1705</v>
      </c>
      <c r="Z654" s="300">
        <f t="shared" si="123"/>
        <v>4.5000000000000005E-2</v>
      </c>
      <c r="AA654" s="300">
        <f t="shared" si="124"/>
        <v>9.0000000000000008E-4</v>
      </c>
      <c r="AB654" s="361">
        <f t="shared" si="125"/>
        <v>2.58</v>
      </c>
    </row>
    <row r="655" spans="1:35" x14ac:dyDescent="0.2">
      <c r="A655" s="72" t="str">
        <f t="shared" si="117"/>
        <v>貨5軽QKG</v>
      </c>
      <c r="B655" s="357" t="s">
        <v>1338</v>
      </c>
      <c r="C655" s="357" t="s">
        <v>1336</v>
      </c>
      <c r="D655" s="72" t="s">
        <v>1100</v>
      </c>
      <c r="E655" s="273" t="s">
        <v>1340</v>
      </c>
      <c r="F655" s="272">
        <v>4.5000000000000005E-2</v>
      </c>
      <c r="G655" s="272">
        <v>9.0000000000000008E-4</v>
      </c>
      <c r="H655" s="72">
        <v>2.58</v>
      </c>
      <c r="I655" s="274" t="s">
        <v>285</v>
      </c>
      <c r="J655" s="273" t="s">
        <v>1119</v>
      </c>
      <c r="K655" s="272"/>
      <c r="L655" s="272"/>
      <c r="M655" s="272"/>
      <c r="N655" s="272"/>
      <c r="O655" s="272"/>
      <c r="P655" s="272"/>
      <c r="Q655" s="272"/>
      <c r="R655" s="272"/>
      <c r="S655" s="272"/>
      <c r="T655" s="318" t="str">
        <f t="shared" si="118"/>
        <v>トラック・バス</v>
      </c>
      <c r="U655" s="300" t="str">
        <f t="shared" si="119"/>
        <v>軽油</v>
      </c>
      <c r="V655" s="300" t="str">
        <f t="shared" si="120"/>
        <v>12 t～</v>
      </c>
      <c r="W655" s="300" t="str">
        <f t="shared" si="121"/>
        <v>H21</v>
      </c>
      <c r="X655" s="301" t="str">
        <f t="shared" si="122"/>
        <v>QKG</v>
      </c>
      <c r="Y655" s="380" t="s">
        <v>1705</v>
      </c>
      <c r="Z655" s="300">
        <f t="shared" si="123"/>
        <v>4.5000000000000005E-2</v>
      </c>
      <c r="AA655" s="300">
        <f t="shared" si="124"/>
        <v>9.0000000000000008E-4</v>
      </c>
      <c r="AB655" s="361">
        <f t="shared" si="125"/>
        <v>2.58</v>
      </c>
    </row>
    <row r="656" spans="1:35" x14ac:dyDescent="0.2">
      <c r="A656" s="72" t="str">
        <f t="shared" si="117"/>
        <v>貨5軽QPG</v>
      </c>
      <c r="B656" s="357" t="s">
        <v>1338</v>
      </c>
      <c r="C656" s="357" t="s">
        <v>1336</v>
      </c>
      <c r="D656" s="72" t="s">
        <v>1100</v>
      </c>
      <c r="E656" s="273" t="s">
        <v>1341</v>
      </c>
      <c r="F656" s="272">
        <v>4.5000000000000005E-2</v>
      </c>
      <c r="G656" s="272">
        <v>9.0000000000000008E-4</v>
      </c>
      <c r="H656" s="284">
        <v>2.58</v>
      </c>
      <c r="I656" s="274" t="s">
        <v>285</v>
      </c>
      <c r="J656" s="273" t="s">
        <v>1119</v>
      </c>
      <c r="T656" s="318" t="str">
        <f t="shared" si="118"/>
        <v>トラック・バス</v>
      </c>
      <c r="U656" s="300" t="str">
        <f t="shared" si="119"/>
        <v>軽油</v>
      </c>
      <c r="V656" s="300" t="str">
        <f t="shared" si="120"/>
        <v>12 t～</v>
      </c>
      <c r="W656" s="300" t="str">
        <f t="shared" si="121"/>
        <v>H21</v>
      </c>
      <c r="X656" s="301" t="str">
        <f t="shared" si="122"/>
        <v>QPG</v>
      </c>
      <c r="Y656" s="380" t="s">
        <v>1705</v>
      </c>
      <c r="Z656" s="300">
        <f t="shared" si="123"/>
        <v>4.5000000000000005E-2</v>
      </c>
      <c r="AA656" s="300">
        <f t="shared" si="124"/>
        <v>9.0000000000000008E-4</v>
      </c>
      <c r="AB656" s="361">
        <f t="shared" si="125"/>
        <v>2.58</v>
      </c>
    </row>
    <row r="657" spans="1:35" x14ac:dyDescent="0.2">
      <c r="A657" s="72" t="str">
        <f t="shared" si="117"/>
        <v>貨5軽QRG</v>
      </c>
      <c r="B657" s="357" t="s">
        <v>1338</v>
      </c>
      <c r="C657" s="357" t="s">
        <v>1336</v>
      </c>
      <c r="D657" s="72" t="s">
        <v>1100</v>
      </c>
      <c r="E657" s="273" t="s">
        <v>1342</v>
      </c>
      <c r="F657" s="272">
        <v>4.5000000000000005E-2</v>
      </c>
      <c r="G657" s="272">
        <v>9.0000000000000008E-4</v>
      </c>
      <c r="H657" s="72">
        <v>2.58</v>
      </c>
      <c r="I657" s="274" t="s">
        <v>285</v>
      </c>
      <c r="J657" s="273" t="s">
        <v>1119</v>
      </c>
      <c r="T657" s="318" t="str">
        <f t="shared" si="118"/>
        <v>トラック・バス</v>
      </c>
      <c r="U657" s="300" t="str">
        <f t="shared" si="119"/>
        <v>軽油</v>
      </c>
      <c r="V657" s="300" t="str">
        <f t="shared" si="120"/>
        <v>12 t～</v>
      </c>
      <c r="W657" s="300" t="str">
        <f t="shared" si="121"/>
        <v>H21</v>
      </c>
      <c r="X657" s="301" t="str">
        <f t="shared" si="122"/>
        <v>QRG</v>
      </c>
      <c r="Y657" s="380" t="s">
        <v>1705</v>
      </c>
      <c r="Z657" s="300">
        <f t="shared" si="123"/>
        <v>4.5000000000000005E-2</v>
      </c>
      <c r="AA657" s="300">
        <f t="shared" si="124"/>
        <v>9.0000000000000008E-4</v>
      </c>
      <c r="AB657" s="361">
        <f t="shared" si="125"/>
        <v>2.58</v>
      </c>
    </row>
    <row r="658" spans="1:35" x14ac:dyDescent="0.2">
      <c r="A658" s="72" t="str">
        <f t="shared" ref="A658:A663" si="126">CONCATENATE(C658,E658)</f>
        <v>貨5軽QTG</v>
      </c>
      <c r="B658" s="357" t="s">
        <v>1338</v>
      </c>
      <c r="C658" s="357" t="s">
        <v>1336</v>
      </c>
      <c r="D658" s="72" t="s">
        <v>1100</v>
      </c>
      <c r="E658" s="273" t="s">
        <v>1578</v>
      </c>
      <c r="F658" s="272">
        <v>4.5000000000000005E-2</v>
      </c>
      <c r="G658" s="272">
        <v>9.0000000000000008E-4</v>
      </c>
      <c r="H658" s="284">
        <v>2.58</v>
      </c>
      <c r="I658" s="274" t="s">
        <v>285</v>
      </c>
      <c r="J658" s="273" t="s">
        <v>1119</v>
      </c>
      <c r="T658" s="318" t="str">
        <f t="shared" si="118"/>
        <v>トラック・バス</v>
      </c>
      <c r="U658" s="300" t="str">
        <f t="shared" si="119"/>
        <v>軽油</v>
      </c>
      <c r="V658" s="300" t="str">
        <f t="shared" si="120"/>
        <v>12 t～</v>
      </c>
      <c r="W658" s="300" t="str">
        <f t="shared" si="121"/>
        <v>H21</v>
      </c>
      <c r="X658" s="301" t="str">
        <f t="shared" si="122"/>
        <v>QTG</v>
      </c>
      <c r="Y658" s="380" t="s">
        <v>1705</v>
      </c>
      <c r="Z658" s="300">
        <f t="shared" si="123"/>
        <v>4.5000000000000005E-2</v>
      </c>
      <c r="AA658" s="300">
        <f t="shared" si="124"/>
        <v>9.0000000000000008E-4</v>
      </c>
      <c r="AB658" s="361">
        <f t="shared" si="125"/>
        <v>2.58</v>
      </c>
    </row>
    <row r="659" spans="1:35" x14ac:dyDescent="0.2">
      <c r="A659" s="72" t="str">
        <f t="shared" si="126"/>
        <v>貨5軽QCG</v>
      </c>
      <c r="B659" s="357" t="s">
        <v>1338</v>
      </c>
      <c r="C659" s="357" t="s">
        <v>1336</v>
      </c>
      <c r="D659" s="72" t="s">
        <v>1100</v>
      </c>
      <c r="E659" s="273" t="s">
        <v>1343</v>
      </c>
      <c r="F659" s="272">
        <v>4.5000000000000005E-2</v>
      </c>
      <c r="G659" s="272">
        <v>9.0000000000000008E-4</v>
      </c>
      <c r="H659" s="72">
        <v>2.58</v>
      </c>
      <c r="I659" s="274" t="s">
        <v>241</v>
      </c>
      <c r="J659" s="273" t="s">
        <v>1123</v>
      </c>
      <c r="T659" s="318" t="str">
        <f t="shared" si="118"/>
        <v>トラック・バス</v>
      </c>
      <c r="U659" s="300" t="str">
        <f t="shared" si="119"/>
        <v>軽油</v>
      </c>
      <c r="V659" s="300" t="str">
        <f t="shared" si="120"/>
        <v>12 t～</v>
      </c>
      <c r="W659" s="300" t="str">
        <f t="shared" si="121"/>
        <v>H21</v>
      </c>
      <c r="X659" s="301" t="str">
        <f t="shared" si="122"/>
        <v>QCG</v>
      </c>
      <c r="Y659" s="380" t="s">
        <v>1705</v>
      </c>
      <c r="Z659" s="300">
        <f t="shared" si="123"/>
        <v>4.5000000000000005E-2</v>
      </c>
      <c r="AA659" s="300">
        <f t="shared" si="124"/>
        <v>9.0000000000000008E-4</v>
      </c>
      <c r="AB659" s="361">
        <f t="shared" si="125"/>
        <v>2.58</v>
      </c>
      <c r="AD659" s="272"/>
      <c r="AE659" s="272"/>
      <c r="AF659" s="272"/>
      <c r="AG659" s="272"/>
      <c r="AH659" s="272"/>
      <c r="AI659" s="272"/>
    </row>
    <row r="660" spans="1:35" x14ac:dyDescent="0.2">
      <c r="A660" s="72" t="str">
        <f t="shared" si="126"/>
        <v>貨5軽QJG</v>
      </c>
      <c r="B660" s="357" t="s">
        <v>1338</v>
      </c>
      <c r="C660" s="357" t="s">
        <v>1336</v>
      </c>
      <c r="D660" s="72" t="s">
        <v>1100</v>
      </c>
      <c r="E660" s="273" t="s">
        <v>1344</v>
      </c>
      <c r="F660" s="272">
        <v>4.5000000000000005E-2</v>
      </c>
      <c r="G660" s="272">
        <v>9.0000000000000008E-4</v>
      </c>
      <c r="H660" s="72">
        <v>2.58</v>
      </c>
      <c r="I660" s="274" t="s">
        <v>241</v>
      </c>
      <c r="J660" s="273" t="s">
        <v>1123</v>
      </c>
      <c r="T660" s="318" t="str">
        <f t="shared" si="118"/>
        <v>トラック・バス</v>
      </c>
      <c r="U660" s="300" t="str">
        <f t="shared" si="119"/>
        <v>軽油</v>
      </c>
      <c r="V660" s="300" t="str">
        <f t="shared" si="120"/>
        <v>12 t～</v>
      </c>
      <c r="W660" s="300" t="str">
        <f t="shared" si="121"/>
        <v>H21</v>
      </c>
      <c r="X660" s="301" t="str">
        <f t="shared" si="122"/>
        <v>QJG</v>
      </c>
      <c r="Y660" s="380" t="s">
        <v>1705</v>
      </c>
      <c r="Z660" s="300">
        <f t="shared" si="123"/>
        <v>4.5000000000000005E-2</v>
      </c>
      <c r="AA660" s="300">
        <f t="shared" si="124"/>
        <v>9.0000000000000008E-4</v>
      </c>
      <c r="AB660" s="361">
        <f t="shared" si="125"/>
        <v>2.58</v>
      </c>
      <c r="AD660" s="272"/>
      <c r="AE660" s="272"/>
      <c r="AF660" s="272"/>
      <c r="AG660" s="272"/>
      <c r="AH660" s="272"/>
      <c r="AI660" s="272"/>
    </row>
    <row r="661" spans="1:35" s="272" customFormat="1" x14ac:dyDescent="0.2">
      <c r="A661" s="72" t="str">
        <f t="shared" si="126"/>
        <v>貨5軽QNG</v>
      </c>
      <c r="B661" s="357" t="s">
        <v>1338</v>
      </c>
      <c r="C661" s="357" t="s">
        <v>1336</v>
      </c>
      <c r="D661" s="72" t="s">
        <v>1100</v>
      </c>
      <c r="E661" s="273" t="s">
        <v>1345</v>
      </c>
      <c r="F661" s="272">
        <v>4.5000000000000005E-2</v>
      </c>
      <c r="G661" s="272">
        <v>9.0000000000000008E-4</v>
      </c>
      <c r="H661" s="284">
        <v>2.58</v>
      </c>
      <c r="I661" s="274" t="s">
        <v>241</v>
      </c>
      <c r="J661" s="273" t="s">
        <v>1123</v>
      </c>
      <c r="K661" s="72"/>
      <c r="L661" s="72"/>
      <c r="M661" s="72"/>
      <c r="N661" s="72"/>
      <c r="O661" s="72"/>
      <c r="P661" s="72"/>
      <c r="Q661" s="72"/>
      <c r="R661" s="72"/>
      <c r="S661" s="72"/>
      <c r="T661" s="318" t="str">
        <f t="shared" si="118"/>
        <v>トラック・バス</v>
      </c>
      <c r="U661" s="300" t="str">
        <f t="shared" si="119"/>
        <v>軽油</v>
      </c>
      <c r="V661" s="300" t="str">
        <f t="shared" si="120"/>
        <v>12 t～</v>
      </c>
      <c r="W661" s="300" t="str">
        <f t="shared" si="121"/>
        <v>H21</v>
      </c>
      <c r="X661" s="301" t="str">
        <f t="shared" si="122"/>
        <v>QNG</v>
      </c>
      <c r="Y661" s="380" t="s">
        <v>1705</v>
      </c>
      <c r="Z661" s="300">
        <f t="shared" si="123"/>
        <v>4.5000000000000005E-2</v>
      </c>
      <c r="AA661" s="300">
        <f t="shared" si="124"/>
        <v>9.0000000000000008E-4</v>
      </c>
      <c r="AB661" s="361">
        <f t="shared" si="125"/>
        <v>2.58</v>
      </c>
    </row>
    <row r="662" spans="1:35" s="272" customFormat="1" x14ac:dyDescent="0.2">
      <c r="A662" s="72" t="str">
        <f t="shared" si="126"/>
        <v>貨5軽QQG</v>
      </c>
      <c r="B662" s="357" t="s">
        <v>1338</v>
      </c>
      <c r="C662" s="357" t="s">
        <v>1336</v>
      </c>
      <c r="D662" s="72" t="s">
        <v>1100</v>
      </c>
      <c r="E662" s="273" t="s">
        <v>1346</v>
      </c>
      <c r="F662" s="272">
        <v>4.5000000000000005E-2</v>
      </c>
      <c r="G662" s="272">
        <v>9.0000000000000008E-4</v>
      </c>
      <c r="H662" s="72">
        <v>2.58</v>
      </c>
      <c r="I662" s="274" t="s">
        <v>241</v>
      </c>
      <c r="J662" s="273" t="s">
        <v>1123</v>
      </c>
      <c r="K662" s="72"/>
      <c r="L662" s="72"/>
      <c r="M662" s="72"/>
      <c r="N662" s="72"/>
      <c r="O662" s="72"/>
      <c r="P662" s="72"/>
      <c r="Q662" s="72"/>
      <c r="R662" s="72"/>
      <c r="S662" s="72"/>
      <c r="T662" s="318" t="str">
        <f t="shared" si="118"/>
        <v>トラック・バス</v>
      </c>
      <c r="U662" s="300" t="str">
        <f t="shared" si="119"/>
        <v>軽油</v>
      </c>
      <c r="V662" s="300" t="str">
        <f t="shared" si="120"/>
        <v>12 t～</v>
      </c>
      <c r="W662" s="300" t="str">
        <f t="shared" si="121"/>
        <v>H21</v>
      </c>
      <c r="X662" s="301" t="str">
        <f t="shared" si="122"/>
        <v>QQG</v>
      </c>
      <c r="Y662" s="380" t="s">
        <v>1705</v>
      </c>
      <c r="Z662" s="300">
        <f t="shared" si="123"/>
        <v>4.5000000000000005E-2</v>
      </c>
      <c r="AA662" s="300">
        <f t="shared" si="124"/>
        <v>9.0000000000000008E-4</v>
      </c>
      <c r="AB662" s="361">
        <f t="shared" si="125"/>
        <v>2.58</v>
      </c>
    </row>
    <row r="663" spans="1:35" s="272" customFormat="1" x14ac:dyDescent="0.2">
      <c r="A663" s="72" t="str">
        <f t="shared" si="126"/>
        <v>貨5軽QSG</v>
      </c>
      <c r="B663" s="357" t="s">
        <v>1338</v>
      </c>
      <c r="C663" s="357" t="s">
        <v>1336</v>
      </c>
      <c r="D663" s="72" t="s">
        <v>1100</v>
      </c>
      <c r="E663" s="273" t="s">
        <v>1579</v>
      </c>
      <c r="F663" s="272">
        <v>4.5000000000000005E-2</v>
      </c>
      <c r="G663" s="272">
        <v>9.0000000000000008E-4</v>
      </c>
      <c r="H663" s="284">
        <v>2.58</v>
      </c>
      <c r="I663" s="274" t="s">
        <v>241</v>
      </c>
      <c r="J663" s="273" t="s">
        <v>1123</v>
      </c>
      <c r="K663" s="72"/>
      <c r="L663" s="72"/>
      <c r="M663" s="72"/>
      <c r="N663" s="72"/>
      <c r="O663" s="72"/>
      <c r="P663" s="72"/>
      <c r="Q663" s="72"/>
      <c r="R663" s="72"/>
      <c r="S663" s="72"/>
      <c r="T663" s="318" t="str">
        <f t="shared" si="118"/>
        <v>トラック・バス</v>
      </c>
      <c r="U663" s="300" t="str">
        <f t="shared" si="119"/>
        <v>軽油</v>
      </c>
      <c r="V663" s="300" t="str">
        <f t="shared" si="120"/>
        <v>12 t～</v>
      </c>
      <c r="W663" s="300" t="str">
        <f t="shared" si="121"/>
        <v>H21</v>
      </c>
      <c r="X663" s="301" t="str">
        <f t="shared" si="122"/>
        <v>QSG</v>
      </c>
      <c r="Y663" s="380" t="s">
        <v>1705</v>
      </c>
      <c r="Z663" s="300">
        <f t="shared" si="123"/>
        <v>4.5000000000000005E-2</v>
      </c>
      <c r="AA663" s="300">
        <f t="shared" si="124"/>
        <v>9.0000000000000008E-4</v>
      </c>
      <c r="AB663" s="361">
        <f t="shared" si="125"/>
        <v>2.58</v>
      </c>
    </row>
    <row r="664" spans="1:35" s="272" customFormat="1" x14ac:dyDescent="0.2">
      <c r="A664" s="72" t="str">
        <f t="shared" si="117"/>
        <v>貨5軽QMG</v>
      </c>
      <c r="B664" s="357" t="s">
        <v>1338</v>
      </c>
      <c r="C664" s="357" t="s">
        <v>1336</v>
      </c>
      <c r="D664" s="72" t="s">
        <v>1100</v>
      </c>
      <c r="E664" s="273" t="s">
        <v>1570</v>
      </c>
      <c r="F664" s="272">
        <v>4.4999999999999998E-2</v>
      </c>
      <c r="G664" s="272">
        <v>8.9999999999999998E-4</v>
      </c>
      <c r="H664" s="72">
        <v>2.58</v>
      </c>
      <c r="I664" s="274" t="s">
        <v>1480</v>
      </c>
      <c r="J664" s="273"/>
      <c r="K664" s="72"/>
      <c r="L664" s="72"/>
      <c r="M664" s="72"/>
      <c r="N664" s="72"/>
      <c r="O664" s="72"/>
      <c r="P664" s="72"/>
      <c r="Q664" s="72"/>
      <c r="R664" s="72"/>
      <c r="S664" s="72"/>
      <c r="T664" s="318" t="str">
        <f t="shared" si="118"/>
        <v>トラック・バス</v>
      </c>
      <c r="U664" s="300" t="str">
        <f t="shared" si="119"/>
        <v>軽油</v>
      </c>
      <c r="V664" s="300" t="str">
        <f t="shared" si="120"/>
        <v>12 t～</v>
      </c>
      <c r="W664" s="300" t="str">
        <f t="shared" si="121"/>
        <v>H21</v>
      </c>
      <c r="X664" s="301" t="str">
        <f t="shared" si="122"/>
        <v>QMG</v>
      </c>
      <c r="Y664" s="380" t="s">
        <v>1705</v>
      </c>
      <c r="Z664" s="300">
        <f t="shared" si="123"/>
        <v>4.4999999999999998E-2</v>
      </c>
      <c r="AA664" s="300">
        <f t="shared" si="124"/>
        <v>8.9999999999999998E-4</v>
      </c>
      <c r="AB664" s="361">
        <f t="shared" si="125"/>
        <v>2.58</v>
      </c>
    </row>
    <row r="665" spans="1:35" s="272" customFormat="1" x14ac:dyDescent="0.2">
      <c r="A665" s="72" t="str">
        <f>CONCATENATE(C665,E665)</f>
        <v>貨4軽SDG</v>
      </c>
      <c r="B665" s="357" t="s">
        <v>1347</v>
      </c>
      <c r="C665" s="272" t="s">
        <v>918</v>
      </c>
      <c r="D665" s="273" t="s">
        <v>1113</v>
      </c>
      <c r="E665" s="273" t="s">
        <v>393</v>
      </c>
      <c r="F665" s="272">
        <v>0.05</v>
      </c>
      <c r="G665" s="272">
        <v>1E-3</v>
      </c>
      <c r="H665" s="284">
        <v>2.58</v>
      </c>
      <c r="I665" s="274" t="s">
        <v>285</v>
      </c>
      <c r="K665" s="72"/>
      <c r="L665" s="72"/>
      <c r="M665" s="72"/>
      <c r="N665" s="72"/>
      <c r="O665" s="72"/>
      <c r="P665" s="72"/>
      <c r="Q665" s="72"/>
      <c r="R665" s="72"/>
      <c r="S665" s="72"/>
      <c r="T665" s="318" t="str">
        <f t="shared" si="118"/>
        <v>トラック・バス</v>
      </c>
      <c r="U665" s="300" t="str">
        <f t="shared" si="119"/>
        <v>軽油</v>
      </c>
      <c r="V665" s="300" t="str">
        <f t="shared" si="120"/>
        <v>3.5 t～</v>
      </c>
      <c r="W665" s="300" t="str">
        <f t="shared" si="121"/>
        <v>H22</v>
      </c>
      <c r="X665" s="301" t="str">
        <f t="shared" si="122"/>
        <v>SDG</v>
      </c>
      <c r="Y665" s="287"/>
      <c r="Z665" s="300">
        <f t="shared" si="123"/>
        <v>0.05</v>
      </c>
      <c r="AA665" s="300">
        <f t="shared" si="124"/>
        <v>1E-3</v>
      </c>
      <c r="AB665" s="361">
        <f t="shared" si="125"/>
        <v>2.58</v>
      </c>
      <c r="AD665" s="72"/>
      <c r="AE665" s="72"/>
      <c r="AF665" s="72"/>
      <c r="AG665" s="72"/>
      <c r="AH665" s="72"/>
      <c r="AI665" s="72"/>
    </row>
    <row r="666" spans="1:35" s="272" customFormat="1" x14ac:dyDescent="0.2">
      <c r="A666" s="72" t="str">
        <f>CONCATENATE(C666,E666)</f>
        <v>貨4軽SKG</v>
      </c>
      <c r="B666" s="357" t="s">
        <v>1347</v>
      </c>
      <c r="C666" s="272" t="s">
        <v>918</v>
      </c>
      <c r="D666" s="273" t="s">
        <v>1113</v>
      </c>
      <c r="E666" s="273" t="s">
        <v>394</v>
      </c>
      <c r="F666" s="272">
        <v>0.05</v>
      </c>
      <c r="G666" s="272">
        <v>1E-3</v>
      </c>
      <c r="H666" s="72">
        <v>2.58</v>
      </c>
      <c r="I666" s="274" t="s">
        <v>285</v>
      </c>
      <c r="J666" s="273"/>
      <c r="K666" s="72"/>
      <c r="L666" s="72"/>
      <c r="M666" s="72"/>
      <c r="N666" s="72"/>
      <c r="O666" s="72"/>
      <c r="P666" s="72"/>
      <c r="Q666" s="72"/>
      <c r="R666" s="72"/>
      <c r="S666" s="72"/>
      <c r="T666" s="318" t="str">
        <f t="shared" si="118"/>
        <v>トラック・バス</v>
      </c>
      <c r="U666" s="300" t="str">
        <f t="shared" si="119"/>
        <v>軽油</v>
      </c>
      <c r="V666" s="300" t="str">
        <f t="shared" si="120"/>
        <v>3.5 t～</v>
      </c>
      <c r="W666" s="300" t="str">
        <f t="shared" si="121"/>
        <v>H22</v>
      </c>
      <c r="X666" s="301" t="str">
        <f t="shared" si="122"/>
        <v>SKG</v>
      </c>
      <c r="Y666" s="287"/>
      <c r="Z666" s="300">
        <f t="shared" si="123"/>
        <v>0.05</v>
      </c>
      <c r="AA666" s="300">
        <f t="shared" si="124"/>
        <v>1E-3</v>
      </c>
      <c r="AB666" s="361">
        <f t="shared" si="125"/>
        <v>2.58</v>
      </c>
      <c r="AD666" s="72"/>
      <c r="AE666" s="72"/>
      <c r="AF666" s="72"/>
      <c r="AG666" s="72"/>
      <c r="AH666" s="72"/>
      <c r="AI666" s="72"/>
    </row>
    <row r="667" spans="1:35" x14ac:dyDescent="0.2">
      <c r="A667" s="72" t="str">
        <f>CONCATENATE(C667,E667)</f>
        <v>貨4軽SPG</v>
      </c>
      <c r="B667" s="357" t="s">
        <v>1348</v>
      </c>
      <c r="C667" s="72" t="s">
        <v>918</v>
      </c>
      <c r="D667" s="72" t="s">
        <v>1113</v>
      </c>
      <c r="E667" s="72" t="s">
        <v>395</v>
      </c>
      <c r="F667" s="72">
        <v>0.05</v>
      </c>
      <c r="G667" s="72">
        <v>1E-3</v>
      </c>
      <c r="H667" s="284">
        <v>2.58</v>
      </c>
      <c r="I667" s="12" t="s">
        <v>285</v>
      </c>
      <c r="K667" s="272"/>
      <c r="L667" s="272"/>
      <c r="M667" s="272"/>
      <c r="N667" s="272"/>
      <c r="O667" s="272"/>
      <c r="P667" s="272"/>
      <c r="Q667" s="272"/>
      <c r="R667" s="272"/>
      <c r="S667" s="272"/>
      <c r="T667" s="318" t="str">
        <f t="shared" si="118"/>
        <v>トラック・バス</v>
      </c>
      <c r="U667" s="300" t="str">
        <f t="shared" si="119"/>
        <v>軽油</v>
      </c>
      <c r="V667" s="300" t="str">
        <f t="shared" si="120"/>
        <v>3.5 t～</v>
      </c>
      <c r="W667" s="300" t="str">
        <f t="shared" si="121"/>
        <v>H22</v>
      </c>
      <c r="X667" s="301" t="str">
        <f t="shared" si="122"/>
        <v>SPG</v>
      </c>
      <c r="Y667" s="287"/>
      <c r="Z667" s="300">
        <f t="shared" si="123"/>
        <v>0.05</v>
      </c>
      <c r="AA667" s="300">
        <f t="shared" si="124"/>
        <v>1E-3</v>
      </c>
      <c r="AB667" s="361">
        <f t="shared" si="125"/>
        <v>2.58</v>
      </c>
    </row>
    <row r="668" spans="1:35" x14ac:dyDescent="0.2">
      <c r="A668" s="72" t="str">
        <f>CONCATENATE(C668,E668)</f>
        <v>貨4軽SRG</v>
      </c>
      <c r="B668" s="357" t="s">
        <v>1348</v>
      </c>
      <c r="C668" s="72" t="s">
        <v>918</v>
      </c>
      <c r="D668" s="72" t="s">
        <v>1113</v>
      </c>
      <c r="E668" s="72" t="s">
        <v>396</v>
      </c>
      <c r="F668" s="72">
        <v>0.05</v>
      </c>
      <c r="G668" s="72">
        <v>1E-3</v>
      </c>
      <c r="H668" s="72">
        <v>2.58</v>
      </c>
      <c r="I668" s="12" t="s">
        <v>285</v>
      </c>
      <c r="K668" s="272"/>
      <c r="L668" s="272"/>
      <c r="M668" s="272"/>
      <c r="N668" s="272"/>
      <c r="O668" s="272"/>
      <c r="P668" s="272"/>
      <c r="Q668" s="272"/>
      <c r="R668" s="272"/>
      <c r="S668" s="272"/>
      <c r="T668" s="318" t="str">
        <f t="shared" si="118"/>
        <v>トラック・バス</v>
      </c>
      <c r="U668" s="300" t="str">
        <f t="shared" si="119"/>
        <v>軽油</v>
      </c>
      <c r="V668" s="300" t="str">
        <f t="shared" si="120"/>
        <v>3.5 t～</v>
      </c>
      <c r="W668" s="300" t="str">
        <f t="shared" si="121"/>
        <v>H22</v>
      </c>
      <c r="X668" s="301" t="str">
        <f t="shared" si="122"/>
        <v>SRG</v>
      </c>
      <c r="Y668" s="287"/>
      <c r="Z668" s="300">
        <f t="shared" si="123"/>
        <v>0.05</v>
      </c>
      <c r="AA668" s="300">
        <f t="shared" si="124"/>
        <v>1E-3</v>
      </c>
      <c r="AB668" s="361">
        <f t="shared" si="125"/>
        <v>2.58</v>
      </c>
    </row>
    <row r="669" spans="1:35" x14ac:dyDescent="0.2">
      <c r="A669" s="72" t="str">
        <f t="shared" ref="A669:A674" si="127">CONCATENATE(C669,E669)</f>
        <v>貨4軽STG</v>
      </c>
      <c r="B669" s="357" t="s">
        <v>1348</v>
      </c>
      <c r="C669" s="72" t="s">
        <v>918</v>
      </c>
      <c r="D669" s="72" t="s">
        <v>1113</v>
      </c>
      <c r="E669" s="357" t="s">
        <v>1580</v>
      </c>
      <c r="F669" s="72">
        <v>0.05</v>
      </c>
      <c r="G669" s="72">
        <v>1E-3</v>
      </c>
      <c r="H669" s="72">
        <v>2.58</v>
      </c>
      <c r="I669" s="12" t="s">
        <v>285</v>
      </c>
      <c r="K669" s="272"/>
      <c r="L669" s="272"/>
      <c r="M669" s="272"/>
      <c r="N669" s="272"/>
      <c r="O669" s="272"/>
      <c r="P669" s="272"/>
      <c r="Q669" s="272"/>
      <c r="R669" s="272"/>
      <c r="S669" s="272"/>
      <c r="T669" s="318" t="str">
        <f t="shared" si="118"/>
        <v>トラック・バス</v>
      </c>
      <c r="U669" s="300" t="str">
        <f t="shared" si="119"/>
        <v>軽油</v>
      </c>
      <c r="V669" s="300" t="str">
        <f t="shared" si="120"/>
        <v>3.5 t～</v>
      </c>
      <c r="W669" s="300" t="str">
        <f t="shared" si="121"/>
        <v>H22</v>
      </c>
      <c r="X669" s="301" t="str">
        <f t="shared" si="122"/>
        <v>STG</v>
      </c>
      <c r="Y669" s="287"/>
      <c r="Z669" s="300">
        <f t="shared" si="123"/>
        <v>0.05</v>
      </c>
      <c r="AA669" s="300">
        <f t="shared" si="124"/>
        <v>1E-3</v>
      </c>
      <c r="AB669" s="361">
        <f t="shared" si="125"/>
        <v>2.58</v>
      </c>
    </row>
    <row r="670" spans="1:35" x14ac:dyDescent="0.2">
      <c r="A670" s="72" t="str">
        <f t="shared" si="127"/>
        <v>貨4軽SCG</v>
      </c>
      <c r="B670" s="357" t="s">
        <v>1348</v>
      </c>
      <c r="C670" s="72" t="s">
        <v>918</v>
      </c>
      <c r="D670" s="72" t="s">
        <v>1113</v>
      </c>
      <c r="E670" s="72" t="s">
        <v>397</v>
      </c>
      <c r="F670" s="72">
        <v>2.5000000000000001E-2</v>
      </c>
      <c r="G670" s="72">
        <v>5.0000000000000001E-4</v>
      </c>
      <c r="H670" s="284">
        <v>2.58</v>
      </c>
      <c r="I670" s="12" t="s">
        <v>241</v>
      </c>
      <c r="J670" s="72" t="s">
        <v>242</v>
      </c>
      <c r="K670" s="272"/>
      <c r="L670" s="272"/>
      <c r="M670" s="272"/>
      <c r="N670" s="272"/>
      <c r="O670" s="272"/>
      <c r="P670" s="272"/>
      <c r="Q670" s="272"/>
      <c r="R670" s="272"/>
      <c r="S670" s="272"/>
      <c r="T670" s="318" t="str">
        <f t="shared" si="118"/>
        <v>トラック・バス</v>
      </c>
      <c r="U670" s="300" t="str">
        <f t="shared" si="119"/>
        <v>軽油</v>
      </c>
      <c r="V670" s="300" t="str">
        <f t="shared" si="120"/>
        <v>3.5 t～</v>
      </c>
      <c r="W670" s="300" t="str">
        <f t="shared" si="121"/>
        <v>H22</v>
      </c>
      <c r="X670" s="301" t="str">
        <f t="shared" si="122"/>
        <v>SCG</v>
      </c>
      <c r="Y670" s="287"/>
      <c r="Z670" s="300">
        <f t="shared" si="123"/>
        <v>2.5000000000000001E-2</v>
      </c>
      <c r="AA670" s="300">
        <f t="shared" si="124"/>
        <v>5.0000000000000001E-4</v>
      </c>
      <c r="AB670" s="361">
        <f t="shared" si="125"/>
        <v>2.58</v>
      </c>
    </row>
    <row r="671" spans="1:35" x14ac:dyDescent="0.2">
      <c r="A671" s="72" t="str">
        <f t="shared" si="127"/>
        <v>貨4軽SJG</v>
      </c>
      <c r="B671" s="357" t="s">
        <v>1348</v>
      </c>
      <c r="C671" s="72" t="s">
        <v>918</v>
      </c>
      <c r="D671" s="72" t="s">
        <v>1113</v>
      </c>
      <c r="E671" s="72" t="s">
        <v>398</v>
      </c>
      <c r="F671" s="72">
        <v>2.5000000000000001E-2</v>
      </c>
      <c r="G671" s="72">
        <v>5.0000000000000001E-4</v>
      </c>
      <c r="H671" s="72">
        <v>2.58</v>
      </c>
      <c r="I671" s="12" t="s">
        <v>241</v>
      </c>
      <c r="J671" s="72" t="s">
        <v>242</v>
      </c>
      <c r="K671" s="272"/>
      <c r="L671" s="272"/>
      <c r="M671" s="272"/>
      <c r="N671" s="272"/>
      <c r="O671" s="272"/>
      <c r="P671" s="272"/>
      <c r="Q671" s="272"/>
      <c r="R671" s="272"/>
      <c r="S671" s="272"/>
      <c r="T671" s="318" t="str">
        <f t="shared" si="118"/>
        <v>トラック・バス</v>
      </c>
      <c r="U671" s="300" t="str">
        <f t="shared" si="119"/>
        <v>軽油</v>
      </c>
      <c r="V671" s="300" t="str">
        <f t="shared" si="120"/>
        <v>3.5 t～</v>
      </c>
      <c r="W671" s="300" t="str">
        <f t="shared" si="121"/>
        <v>H22</v>
      </c>
      <c r="X671" s="301" t="str">
        <f t="shared" si="122"/>
        <v>SJG</v>
      </c>
      <c r="Y671" s="287"/>
      <c r="Z671" s="300">
        <f t="shared" si="123"/>
        <v>2.5000000000000001E-2</v>
      </c>
      <c r="AA671" s="300">
        <f t="shared" si="124"/>
        <v>5.0000000000000001E-4</v>
      </c>
      <c r="AB671" s="361">
        <f t="shared" si="125"/>
        <v>2.58</v>
      </c>
    </row>
    <row r="672" spans="1:35" x14ac:dyDescent="0.2">
      <c r="A672" s="72" t="str">
        <f t="shared" si="127"/>
        <v>貨4軽SNG</v>
      </c>
      <c r="B672" s="357" t="s">
        <v>1348</v>
      </c>
      <c r="C672" s="72" t="s">
        <v>918</v>
      </c>
      <c r="D672" s="72" t="s">
        <v>1113</v>
      </c>
      <c r="E672" s="72" t="s">
        <v>399</v>
      </c>
      <c r="F672" s="72">
        <v>2.5000000000000001E-2</v>
      </c>
      <c r="G672" s="72">
        <v>5.0000000000000001E-4</v>
      </c>
      <c r="H672" s="284">
        <v>2.58</v>
      </c>
      <c r="I672" s="12" t="s">
        <v>241</v>
      </c>
      <c r="J672" s="72" t="s">
        <v>242</v>
      </c>
      <c r="K672" s="272"/>
      <c r="L672" s="272"/>
      <c r="M672" s="272"/>
      <c r="N672" s="272"/>
      <c r="O672" s="272"/>
      <c r="P672" s="272"/>
      <c r="Q672" s="272"/>
      <c r="R672" s="272"/>
      <c r="S672" s="272"/>
      <c r="T672" s="318" t="str">
        <f t="shared" si="118"/>
        <v>トラック・バス</v>
      </c>
      <c r="U672" s="300" t="str">
        <f t="shared" si="119"/>
        <v>軽油</v>
      </c>
      <c r="V672" s="300" t="str">
        <f t="shared" si="120"/>
        <v>3.5 t～</v>
      </c>
      <c r="W672" s="300" t="str">
        <f t="shared" si="121"/>
        <v>H22</v>
      </c>
      <c r="X672" s="301" t="str">
        <f t="shared" si="122"/>
        <v>SNG</v>
      </c>
      <c r="Y672" s="287"/>
      <c r="Z672" s="300">
        <f t="shared" si="123"/>
        <v>2.5000000000000001E-2</v>
      </c>
      <c r="AA672" s="300">
        <f t="shared" si="124"/>
        <v>5.0000000000000001E-4</v>
      </c>
      <c r="AB672" s="361">
        <f t="shared" si="125"/>
        <v>2.58</v>
      </c>
    </row>
    <row r="673" spans="1:35" x14ac:dyDescent="0.2">
      <c r="A673" s="72" t="str">
        <f t="shared" si="127"/>
        <v>貨4軽SQG</v>
      </c>
      <c r="B673" s="357" t="s">
        <v>1348</v>
      </c>
      <c r="C673" s="72" t="s">
        <v>918</v>
      </c>
      <c r="D673" s="72" t="s">
        <v>1113</v>
      </c>
      <c r="E673" s="72" t="s">
        <v>400</v>
      </c>
      <c r="F673" s="284">
        <v>2.5000000000000001E-2</v>
      </c>
      <c r="G673" s="72">
        <v>5.0000000000000001E-4</v>
      </c>
      <c r="H673" s="72">
        <v>2.58</v>
      </c>
      <c r="I673" s="12" t="s">
        <v>241</v>
      </c>
      <c r="J673" s="72" t="s">
        <v>242</v>
      </c>
      <c r="T673" s="318" t="str">
        <f t="shared" si="118"/>
        <v>トラック・バス</v>
      </c>
      <c r="U673" s="300" t="str">
        <f t="shared" si="119"/>
        <v>軽油</v>
      </c>
      <c r="V673" s="300" t="str">
        <f t="shared" si="120"/>
        <v>3.5 t～</v>
      </c>
      <c r="W673" s="300" t="str">
        <f t="shared" si="121"/>
        <v>H22</v>
      </c>
      <c r="X673" s="301" t="str">
        <f t="shared" si="122"/>
        <v>SQG</v>
      </c>
      <c r="Y673" s="287"/>
      <c r="Z673" s="300">
        <f t="shared" si="123"/>
        <v>2.5000000000000001E-2</v>
      </c>
      <c r="AA673" s="300">
        <f t="shared" si="124"/>
        <v>5.0000000000000001E-4</v>
      </c>
      <c r="AB673" s="361">
        <f t="shared" si="125"/>
        <v>2.58</v>
      </c>
    </row>
    <row r="674" spans="1:35" x14ac:dyDescent="0.2">
      <c r="A674" s="72" t="str">
        <f t="shared" si="127"/>
        <v>貨4軽SSG</v>
      </c>
      <c r="B674" s="357" t="s">
        <v>1348</v>
      </c>
      <c r="C674" s="72" t="s">
        <v>918</v>
      </c>
      <c r="D674" s="72" t="s">
        <v>1113</v>
      </c>
      <c r="E674" s="291" t="s">
        <v>1581</v>
      </c>
      <c r="F674" s="284">
        <v>2.5000000000000001E-2</v>
      </c>
      <c r="G674" s="72">
        <v>5.0000000000000001E-4</v>
      </c>
      <c r="H674" s="284">
        <v>2.58</v>
      </c>
      <c r="I674" s="12" t="s">
        <v>241</v>
      </c>
      <c r="J674" s="72" t="s">
        <v>242</v>
      </c>
      <c r="T674" s="318" t="str">
        <f t="shared" si="118"/>
        <v>トラック・バス</v>
      </c>
      <c r="U674" s="300" t="str">
        <f t="shared" si="119"/>
        <v>軽油</v>
      </c>
      <c r="V674" s="300" t="str">
        <f t="shared" si="120"/>
        <v>3.5 t～</v>
      </c>
      <c r="W674" s="300" t="str">
        <f t="shared" si="121"/>
        <v>H22</v>
      </c>
      <c r="X674" s="301" t="str">
        <f t="shared" si="122"/>
        <v>SSG</v>
      </c>
      <c r="Y674" s="287"/>
      <c r="Z674" s="300">
        <f t="shared" si="123"/>
        <v>2.5000000000000001E-2</v>
      </c>
      <c r="AA674" s="300">
        <f t="shared" si="124"/>
        <v>5.0000000000000001E-4</v>
      </c>
      <c r="AB674" s="361">
        <f t="shared" si="125"/>
        <v>2.58</v>
      </c>
    </row>
    <row r="675" spans="1:35" x14ac:dyDescent="0.2">
      <c r="A675" s="72" t="str">
        <f t="shared" ref="A675:A686" si="128">CONCATENATE(C675,E675)</f>
        <v>貨4軽SMG</v>
      </c>
      <c r="B675" s="357" t="s">
        <v>1348</v>
      </c>
      <c r="C675" s="72" t="s">
        <v>918</v>
      </c>
      <c r="D675" s="72" t="s">
        <v>1113</v>
      </c>
      <c r="E675" s="291" t="s">
        <v>1571</v>
      </c>
      <c r="F675" s="284">
        <v>1.2500000000000001E-2</v>
      </c>
      <c r="G675" s="291">
        <v>2.5000000000000001E-4</v>
      </c>
      <c r="H675" s="72">
        <v>2.58</v>
      </c>
      <c r="I675" s="12" t="s">
        <v>1480</v>
      </c>
      <c r="T675" s="318" t="str">
        <f t="shared" si="118"/>
        <v>トラック・バス</v>
      </c>
      <c r="U675" s="300" t="str">
        <f t="shared" si="119"/>
        <v>軽油</v>
      </c>
      <c r="V675" s="300" t="str">
        <f t="shared" si="120"/>
        <v>3.5 t～</v>
      </c>
      <c r="W675" s="300" t="str">
        <f t="shared" si="121"/>
        <v>H22</v>
      </c>
      <c r="X675" s="301" t="str">
        <f t="shared" si="122"/>
        <v>SMG</v>
      </c>
      <c r="Y675" s="287"/>
      <c r="Z675" s="300">
        <f t="shared" si="123"/>
        <v>1.2500000000000001E-2</v>
      </c>
      <c r="AA675" s="300">
        <f t="shared" si="124"/>
        <v>2.5000000000000001E-4</v>
      </c>
      <c r="AB675" s="361">
        <f t="shared" si="125"/>
        <v>2.58</v>
      </c>
    </row>
    <row r="676" spans="1:35" x14ac:dyDescent="0.2">
      <c r="A676" s="72" t="str">
        <f t="shared" si="128"/>
        <v>貨4軽TDG</v>
      </c>
      <c r="B676" s="357" t="s">
        <v>1348</v>
      </c>
      <c r="C676" s="72" t="s">
        <v>918</v>
      </c>
      <c r="D676" s="72" t="s">
        <v>1113</v>
      </c>
      <c r="E676" s="273" t="s">
        <v>401</v>
      </c>
      <c r="F676" s="272">
        <v>4.4999999999999998E-2</v>
      </c>
      <c r="G676" s="272">
        <v>9.0000000000000008E-4</v>
      </c>
      <c r="H676" s="284">
        <v>2.58</v>
      </c>
      <c r="I676" s="274" t="s">
        <v>285</v>
      </c>
      <c r="J676" s="273" t="s">
        <v>1119</v>
      </c>
      <c r="T676" s="318" t="str">
        <f t="shared" si="118"/>
        <v>トラック・バス</v>
      </c>
      <c r="U676" s="300" t="str">
        <f t="shared" si="119"/>
        <v>軽油</v>
      </c>
      <c r="V676" s="300" t="str">
        <f t="shared" si="120"/>
        <v>3.5 t～</v>
      </c>
      <c r="W676" s="300" t="str">
        <f t="shared" si="121"/>
        <v>H22</v>
      </c>
      <c r="X676" s="301" t="str">
        <f t="shared" si="122"/>
        <v>TDG</v>
      </c>
      <c r="Y676" s="380" t="s">
        <v>1705</v>
      </c>
      <c r="Z676" s="300">
        <f t="shared" si="123"/>
        <v>4.4999999999999998E-2</v>
      </c>
      <c r="AA676" s="300">
        <f t="shared" si="124"/>
        <v>9.0000000000000008E-4</v>
      </c>
      <c r="AB676" s="361">
        <f t="shared" si="125"/>
        <v>2.58</v>
      </c>
      <c r="AD676" s="272"/>
      <c r="AE676" s="272"/>
      <c r="AF676" s="272"/>
      <c r="AG676" s="272"/>
      <c r="AH676" s="272"/>
      <c r="AI676" s="272"/>
    </row>
    <row r="677" spans="1:35" x14ac:dyDescent="0.2">
      <c r="A677" s="72" t="str">
        <f t="shared" si="128"/>
        <v>貨4軽TKG</v>
      </c>
      <c r="B677" s="357" t="s">
        <v>1348</v>
      </c>
      <c r="C677" s="272" t="s">
        <v>918</v>
      </c>
      <c r="D677" s="273" t="s">
        <v>1113</v>
      </c>
      <c r="E677" s="273" t="s">
        <v>402</v>
      </c>
      <c r="F677" s="272">
        <v>4.4999999999999998E-2</v>
      </c>
      <c r="G677" s="272">
        <v>9.0000000000000008E-4</v>
      </c>
      <c r="H677" s="72">
        <v>2.58</v>
      </c>
      <c r="I677" s="274" t="s">
        <v>285</v>
      </c>
      <c r="J677" s="273" t="s">
        <v>1119</v>
      </c>
      <c r="T677" s="318" t="str">
        <f t="shared" si="118"/>
        <v>トラック・バス</v>
      </c>
      <c r="U677" s="300" t="str">
        <f t="shared" si="119"/>
        <v>軽油</v>
      </c>
      <c r="V677" s="300" t="str">
        <f t="shared" si="120"/>
        <v>3.5 t～</v>
      </c>
      <c r="W677" s="300" t="str">
        <f t="shared" si="121"/>
        <v>H22</v>
      </c>
      <c r="X677" s="301" t="str">
        <f t="shared" si="122"/>
        <v>TKG</v>
      </c>
      <c r="Y677" s="380" t="s">
        <v>1705</v>
      </c>
      <c r="Z677" s="300">
        <f t="shared" si="123"/>
        <v>4.4999999999999998E-2</v>
      </c>
      <c r="AA677" s="300">
        <f t="shared" si="124"/>
        <v>9.0000000000000008E-4</v>
      </c>
      <c r="AB677" s="361">
        <f t="shared" si="125"/>
        <v>2.58</v>
      </c>
      <c r="AD677" s="272"/>
      <c r="AE677" s="272"/>
      <c r="AF677" s="272"/>
      <c r="AG677" s="272"/>
      <c r="AH677" s="272"/>
      <c r="AI677" s="272"/>
    </row>
    <row r="678" spans="1:35" s="272" customFormat="1" x14ac:dyDescent="0.2">
      <c r="A678" s="72" t="str">
        <f t="shared" si="128"/>
        <v>貨4軽TPG</v>
      </c>
      <c r="B678" s="357" t="s">
        <v>1348</v>
      </c>
      <c r="C678" s="272" t="s">
        <v>918</v>
      </c>
      <c r="D678" s="273" t="s">
        <v>1113</v>
      </c>
      <c r="E678" s="273" t="s">
        <v>403</v>
      </c>
      <c r="F678" s="272">
        <v>4.4999999999999998E-2</v>
      </c>
      <c r="G678" s="272">
        <v>9.0000000000000008E-4</v>
      </c>
      <c r="H678" s="72">
        <v>2.58</v>
      </c>
      <c r="I678" s="274" t="s">
        <v>285</v>
      </c>
      <c r="J678" s="273" t="s">
        <v>1119</v>
      </c>
      <c r="K678" s="72"/>
      <c r="L678" s="72"/>
      <c r="M678" s="72"/>
      <c r="N678" s="72"/>
      <c r="O678" s="72"/>
      <c r="P678" s="72"/>
      <c r="Q678" s="72"/>
      <c r="R678" s="72"/>
      <c r="S678" s="72"/>
      <c r="T678" s="318" t="str">
        <f t="shared" si="118"/>
        <v>トラック・バス</v>
      </c>
      <c r="U678" s="300" t="str">
        <f t="shared" si="119"/>
        <v>軽油</v>
      </c>
      <c r="V678" s="300" t="str">
        <f t="shared" si="120"/>
        <v>3.5 t～</v>
      </c>
      <c r="W678" s="300" t="str">
        <f t="shared" si="121"/>
        <v>H22</v>
      </c>
      <c r="X678" s="301" t="str">
        <f t="shared" si="122"/>
        <v>TPG</v>
      </c>
      <c r="Y678" s="380" t="s">
        <v>1705</v>
      </c>
      <c r="Z678" s="300">
        <f t="shared" si="123"/>
        <v>4.4999999999999998E-2</v>
      </c>
      <c r="AA678" s="300">
        <f t="shared" si="124"/>
        <v>9.0000000000000008E-4</v>
      </c>
      <c r="AB678" s="361">
        <f t="shared" si="125"/>
        <v>2.58</v>
      </c>
    </row>
    <row r="679" spans="1:35" s="272" customFormat="1" x14ac:dyDescent="0.2">
      <c r="A679" s="72" t="str">
        <f t="shared" si="128"/>
        <v>貨4軽TRG</v>
      </c>
      <c r="B679" s="357" t="s">
        <v>1348</v>
      </c>
      <c r="C679" s="72" t="s">
        <v>918</v>
      </c>
      <c r="D679" s="72" t="s">
        <v>1113</v>
      </c>
      <c r="E679" s="72" t="s">
        <v>404</v>
      </c>
      <c r="F679" s="72">
        <v>4.4999999999999998E-2</v>
      </c>
      <c r="G679" s="72">
        <v>9.0000000000000008E-4</v>
      </c>
      <c r="H679" s="284">
        <v>2.58</v>
      </c>
      <c r="I679" s="12" t="s">
        <v>285</v>
      </c>
      <c r="J679" s="72" t="s">
        <v>1119</v>
      </c>
      <c r="K679" s="72"/>
      <c r="L679" s="72"/>
      <c r="M679" s="72"/>
      <c r="N679" s="72"/>
      <c r="O679" s="72"/>
      <c r="P679" s="72"/>
      <c r="Q679" s="72"/>
      <c r="R679" s="72"/>
      <c r="S679" s="72"/>
      <c r="T679" s="318" t="str">
        <f t="shared" si="118"/>
        <v>トラック・バス</v>
      </c>
      <c r="U679" s="300" t="str">
        <f t="shared" si="119"/>
        <v>軽油</v>
      </c>
      <c r="V679" s="300" t="str">
        <f t="shared" si="120"/>
        <v>3.5 t～</v>
      </c>
      <c r="W679" s="300" t="str">
        <f t="shared" si="121"/>
        <v>H22</v>
      </c>
      <c r="X679" s="301" t="str">
        <f t="shared" si="122"/>
        <v>TRG</v>
      </c>
      <c r="Y679" s="380" t="s">
        <v>1705</v>
      </c>
      <c r="Z679" s="300">
        <f t="shared" si="123"/>
        <v>4.4999999999999998E-2</v>
      </c>
      <c r="AA679" s="300">
        <f t="shared" si="124"/>
        <v>9.0000000000000008E-4</v>
      </c>
      <c r="AB679" s="361">
        <f t="shared" si="125"/>
        <v>2.58</v>
      </c>
    </row>
    <row r="680" spans="1:35" s="272" customFormat="1" x14ac:dyDescent="0.2">
      <c r="A680" s="72" t="str">
        <f t="shared" ref="A680:A685" si="129">CONCATENATE(C680,E680)</f>
        <v>貨4軽TTG</v>
      </c>
      <c r="B680" s="357" t="s">
        <v>1348</v>
      </c>
      <c r="C680" s="272" t="s">
        <v>918</v>
      </c>
      <c r="D680" s="273" t="s">
        <v>1113</v>
      </c>
      <c r="E680" s="357" t="s">
        <v>1582</v>
      </c>
      <c r="F680" s="72">
        <v>4.4999999999999998E-2</v>
      </c>
      <c r="G680" s="72">
        <v>9.0000000000000008E-4</v>
      </c>
      <c r="H680" s="72">
        <v>2.58</v>
      </c>
      <c r="I680" s="12" t="s">
        <v>285</v>
      </c>
      <c r="J680" s="72" t="s">
        <v>1119</v>
      </c>
      <c r="K680" s="72"/>
      <c r="L680" s="72"/>
      <c r="M680" s="72"/>
      <c r="N680" s="72"/>
      <c r="O680" s="72"/>
      <c r="P680" s="72"/>
      <c r="Q680" s="72"/>
      <c r="R680" s="72"/>
      <c r="S680" s="72"/>
      <c r="T680" s="318" t="str">
        <f t="shared" si="118"/>
        <v>トラック・バス</v>
      </c>
      <c r="U680" s="300" t="str">
        <f t="shared" si="119"/>
        <v>軽油</v>
      </c>
      <c r="V680" s="300" t="str">
        <f t="shared" si="120"/>
        <v>3.5 t～</v>
      </c>
      <c r="W680" s="300" t="str">
        <f t="shared" si="121"/>
        <v>H22</v>
      </c>
      <c r="X680" s="301" t="str">
        <f t="shared" si="122"/>
        <v>TTG</v>
      </c>
      <c r="Y680" s="380" t="s">
        <v>1705</v>
      </c>
      <c r="Z680" s="300">
        <f t="shared" si="123"/>
        <v>4.4999999999999998E-2</v>
      </c>
      <c r="AA680" s="300">
        <f t="shared" si="124"/>
        <v>9.0000000000000008E-4</v>
      </c>
      <c r="AB680" s="361">
        <f t="shared" si="125"/>
        <v>2.58</v>
      </c>
    </row>
    <row r="681" spans="1:35" s="272" customFormat="1" x14ac:dyDescent="0.2">
      <c r="A681" s="72" t="str">
        <f t="shared" si="129"/>
        <v>貨4軽TCG</v>
      </c>
      <c r="B681" s="357" t="s">
        <v>1348</v>
      </c>
      <c r="C681" s="72" t="s">
        <v>918</v>
      </c>
      <c r="D681" s="72" t="s">
        <v>1113</v>
      </c>
      <c r="E681" s="72" t="s">
        <v>405</v>
      </c>
      <c r="F681" s="72">
        <v>4.4999999999999998E-2</v>
      </c>
      <c r="G681" s="72">
        <v>9.0000000000000008E-4</v>
      </c>
      <c r="H681" s="284">
        <v>2.58</v>
      </c>
      <c r="I681" s="12" t="s">
        <v>241</v>
      </c>
      <c r="J681" s="72" t="s">
        <v>1123</v>
      </c>
      <c r="K681" s="72"/>
      <c r="L681" s="72"/>
      <c r="M681" s="72"/>
      <c r="N681" s="72"/>
      <c r="O681" s="72"/>
      <c r="P681" s="72"/>
      <c r="Q681" s="72"/>
      <c r="R681" s="72"/>
      <c r="S681" s="72"/>
      <c r="T681" s="318" t="str">
        <f t="shared" si="118"/>
        <v>トラック・バス</v>
      </c>
      <c r="U681" s="300" t="str">
        <f t="shared" si="119"/>
        <v>軽油</v>
      </c>
      <c r="V681" s="300" t="str">
        <f t="shared" si="120"/>
        <v>3.5 t～</v>
      </c>
      <c r="W681" s="300" t="str">
        <f t="shared" si="121"/>
        <v>H22</v>
      </c>
      <c r="X681" s="301" t="str">
        <f t="shared" si="122"/>
        <v>TCG</v>
      </c>
      <c r="Y681" s="380" t="s">
        <v>1705</v>
      </c>
      <c r="Z681" s="300">
        <f t="shared" si="123"/>
        <v>4.4999999999999998E-2</v>
      </c>
      <c r="AA681" s="300">
        <f t="shared" si="124"/>
        <v>9.0000000000000008E-4</v>
      </c>
      <c r="AB681" s="361">
        <f t="shared" si="125"/>
        <v>2.58</v>
      </c>
    </row>
    <row r="682" spans="1:35" s="272" customFormat="1" x14ac:dyDescent="0.2">
      <c r="A682" s="72" t="str">
        <f t="shared" si="129"/>
        <v>貨4軽TJG</v>
      </c>
      <c r="B682" s="357" t="s">
        <v>1348</v>
      </c>
      <c r="C682" s="272" t="s">
        <v>918</v>
      </c>
      <c r="D682" s="273" t="s">
        <v>1113</v>
      </c>
      <c r="E682" s="72" t="s">
        <v>406</v>
      </c>
      <c r="F682" s="72">
        <v>4.4999999999999998E-2</v>
      </c>
      <c r="G682" s="72">
        <v>9.0000000000000008E-4</v>
      </c>
      <c r="H682" s="72">
        <v>2.58</v>
      </c>
      <c r="I682" s="12" t="s">
        <v>241</v>
      </c>
      <c r="J682" s="72" t="s">
        <v>1123</v>
      </c>
      <c r="K682" s="72"/>
      <c r="L682" s="72"/>
      <c r="M682" s="72"/>
      <c r="N682" s="72"/>
      <c r="O682" s="72"/>
      <c r="P682" s="72"/>
      <c r="Q682" s="72"/>
      <c r="R682" s="72"/>
      <c r="S682" s="72"/>
      <c r="T682" s="318" t="str">
        <f t="shared" si="118"/>
        <v>トラック・バス</v>
      </c>
      <c r="U682" s="300" t="str">
        <f t="shared" si="119"/>
        <v>軽油</v>
      </c>
      <c r="V682" s="300" t="str">
        <f t="shared" si="120"/>
        <v>3.5 t～</v>
      </c>
      <c r="W682" s="300" t="str">
        <f t="shared" si="121"/>
        <v>H22</v>
      </c>
      <c r="X682" s="301" t="str">
        <f t="shared" si="122"/>
        <v>TJG</v>
      </c>
      <c r="Y682" s="380" t="s">
        <v>1705</v>
      </c>
      <c r="Z682" s="300">
        <f t="shared" si="123"/>
        <v>4.4999999999999998E-2</v>
      </c>
      <c r="AA682" s="300">
        <f t="shared" si="124"/>
        <v>9.0000000000000008E-4</v>
      </c>
      <c r="AB682" s="361">
        <f t="shared" si="125"/>
        <v>2.58</v>
      </c>
      <c r="AD682" s="275"/>
      <c r="AE682" s="275"/>
      <c r="AF682" s="275"/>
      <c r="AG682" s="275"/>
      <c r="AH682" s="275"/>
      <c r="AI682" s="275"/>
    </row>
    <row r="683" spans="1:35" s="272" customFormat="1" x14ac:dyDescent="0.2">
      <c r="A683" s="72" t="str">
        <f t="shared" si="129"/>
        <v>貨4軽TNG</v>
      </c>
      <c r="B683" s="357" t="s">
        <v>1348</v>
      </c>
      <c r="C683" s="72" t="s">
        <v>918</v>
      </c>
      <c r="D683" s="72" t="s">
        <v>1113</v>
      </c>
      <c r="E683" s="72" t="s">
        <v>407</v>
      </c>
      <c r="F683" s="72">
        <v>4.4999999999999998E-2</v>
      </c>
      <c r="G683" s="72">
        <v>9.0000000000000008E-4</v>
      </c>
      <c r="H683" s="284">
        <v>2.58</v>
      </c>
      <c r="I683" s="12" t="s">
        <v>241</v>
      </c>
      <c r="J683" s="72" t="s">
        <v>1123</v>
      </c>
      <c r="K683" s="72"/>
      <c r="L683" s="72"/>
      <c r="M683" s="72"/>
      <c r="N683" s="72"/>
      <c r="O683" s="72"/>
      <c r="P683" s="72"/>
      <c r="Q683" s="72"/>
      <c r="R683" s="72"/>
      <c r="S683" s="72"/>
      <c r="T683" s="318" t="str">
        <f t="shared" si="118"/>
        <v>トラック・バス</v>
      </c>
      <c r="U683" s="300" t="str">
        <f t="shared" si="119"/>
        <v>軽油</v>
      </c>
      <c r="V683" s="300" t="str">
        <f t="shared" si="120"/>
        <v>3.5 t～</v>
      </c>
      <c r="W683" s="300" t="str">
        <f t="shared" si="121"/>
        <v>H22</v>
      </c>
      <c r="X683" s="301" t="str">
        <f t="shared" si="122"/>
        <v>TNG</v>
      </c>
      <c r="Y683" s="380" t="s">
        <v>1705</v>
      </c>
      <c r="Z683" s="300">
        <f t="shared" si="123"/>
        <v>4.4999999999999998E-2</v>
      </c>
      <c r="AA683" s="300">
        <f t="shared" si="124"/>
        <v>9.0000000000000008E-4</v>
      </c>
      <c r="AB683" s="361">
        <f t="shared" si="125"/>
        <v>2.58</v>
      </c>
      <c r="AD683" s="275"/>
      <c r="AE683" s="275"/>
      <c r="AF683" s="275"/>
      <c r="AG683" s="275"/>
      <c r="AH683" s="275"/>
      <c r="AI683" s="275"/>
    </row>
    <row r="684" spans="1:35" s="275" customFormat="1" x14ac:dyDescent="0.2">
      <c r="A684" s="72" t="str">
        <f t="shared" si="129"/>
        <v>貨4軽TQG</v>
      </c>
      <c r="B684" s="357" t="s">
        <v>1348</v>
      </c>
      <c r="C684" s="272" t="s">
        <v>918</v>
      </c>
      <c r="D684" s="273" t="s">
        <v>1113</v>
      </c>
      <c r="E684" s="72" t="s">
        <v>408</v>
      </c>
      <c r="F684" s="72">
        <v>4.4999999999999998E-2</v>
      </c>
      <c r="G684" s="72">
        <v>9.0000000000000008E-4</v>
      </c>
      <c r="H684" s="72">
        <v>2.58</v>
      </c>
      <c r="I684" s="12" t="s">
        <v>241</v>
      </c>
      <c r="J684" s="72" t="s">
        <v>1123</v>
      </c>
      <c r="K684" s="272"/>
      <c r="L684" s="272"/>
      <c r="M684" s="272"/>
      <c r="N684" s="272"/>
      <c r="O684" s="272"/>
      <c r="P684" s="272"/>
      <c r="Q684" s="272"/>
      <c r="R684" s="272"/>
      <c r="S684" s="272"/>
      <c r="T684" s="318" t="str">
        <f t="shared" si="118"/>
        <v>トラック・バス</v>
      </c>
      <c r="U684" s="300" t="str">
        <f t="shared" si="119"/>
        <v>軽油</v>
      </c>
      <c r="V684" s="300" t="str">
        <f t="shared" si="120"/>
        <v>3.5 t～</v>
      </c>
      <c r="W684" s="300" t="str">
        <f t="shared" si="121"/>
        <v>H22</v>
      </c>
      <c r="X684" s="301" t="str">
        <f t="shared" si="122"/>
        <v>TQG</v>
      </c>
      <c r="Y684" s="380" t="s">
        <v>1705</v>
      </c>
      <c r="Z684" s="300">
        <f t="shared" si="123"/>
        <v>4.4999999999999998E-2</v>
      </c>
      <c r="AA684" s="300">
        <f t="shared" si="124"/>
        <v>9.0000000000000008E-4</v>
      </c>
      <c r="AB684" s="361">
        <f t="shared" si="125"/>
        <v>2.58</v>
      </c>
      <c r="AD684" s="72"/>
      <c r="AE684" s="72"/>
      <c r="AF684" s="72"/>
      <c r="AG684" s="72"/>
      <c r="AH684" s="72"/>
      <c r="AI684" s="72"/>
    </row>
    <row r="685" spans="1:35" s="275" customFormat="1" x14ac:dyDescent="0.2">
      <c r="A685" s="72" t="str">
        <f t="shared" si="129"/>
        <v>貨4軽TSG</v>
      </c>
      <c r="B685" s="357" t="s">
        <v>1348</v>
      </c>
      <c r="C685" s="72" t="s">
        <v>918</v>
      </c>
      <c r="D685" s="72" t="s">
        <v>1113</v>
      </c>
      <c r="E685" s="291" t="s">
        <v>1583</v>
      </c>
      <c r="F685" s="72">
        <v>4.4999999999999998E-2</v>
      </c>
      <c r="G685" s="72">
        <v>9.0000000000000008E-4</v>
      </c>
      <c r="H685" s="284">
        <v>2.58</v>
      </c>
      <c r="I685" s="12" t="s">
        <v>241</v>
      </c>
      <c r="J685" s="72" t="s">
        <v>1123</v>
      </c>
      <c r="K685" s="272"/>
      <c r="L685" s="272"/>
      <c r="M685" s="272"/>
      <c r="N685" s="272"/>
      <c r="O685" s="272"/>
      <c r="P685" s="272"/>
      <c r="Q685" s="272"/>
      <c r="R685" s="272"/>
      <c r="S685" s="272"/>
      <c r="T685" s="318" t="str">
        <f t="shared" si="118"/>
        <v>トラック・バス</v>
      </c>
      <c r="U685" s="300" t="str">
        <f t="shared" si="119"/>
        <v>軽油</v>
      </c>
      <c r="V685" s="300" t="str">
        <f t="shared" si="120"/>
        <v>3.5 t～</v>
      </c>
      <c r="W685" s="300" t="str">
        <f t="shared" si="121"/>
        <v>H22</v>
      </c>
      <c r="X685" s="301" t="str">
        <f t="shared" si="122"/>
        <v>TSG</v>
      </c>
      <c r="Y685" s="380" t="s">
        <v>1705</v>
      </c>
      <c r="Z685" s="300">
        <f t="shared" si="123"/>
        <v>4.4999999999999998E-2</v>
      </c>
      <c r="AA685" s="300">
        <f t="shared" si="124"/>
        <v>9.0000000000000008E-4</v>
      </c>
      <c r="AB685" s="361">
        <f t="shared" si="125"/>
        <v>2.58</v>
      </c>
      <c r="AD685" s="72"/>
      <c r="AE685" s="72"/>
      <c r="AF685" s="72"/>
      <c r="AG685" s="72"/>
      <c r="AH685" s="72"/>
      <c r="AI685" s="72"/>
    </row>
    <row r="686" spans="1:35" x14ac:dyDescent="0.2">
      <c r="A686" s="72" t="str">
        <f t="shared" si="128"/>
        <v>貨4軽TMG</v>
      </c>
      <c r="B686" s="357" t="s">
        <v>1348</v>
      </c>
      <c r="C686" s="72" t="s">
        <v>918</v>
      </c>
      <c r="D686" s="72" t="s">
        <v>1113</v>
      </c>
      <c r="E686" s="291" t="s">
        <v>1572</v>
      </c>
      <c r="F686" s="72">
        <v>4.4999999999999998E-2</v>
      </c>
      <c r="G686" s="72">
        <v>9.0000000000000008E-4</v>
      </c>
      <c r="H686" s="72">
        <v>2.58</v>
      </c>
      <c r="I686" s="12" t="s">
        <v>1480</v>
      </c>
      <c r="K686" s="272"/>
      <c r="L686" s="272"/>
      <c r="M686" s="272"/>
      <c r="N686" s="272"/>
      <c r="O686" s="272"/>
      <c r="P686" s="272"/>
      <c r="Q686" s="272"/>
      <c r="R686" s="272"/>
      <c r="S686" s="272"/>
      <c r="T686" s="318" t="str">
        <f t="shared" si="118"/>
        <v>トラック・バス</v>
      </c>
      <c r="U686" s="300" t="str">
        <f t="shared" si="119"/>
        <v>軽油</v>
      </c>
      <c r="V686" s="300" t="str">
        <f t="shared" si="120"/>
        <v>3.5 t～</v>
      </c>
      <c r="W686" s="300" t="str">
        <f t="shared" si="121"/>
        <v>H22</v>
      </c>
      <c r="X686" s="301" t="str">
        <f t="shared" si="122"/>
        <v>TMG</v>
      </c>
      <c r="Y686" s="380" t="s">
        <v>1705</v>
      </c>
      <c r="Z686" s="300">
        <f t="shared" si="123"/>
        <v>4.4999999999999998E-2</v>
      </c>
      <c r="AA686" s="300">
        <f t="shared" si="124"/>
        <v>9.0000000000000008E-4</v>
      </c>
      <c r="AB686" s="361">
        <f t="shared" si="125"/>
        <v>2.58</v>
      </c>
    </row>
    <row r="687" spans="1:35" x14ac:dyDescent="0.2">
      <c r="A687" s="72" t="str">
        <f t="shared" ref="A687:A692" si="130">CONCATENATE(C687,E687)</f>
        <v>貨4軽2DG</v>
      </c>
      <c r="B687" s="357" t="s">
        <v>1478</v>
      </c>
      <c r="C687" s="72" t="s">
        <v>918</v>
      </c>
      <c r="D687" s="291" t="s">
        <v>1373</v>
      </c>
      <c r="E687" s="291" t="s">
        <v>1377</v>
      </c>
      <c r="F687" s="291">
        <v>0.03</v>
      </c>
      <c r="G687" s="291">
        <v>1E-3</v>
      </c>
      <c r="H687" s="72">
        <v>2.58</v>
      </c>
      <c r="I687" s="12" t="s">
        <v>1745</v>
      </c>
      <c r="K687" s="272"/>
      <c r="L687" s="272"/>
      <c r="M687" s="272"/>
      <c r="N687" s="272"/>
      <c r="O687" s="272"/>
      <c r="P687" s="272"/>
      <c r="Q687" s="272"/>
      <c r="R687" s="272"/>
      <c r="S687" s="272"/>
      <c r="T687" s="318" t="str">
        <f t="shared" si="118"/>
        <v>トラック・バス</v>
      </c>
      <c r="U687" s="300" t="str">
        <f t="shared" si="119"/>
        <v>軽油</v>
      </c>
      <c r="V687" s="300" t="str">
        <f t="shared" si="120"/>
        <v>3.5 t～</v>
      </c>
      <c r="W687" s="300" t="str">
        <f t="shared" si="121"/>
        <v>H28</v>
      </c>
      <c r="X687" s="301" t="str">
        <f t="shared" si="122"/>
        <v>2DG</v>
      </c>
      <c r="Y687" s="287"/>
      <c r="Z687" s="300">
        <f t="shared" si="123"/>
        <v>0.03</v>
      </c>
      <c r="AA687" s="300">
        <f t="shared" si="124"/>
        <v>1E-3</v>
      </c>
      <c r="AB687" s="361">
        <f t="shared" si="125"/>
        <v>2.58</v>
      </c>
    </row>
    <row r="688" spans="1:35" x14ac:dyDescent="0.2">
      <c r="A688" s="72" t="str">
        <f t="shared" si="130"/>
        <v>貨4軽2KG</v>
      </c>
      <c r="B688" s="357" t="s">
        <v>1478</v>
      </c>
      <c r="C688" s="72" t="s">
        <v>918</v>
      </c>
      <c r="D688" s="291" t="s">
        <v>1374</v>
      </c>
      <c r="E688" s="291" t="s">
        <v>1379</v>
      </c>
      <c r="F688" s="291">
        <v>0.03</v>
      </c>
      <c r="G688" s="291">
        <v>1E-3</v>
      </c>
      <c r="H688" s="284">
        <v>2.58</v>
      </c>
      <c r="I688" s="12" t="s">
        <v>1745</v>
      </c>
      <c r="K688" s="272"/>
      <c r="L688" s="272"/>
      <c r="M688" s="272"/>
      <c r="N688" s="272"/>
      <c r="O688" s="272"/>
      <c r="P688" s="272"/>
      <c r="Q688" s="272"/>
      <c r="R688" s="272"/>
      <c r="S688" s="272"/>
      <c r="T688" s="318" t="str">
        <f t="shared" si="118"/>
        <v>トラック・バス</v>
      </c>
      <c r="U688" s="300" t="str">
        <f t="shared" si="119"/>
        <v>軽油</v>
      </c>
      <c r="V688" s="300" t="str">
        <f t="shared" si="120"/>
        <v>3.5 t～</v>
      </c>
      <c r="W688" s="300" t="str">
        <f t="shared" si="121"/>
        <v>H28</v>
      </c>
      <c r="X688" s="301" t="str">
        <f t="shared" si="122"/>
        <v>2KG</v>
      </c>
      <c r="Y688" s="287"/>
      <c r="Z688" s="300">
        <f t="shared" si="123"/>
        <v>0.03</v>
      </c>
      <c r="AA688" s="300">
        <f t="shared" si="124"/>
        <v>1E-3</v>
      </c>
      <c r="AB688" s="361">
        <f t="shared" si="125"/>
        <v>2.58</v>
      </c>
    </row>
    <row r="689" spans="1:28" x14ac:dyDescent="0.2">
      <c r="A689" s="72" t="str">
        <f t="shared" si="130"/>
        <v>貨4軽2PG</v>
      </c>
      <c r="B689" s="357" t="s">
        <v>1479</v>
      </c>
      <c r="C689" s="72" t="s">
        <v>918</v>
      </c>
      <c r="D689" s="291" t="s">
        <v>1375</v>
      </c>
      <c r="E689" s="291" t="s">
        <v>1380</v>
      </c>
      <c r="F689" s="291">
        <v>0.03</v>
      </c>
      <c r="G689" s="291">
        <v>1E-3</v>
      </c>
      <c r="H689" s="72">
        <v>2.58</v>
      </c>
      <c r="I689" s="12" t="s">
        <v>1745</v>
      </c>
      <c r="K689" s="272"/>
      <c r="L689" s="272"/>
      <c r="M689" s="272"/>
      <c r="N689" s="272"/>
      <c r="O689" s="272"/>
      <c r="P689" s="272"/>
      <c r="Q689" s="272"/>
      <c r="R689" s="272"/>
      <c r="S689" s="272"/>
      <c r="T689" s="318" t="str">
        <f t="shared" si="118"/>
        <v>トラック・バス</v>
      </c>
      <c r="U689" s="300" t="str">
        <f t="shared" si="119"/>
        <v>軽油</v>
      </c>
      <c r="V689" s="300" t="str">
        <f t="shared" si="120"/>
        <v>3.5 t～</v>
      </c>
      <c r="W689" s="300" t="str">
        <f t="shared" si="121"/>
        <v>H28</v>
      </c>
      <c r="X689" s="301" t="str">
        <f t="shared" si="122"/>
        <v>2PG</v>
      </c>
      <c r="Y689" s="287"/>
      <c r="Z689" s="300">
        <f t="shared" si="123"/>
        <v>0.03</v>
      </c>
      <c r="AA689" s="300">
        <f t="shared" si="124"/>
        <v>1E-3</v>
      </c>
      <c r="AB689" s="361">
        <f t="shared" si="125"/>
        <v>2.58</v>
      </c>
    </row>
    <row r="690" spans="1:28" x14ac:dyDescent="0.2">
      <c r="A690" s="72" t="str">
        <f t="shared" si="130"/>
        <v>貨4軽2RG</v>
      </c>
      <c r="B690" s="357" t="s">
        <v>1479</v>
      </c>
      <c r="C690" s="72" t="s">
        <v>918</v>
      </c>
      <c r="D690" s="291" t="s">
        <v>1376</v>
      </c>
      <c r="E690" s="291" t="s">
        <v>1381</v>
      </c>
      <c r="F690" s="291">
        <v>0.03</v>
      </c>
      <c r="G690" s="291">
        <v>1E-3</v>
      </c>
      <c r="H690" s="284">
        <v>2.58</v>
      </c>
      <c r="I690" s="12" t="s">
        <v>1745</v>
      </c>
      <c r="K690" s="275"/>
      <c r="L690" s="275"/>
      <c r="M690" s="275"/>
      <c r="N690" s="275"/>
      <c r="O690" s="275"/>
      <c r="P690" s="275"/>
      <c r="Q690" s="275"/>
      <c r="R690" s="275"/>
      <c r="S690" s="275"/>
      <c r="T690" s="318" t="str">
        <f t="shared" si="118"/>
        <v>トラック・バス</v>
      </c>
      <c r="U690" s="300" t="str">
        <f t="shared" si="119"/>
        <v>軽油</v>
      </c>
      <c r="V690" s="300" t="str">
        <f t="shared" si="120"/>
        <v>3.5 t～</v>
      </c>
      <c r="W690" s="300" t="str">
        <f t="shared" si="121"/>
        <v>H28</v>
      </c>
      <c r="X690" s="301" t="str">
        <f t="shared" si="122"/>
        <v>2RG</v>
      </c>
      <c r="Y690" s="287"/>
      <c r="Z690" s="300">
        <f t="shared" si="123"/>
        <v>0.03</v>
      </c>
      <c r="AA690" s="300">
        <f t="shared" si="124"/>
        <v>1E-3</v>
      </c>
      <c r="AB690" s="361">
        <f t="shared" si="125"/>
        <v>2.58</v>
      </c>
    </row>
    <row r="691" spans="1:28" x14ac:dyDescent="0.2">
      <c r="A691" s="72" t="str">
        <f t="shared" si="130"/>
        <v>貨4軽2TG</v>
      </c>
      <c r="B691" s="357" t="s">
        <v>1479</v>
      </c>
      <c r="C691" s="72" t="s">
        <v>918</v>
      </c>
      <c r="D691" s="291" t="s">
        <v>1375</v>
      </c>
      <c r="E691" s="291" t="s">
        <v>1382</v>
      </c>
      <c r="F691" s="291">
        <v>0.03</v>
      </c>
      <c r="G691" s="291">
        <v>1E-3</v>
      </c>
      <c r="H691" s="72">
        <v>2.58</v>
      </c>
      <c r="I691" s="12" t="s">
        <v>1745</v>
      </c>
      <c r="K691" s="275"/>
      <c r="L691" s="275"/>
      <c r="M691" s="275"/>
      <c r="N691" s="275"/>
      <c r="O691" s="275"/>
      <c r="P691" s="275"/>
      <c r="Q691" s="275"/>
      <c r="R691" s="275"/>
      <c r="S691" s="275"/>
      <c r="T691" s="318" t="str">
        <f t="shared" si="118"/>
        <v>トラック・バス</v>
      </c>
      <c r="U691" s="300" t="str">
        <f t="shared" si="119"/>
        <v>軽油</v>
      </c>
      <c r="V691" s="300" t="str">
        <f t="shared" si="120"/>
        <v>3.5 t～</v>
      </c>
      <c r="W691" s="300" t="str">
        <f t="shared" si="121"/>
        <v>H28</v>
      </c>
      <c r="X691" s="301" t="str">
        <f t="shared" si="122"/>
        <v>2TG</v>
      </c>
      <c r="Y691" s="287"/>
      <c r="Z691" s="300">
        <f t="shared" si="123"/>
        <v>0.03</v>
      </c>
      <c r="AA691" s="300">
        <f t="shared" si="124"/>
        <v>1E-3</v>
      </c>
      <c r="AB691" s="361">
        <f t="shared" si="125"/>
        <v>2.58</v>
      </c>
    </row>
    <row r="692" spans="1:28" x14ac:dyDescent="0.2">
      <c r="A692" s="72" t="str">
        <f t="shared" si="130"/>
        <v>貨4軽2CG</v>
      </c>
      <c r="B692" s="357" t="s">
        <v>1479</v>
      </c>
      <c r="C692" s="72" t="s">
        <v>918</v>
      </c>
      <c r="D692" s="291" t="s">
        <v>1376</v>
      </c>
      <c r="E692" s="291" t="s">
        <v>1378</v>
      </c>
      <c r="F692" s="291">
        <v>1.4999999999999999E-2</v>
      </c>
      <c r="G692" s="291">
        <v>5.0000000000000001E-4</v>
      </c>
      <c r="H692" s="284">
        <v>2.58</v>
      </c>
      <c r="I692" s="12" t="s">
        <v>241</v>
      </c>
      <c r="T692" s="318" t="str">
        <f t="shared" si="118"/>
        <v>トラック・バス</v>
      </c>
      <c r="U692" s="300" t="str">
        <f t="shared" si="119"/>
        <v>軽油</v>
      </c>
      <c r="V692" s="300" t="str">
        <f t="shared" si="120"/>
        <v>3.5 t～</v>
      </c>
      <c r="W692" s="300" t="str">
        <f t="shared" si="121"/>
        <v>H28</v>
      </c>
      <c r="X692" s="301" t="str">
        <f t="shared" si="122"/>
        <v>2CG</v>
      </c>
      <c r="Y692" s="287"/>
      <c r="Z692" s="300">
        <f t="shared" si="123"/>
        <v>1.4999999999999999E-2</v>
      </c>
      <c r="AA692" s="300">
        <f t="shared" si="124"/>
        <v>5.0000000000000001E-4</v>
      </c>
      <c r="AB692" s="361">
        <f t="shared" si="125"/>
        <v>2.58</v>
      </c>
    </row>
    <row r="693" spans="1:28" x14ac:dyDescent="0.2">
      <c r="A693" s="72" t="str">
        <f t="shared" ref="A693:A714" si="131">CONCATENATE(C693,E693)</f>
        <v>貨4軽2JG</v>
      </c>
      <c r="B693" s="357" t="s">
        <v>1479</v>
      </c>
      <c r="C693" s="72" t="s">
        <v>918</v>
      </c>
      <c r="D693" s="291" t="s">
        <v>1375</v>
      </c>
      <c r="E693" s="291" t="s">
        <v>1383</v>
      </c>
      <c r="F693" s="291">
        <v>1.4999999999999999E-2</v>
      </c>
      <c r="G693" s="291">
        <v>5.0000000000000001E-4</v>
      </c>
      <c r="H693" s="72">
        <v>2.58</v>
      </c>
      <c r="I693" s="12" t="s">
        <v>241</v>
      </c>
      <c r="T693" s="318" t="str">
        <f t="shared" si="118"/>
        <v>トラック・バス</v>
      </c>
      <c r="U693" s="300" t="str">
        <f t="shared" si="119"/>
        <v>軽油</v>
      </c>
      <c r="V693" s="300" t="str">
        <f t="shared" si="120"/>
        <v>3.5 t～</v>
      </c>
      <c r="W693" s="300" t="str">
        <f t="shared" si="121"/>
        <v>H28</v>
      </c>
      <c r="X693" s="301" t="str">
        <f t="shared" si="122"/>
        <v>2JG</v>
      </c>
      <c r="Y693" s="287"/>
      <c r="Z693" s="300">
        <f t="shared" si="123"/>
        <v>1.4999999999999999E-2</v>
      </c>
      <c r="AA693" s="300">
        <f t="shared" si="124"/>
        <v>5.0000000000000001E-4</v>
      </c>
      <c r="AB693" s="361">
        <f t="shared" si="125"/>
        <v>2.58</v>
      </c>
    </row>
    <row r="694" spans="1:28" x14ac:dyDescent="0.2">
      <c r="A694" s="72" t="str">
        <f t="shared" si="131"/>
        <v>貨4軽2NG</v>
      </c>
      <c r="B694" s="357" t="s">
        <v>1479</v>
      </c>
      <c r="C694" s="72" t="s">
        <v>918</v>
      </c>
      <c r="D694" s="291" t="s">
        <v>1376</v>
      </c>
      <c r="E694" s="291" t="s">
        <v>1384</v>
      </c>
      <c r="F694" s="291">
        <v>1.4999999999999999E-2</v>
      </c>
      <c r="G694" s="291">
        <v>5.0000000000000001E-4</v>
      </c>
      <c r="H694" s="284">
        <v>2.58</v>
      </c>
      <c r="I694" s="12" t="s">
        <v>241</v>
      </c>
      <c r="T694" s="318" t="str">
        <f t="shared" si="118"/>
        <v>トラック・バス</v>
      </c>
      <c r="U694" s="300" t="str">
        <f t="shared" si="119"/>
        <v>軽油</v>
      </c>
      <c r="V694" s="300" t="str">
        <f t="shared" si="120"/>
        <v>3.5 t～</v>
      </c>
      <c r="W694" s="300" t="str">
        <f t="shared" si="121"/>
        <v>H28</v>
      </c>
      <c r="X694" s="301" t="str">
        <f t="shared" si="122"/>
        <v>2NG</v>
      </c>
      <c r="Y694" s="287"/>
      <c r="Z694" s="300">
        <f t="shared" si="123"/>
        <v>1.4999999999999999E-2</v>
      </c>
      <c r="AA694" s="300">
        <f t="shared" si="124"/>
        <v>5.0000000000000001E-4</v>
      </c>
      <c r="AB694" s="361">
        <f t="shared" si="125"/>
        <v>2.58</v>
      </c>
    </row>
    <row r="695" spans="1:28" x14ac:dyDescent="0.2">
      <c r="A695" s="72" t="str">
        <f t="shared" si="131"/>
        <v>貨4軽2QG</v>
      </c>
      <c r="B695" s="357" t="s">
        <v>1479</v>
      </c>
      <c r="C695" s="72" t="s">
        <v>918</v>
      </c>
      <c r="D695" s="291" t="s">
        <v>1375</v>
      </c>
      <c r="E695" s="291" t="s">
        <v>1385</v>
      </c>
      <c r="F695" s="291">
        <v>1.4999999999999999E-2</v>
      </c>
      <c r="G695" s="291">
        <v>5.0000000000000001E-4</v>
      </c>
      <c r="H695" s="72">
        <v>2.58</v>
      </c>
      <c r="I695" s="12" t="s">
        <v>241</v>
      </c>
      <c r="T695" s="318" t="str">
        <f t="shared" si="118"/>
        <v>トラック・バス</v>
      </c>
      <c r="U695" s="300" t="str">
        <f t="shared" si="119"/>
        <v>軽油</v>
      </c>
      <c r="V695" s="300" t="str">
        <f t="shared" si="120"/>
        <v>3.5 t～</v>
      </c>
      <c r="W695" s="300" t="str">
        <f t="shared" si="121"/>
        <v>H28</v>
      </c>
      <c r="X695" s="301" t="str">
        <f t="shared" si="122"/>
        <v>2QG</v>
      </c>
      <c r="Y695" s="287"/>
      <c r="Z695" s="300">
        <f t="shared" si="123"/>
        <v>1.4999999999999999E-2</v>
      </c>
      <c r="AA695" s="300">
        <f t="shared" si="124"/>
        <v>5.0000000000000001E-4</v>
      </c>
      <c r="AB695" s="361">
        <f t="shared" si="125"/>
        <v>2.58</v>
      </c>
    </row>
    <row r="696" spans="1:28" x14ac:dyDescent="0.2">
      <c r="A696" s="72" t="str">
        <f t="shared" si="131"/>
        <v>貨4軽2SG</v>
      </c>
      <c r="B696" s="357" t="s">
        <v>1479</v>
      </c>
      <c r="C696" s="72" t="s">
        <v>918</v>
      </c>
      <c r="D696" s="291" t="s">
        <v>1376</v>
      </c>
      <c r="E696" s="291" t="s">
        <v>1386</v>
      </c>
      <c r="F696" s="291">
        <v>1.4999999999999999E-2</v>
      </c>
      <c r="G696" s="291">
        <v>5.0000000000000001E-4</v>
      </c>
      <c r="H696" s="72">
        <v>2.58</v>
      </c>
      <c r="I696" s="12" t="s">
        <v>241</v>
      </c>
      <c r="T696" s="318" t="str">
        <f t="shared" si="118"/>
        <v>トラック・バス</v>
      </c>
      <c r="U696" s="300" t="str">
        <f t="shared" si="119"/>
        <v>軽油</v>
      </c>
      <c r="V696" s="300" t="str">
        <f t="shared" si="120"/>
        <v>3.5 t～</v>
      </c>
      <c r="W696" s="300" t="str">
        <f t="shared" si="121"/>
        <v>H28</v>
      </c>
      <c r="X696" s="301" t="str">
        <f t="shared" si="122"/>
        <v>2SG</v>
      </c>
      <c r="Y696" s="287"/>
      <c r="Z696" s="300">
        <f t="shared" si="123"/>
        <v>1.4999999999999999E-2</v>
      </c>
      <c r="AA696" s="300">
        <f t="shared" si="124"/>
        <v>5.0000000000000001E-4</v>
      </c>
      <c r="AB696" s="361">
        <f t="shared" si="125"/>
        <v>2.58</v>
      </c>
    </row>
    <row r="697" spans="1:28" x14ac:dyDescent="0.2">
      <c r="A697" s="72" t="str">
        <f t="shared" si="131"/>
        <v>貨4軽2MG</v>
      </c>
      <c r="B697" s="357" t="s">
        <v>1479</v>
      </c>
      <c r="C697" s="72" t="s">
        <v>918</v>
      </c>
      <c r="D697" s="291" t="s">
        <v>1375</v>
      </c>
      <c r="E697" s="291" t="s">
        <v>1481</v>
      </c>
      <c r="F697" s="291">
        <v>7.4999999999999997E-3</v>
      </c>
      <c r="G697" s="291">
        <v>2.5000000000000001E-4</v>
      </c>
      <c r="H697" s="284">
        <v>2.58</v>
      </c>
      <c r="I697" s="12" t="s">
        <v>1480</v>
      </c>
      <c r="T697" s="318" t="str">
        <f t="shared" si="118"/>
        <v>トラック・バス</v>
      </c>
      <c r="U697" s="300" t="str">
        <f t="shared" si="119"/>
        <v>軽油</v>
      </c>
      <c r="V697" s="300" t="str">
        <f t="shared" si="120"/>
        <v>3.5 t～</v>
      </c>
      <c r="W697" s="300" t="str">
        <f t="shared" si="121"/>
        <v>H28</v>
      </c>
      <c r="X697" s="301" t="str">
        <f t="shared" si="122"/>
        <v>2MG</v>
      </c>
      <c r="Y697" s="287"/>
      <c r="Z697" s="300">
        <f t="shared" si="123"/>
        <v>7.4999999999999997E-3</v>
      </c>
      <c r="AA697" s="300">
        <f t="shared" si="124"/>
        <v>2.5000000000000001E-4</v>
      </c>
      <c r="AB697" s="361">
        <f t="shared" si="125"/>
        <v>2.58</v>
      </c>
    </row>
    <row r="698" spans="1:28" x14ac:dyDescent="0.2">
      <c r="A698" s="72" t="str">
        <f t="shared" si="131"/>
        <v>貨1CTP</v>
      </c>
      <c r="B698" s="72" t="s">
        <v>926</v>
      </c>
      <c r="C698" s="72" t="s">
        <v>925</v>
      </c>
      <c r="D698" s="72" t="s">
        <v>15</v>
      </c>
      <c r="E698" s="72" t="s">
        <v>84</v>
      </c>
      <c r="F698" s="284">
        <v>0.03</v>
      </c>
      <c r="G698" s="72">
        <v>0</v>
      </c>
      <c r="H698" s="72">
        <v>2.23</v>
      </c>
      <c r="I698" s="12" t="s">
        <v>47</v>
      </c>
      <c r="J698" s="72" t="s">
        <v>409</v>
      </c>
      <c r="T698" s="318" t="str">
        <f t="shared" si="118"/>
        <v>トラック・バス</v>
      </c>
      <c r="U698" s="300" t="str">
        <f t="shared" si="119"/>
        <v>CNG</v>
      </c>
      <c r="V698" s="300" t="str">
        <f t="shared" si="120"/>
        <v>～1.7 t</v>
      </c>
      <c r="W698" s="300" t="str">
        <f t="shared" si="121"/>
        <v>H12</v>
      </c>
      <c r="X698" s="301" t="str">
        <f t="shared" si="122"/>
        <v>TP</v>
      </c>
      <c r="Y698" s="380" t="s">
        <v>1713</v>
      </c>
      <c r="Z698" s="300">
        <f t="shared" si="123"/>
        <v>0.03</v>
      </c>
      <c r="AA698" s="300">
        <f t="shared" si="124"/>
        <v>0</v>
      </c>
      <c r="AB698" s="361">
        <f t="shared" si="125"/>
        <v>2.23</v>
      </c>
    </row>
    <row r="699" spans="1:28" x14ac:dyDescent="0.2">
      <c r="A699" s="72" t="str">
        <f t="shared" si="131"/>
        <v>貨1CLP</v>
      </c>
      <c r="B699" s="72" t="s">
        <v>926</v>
      </c>
      <c r="C699" s="72" t="s">
        <v>925</v>
      </c>
      <c r="D699" s="72" t="s">
        <v>15</v>
      </c>
      <c r="E699" s="72" t="s">
        <v>76</v>
      </c>
      <c r="F699" s="284">
        <v>0.02</v>
      </c>
      <c r="G699" s="72">
        <v>0</v>
      </c>
      <c r="H699" s="72">
        <v>2.23</v>
      </c>
      <c r="I699" s="12" t="s">
        <v>47</v>
      </c>
      <c r="J699" s="72" t="s">
        <v>410</v>
      </c>
      <c r="T699" s="318" t="str">
        <f t="shared" si="118"/>
        <v>トラック・バス</v>
      </c>
      <c r="U699" s="300" t="str">
        <f t="shared" si="119"/>
        <v>CNG</v>
      </c>
      <c r="V699" s="300" t="str">
        <f t="shared" si="120"/>
        <v>～1.7 t</v>
      </c>
      <c r="W699" s="300" t="str">
        <f t="shared" si="121"/>
        <v>H12</v>
      </c>
      <c r="X699" s="301" t="str">
        <f t="shared" si="122"/>
        <v>LP</v>
      </c>
      <c r="Y699" s="380" t="s">
        <v>1714</v>
      </c>
      <c r="Z699" s="300">
        <f t="shared" si="123"/>
        <v>0.02</v>
      </c>
      <c r="AA699" s="300">
        <f t="shared" si="124"/>
        <v>0</v>
      </c>
      <c r="AB699" s="361">
        <f t="shared" si="125"/>
        <v>2.23</v>
      </c>
    </row>
    <row r="700" spans="1:28" x14ac:dyDescent="0.2">
      <c r="A700" s="72" t="str">
        <f t="shared" si="131"/>
        <v>貨1CUP</v>
      </c>
      <c r="B700" s="72" t="s">
        <v>926</v>
      </c>
      <c r="C700" s="72" t="s">
        <v>925</v>
      </c>
      <c r="D700" s="72" t="s">
        <v>15</v>
      </c>
      <c r="E700" s="72" t="s">
        <v>91</v>
      </c>
      <c r="F700" s="72">
        <v>0.01</v>
      </c>
      <c r="G700" s="72">
        <v>0</v>
      </c>
      <c r="H700" s="72">
        <v>2.23</v>
      </c>
      <c r="I700" s="12" t="s">
        <v>47</v>
      </c>
      <c r="J700" t="s">
        <v>411</v>
      </c>
      <c r="T700" s="318" t="str">
        <f t="shared" si="118"/>
        <v>トラック・バス</v>
      </c>
      <c r="U700" s="300" t="str">
        <f t="shared" si="119"/>
        <v>CNG</v>
      </c>
      <c r="V700" s="300" t="str">
        <f t="shared" si="120"/>
        <v>～1.7 t</v>
      </c>
      <c r="W700" s="300" t="str">
        <f t="shared" si="121"/>
        <v>H12</v>
      </c>
      <c r="X700" s="301" t="str">
        <f t="shared" si="122"/>
        <v>UP</v>
      </c>
      <c r="Y700" s="380" t="s">
        <v>1715</v>
      </c>
      <c r="Z700" s="300">
        <f t="shared" si="123"/>
        <v>0.01</v>
      </c>
      <c r="AA700" s="300">
        <f t="shared" si="124"/>
        <v>0</v>
      </c>
      <c r="AB700" s="361">
        <f t="shared" si="125"/>
        <v>2.23</v>
      </c>
    </row>
    <row r="701" spans="1:28" x14ac:dyDescent="0.2">
      <c r="A701" s="72" t="str">
        <f t="shared" si="131"/>
        <v>貨1CAFE</v>
      </c>
      <c r="B701" s="72" t="s">
        <v>926</v>
      </c>
      <c r="C701" s="72" t="s">
        <v>925</v>
      </c>
      <c r="D701" s="72" t="s">
        <v>839</v>
      </c>
      <c r="E701" s="72" t="s">
        <v>412</v>
      </c>
      <c r="F701" s="72">
        <v>2.5000000000000001E-2</v>
      </c>
      <c r="G701" s="72">
        <v>0</v>
      </c>
      <c r="H701" s="72">
        <v>2.23</v>
      </c>
      <c r="I701" s="12" t="s">
        <v>47</v>
      </c>
      <c r="J701" t="s">
        <v>413</v>
      </c>
      <c r="T701" s="318" t="str">
        <f t="shared" si="118"/>
        <v>トラック・バス</v>
      </c>
      <c r="U701" s="300" t="str">
        <f t="shared" si="119"/>
        <v>CNG</v>
      </c>
      <c r="V701" s="300" t="str">
        <f t="shared" si="120"/>
        <v>～1.7 t</v>
      </c>
      <c r="W701" s="300" t="str">
        <f t="shared" si="121"/>
        <v>H17</v>
      </c>
      <c r="X701" s="301" t="str">
        <f t="shared" si="122"/>
        <v>AFE</v>
      </c>
      <c r="Y701" s="287"/>
      <c r="Z701" s="300">
        <f t="shared" si="123"/>
        <v>2.5000000000000001E-2</v>
      </c>
      <c r="AA701" s="300">
        <f t="shared" si="124"/>
        <v>0</v>
      </c>
      <c r="AB701" s="361">
        <f t="shared" si="125"/>
        <v>2.23</v>
      </c>
    </row>
    <row r="702" spans="1:28" x14ac:dyDescent="0.2">
      <c r="A702" s="72" t="str">
        <f t="shared" si="131"/>
        <v>貨1CAEE</v>
      </c>
      <c r="B702" s="72" t="s">
        <v>926</v>
      </c>
      <c r="C702" s="72" t="s">
        <v>925</v>
      </c>
      <c r="D702" s="72" t="s">
        <v>839</v>
      </c>
      <c r="E702" s="72" t="s">
        <v>414</v>
      </c>
      <c r="F702" s="72">
        <v>1.2500000000000001E-2</v>
      </c>
      <c r="G702" s="72">
        <v>0</v>
      </c>
      <c r="H702" s="72">
        <v>2.23</v>
      </c>
      <c r="I702" s="12" t="s">
        <v>47</v>
      </c>
      <c r="J702" t="s">
        <v>415</v>
      </c>
      <c r="T702" s="318" t="str">
        <f t="shared" si="118"/>
        <v>トラック・バス</v>
      </c>
      <c r="U702" s="300" t="str">
        <f t="shared" si="119"/>
        <v>CNG</v>
      </c>
      <c r="V702" s="300" t="str">
        <f t="shared" si="120"/>
        <v>～1.7 t</v>
      </c>
      <c r="W702" s="300" t="str">
        <f t="shared" si="121"/>
        <v>H17</v>
      </c>
      <c r="X702" s="301" t="str">
        <f t="shared" si="122"/>
        <v>AEE</v>
      </c>
      <c r="Y702" s="287"/>
      <c r="Z702" s="300">
        <f t="shared" si="123"/>
        <v>1.2500000000000001E-2</v>
      </c>
      <c r="AA702" s="300">
        <f t="shared" si="124"/>
        <v>0</v>
      </c>
      <c r="AB702" s="361">
        <f t="shared" si="125"/>
        <v>2.23</v>
      </c>
    </row>
    <row r="703" spans="1:28" s="284" customFormat="1" x14ac:dyDescent="0.2">
      <c r="A703" s="72" t="str">
        <f t="shared" si="131"/>
        <v>貨1CCEE</v>
      </c>
      <c r="B703" s="272" t="s">
        <v>926</v>
      </c>
      <c r="C703" s="272" t="s">
        <v>925</v>
      </c>
      <c r="D703" s="273" t="s">
        <v>839</v>
      </c>
      <c r="E703" s="273" t="s">
        <v>921</v>
      </c>
      <c r="F703" s="272">
        <v>1.2500000000000001E-2</v>
      </c>
      <c r="G703" s="272">
        <v>0</v>
      </c>
      <c r="H703" s="272">
        <v>2.23</v>
      </c>
      <c r="I703" s="274" t="s">
        <v>47</v>
      </c>
      <c r="J703" s="273" t="s">
        <v>800</v>
      </c>
      <c r="K703" s="72"/>
      <c r="L703" s="72"/>
      <c r="M703" s="72"/>
      <c r="N703" s="72"/>
      <c r="O703" s="72"/>
      <c r="P703" s="72"/>
      <c r="Q703" s="72"/>
      <c r="R703" s="72"/>
      <c r="S703" s="72"/>
      <c r="T703" s="318" t="str">
        <f t="shared" si="118"/>
        <v>トラック・バス</v>
      </c>
      <c r="U703" s="300" t="str">
        <f t="shared" si="119"/>
        <v>CNG</v>
      </c>
      <c r="V703" s="300" t="str">
        <f t="shared" si="120"/>
        <v>～1.7 t</v>
      </c>
      <c r="W703" s="300" t="str">
        <f t="shared" si="121"/>
        <v>H17</v>
      </c>
      <c r="X703" s="301" t="str">
        <f t="shared" si="122"/>
        <v>CEE</v>
      </c>
      <c r="Y703" s="380" t="s">
        <v>1056</v>
      </c>
      <c r="Z703" s="300">
        <f t="shared" si="123"/>
        <v>1.2500000000000001E-2</v>
      </c>
      <c r="AA703" s="300">
        <f t="shared" si="124"/>
        <v>0</v>
      </c>
      <c r="AB703" s="361">
        <f t="shared" si="125"/>
        <v>2.23</v>
      </c>
    </row>
    <row r="704" spans="1:28" x14ac:dyDescent="0.2">
      <c r="A704" s="72" t="str">
        <f t="shared" si="131"/>
        <v>貨1CCFE</v>
      </c>
      <c r="B704" s="272" t="s">
        <v>926</v>
      </c>
      <c r="C704" s="272" t="s">
        <v>925</v>
      </c>
      <c r="D704" s="273" t="s">
        <v>839</v>
      </c>
      <c r="E704" s="273" t="s">
        <v>922</v>
      </c>
      <c r="F704" s="272">
        <v>1.2500000000000001E-2</v>
      </c>
      <c r="G704" s="272">
        <v>0</v>
      </c>
      <c r="H704" s="272">
        <v>2.23</v>
      </c>
      <c r="I704" s="274" t="s">
        <v>47</v>
      </c>
      <c r="J704" s="273" t="s">
        <v>799</v>
      </c>
      <c r="T704" s="318" t="str">
        <f t="shared" si="118"/>
        <v>トラック・バス</v>
      </c>
      <c r="U704" s="300" t="str">
        <f t="shared" si="119"/>
        <v>CNG</v>
      </c>
      <c r="V704" s="300" t="str">
        <f t="shared" si="120"/>
        <v>～1.7 t</v>
      </c>
      <c r="W704" s="300" t="str">
        <f t="shared" si="121"/>
        <v>H17</v>
      </c>
      <c r="X704" s="301" t="str">
        <f t="shared" si="122"/>
        <v>CFE</v>
      </c>
      <c r="Y704" s="380" t="s">
        <v>1056</v>
      </c>
      <c r="Z704" s="300">
        <f t="shared" si="123"/>
        <v>1.2500000000000001E-2</v>
      </c>
      <c r="AA704" s="300">
        <f t="shared" si="124"/>
        <v>0</v>
      </c>
      <c r="AB704" s="361">
        <f t="shared" si="125"/>
        <v>2.23</v>
      </c>
    </row>
    <row r="705" spans="1:35" x14ac:dyDescent="0.2">
      <c r="A705" s="72" t="str">
        <f t="shared" si="131"/>
        <v>貨1CDEE</v>
      </c>
      <c r="B705" s="272" t="s">
        <v>926</v>
      </c>
      <c r="C705" s="272" t="s">
        <v>925</v>
      </c>
      <c r="D705" s="273" t="s">
        <v>839</v>
      </c>
      <c r="E705" s="273" t="s">
        <v>923</v>
      </c>
      <c r="F705" s="272">
        <v>6.2500000000000003E-3</v>
      </c>
      <c r="G705" s="272">
        <v>0</v>
      </c>
      <c r="H705" s="272">
        <v>2.23</v>
      </c>
      <c r="I705" s="274" t="s">
        <v>47</v>
      </c>
      <c r="J705" s="273" t="s">
        <v>1127</v>
      </c>
      <c r="T705" s="318" t="str">
        <f t="shared" si="118"/>
        <v>トラック・バス</v>
      </c>
      <c r="U705" s="300" t="str">
        <f t="shared" si="119"/>
        <v>CNG</v>
      </c>
      <c r="V705" s="300" t="str">
        <f t="shared" si="120"/>
        <v>～1.7 t</v>
      </c>
      <c r="W705" s="300" t="str">
        <f t="shared" si="121"/>
        <v>H17</v>
      </c>
      <c r="X705" s="301" t="str">
        <f t="shared" si="122"/>
        <v>DEE</v>
      </c>
      <c r="Y705" s="380" t="s">
        <v>1057</v>
      </c>
      <c r="Z705" s="300">
        <f t="shared" si="123"/>
        <v>6.2500000000000003E-3</v>
      </c>
      <c r="AA705" s="300">
        <f t="shared" si="124"/>
        <v>0</v>
      </c>
      <c r="AB705" s="361">
        <f t="shared" si="125"/>
        <v>2.23</v>
      </c>
    </row>
    <row r="706" spans="1:35" s="284" customFormat="1" x14ac:dyDescent="0.2">
      <c r="A706" s="72" t="str">
        <f t="shared" si="131"/>
        <v>貨1CDFE</v>
      </c>
      <c r="B706" s="272" t="s">
        <v>926</v>
      </c>
      <c r="C706" s="272" t="s">
        <v>925</v>
      </c>
      <c r="D706" s="273" t="s">
        <v>839</v>
      </c>
      <c r="E706" s="273" t="s">
        <v>924</v>
      </c>
      <c r="F706" s="272">
        <v>6.2500000000000003E-3</v>
      </c>
      <c r="G706" s="272">
        <v>0</v>
      </c>
      <c r="H706" s="272">
        <v>2.23</v>
      </c>
      <c r="I706" s="274" t="s">
        <v>47</v>
      </c>
      <c r="J706" s="273" t="s">
        <v>1128</v>
      </c>
      <c r="K706" s="72"/>
      <c r="L706" s="72"/>
      <c r="M706" s="72"/>
      <c r="N706" s="72"/>
      <c r="O706" s="72"/>
      <c r="P706" s="72"/>
      <c r="Q706" s="72"/>
      <c r="R706" s="72"/>
      <c r="S706" s="72"/>
      <c r="T706" s="318" t="str">
        <f t="shared" si="118"/>
        <v>トラック・バス</v>
      </c>
      <c r="U706" s="300" t="str">
        <f t="shared" si="119"/>
        <v>CNG</v>
      </c>
      <c r="V706" s="300" t="str">
        <f t="shared" si="120"/>
        <v>～1.7 t</v>
      </c>
      <c r="W706" s="300" t="str">
        <f t="shared" si="121"/>
        <v>H17</v>
      </c>
      <c r="X706" s="301" t="str">
        <f t="shared" si="122"/>
        <v>DFE</v>
      </c>
      <c r="Y706" s="380" t="s">
        <v>1057</v>
      </c>
      <c r="Z706" s="300">
        <f t="shared" si="123"/>
        <v>6.2500000000000003E-3</v>
      </c>
      <c r="AA706" s="300">
        <f t="shared" si="124"/>
        <v>0</v>
      </c>
      <c r="AB706" s="361">
        <f t="shared" si="125"/>
        <v>2.23</v>
      </c>
    </row>
    <row r="707" spans="1:35" x14ac:dyDescent="0.2">
      <c r="A707" s="72" t="str">
        <f t="shared" si="131"/>
        <v>貨1CLFE</v>
      </c>
      <c r="B707" s="272" t="s">
        <v>926</v>
      </c>
      <c r="C707" s="272" t="s">
        <v>925</v>
      </c>
      <c r="D707" s="273" t="s">
        <v>1100</v>
      </c>
      <c r="E707" s="273" t="s">
        <v>416</v>
      </c>
      <c r="F707" s="272">
        <v>2.5000000000000001E-2</v>
      </c>
      <c r="G707" s="272">
        <v>0</v>
      </c>
      <c r="H707" s="272">
        <v>2.23</v>
      </c>
      <c r="I707" s="274" t="s">
        <v>47</v>
      </c>
      <c r="J707" s="273"/>
      <c r="T707" s="318" t="str">
        <f t="shared" si="118"/>
        <v>トラック・バス</v>
      </c>
      <c r="U707" s="300" t="str">
        <f t="shared" si="119"/>
        <v>CNG</v>
      </c>
      <c r="V707" s="300" t="str">
        <f t="shared" si="120"/>
        <v>～1.7 t</v>
      </c>
      <c r="W707" s="300" t="str">
        <f t="shared" si="121"/>
        <v>H21</v>
      </c>
      <c r="X707" s="301" t="str">
        <f t="shared" si="122"/>
        <v>LFE</v>
      </c>
      <c r="Y707" s="287"/>
      <c r="Z707" s="300">
        <f t="shared" si="123"/>
        <v>2.5000000000000001E-2</v>
      </c>
      <c r="AA707" s="300">
        <f t="shared" si="124"/>
        <v>0</v>
      </c>
      <c r="AB707" s="361">
        <f t="shared" si="125"/>
        <v>2.23</v>
      </c>
      <c r="AD707" s="272"/>
      <c r="AE707" s="272"/>
      <c r="AF707" s="272"/>
      <c r="AG707" s="272"/>
      <c r="AH707" s="272"/>
      <c r="AI707" s="272"/>
    </row>
    <row r="708" spans="1:35" x14ac:dyDescent="0.2">
      <c r="A708" s="72" t="str">
        <f t="shared" si="131"/>
        <v>貨1CLEE</v>
      </c>
      <c r="B708" s="72" t="s">
        <v>926</v>
      </c>
      <c r="C708" s="72" t="s">
        <v>925</v>
      </c>
      <c r="D708" s="72" t="s">
        <v>1100</v>
      </c>
      <c r="E708" s="72" t="s">
        <v>417</v>
      </c>
      <c r="F708" s="72">
        <v>1.2500000000000001E-2</v>
      </c>
      <c r="G708" s="72">
        <v>0</v>
      </c>
      <c r="H708" s="72">
        <v>2.23</v>
      </c>
      <c r="I708" s="12" t="s">
        <v>47</v>
      </c>
      <c r="J708" s="72" t="s">
        <v>242</v>
      </c>
      <c r="T708" s="318" t="str">
        <f t="shared" si="118"/>
        <v>トラック・バス</v>
      </c>
      <c r="U708" s="300" t="str">
        <f t="shared" si="119"/>
        <v>CNG</v>
      </c>
      <c r="V708" s="300" t="str">
        <f t="shared" si="120"/>
        <v>～1.7 t</v>
      </c>
      <c r="W708" s="300" t="str">
        <f t="shared" si="121"/>
        <v>H21</v>
      </c>
      <c r="X708" s="301" t="str">
        <f t="shared" si="122"/>
        <v>LEE</v>
      </c>
      <c r="Y708" s="287"/>
      <c r="Z708" s="300">
        <f t="shared" si="123"/>
        <v>1.2500000000000001E-2</v>
      </c>
      <c r="AA708" s="300">
        <f t="shared" si="124"/>
        <v>0</v>
      </c>
      <c r="AB708" s="361">
        <f t="shared" si="125"/>
        <v>2.23</v>
      </c>
      <c r="AD708" s="272"/>
      <c r="AE708" s="272"/>
      <c r="AF708" s="272"/>
      <c r="AG708" s="272"/>
      <c r="AH708" s="272"/>
      <c r="AI708" s="272"/>
    </row>
    <row r="709" spans="1:35" x14ac:dyDescent="0.2">
      <c r="A709" s="72" t="str">
        <f t="shared" si="131"/>
        <v>貨1CMFE</v>
      </c>
      <c r="B709" s="72" t="s">
        <v>926</v>
      </c>
      <c r="C709" s="72" t="s">
        <v>925</v>
      </c>
      <c r="D709" s="72" t="s">
        <v>1100</v>
      </c>
      <c r="E709" s="72" t="s">
        <v>418</v>
      </c>
      <c r="F709" s="72">
        <v>1.2500000000000001E-2</v>
      </c>
      <c r="G709" s="72">
        <v>0</v>
      </c>
      <c r="H709" s="72">
        <v>2.23</v>
      </c>
      <c r="I709" s="12" t="s">
        <v>47</v>
      </c>
      <c r="J709" s="72" t="s">
        <v>1056</v>
      </c>
      <c r="K709" s="284"/>
      <c r="L709" s="284"/>
      <c r="M709" s="284"/>
      <c r="N709" s="284"/>
      <c r="O709" s="284"/>
      <c r="P709" s="284"/>
      <c r="Q709" s="284"/>
      <c r="R709" s="284"/>
      <c r="S709" s="284"/>
      <c r="T709" s="318" t="str">
        <f t="shared" ref="T709:T772" si="132">IF(LEFT(C709,1)="貨","トラック・バス","乗用車")</f>
        <v>トラック・バス</v>
      </c>
      <c r="U709" s="300" t="str">
        <f t="shared" ref="U709:U772" si="133">VLOOKUP(RIGHT(C709,1),$AL$4:$AM$8,2,FALSE)</f>
        <v>CNG</v>
      </c>
      <c r="V709" s="300" t="str">
        <f t="shared" ref="V709:V772" si="134">VLOOKUP(VALUE(MID(C709,2,1)),$AL$10:$AM$15,2,FALSE)</f>
        <v>～1.7 t</v>
      </c>
      <c r="W709" s="300" t="str">
        <f t="shared" ref="W709:W772" si="135">D709</f>
        <v>H21</v>
      </c>
      <c r="X709" s="301" t="str">
        <f t="shared" ref="X709:X772" si="136">E709</f>
        <v>MFE</v>
      </c>
      <c r="Y709" s="380" t="s">
        <v>1056</v>
      </c>
      <c r="Z709" s="300">
        <f t="shared" ref="Z709:Z772" si="137">F709</f>
        <v>1.2500000000000001E-2</v>
      </c>
      <c r="AA709" s="300">
        <f t="shared" ref="AA709:AA772" si="138">G709</f>
        <v>0</v>
      </c>
      <c r="AB709" s="361">
        <f t="shared" ref="AB709:AB772" si="139">H709</f>
        <v>2.23</v>
      </c>
      <c r="AD709" s="272"/>
      <c r="AE709" s="272"/>
      <c r="AF709" s="272"/>
      <c r="AG709" s="272"/>
      <c r="AH709" s="272"/>
      <c r="AI709" s="272"/>
    </row>
    <row r="710" spans="1:35" s="272" customFormat="1" x14ac:dyDescent="0.2">
      <c r="A710" s="72" t="str">
        <f t="shared" si="131"/>
        <v>貨1CMEE</v>
      </c>
      <c r="B710" s="72" t="s">
        <v>926</v>
      </c>
      <c r="C710" s="72" t="s">
        <v>925</v>
      </c>
      <c r="D710" s="72" t="s">
        <v>1100</v>
      </c>
      <c r="E710" s="72" t="s">
        <v>419</v>
      </c>
      <c r="F710" s="72">
        <v>1.2500000000000001E-2</v>
      </c>
      <c r="G710" s="72">
        <v>0</v>
      </c>
      <c r="H710" s="72">
        <v>2.23</v>
      </c>
      <c r="I710" s="12" t="s">
        <v>47</v>
      </c>
      <c r="J710" s="72" t="s">
        <v>1115</v>
      </c>
      <c r="K710" s="72"/>
      <c r="L710" s="72"/>
      <c r="M710" s="72"/>
      <c r="N710" s="72"/>
      <c r="O710" s="72"/>
      <c r="P710" s="72"/>
      <c r="Q710" s="72"/>
      <c r="R710" s="72"/>
      <c r="S710" s="72"/>
      <c r="T710" s="318" t="str">
        <f t="shared" si="132"/>
        <v>トラック・バス</v>
      </c>
      <c r="U710" s="300" t="str">
        <f t="shared" si="133"/>
        <v>CNG</v>
      </c>
      <c r="V710" s="300" t="str">
        <f t="shared" si="134"/>
        <v>～1.7 t</v>
      </c>
      <c r="W710" s="300" t="str">
        <f t="shared" si="135"/>
        <v>H21</v>
      </c>
      <c r="X710" s="301" t="str">
        <f t="shared" si="136"/>
        <v>MEE</v>
      </c>
      <c r="Y710" s="380" t="s">
        <v>1056</v>
      </c>
      <c r="Z710" s="300">
        <f t="shared" si="137"/>
        <v>1.2500000000000001E-2</v>
      </c>
      <c r="AA710" s="300">
        <f t="shared" si="138"/>
        <v>0</v>
      </c>
      <c r="AB710" s="361">
        <f t="shared" si="139"/>
        <v>2.23</v>
      </c>
    </row>
    <row r="711" spans="1:35" s="272" customFormat="1" x14ac:dyDescent="0.2">
      <c r="A711" s="72" t="str">
        <f t="shared" si="131"/>
        <v>貨1CRFE</v>
      </c>
      <c r="B711" s="72" t="s">
        <v>926</v>
      </c>
      <c r="C711" s="72" t="s">
        <v>925</v>
      </c>
      <c r="D711" s="72" t="s">
        <v>1100</v>
      </c>
      <c r="E711" s="72" t="s">
        <v>420</v>
      </c>
      <c r="F711" s="72">
        <v>6.2500000000000003E-3</v>
      </c>
      <c r="G711" s="72">
        <v>0</v>
      </c>
      <c r="H711" s="72">
        <v>2.23</v>
      </c>
      <c r="I711" s="12" t="s">
        <v>47</v>
      </c>
      <c r="J711" s="72" t="s">
        <v>1057</v>
      </c>
      <c r="K711" s="72"/>
      <c r="L711" s="72"/>
      <c r="M711" s="72"/>
      <c r="N711" s="72"/>
      <c r="O711" s="72"/>
      <c r="P711" s="72"/>
      <c r="Q711" s="72"/>
      <c r="R711" s="72"/>
      <c r="S711" s="72"/>
      <c r="T711" s="318" t="str">
        <f t="shared" si="132"/>
        <v>トラック・バス</v>
      </c>
      <c r="U711" s="300" t="str">
        <f t="shared" si="133"/>
        <v>CNG</v>
      </c>
      <c r="V711" s="300" t="str">
        <f t="shared" si="134"/>
        <v>～1.7 t</v>
      </c>
      <c r="W711" s="300" t="str">
        <f t="shared" si="135"/>
        <v>H21</v>
      </c>
      <c r="X711" s="301" t="str">
        <f t="shared" si="136"/>
        <v>RFE</v>
      </c>
      <c r="Y711" s="380" t="s">
        <v>1057</v>
      </c>
      <c r="Z711" s="300">
        <f t="shared" si="137"/>
        <v>6.2500000000000003E-3</v>
      </c>
      <c r="AA711" s="300">
        <f t="shared" si="138"/>
        <v>0</v>
      </c>
      <c r="AB711" s="361">
        <f t="shared" si="139"/>
        <v>2.23</v>
      </c>
    </row>
    <row r="712" spans="1:35" s="284" customFormat="1" x14ac:dyDescent="0.2">
      <c r="A712" s="72" t="str">
        <f t="shared" si="131"/>
        <v>貨1CREE</v>
      </c>
      <c r="B712" s="72" t="s">
        <v>926</v>
      </c>
      <c r="C712" s="72" t="s">
        <v>925</v>
      </c>
      <c r="D712" s="72" t="s">
        <v>1100</v>
      </c>
      <c r="E712" s="72" t="s">
        <v>421</v>
      </c>
      <c r="F712" s="72">
        <v>6.2500000000000003E-3</v>
      </c>
      <c r="G712" s="72">
        <v>0</v>
      </c>
      <c r="H712" s="72">
        <v>2.23</v>
      </c>
      <c r="I712" s="12" t="s">
        <v>47</v>
      </c>
      <c r="J712" s="72" t="s">
        <v>1116</v>
      </c>
      <c r="T712" s="318" t="str">
        <f t="shared" si="132"/>
        <v>トラック・バス</v>
      </c>
      <c r="U712" s="300" t="str">
        <f t="shared" si="133"/>
        <v>CNG</v>
      </c>
      <c r="V712" s="300" t="str">
        <f t="shared" si="134"/>
        <v>～1.7 t</v>
      </c>
      <c r="W712" s="300" t="str">
        <f t="shared" si="135"/>
        <v>H21</v>
      </c>
      <c r="X712" s="301" t="str">
        <f t="shared" si="136"/>
        <v>REE</v>
      </c>
      <c r="Y712" s="380" t="s">
        <v>1057</v>
      </c>
      <c r="Z712" s="300">
        <f t="shared" si="137"/>
        <v>6.2500000000000003E-3</v>
      </c>
      <c r="AA712" s="300">
        <f t="shared" si="138"/>
        <v>0</v>
      </c>
      <c r="AB712" s="361">
        <f t="shared" si="139"/>
        <v>2.23</v>
      </c>
    </row>
    <row r="713" spans="1:35" s="272" customFormat="1" x14ac:dyDescent="0.2">
      <c r="A713" s="72" t="str">
        <f t="shared" si="131"/>
        <v>貨1CQFE</v>
      </c>
      <c r="B713" s="72" t="s">
        <v>926</v>
      </c>
      <c r="C713" s="72" t="s">
        <v>925</v>
      </c>
      <c r="D713" s="72" t="s">
        <v>1100</v>
      </c>
      <c r="E713" s="72" t="s">
        <v>422</v>
      </c>
      <c r="F713" s="284">
        <v>2.2499999999999999E-2</v>
      </c>
      <c r="G713" s="72">
        <v>0</v>
      </c>
      <c r="H713" s="272">
        <v>2.23</v>
      </c>
      <c r="I713" s="12" t="s">
        <v>47</v>
      </c>
      <c r="J713" s="72" t="s">
        <v>797</v>
      </c>
      <c r="K713" s="72"/>
      <c r="L713" s="72"/>
      <c r="M713" s="72"/>
      <c r="N713" s="72"/>
      <c r="O713" s="72"/>
      <c r="P713" s="72"/>
      <c r="Q713" s="72"/>
      <c r="R713" s="72"/>
      <c r="S713" s="72"/>
      <c r="T713" s="318" t="str">
        <f t="shared" si="132"/>
        <v>トラック・バス</v>
      </c>
      <c r="U713" s="300" t="str">
        <f t="shared" si="133"/>
        <v>CNG</v>
      </c>
      <c r="V713" s="300" t="str">
        <f t="shared" si="134"/>
        <v>～1.7 t</v>
      </c>
      <c r="W713" s="300" t="str">
        <f t="shared" si="135"/>
        <v>H21</v>
      </c>
      <c r="X713" s="301" t="str">
        <f t="shared" si="136"/>
        <v>QFE</v>
      </c>
      <c r="Y713" s="380" t="s">
        <v>1705</v>
      </c>
      <c r="Z713" s="300">
        <f t="shared" si="137"/>
        <v>2.2499999999999999E-2</v>
      </c>
      <c r="AA713" s="300">
        <f t="shared" si="138"/>
        <v>0</v>
      </c>
      <c r="AB713" s="361">
        <f t="shared" si="139"/>
        <v>2.23</v>
      </c>
    </row>
    <row r="714" spans="1:35" s="272" customFormat="1" x14ac:dyDescent="0.2">
      <c r="A714" s="72" t="str">
        <f t="shared" si="131"/>
        <v>貨1CQEE</v>
      </c>
      <c r="B714" s="72" t="s">
        <v>926</v>
      </c>
      <c r="C714" s="72" t="s">
        <v>925</v>
      </c>
      <c r="D714" s="72" t="s">
        <v>1100</v>
      </c>
      <c r="E714" s="72" t="s">
        <v>423</v>
      </c>
      <c r="F714" s="284">
        <v>2.2499999999999999E-2</v>
      </c>
      <c r="G714" s="72">
        <v>0</v>
      </c>
      <c r="H714" s="272">
        <v>2.23</v>
      </c>
      <c r="I714" s="12" t="s">
        <v>47</v>
      </c>
      <c r="J714" s="72" t="s">
        <v>798</v>
      </c>
      <c r="K714" s="72"/>
      <c r="L714" s="72"/>
      <c r="M714" s="72"/>
      <c r="N714" s="72"/>
      <c r="O714" s="72"/>
      <c r="P714" s="72"/>
      <c r="Q714" s="72"/>
      <c r="R714" s="72"/>
      <c r="S714" s="72"/>
      <c r="T714" s="318" t="str">
        <f t="shared" si="132"/>
        <v>トラック・バス</v>
      </c>
      <c r="U714" s="300" t="str">
        <f t="shared" si="133"/>
        <v>CNG</v>
      </c>
      <c r="V714" s="300" t="str">
        <f t="shared" si="134"/>
        <v>～1.7 t</v>
      </c>
      <c r="W714" s="300" t="str">
        <f t="shared" si="135"/>
        <v>H21</v>
      </c>
      <c r="X714" s="301" t="str">
        <f t="shared" si="136"/>
        <v>QEE</v>
      </c>
      <c r="Y714" s="380" t="s">
        <v>1705</v>
      </c>
      <c r="Z714" s="300">
        <f t="shared" si="137"/>
        <v>2.2499999999999999E-2</v>
      </c>
      <c r="AA714" s="300">
        <f t="shared" si="138"/>
        <v>0</v>
      </c>
      <c r="AB714" s="361">
        <f t="shared" si="139"/>
        <v>2.23</v>
      </c>
    </row>
    <row r="715" spans="1:35" s="284" customFormat="1" x14ac:dyDescent="0.2">
      <c r="A715" s="72" t="str">
        <f t="shared" ref="A715:A722" si="140">CONCATENATE(C715,E715)</f>
        <v>貨1C3FE</v>
      </c>
      <c r="B715" s="72" t="s">
        <v>926</v>
      </c>
      <c r="C715" s="72" t="s">
        <v>925</v>
      </c>
      <c r="D715" s="291" t="s">
        <v>1289</v>
      </c>
      <c r="E715" s="291" t="s">
        <v>1349</v>
      </c>
      <c r="F715" s="284">
        <v>2.5000000000000001E-2</v>
      </c>
      <c r="G715" s="72">
        <v>0</v>
      </c>
      <c r="H715" s="272">
        <v>2.23</v>
      </c>
      <c r="I715" s="12" t="s">
        <v>47</v>
      </c>
      <c r="J715" s="72"/>
      <c r="T715" s="318" t="str">
        <f t="shared" si="132"/>
        <v>トラック・バス</v>
      </c>
      <c r="U715" s="300" t="str">
        <f t="shared" si="133"/>
        <v>CNG</v>
      </c>
      <c r="V715" s="300" t="str">
        <f t="shared" si="134"/>
        <v>～1.7 t</v>
      </c>
      <c r="W715" s="300" t="str">
        <f t="shared" si="135"/>
        <v>H30</v>
      </c>
      <c r="X715" s="301" t="str">
        <f t="shared" si="136"/>
        <v>3FE</v>
      </c>
      <c r="Y715" s="380"/>
      <c r="Z715" s="300">
        <f t="shared" si="137"/>
        <v>2.5000000000000001E-2</v>
      </c>
      <c r="AA715" s="300">
        <f t="shared" si="138"/>
        <v>0</v>
      </c>
      <c r="AB715" s="361">
        <f t="shared" si="139"/>
        <v>2.23</v>
      </c>
    </row>
    <row r="716" spans="1:35" s="272" customFormat="1" x14ac:dyDescent="0.2">
      <c r="A716" s="72" t="str">
        <f t="shared" si="140"/>
        <v>貨1C3EE</v>
      </c>
      <c r="B716" s="72" t="s">
        <v>926</v>
      </c>
      <c r="C716" s="72" t="s">
        <v>925</v>
      </c>
      <c r="D716" s="291" t="s">
        <v>1290</v>
      </c>
      <c r="E716" s="291" t="s">
        <v>1350</v>
      </c>
      <c r="F716" s="284">
        <v>1.2500000000000001E-2</v>
      </c>
      <c r="G716" s="72">
        <v>0</v>
      </c>
      <c r="H716" s="272">
        <v>2.23</v>
      </c>
      <c r="I716" s="12" t="s">
        <v>47</v>
      </c>
      <c r="J716" s="72"/>
      <c r="T716" s="318" t="str">
        <f t="shared" si="132"/>
        <v>トラック・バス</v>
      </c>
      <c r="U716" s="300" t="str">
        <f t="shared" si="133"/>
        <v>CNG</v>
      </c>
      <c r="V716" s="300" t="str">
        <f t="shared" si="134"/>
        <v>～1.7 t</v>
      </c>
      <c r="W716" s="300" t="str">
        <f t="shared" si="135"/>
        <v>H30</v>
      </c>
      <c r="X716" s="301" t="str">
        <f t="shared" si="136"/>
        <v>3EE</v>
      </c>
      <c r="Y716" s="380"/>
      <c r="Z716" s="300">
        <f t="shared" si="137"/>
        <v>1.2500000000000001E-2</v>
      </c>
      <c r="AA716" s="300">
        <f t="shared" si="138"/>
        <v>0</v>
      </c>
      <c r="AB716" s="361">
        <f t="shared" si="139"/>
        <v>2.23</v>
      </c>
      <c r="AD716" s="72"/>
      <c r="AE716" s="72"/>
      <c r="AF716" s="72"/>
      <c r="AG716" s="72"/>
      <c r="AH716" s="72"/>
      <c r="AI716" s="72"/>
    </row>
    <row r="717" spans="1:35" s="272" customFormat="1" x14ac:dyDescent="0.2">
      <c r="A717" s="72" t="str">
        <f t="shared" si="140"/>
        <v>貨1C4FE</v>
      </c>
      <c r="B717" s="72" t="s">
        <v>926</v>
      </c>
      <c r="C717" s="72" t="s">
        <v>925</v>
      </c>
      <c r="D717" s="291" t="s">
        <v>1291</v>
      </c>
      <c r="E717" s="291" t="s">
        <v>1351</v>
      </c>
      <c r="F717" s="284">
        <v>1.8749999999999999E-2</v>
      </c>
      <c r="G717" s="72">
        <v>0</v>
      </c>
      <c r="H717" s="272">
        <v>2.23</v>
      </c>
      <c r="I717" s="12" t="s">
        <v>47</v>
      </c>
      <c r="J717" s="72"/>
      <c r="T717" s="318" t="str">
        <f t="shared" si="132"/>
        <v>トラック・バス</v>
      </c>
      <c r="U717" s="300" t="str">
        <f t="shared" si="133"/>
        <v>CNG</v>
      </c>
      <c r="V717" s="300" t="str">
        <f t="shared" si="134"/>
        <v>～1.7 t</v>
      </c>
      <c r="W717" s="300" t="str">
        <f t="shared" si="135"/>
        <v>H30</v>
      </c>
      <c r="X717" s="301" t="str">
        <f t="shared" si="136"/>
        <v>4FE</v>
      </c>
      <c r="Y717" s="380" t="s">
        <v>1704</v>
      </c>
      <c r="Z717" s="300">
        <f t="shared" si="137"/>
        <v>1.8749999999999999E-2</v>
      </c>
      <c r="AA717" s="300">
        <f t="shared" si="138"/>
        <v>0</v>
      </c>
      <c r="AB717" s="361">
        <f t="shared" si="139"/>
        <v>2.23</v>
      </c>
      <c r="AD717" s="72"/>
      <c r="AE717" s="72"/>
      <c r="AF717" s="72"/>
      <c r="AG717" s="72"/>
      <c r="AH717" s="72"/>
      <c r="AI717" s="72"/>
    </row>
    <row r="718" spans="1:35" s="284" customFormat="1" x14ac:dyDescent="0.2">
      <c r="A718" s="72" t="str">
        <f t="shared" si="140"/>
        <v>貨1C4EE</v>
      </c>
      <c r="B718" s="72" t="s">
        <v>926</v>
      </c>
      <c r="C718" s="72" t="s">
        <v>925</v>
      </c>
      <c r="D718" s="291" t="s">
        <v>1288</v>
      </c>
      <c r="E718" s="291" t="s">
        <v>1352</v>
      </c>
      <c r="F718" s="284">
        <v>1.8749999999999999E-2</v>
      </c>
      <c r="G718" s="72">
        <v>0</v>
      </c>
      <c r="H718" s="72">
        <v>2.23</v>
      </c>
      <c r="I718" s="12" t="s">
        <v>47</v>
      </c>
      <c r="J718" s="72"/>
      <c r="T718" s="318" t="str">
        <f t="shared" si="132"/>
        <v>トラック・バス</v>
      </c>
      <c r="U718" s="300" t="str">
        <f t="shared" si="133"/>
        <v>CNG</v>
      </c>
      <c r="V718" s="300" t="str">
        <f t="shared" si="134"/>
        <v>～1.7 t</v>
      </c>
      <c r="W718" s="300" t="str">
        <f t="shared" si="135"/>
        <v>H30</v>
      </c>
      <c r="X718" s="301" t="str">
        <f t="shared" si="136"/>
        <v>4EE</v>
      </c>
      <c r="Y718" s="380" t="s">
        <v>1704</v>
      </c>
      <c r="Z718" s="300">
        <f t="shared" si="137"/>
        <v>1.8749999999999999E-2</v>
      </c>
      <c r="AA718" s="300">
        <f t="shared" si="138"/>
        <v>0</v>
      </c>
      <c r="AB718" s="361">
        <f t="shared" si="139"/>
        <v>2.23</v>
      </c>
    </row>
    <row r="719" spans="1:35" x14ac:dyDescent="0.2">
      <c r="A719" s="72" t="str">
        <f t="shared" si="140"/>
        <v>貨1C5FE</v>
      </c>
      <c r="B719" s="72" t="s">
        <v>926</v>
      </c>
      <c r="C719" s="72" t="s">
        <v>925</v>
      </c>
      <c r="D719" s="291" t="s">
        <v>1291</v>
      </c>
      <c r="E719" s="291" t="s">
        <v>1353</v>
      </c>
      <c r="F719" s="284">
        <v>1.2500000000000001E-2</v>
      </c>
      <c r="G719" s="72">
        <v>0</v>
      </c>
      <c r="H719" s="72">
        <v>2.23</v>
      </c>
      <c r="I719" s="12" t="s">
        <v>47</v>
      </c>
      <c r="K719" s="272"/>
      <c r="L719" s="272"/>
      <c r="M719" s="272"/>
      <c r="N719" s="272"/>
      <c r="O719" s="272"/>
      <c r="P719" s="272"/>
      <c r="Q719" s="272"/>
      <c r="R719" s="272"/>
      <c r="S719" s="272"/>
      <c r="T719" s="318" t="str">
        <f t="shared" si="132"/>
        <v>トラック・バス</v>
      </c>
      <c r="U719" s="300" t="str">
        <f t="shared" si="133"/>
        <v>CNG</v>
      </c>
      <c r="V719" s="300" t="str">
        <f t="shared" si="134"/>
        <v>～1.7 t</v>
      </c>
      <c r="W719" s="300" t="str">
        <f t="shared" si="135"/>
        <v>H30</v>
      </c>
      <c r="X719" s="301" t="str">
        <f t="shared" si="136"/>
        <v>5FE</v>
      </c>
      <c r="Y719" s="380" t="s">
        <v>1057</v>
      </c>
      <c r="Z719" s="300">
        <f t="shared" si="137"/>
        <v>1.2500000000000001E-2</v>
      </c>
      <c r="AA719" s="300">
        <f t="shared" si="138"/>
        <v>0</v>
      </c>
      <c r="AB719" s="361">
        <f t="shared" si="139"/>
        <v>2.23</v>
      </c>
    </row>
    <row r="720" spans="1:35" x14ac:dyDescent="0.2">
      <c r="A720" s="72" t="str">
        <f t="shared" si="140"/>
        <v>貨1C5EE</v>
      </c>
      <c r="B720" s="72" t="s">
        <v>926</v>
      </c>
      <c r="C720" s="72" t="s">
        <v>925</v>
      </c>
      <c r="D720" s="291" t="s">
        <v>1288</v>
      </c>
      <c r="E720" s="291" t="s">
        <v>1354</v>
      </c>
      <c r="F720" s="284">
        <v>1.2500000000000001E-2</v>
      </c>
      <c r="G720" s="72">
        <v>0</v>
      </c>
      <c r="H720" s="72">
        <v>2.23</v>
      </c>
      <c r="I720" s="12" t="s">
        <v>47</v>
      </c>
      <c r="K720" s="272"/>
      <c r="L720" s="272"/>
      <c r="M720" s="272"/>
      <c r="N720" s="272"/>
      <c r="O720" s="272"/>
      <c r="P720" s="272"/>
      <c r="Q720" s="272"/>
      <c r="R720" s="272"/>
      <c r="S720" s="272"/>
      <c r="T720" s="318" t="str">
        <f t="shared" si="132"/>
        <v>トラック・バス</v>
      </c>
      <c r="U720" s="300" t="str">
        <f t="shared" si="133"/>
        <v>CNG</v>
      </c>
      <c r="V720" s="300" t="str">
        <f t="shared" si="134"/>
        <v>～1.7 t</v>
      </c>
      <c r="W720" s="300" t="str">
        <f t="shared" si="135"/>
        <v>H30</v>
      </c>
      <c r="X720" s="301" t="str">
        <f t="shared" si="136"/>
        <v>5EE</v>
      </c>
      <c r="Y720" s="380" t="s">
        <v>1057</v>
      </c>
      <c r="Z720" s="300">
        <f t="shared" si="137"/>
        <v>1.2500000000000001E-2</v>
      </c>
      <c r="AA720" s="300">
        <f t="shared" si="138"/>
        <v>0</v>
      </c>
      <c r="AB720" s="361">
        <f t="shared" si="139"/>
        <v>2.23</v>
      </c>
    </row>
    <row r="721" spans="1:28" x14ac:dyDescent="0.2">
      <c r="A721" s="72" t="str">
        <f t="shared" si="140"/>
        <v>貨1C6FE</v>
      </c>
      <c r="B721" s="72" t="s">
        <v>926</v>
      </c>
      <c r="C721" s="72" t="s">
        <v>925</v>
      </c>
      <c r="D721" s="291" t="s">
        <v>1291</v>
      </c>
      <c r="E721" s="291" t="s">
        <v>1355</v>
      </c>
      <c r="F721" s="284">
        <v>6.2500000000000003E-3</v>
      </c>
      <c r="G721" s="72">
        <v>0</v>
      </c>
      <c r="H721" s="72">
        <v>2.23</v>
      </c>
      <c r="I721" s="12" t="s">
        <v>47</v>
      </c>
      <c r="K721" s="284"/>
      <c r="L721" s="284"/>
      <c r="M721" s="284"/>
      <c r="N721" s="284"/>
      <c r="O721" s="284"/>
      <c r="P721" s="284"/>
      <c r="Q721" s="284"/>
      <c r="R721" s="284"/>
      <c r="S721" s="284"/>
      <c r="T721" s="318" t="str">
        <f t="shared" si="132"/>
        <v>トラック・バス</v>
      </c>
      <c r="U721" s="300" t="str">
        <f t="shared" si="133"/>
        <v>CNG</v>
      </c>
      <c r="V721" s="300" t="str">
        <f t="shared" si="134"/>
        <v>～1.7 t</v>
      </c>
      <c r="W721" s="300" t="str">
        <f t="shared" si="135"/>
        <v>H30</v>
      </c>
      <c r="X721" s="301" t="str">
        <f t="shared" si="136"/>
        <v>6FE</v>
      </c>
      <c r="Y721" s="380" t="s">
        <v>1706</v>
      </c>
      <c r="Z721" s="300">
        <f t="shared" si="137"/>
        <v>6.2500000000000003E-3</v>
      </c>
      <c r="AA721" s="300">
        <f t="shared" si="138"/>
        <v>0</v>
      </c>
      <c r="AB721" s="361">
        <f t="shared" si="139"/>
        <v>2.23</v>
      </c>
    </row>
    <row r="722" spans="1:28" x14ac:dyDescent="0.2">
      <c r="A722" s="72" t="str">
        <f t="shared" si="140"/>
        <v>貨1C6EE</v>
      </c>
      <c r="B722" s="72" t="s">
        <v>926</v>
      </c>
      <c r="C722" s="72" t="s">
        <v>925</v>
      </c>
      <c r="D722" s="291" t="s">
        <v>1288</v>
      </c>
      <c r="E722" s="291" t="s">
        <v>1356</v>
      </c>
      <c r="F722" s="284">
        <v>6.2500000000000003E-3</v>
      </c>
      <c r="G722" s="72">
        <v>0</v>
      </c>
      <c r="H722" s="72">
        <v>2.23</v>
      </c>
      <c r="I722" s="12" t="s">
        <v>47</v>
      </c>
      <c r="K722" s="272"/>
      <c r="L722" s="272"/>
      <c r="M722" s="272"/>
      <c r="N722" s="272"/>
      <c r="O722" s="272"/>
      <c r="P722" s="272"/>
      <c r="Q722" s="272"/>
      <c r="R722" s="272"/>
      <c r="S722" s="272"/>
      <c r="T722" s="318" t="str">
        <f t="shared" si="132"/>
        <v>トラック・バス</v>
      </c>
      <c r="U722" s="300" t="str">
        <f t="shared" si="133"/>
        <v>CNG</v>
      </c>
      <c r="V722" s="300" t="str">
        <f t="shared" si="134"/>
        <v>～1.7 t</v>
      </c>
      <c r="W722" s="300" t="str">
        <f t="shared" si="135"/>
        <v>H30</v>
      </c>
      <c r="X722" s="301" t="str">
        <f t="shared" si="136"/>
        <v>6EE</v>
      </c>
      <c r="Y722" s="380" t="s">
        <v>1706</v>
      </c>
      <c r="Z722" s="300">
        <f t="shared" si="137"/>
        <v>6.2500000000000003E-3</v>
      </c>
      <c r="AA722" s="300">
        <f t="shared" si="138"/>
        <v>0</v>
      </c>
      <c r="AB722" s="361">
        <f t="shared" si="139"/>
        <v>2.23</v>
      </c>
    </row>
    <row r="723" spans="1:28" x14ac:dyDescent="0.2">
      <c r="A723" s="72" t="str">
        <f t="shared" ref="A723:A739" si="141">CONCATENATE(C723,E723)</f>
        <v>貨2CTQ</v>
      </c>
      <c r="B723" s="72" t="s">
        <v>932</v>
      </c>
      <c r="C723" s="72" t="s">
        <v>927</v>
      </c>
      <c r="D723" s="72" t="s">
        <v>21</v>
      </c>
      <c r="E723" s="72" t="s">
        <v>85</v>
      </c>
      <c r="F723" s="72">
        <v>4.8750000000000002E-2</v>
      </c>
      <c r="G723" s="72">
        <v>0</v>
      </c>
      <c r="H723" s="272">
        <v>2.23</v>
      </c>
      <c r="I723" s="12" t="s">
        <v>47</v>
      </c>
      <c r="J723" t="s">
        <v>409</v>
      </c>
      <c r="K723" s="272"/>
      <c r="L723" s="272"/>
      <c r="M723" s="272"/>
      <c r="N723" s="272"/>
      <c r="O723" s="272"/>
      <c r="P723" s="272"/>
      <c r="Q723" s="272"/>
      <c r="R723" s="272"/>
      <c r="S723" s="272"/>
      <c r="T723" s="318" t="str">
        <f t="shared" si="132"/>
        <v>トラック・バス</v>
      </c>
      <c r="U723" s="300" t="str">
        <f t="shared" si="133"/>
        <v>CNG</v>
      </c>
      <c r="V723" s="300" t="str">
        <f t="shared" si="134"/>
        <v>1.7～2.5 t</v>
      </c>
      <c r="W723" s="300" t="str">
        <f t="shared" si="135"/>
        <v>H13</v>
      </c>
      <c r="X723" s="301" t="str">
        <f t="shared" si="136"/>
        <v>TQ</v>
      </c>
      <c r="Y723" s="380" t="s">
        <v>1713</v>
      </c>
      <c r="Z723" s="300">
        <f t="shared" si="137"/>
        <v>4.8750000000000002E-2</v>
      </c>
      <c r="AA723" s="300">
        <f t="shared" si="138"/>
        <v>0</v>
      </c>
      <c r="AB723" s="361">
        <f t="shared" si="139"/>
        <v>2.23</v>
      </c>
    </row>
    <row r="724" spans="1:28" x14ac:dyDescent="0.2">
      <c r="A724" s="72" t="str">
        <f t="shared" si="141"/>
        <v>貨2CLQ</v>
      </c>
      <c r="B724" s="72" t="s">
        <v>932</v>
      </c>
      <c r="C724" s="72" t="s">
        <v>927</v>
      </c>
      <c r="D724" s="72" t="s">
        <v>21</v>
      </c>
      <c r="E724" s="72" t="s">
        <v>77</v>
      </c>
      <c r="F724" s="72">
        <v>3.2500000000000001E-2</v>
      </c>
      <c r="G724" s="72">
        <v>0</v>
      </c>
      <c r="H724" s="272">
        <v>2.23</v>
      </c>
      <c r="I724" s="12" t="s">
        <v>47</v>
      </c>
      <c r="J724" t="s">
        <v>410</v>
      </c>
      <c r="K724" s="284"/>
      <c r="L724" s="284"/>
      <c r="M724" s="284"/>
      <c r="N724" s="284"/>
      <c r="O724" s="284"/>
      <c r="P724" s="284"/>
      <c r="Q724" s="284"/>
      <c r="R724" s="284"/>
      <c r="S724" s="284"/>
      <c r="T724" s="318" t="str">
        <f t="shared" si="132"/>
        <v>トラック・バス</v>
      </c>
      <c r="U724" s="300" t="str">
        <f t="shared" si="133"/>
        <v>CNG</v>
      </c>
      <c r="V724" s="300" t="str">
        <f t="shared" si="134"/>
        <v>1.7～2.5 t</v>
      </c>
      <c r="W724" s="300" t="str">
        <f t="shared" si="135"/>
        <v>H13</v>
      </c>
      <c r="X724" s="301" t="str">
        <f t="shared" si="136"/>
        <v>LQ</v>
      </c>
      <c r="Y724" s="380" t="s">
        <v>1714</v>
      </c>
      <c r="Z724" s="300">
        <f t="shared" si="137"/>
        <v>3.2500000000000001E-2</v>
      </c>
      <c r="AA724" s="300">
        <f t="shared" si="138"/>
        <v>0</v>
      </c>
      <c r="AB724" s="361">
        <f t="shared" si="139"/>
        <v>2.23</v>
      </c>
    </row>
    <row r="725" spans="1:28" x14ac:dyDescent="0.2">
      <c r="A725" s="72" t="str">
        <f t="shared" si="141"/>
        <v>貨2CUQ</v>
      </c>
      <c r="B725" s="72" t="s">
        <v>932</v>
      </c>
      <c r="C725" s="72" t="s">
        <v>927</v>
      </c>
      <c r="D725" s="72" t="s">
        <v>21</v>
      </c>
      <c r="E725" s="72" t="s">
        <v>92</v>
      </c>
      <c r="F725" s="72">
        <v>1.6250000000000001E-2</v>
      </c>
      <c r="G725" s="72">
        <v>0</v>
      </c>
      <c r="H725" s="272">
        <v>2.23</v>
      </c>
      <c r="I725" s="12" t="s">
        <v>47</v>
      </c>
      <c r="J725" t="s">
        <v>411</v>
      </c>
      <c r="T725" s="318" t="str">
        <f t="shared" si="132"/>
        <v>トラック・バス</v>
      </c>
      <c r="U725" s="300" t="str">
        <f t="shared" si="133"/>
        <v>CNG</v>
      </c>
      <c r="V725" s="300" t="str">
        <f t="shared" si="134"/>
        <v>1.7～2.5 t</v>
      </c>
      <c r="W725" s="300" t="str">
        <f t="shared" si="135"/>
        <v>H13</v>
      </c>
      <c r="X725" s="301" t="str">
        <f t="shared" si="136"/>
        <v>UQ</v>
      </c>
      <c r="Y725" s="380" t="s">
        <v>1715</v>
      </c>
      <c r="Z725" s="300">
        <f t="shared" si="137"/>
        <v>1.6250000000000001E-2</v>
      </c>
      <c r="AA725" s="300">
        <f t="shared" si="138"/>
        <v>0</v>
      </c>
      <c r="AB725" s="361">
        <f t="shared" si="139"/>
        <v>2.23</v>
      </c>
    </row>
    <row r="726" spans="1:28" x14ac:dyDescent="0.2">
      <c r="A726" s="72" t="str">
        <f t="shared" si="141"/>
        <v>貨2CAFF</v>
      </c>
      <c r="B726" s="72" t="s">
        <v>932</v>
      </c>
      <c r="C726" s="72" t="s">
        <v>927</v>
      </c>
      <c r="D726" s="72" t="s">
        <v>839</v>
      </c>
      <c r="E726" s="72" t="s">
        <v>424</v>
      </c>
      <c r="F726" s="72">
        <v>3.5000000000000003E-2</v>
      </c>
      <c r="G726" s="72">
        <v>0</v>
      </c>
      <c r="H726" s="272">
        <v>2.23</v>
      </c>
      <c r="I726" s="12" t="s">
        <v>47</v>
      </c>
      <c r="J726" t="s">
        <v>413</v>
      </c>
      <c r="T726" s="318" t="str">
        <f t="shared" si="132"/>
        <v>トラック・バス</v>
      </c>
      <c r="U726" s="300" t="str">
        <f t="shared" si="133"/>
        <v>CNG</v>
      </c>
      <c r="V726" s="300" t="str">
        <f t="shared" si="134"/>
        <v>1.7～2.5 t</v>
      </c>
      <c r="W726" s="300" t="str">
        <f t="shared" si="135"/>
        <v>H17</v>
      </c>
      <c r="X726" s="301" t="str">
        <f t="shared" si="136"/>
        <v>AFF</v>
      </c>
      <c r="Y726" s="380"/>
      <c r="Z726" s="300">
        <f t="shared" si="137"/>
        <v>3.5000000000000003E-2</v>
      </c>
      <c r="AA726" s="300">
        <f t="shared" si="138"/>
        <v>0</v>
      </c>
      <c r="AB726" s="361">
        <f t="shared" si="139"/>
        <v>2.23</v>
      </c>
    </row>
    <row r="727" spans="1:28" x14ac:dyDescent="0.2">
      <c r="A727" s="72" t="str">
        <f t="shared" si="141"/>
        <v>貨2CAEF</v>
      </c>
      <c r="B727" s="272" t="s">
        <v>932</v>
      </c>
      <c r="C727" s="272" t="s">
        <v>927</v>
      </c>
      <c r="D727" s="273" t="s">
        <v>839</v>
      </c>
      <c r="E727" s="273" t="s">
        <v>425</v>
      </c>
      <c r="F727" s="272">
        <v>1.7500000000000002E-2</v>
      </c>
      <c r="G727" s="272">
        <v>0</v>
      </c>
      <c r="H727" s="272">
        <v>2.23</v>
      </c>
      <c r="I727" s="274" t="s">
        <v>47</v>
      </c>
      <c r="J727" s="272" t="s">
        <v>415</v>
      </c>
      <c r="T727" s="318" t="str">
        <f t="shared" si="132"/>
        <v>トラック・バス</v>
      </c>
      <c r="U727" s="300" t="str">
        <f t="shared" si="133"/>
        <v>CNG</v>
      </c>
      <c r="V727" s="300" t="str">
        <f t="shared" si="134"/>
        <v>1.7～2.5 t</v>
      </c>
      <c r="W727" s="300" t="str">
        <f t="shared" si="135"/>
        <v>H17</v>
      </c>
      <c r="X727" s="301" t="str">
        <f t="shared" si="136"/>
        <v>AEF</v>
      </c>
      <c r="Y727" s="380"/>
      <c r="Z727" s="300">
        <f t="shared" si="137"/>
        <v>1.7500000000000002E-2</v>
      </c>
      <c r="AA727" s="300">
        <f t="shared" si="138"/>
        <v>0</v>
      </c>
      <c r="AB727" s="361">
        <f t="shared" si="139"/>
        <v>2.23</v>
      </c>
    </row>
    <row r="728" spans="1:28" x14ac:dyDescent="0.2">
      <c r="A728" s="72" t="str">
        <f t="shared" si="141"/>
        <v>貨2CCEF</v>
      </c>
      <c r="B728" s="272" t="s">
        <v>932</v>
      </c>
      <c r="C728" s="272" t="s">
        <v>927</v>
      </c>
      <c r="D728" s="273" t="s">
        <v>839</v>
      </c>
      <c r="E728" s="273" t="s">
        <v>928</v>
      </c>
      <c r="F728" s="272">
        <v>1.7500000000000002E-2</v>
      </c>
      <c r="G728" s="272">
        <v>0</v>
      </c>
      <c r="H728" s="72">
        <v>2.23</v>
      </c>
      <c r="I728" s="274" t="s">
        <v>47</v>
      </c>
      <c r="J728" s="273" t="s">
        <v>800</v>
      </c>
      <c r="T728" s="318" t="str">
        <f t="shared" si="132"/>
        <v>トラック・バス</v>
      </c>
      <c r="U728" s="300" t="str">
        <f t="shared" si="133"/>
        <v>CNG</v>
      </c>
      <c r="V728" s="300" t="str">
        <f t="shared" si="134"/>
        <v>1.7～2.5 t</v>
      </c>
      <c r="W728" s="300" t="str">
        <f t="shared" si="135"/>
        <v>H17</v>
      </c>
      <c r="X728" s="301" t="str">
        <f t="shared" si="136"/>
        <v>CEF</v>
      </c>
      <c r="Y728" s="380" t="s">
        <v>1056</v>
      </c>
      <c r="Z728" s="300">
        <f t="shared" si="137"/>
        <v>1.7500000000000002E-2</v>
      </c>
      <c r="AA728" s="300">
        <f t="shared" si="138"/>
        <v>0</v>
      </c>
      <c r="AB728" s="361">
        <f t="shared" si="139"/>
        <v>2.23</v>
      </c>
    </row>
    <row r="729" spans="1:28" x14ac:dyDescent="0.2">
      <c r="A729" s="72" t="str">
        <f t="shared" si="141"/>
        <v>貨2CCFF</v>
      </c>
      <c r="B729" s="272" t="s">
        <v>932</v>
      </c>
      <c r="C729" s="272" t="s">
        <v>927</v>
      </c>
      <c r="D729" s="273" t="s">
        <v>839</v>
      </c>
      <c r="E729" s="273" t="s">
        <v>929</v>
      </c>
      <c r="F729" s="272">
        <v>1.7500000000000002E-2</v>
      </c>
      <c r="G729" s="272">
        <v>0</v>
      </c>
      <c r="H729" s="72">
        <v>2.23</v>
      </c>
      <c r="I729" s="274" t="s">
        <v>47</v>
      </c>
      <c r="J729" s="273" t="s">
        <v>799</v>
      </c>
      <c r="T729" s="318" t="str">
        <f t="shared" si="132"/>
        <v>トラック・バス</v>
      </c>
      <c r="U729" s="300" t="str">
        <f t="shared" si="133"/>
        <v>CNG</v>
      </c>
      <c r="V729" s="300" t="str">
        <f t="shared" si="134"/>
        <v>1.7～2.5 t</v>
      </c>
      <c r="W729" s="300" t="str">
        <f t="shared" si="135"/>
        <v>H17</v>
      </c>
      <c r="X729" s="301" t="str">
        <f t="shared" si="136"/>
        <v>CFF</v>
      </c>
      <c r="Y729" s="380" t="s">
        <v>1056</v>
      </c>
      <c r="Z729" s="300">
        <f t="shared" si="137"/>
        <v>1.7500000000000002E-2</v>
      </c>
      <c r="AA729" s="300">
        <f t="shared" si="138"/>
        <v>0</v>
      </c>
      <c r="AB729" s="361">
        <f t="shared" si="139"/>
        <v>2.23</v>
      </c>
    </row>
    <row r="730" spans="1:28" x14ac:dyDescent="0.2">
      <c r="A730" s="72" t="str">
        <f t="shared" si="141"/>
        <v>貨2CDEF</v>
      </c>
      <c r="B730" s="272" t="s">
        <v>932</v>
      </c>
      <c r="C730" s="272" t="s">
        <v>927</v>
      </c>
      <c r="D730" s="273" t="s">
        <v>839</v>
      </c>
      <c r="E730" s="273" t="s">
        <v>930</v>
      </c>
      <c r="F730" s="272">
        <v>8.7500000000000008E-3</v>
      </c>
      <c r="G730" s="272">
        <v>0</v>
      </c>
      <c r="H730" s="72">
        <v>2.23</v>
      </c>
      <c r="I730" s="274" t="s">
        <v>47</v>
      </c>
      <c r="J730" s="273" t="s">
        <v>1127</v>
      </c>
      <c r="T730" s="318" t="str">
        <f t="shared" si="132"/>
        <v>トラック・バス</v>
      </c>
      <c r="U730" s="300" t="str">
        <f t="shared" si="133"/>
        <v>CNG</v>
      </c>
      <c r="V730" s="300" t="str">
        <f t="shared" si="134"/>
        <v>1.7～2.5 t</v>
      </c>
      <c r="W730" s="300" t="str">
        <f t="shared" si="135"/>
        <v>H17</v>
      </c>
      <c r="X730" s="301" t="str">
        <f t="shared" si="136"/>
        <v>DEF</v>
      </c>
      <c r="Y730" s="380" t="s">
        <v>1057</v>
      </c>
      <c r="Z730" s="300">
        <f t="shared" si="137"/>
        <v>8.7500000000000008E-3</v>
      </c>
      <c r="AA730" s="300">
        <f t="shared" si="138"/>
        <v>0</v>
      </c>
      <c r="AB730" s="361">
        <f t="shared" si="139"/>
        <v>2.23</v>
      </c>
    </row>
    <row r="731" spans="1:28" x14ac:dyDescent="0.2">
      <c r="A731" s="72" t="str">
        <f t="shared" si="141"/>
        <v>貨2CDFF</v>
      </c>
      <c r="B731" s="72" t="s">
        <v>932</v>
      </c>
      <c r="C731" s="72" t="s">
        <v>927</v>
      </c>
      <c r="D731" s="72" t="s">
        <v>839</v>
      </c>
      <c r="E731" s="72" t="s">
        <v>931</v>
      </c>
      <c r="F731" s="72">
        <v>8.7500000000000008E-3</v>
      </c>
      <c r="G731" s="72">
        <v>0</v>
      </c>
      <c r="H731" s="72">
        <v>2.23</v>
      </c>
      <c r="I731" s="12" t="s">
        <v>47</v>
      </c>
      <c r="J731" s="72" t="s">
        <v>1128</v>
      </c>
      <c r="T731" s="318" t="str">
        <f t="shared" si="132"/>
        <v>トラック・バス</v>
      </c>
      <c r="U731" s="300" t="str">
        <f t="shared" si="133"/>
        <v>CNG</v>
      </c>
      <c r="V731" s="300" t="str">
        <f t="shared" si="134"/>
        <v>1.7～2.5 t</v>
      </c>
      <c r="W731" s="300" t="str">
        <f t="shared" si="135"/>
        <v>H17</v>
      </c>
      <c r="X731" s="301" t="str">
        <f t="shared" si="136"/>
        <v>DFF</v>
      </c>
      <c r="Y731" s="380" t="s">
        <v>1057</v>
      </c>
      <c r="Z731" s="300">
        <f t="shared" si="137"/>
        <v>8.7500000000000008E-3</v>
      </c>
      <c r="AA731" s="300">
        <f t="shared" si="138"/>
        <v>0</v>
      </c>
      <c r="AB731" s="361">
        <f t="shared" si="139"/>
        <v>2.23</v>
      </c>
    </row>
    <row r="732" spans="1:28" x14ac:dyDescent="0.2">
      <c r="A732" s="72" t="str">
        <f t="shared" si="141"/>
        <v>貨2CLFF</v>
      </c>
      <c r="B732" s="72" t="s">
        <v>932</v>
      </c>
      <c r="C732" s="72" t="s">
        <v>927</v>
      </c>
      <c r="D732" s="72" t="s">
        <v>1100</v>
      </c>
      <c r="E732" s="72" t="s">
        <v>426</v>
      </c>
      <c r="F732" s="72">
        <v>3.5000000000000003E-2</v>
      </c>
      <c r="G732" s="72">
        <v>0</v>
      </c>
      <c r="H732" s="72">
        <v>2.23</v>
      </c>
      <c r="I732" s="12" t="s">
        <v>47</v>
      </c>
      <c r="T732" s="318" t="str">
        <f t="shared" si="132"/>
        <v>トラック・バス</v>
      </c>
      <c r="U732" s="300" t="str">
        <f t="shared" si="133"/>
        <v>CNG</v>
      </c>
      <c r="V732" s="300" t="str">
        <f t="shared" si="134"/>
        <v>1.7～2.5 t</v>
      </c>
      <c r="W732" s="300" t="str">
        <f t="shared" si="135"/>
        <v>H21</v>
      </c>
      <c r="X732" s="301" t="str">
        <f t="shared" si="136"/>
        <v>LFF</v>
      </c>
      <c r="Y732" s="380"/>
      <c r="Z732" s="300">
        <f t="shared" si="137"/>
        <v>3.5000000000000003E-2</v>
      </c>
      <c r="AA732" s="300">
        <f t="shared" si="138"/>
        <v>0</v>
      </c>
      <c r="AB732" s="361">
        <f t="shared" si="139"/>
        <v>2.23</v>
      </c>
    </row>
    <row r="733" spans="1:28" x14ac:dyDescent="0.2">
      <c r="A733" s="72" t="str">
        <f t="shared" si="141"/>
        <v>貨2CLEF</v>
      </c>
      <c r="B733" s="72" t="s">
        <v>932</v>
      </c>
      <c r="C733" s="72" t="s">
        <v>927</v>
      </c>
      <c r="D733" s="72" t="s">
        <v>1100</v>
      </c>
      <c r="E733" s="72" t="s">
        <v>427</v>
      </c>
      <c r="F733" s="72">
        <v>1.7500000000000002E-2</v>
      </c>
      <c r="G733" s="72">
        <v>0</v>
      </c>
      <c r="H733" s="272">
        <v>2.23</v>
      </c>
      <c r="I733" s="12" t="s">
        <v>47</v>
      </c>
      <c r="J733" s="72" t="s">
        <v>242</v>
      </c>
      <c r="T733" s="318" t="str">
        <f t="shared" si="132"/>
        <v>トラック・バス</v>
      </c>
      <c r="U733" s="300" t="str">
        <f t="shared" si="133"/>
        <v>CNG</v>
      </c>
      <c r="V733" s="300" t="str">
        <f t="shared" si="134"/>
        <v>1.7～2.5 t</v>
      </c>
      <c r="W733" s="300" t="str">
        <f t="shared" si="135"/>
        <v>H21</v>
      </c>
      <c r="X733" s="301" t="str">
        <f t="shared" si="136"/>
        <v>LEF</v>
      </c>
      <c r="Y733" s="380"/>
      <c r="Z733" s="300">
        <f t="shared" si="137"/>
        <v>1.7500000000000002E-2</v>
      </c>
      <c r="AA733" s="300">
        <f t="shared" si="138"/>
        <v>0</v>
      </c>
      <c r="AB733" s="361">
        <f t="shared" si="139"/>
        <v>2.23</v>
      </c>
    </row>
    <row r="734" spans="1:28" x14ac:dyDescent="0.2">
      <c r="A734" s="72" t="str">
        <f t="shared" si="141"/>
        <v>貨2CMFF</v>
      </c>
      <c r="B734" s="72" t="s">
        <v>932</v>
      </c>
      <c r="C734" s="72" t="s">
        <v>927</v>
      </c>
      <c r="D734" s="72" t="s">
        <v>1100</v>
      </c>
      <c r="E734" s="72" t="s">
        <v>428</v>
      </c>
      <c r="F734" s="284">
        <v>1.7500000000000002E-2</v>
      </c>
      <c r="G734" s="72">
        <v>0</v>
      </c>
      <c r="H734" s="272">
        <v>2.23</v>
      </c>
      <c r="I734" s="12" t="s">
        <v>47</v>
      </c>
      <c r="J734" s="72" t="s">
        <v>1056</v>
      </c>
      <c r="T734" s="318" t="str">
        <f t="shared" si="132"/>
        <v>トラック・バス</v>
      </c>
      <c r="U734" s="300" t="str">
        <f t="shared" si="133"/>
        <v>CNG</v>
      </c>
      <c r="V734" s="300" t="str">
        <f t="shared" si="134"/>
        <v>1.7～2.5 t</v>
      </c>
      <c r="W734" s="300" t="str">
        <f t="shared" si="135"/>
        <v>H21</v>
      </c>
      <c r="X734" s="301" t="str">
        <f t="shared" si="136"/>
        <v>MFF</v>
      </c>
      <c r="Y734" s="380" t="s">
        <v>1056</v>
      </c>
      <c r="Z734" s="300">
        <f t="shared" si="137"/>
        <v>1.7500000000000002E-2</v>
      </c>
      <c r="AA734" s="300">
        <f t="shared" si="138"/>
        <v>0</v>
      </c>
      <c r="AB734" s="361">
        <f t="shared" si="139"/>
        <v>2.23</v>
      </c>
    </row>
    <row r="735" spans="1:28" x14ac:dyDescent="0.2">
      <c r="A735" s="72" t="str">
        <f t="shared" si="141"/>
        <v>貨2CMEF</v>
      </c>
      <c r="B735" s="72" t="s">
        <v>932</v>
      </c>
      <c r="C735" s="72" t="s">
        <v>927</v>
      </c>
      <c r="D735" s="72" t="s">
        <v>1100</v>
      </c>
      <c r="E735" s="72" t="s">
        <v>429</v>
      </c>
      <c r="F735" s="284">
        <v>1.7500000000000002E-2</v>
      </c>
      <c r="G735" s="72">
        <v>0</v>
      </c>
      <c r="H735" s="272">
        <v>2.23</v>
      </c>
      <c r="I735" s="12" t="s">
        <v>47</v>
      </c>
      <c r="J735" s="72" t="s">
        <v>1103</v>
      </c>
      <c r="T735" s="318" t="str">
        <f t="shared" si="132"/>
        <v>トラック・バス</v>
      </c>
      <c r="U735" s="300" t="str">
        <f t="shared" si="133"/>
        <v>CNG</v>
      </c>
      <c r="V735" s="300" t="str">
        <f t="shared" si="134"/>
        <v>1.7～2.5 t</v>
      </c>
      <c r="W735" s="300" t="str">
        <f t="shared" si="135"/>
        <v>H21</v>
      </c>
      <c r="X735" s="301" t="str">
        <f t="shared" si="136"/>
        <v>MEF</v>
      </c>
      <c r="Y735" s="380" t="s">
        <v>1056</v>
      </c>
      <c r="Z735" s="300">
        <f t="shared" si="137"/>
        <v>1.7500000000000002E-2</v>
      </c>
      <c r="AA735" s="300">
        <f t="shared" si="138"/>
        <v>0</v>
      </c>
      <c r="AB735" s="361">
        <f t="shared" si="139"/>
        <v>2.23</v>
      </c>
    </row>
    <row r="736" spans="1:28" s="284" customFormat="1" x14ac:dyDescent="0.2">
      <c r="A736" s="72" t="str">
        <f t="shared" si="141"/>
        <v>貨2CRFF</v>
      </c>
      <c r="B736" s="72" t="s">
        <v>932</v>
      </c>
      <c r="C736" s="72" t="s">
        <v>927</v>
      </c>
      <c r="D736" s="72" t="s">
        <v>1100</v>
      </c>
      <c r="E736" s="72" t="s">
        <v>430</v>
      </c>
      <c r="F736" s="72">
        <v>8.7500000000000008E-3</v>
      </c>
      <c r="G736" s="72">
        <v>0</v>
      </c>
      <c r="H736" s="272">
        <v>2.23</v>
      </c>
      <c r="I736" s="12" t="s">
        <v>47</v>
      </c>
      <c r="J736" t="s">
        <v>1057</v>
      </c>
      <c r="K736" s="72"/>
      <c r="L736" s="72"/>
      <c r="M736" s="72"/>
      <c r="N736" s="72"/>
      <c r="O736" s="72"/>
      <c r="P736" s="72"/>
      <c r="Q736" s="72"/>
      <c r="R736" s="72"/>
      <c r="S736" s="72"/>
      <c r="T736" s="318" t="str">
        <f t="shared" si="132"/>
        <v>トラック・バス</v>
      </c>
      <c r="U736" s="300" t="str">
        <f t="shared" si="133"/>
        <v>CNG</v>
      </c>
      <c r="V736" s="300" t="str">
        <f t="shared" si="134"/>
        <v>1.7～2.5 t</v>
      </c>
      <c r="W736" s="300" t="str">
        <f t="shared" si="135"/>
        <v>H21</v>
      </c>
      <c r="X736" s="301" t="str">
        <f t="shared" si="136"/>
        <v>RFF</v>
      </c>
      <c r="Y736" s="380" t="s">
        <v>1057</v>
      </c>
      <c r="Z736" s="300">
        <f t="shared" si="137"/>
        <v>8.7500000000000008E-3</v>
      </c>
      <c r="AA736" s="300">
        <f t="shared" si="138"/>
        <v>0</v>
      </c>
      <c r="AB736" s="361">
        <f t="shared" si="139"/>
        <v>2.23</v>
      </c>
    </row>
    <row r="737" spans="1:35" x14ac:dyDescent="0.2">
      <c r="A737" s="72" t="str">
        <f t="shared" si="141"/>
        <v>貨2CREF</v>
      </c>
      <c r="B737" s="72" t="s">
        <v>932</v>
      </c>
      <c r="C737" s="72" t="s">
        <v>927</v>
      </c>
      <c r="D737" s="72" t="s">
        <v>1100</v>
      </c>
      <c r="E737" s="72" t="s">
        <v>431</v>
      </c>
      <c r="F737" s="72">
        <v>8.7500000000000008E-3</v>
      </c>
      <c r="G737" s="72">
        <v>0</v>
      </c>
      <c r="H737" s="272">
        <v>2.23</v>
      </c>
      <c r="I737" s="12" t="s">
        <v>47</v>
      </c>
      <c r="J737" t="s">
        <v>1104</v>
      </c>
      <c r="T737" s="318" t="str">
        <f t="shared" si="132"/>
        <v>トラック・バス</v>
      </c>
      <c r="U737" s="300" t="str">
        <f t="shared" si="133"/>
        <v>CNG</v>
      </c>
      <c r="V737" s="300" t="str">
        <f t="shared" si="134"/>
        <v>1.7～2.5 t</v>
      </c>
      <c r="W737" s="300" t="str">
        <f t="shared" si="135"/>
        <v>H21</v>
      </c>
      <c r="X737" s="301" t="str">
        <f t="shared" si="136"/>
        <v>REF</v>
      </c>
      <c r="Y737" s="380" t="s">
        <v>1057</v>
      </c>
      <c r="Z737" s="300">
        <f t="shared" si="137"/>
        <v>8.7500000000000008E-3</v>
      </c>
      <c r="AA737" s="300">
        <f t="shared" si="138"/>
        <v>0</v>
      </c>
      <c r="AB737" s="361">
        <f t="shared" si="139"/>
        <v>2.23</v>
      </c>
    </row>
    <row r="738" spans="1:35" x14ac:dyDescent="0.2">
      <c r="A738" s="72" t="str">
        <f t="shared" si="141"/>
        <v>貨2CQFF</v>
      </c>
      <c r="B738" s="72" t="s">
        <v>932</v>
      </c>
      <c r="C738" s="72" t="s">
        <v>927</v>
      </c>
      <c r="D738" s="72" t="s">
        <v>1100</v>
      </c>
      <c r="E738" s="72" t="s">
        <v>432</v>
      </c>
      <c r="F738" s="72">
        <v>3.15E-2</v>
      </c>
      <c r="G738" s="72">
        <v>0</v>
      </c>
      <c r="H738" s="72">
        <v>2.23</v>
      </c>
      <c r="I738" s="12" t="s">
        <v>47</v>
      </c>
      <c r="J738" t="s">
        <v>797</v>
      </c>
      <c r="T738" s="318" t="str">
        <f t="shared" si="132"/>
        <v>トラック・バス</v>
      </c>
      <c r="U738" s="300" t="str">
        <f t="shared" si="133"/>
        <v>CNG</v>
      </c>
      <c r="V738" s="300" t="str">
        <f t="shared" si="134"/>
        <v>1.7～2.5 t</v>
      </c>
      <c r="W738" s="300" t="str">
        <f t="shared" si="135"/>
        <v>H21</v>
      </c>
      <c r="X738" s="301" t="str">
        <f t="shared" si="136"/>
        <v>QFF</v>
      </c>
      <c r="Y738" s="380" t="s">
        <v>1705</v>
      </c>
      <c r="Z738" s="300">
        <f t="shared" si="137"/>
        <v>3.15E-2</v>
      </c>
      <c r="AA738" s="300">
        <f t="shared" si="138"/>
        <v>0</v>
      </c>
      <c r="AB738" s="361">
        <f t="shared" si="139"/>
        <v>2.23</v>
      </c>
    </row>
    <row r="739" spans="1:35" s="284" customFormat="1" x14ac:dyDescent="0.2">
      <c r="A739" s="72" t="str">
        <f t="shared" si="141"/>
        <v>貨2CQEF</v>
      </c>
      <c r="B739" s="72" t="s">
        <v>932</v>
      </c>
      <c r="C739" s="72" t="s">
        <v>927</v>
      </c>
      <c r="D739" s="72" t="s">
        <v>1100</v>
      </c>
      <c r="E739" s="72" t="s">
        <v>433</v>
      </c>
      <c r="F739" s="72">
        <v>3.15E-2</v>
      </c>
      <c r="G739" s="72">
        <v>0</v>
      </c>
      <c r="H739" s="72">
        <v>2.23</v>
      </c>
      <c r="I739" s="12" t="s">
        <v>47</v>
      </c>
      <c r="J739" t="s">
        <v>798</v>
      </c>
      <c r="K739" s="72"/>
      <c r="L739" s="72"/>
      <c r="M739" s="72"/>
      <c r="N739" s="72"/>
      <c r="O739" s="72"/>
      <c r="P739" s="72"/>
      <c r="Q739" s="72"/>
      <c r="R739" s="72"/>
      <c r="S739" s="72"/>
      <c r="T739" s="318" t="str">
        <f t="shared" si="132"/>
        <v>トラック・バス</v>
      </c>
      <c r="U739" s="300" t="str">
        <f t="shared" si="133"/>
        <v>CNG</v>
      </c>
      <c r="V739" s="300" t="str">
        <f t="shared" si="134"/>
        <v>1.7～2.5 t</v>
      </c>
      <c r="W739" s="300" t="str">
        <f t="shared" si="135"/>
        <v>H21</v>
      </c>
      <c r="X739" s="301" t="str">
        <f t="shared" si="136"/>
        <v>QEF</v>
      </c>
      <c r="Y739" s="380" t="s">
        <v>1705</v>
      </c>
      <c r="Z739" s="300">
        <f t="shared" si="137"/>
        <v>3.15E-2</v>
      </c>
      <c r="AA739" s="300">
        <f t="shared" si="138"/>
        <v>0</v>
      </c>
      <c r="AB739" s="361">
        <f t="shared" si="139"/>
        <v>2.23</v>
      </c>
    </row>
    <row r="740" spans="1:35" x14ac:dyDescent="0.2">
      <c r="A740" s="72" t="str">
        <f t="shared" ref="A740:A748" si="142">CONCATENATE(C740,E740)</f>
        <v>貨2C3FF</v>
      </c>
      <c r="B740" s="72" t="s">
        <v>932</v>
      </c>
      <c r="C740" s="72" t="s">
        <v>927</v>
      </c>
      <c r="D740" s="291" t="s">
        <v>1289</v>
      </c>
      <c r="E740" s="291" t="s">
        <v>1357</v>
      </c>
      <c r="F740" s="72">
        <v>3.5000000000000003E-2</v>
      </c>
      <c r="G740" s="72">
        <v>0</v>
      </c>
      <c r="H740" s="72">
        <v>2.23</v>
      </c>
      <c r="I740" s="12" t="s">
        <v>47</v>
      </c>
      <c r="J740"/>
      <c r="T740" s="318" t="str">
        <f t="shared" si="132"/>
        <v>トラック・バス</v>
      </c>
      <c r="U740" s="300" t="str">
        <f t="shared" si="133"/>
        <v>CNG</v>
      </c>
      <c r="V740" s="300" t="str">
        <f t="shared" si="134"/>
        <v>1.7～2.5 t</v>
      </c>
      <c r="W740" s="300" t="str">
        <f t="shared" si="135"/>
        <v>H30</v>
      </c>
      <c r="X740" s="301" t="str">
        <f t="shared" si="136"/>
        <v>3FF</v>
      </c>
      <c r="Y740" s="380"/>
      <c r="Z740" s="300">
        <f t="shared" si="137"/>
        <v>3.5000000000000003E-2</v>
      </c>
      <c r="AA740" s="300">
        <f t="shared" si="138"/>
        <v>0</v>
      </c>
      <c r="AB740" s="361">
        <f t="shared" si="139"/>
        <v>2.23</v>
      </c>
      <c r="AD740" s="272"/>
      <c r="AE740" s="272"/>
      <c r="AF740" s="272"/>
      <c r="AG740" s="272"/>
      <c r="AH740" s="272"/>
      <c r="AI740" s="272"/>
    </row>
    <row r="741" spans="1:35" x14ac:dyDescent="0.2">
      <c r="A741" s="72" t="str">
        <f t="shared" si="142"/>
        <v>貨2C3EF</v>
      </c>
      <c r="B741" s="72" t="s">
        <v>932</v>
      </c>
      <c r="C741" s="72" t="s">
        <v>927</v>
      </c>
      <c r="D741" s="291" t="s">
        <v>1290</v>
      </c>
      <c r="E741" s="291" t="s">
        <v>1358</v>
      </c>
      <c r="F741" s="72">
        <v>1.7500000000000002E-2</v>
      </c>
      <c r="G741" s="72">
        <v>0</v>
      </c>
      <c r="H741" s="72">
        <v>2.23</v>
      </c>
      <c r="I741" s="12" t="s">
        <v>47</v>
      </c>
      <c r="J741"/>
      <c r="T741" s="318" t="str">
        <f t="shared" si="132"/>
        <v>トラック・バス</v>
      </c>
      <c r="U741" s="300" t="str">
        <f t="shared" si="133"/>
        <v>CNG</v>
      </c>
      <c r="V741" s="300" t="str">
        <f t="shared" si="134"/>
        <v>1.7～2.5 t</v>
      </c>
      <c r="W741" s="300" t="str">
        <f t="shared" si="135"/>
        <v>H30</v>
      </c>
      <c r="X741" s="301" t="str">
        <f t="shared" si="136"/>
        <v>3EF</v>
      </c>
      <c r="Y741" s="380"/>
      <c r="Z741" s="300">
        <f t="shared" si="137"/>
        <v>1.7500000000000002E-2</v>
      </c>
      <c r="AA741" s="300">
        <f t="shared" si="138"/>
        <v>0</v>
      </c>
      <c r="AB741" s="361">
        <f t="shared" si="139"/>
        <v>2.23</v>
      </c>
      <c r="AD741" s="272"/>
      <c r="AE741" s="272"/>
      <c r="AF741" s="272"/>
      <c r="AG741" s="272"/>
      <c r="AH741" s="272"/>
      <c r="AI741" s="272"/>
    </row>
    <row r="742" spans="1:35" s="284" customFormat="1" x14ac:dyDescent="0.2">
      <c r="A742" s="72" t="str">
        <f t="shared" si="142"/>
        <v>貨2C4FF</v>
      </c>
      <c r="B742" s="72" t="s">
        <v>932</v>
      </c>
      <c r="C742" s="72" t="s">
        <v>927</v>
      </c>
      <c r="D742" s="291" t="s">
        <v>1291</v>
      </c>
      <c r="E742" s="291" t="s">
        <v>1359</v>
      </c>
      <c r="F742" s="72">
        <v>2.6250000000000002E-2</v>
      </c>
      <c r="G742" s="72">
        <v>0</v>
      </c>
      <c r="H742" s="72">
        <v>2.23</v>
      </c>
      <c r="I742" s="12" t="s">
        <v>47</v>
      </c>
      <c r="J742"/>
      <c r="T742" s="318" t="str">
        <f t="shared" si="132"/>
        <v>トラック・バス</v>
      </c>
      <c r="U742" s="300" t="str">
        <f t="shared" si="133"/>
        <v>CNG</v>
      </c>
      <c r="V742" s="300" t="str">
        <f t="shared" si="134"/>
        <v>1.7～2.5 t</v>
      </c>
      <c r="W742" s="300" t="str">
        <f t="shared" si="135"/>
        <v>H30</v>
      </c>
      <c r="X742" s="301" t="str">
        <f t="shared" si="136"/>
        <v>4FF</v>
      </c>
      <c r="Y742" s="380" t="s">
        <v>1704</v>
      </c>
      <c r="Z742" s="300">
        <f t="shared" si="137"/>
        <v>2.6250000000000002E-2</v>
      </c>
      <c r="AA742" s="300">
        <f t="shared" si="138"/>
        <v>0</v>
      </c>
      <c r="AB742" s="361">
        <f t="shared" si="139"/>
        <v>2.23</v>
      </c>
    </row>
    <row r="743" spans="1:35" s="272" customFormat="1" x14ac:dyDescent="0.2">
      <c r="A743" s="72" t="str">
        <f t="shared" si="142"/>
        <v>貨2C4EF</v>
      </c>
      <c r="B743" s="72" t="s">
        <v>932</v>
      </c>
      <c r="C743" s="72" t="s">
        <v>927</v>
      </c>
      <c r="D743" s="291" t="s">
        <v>1288</v>
      </c>
      <c r="E743" s="291" t="s">
        <v>1360</v>
      </c>
      <c r="F743" s="72">
        <v>2.6249999999999999E-2</v>
      </c>
      <c r="G743" s="72">
        <v>0</v>
      </c>
      <c r="H743" s="272">
        <v>2.23</v>
      </c>
      <c r="I743" s="12" t="s">
        <v>47</v>
      </c>
      <c r="J743"/>
      <c r="K743" s="72"/>
      <c r="L743" s="72"/>
      <c r="M743" s="72"/>
      <c r="N743" s="72"/>
      <c r="O743" s="72"/>
      <c r="P743" s="72"/>
      <c r="Q743" s="72"/>
      <c r="R743" s="72"/>
      <c r="S743" s="72"/>
      <c r="T743" s="318" t="str">
        <f t="shared" si="132"/>
        <v>トラック・バス</v>
      </c>
      <c r="U743" s="300" t="str">
        <f t="shared" si="133"/>
        <v>CNG</v>
      </c>
      <c r="V743" s="300" t="str">
        <f t="shared" si="134"/>
        <v>1.7～2.5 t</v>
      </c>
      <c r="W743" s="300" t="str">
        <f t="shared" si="135"/>
        <v>H30</v>
      </c>
      <c r="X743" s="301" t="str">
        <f t="shared" si="136"/>
        <v>4EF</v>
      </c>
      <c r="Y743" s="380" t="s">
        <v>1704</v>
      </c>
      <c r="Z743" s="300">
        <f t="shared" si="137"/>
        <v>2.6249999999999999E-2</v>
      </c>
      <c r="AA743" s="300">
        <f t="shared" si="138"/>
        <v>0</v>
      </c>
      <c r="AB743" s="361">
        <f t="shared" si="139"/>
        <v>2.23</v>
      </c>
    </row>
    <row r="744" spans="1:35" s="272" customFormat="1" x14ac:dyDescent="0.2">
      <c r="A744" s="72" t="str">
        <f t="shared" si="142"/>
        <v>貨2C5FF</v>
      </c>
      <c r="B744" s="72" t="s">
        <v>932</v>
      </c>
      <c r="C744" s="72" t="s">
        <v>927</v>
      </c>
      <c r="D744" s="291" t="s">
        <v>1291</v>
      </c>
      <c r="E744" s="291" t="s">
        <v>1361</v>
      </c>
      <c r="F744" s="72">
        <v>1.7500000000000002E-2</v>
      </c>
      <c r="G744" s="72">
        <v>0</v>
      </c>
      <c r="H744" s="272">
        <v>2.23</v>
      </c>
      <c r="I744" s="12" t="s">
        <v>47</v>
      </c>
      <c r="J744"/>
      <c r="K744" s="72"/>
      <c r="L744" s="72"/>
      <c r="M744" s="72"/>
      <c r="N744" s="72"/>
      <c r="O744" s="72"/>
      <c r="P744" s="72"/>
      <c r="Q744" s="72"/>
      <c r="R744" s="72"/>
      <c r="S744" s="72"/>
      <c r="T744" s="318" t="str">
        <f t="shared" si="132"/>
        <v>トラック・バス</v>
      </c>
      <c r="U744" s="300" t="str">
        <f t="shared" si="133"/>
        <v>CNG</v>
      </c>
      <c r="V744" s="300" t="str">
        <f t="shared" si="134"/>
        <v>1.7～2.5 t</v>
      </c>
      <c r="W744" s="300" t="str">
        <f t="shared" si="135"/>
        <v>H30</v>
      </c>
      <c r="X744" s="301" t="str">
        <f t="shared" si="136"/>
        <v>5FF</v>
      </c>
      <c r="Y744" s="380" t="s">
        <v>1057</v>
      </c>
      <c r="Z744" s="300">
        <f t="shared" si="137"/>
        <v>1.7500000000000002E-2</v>
      </c>
      <c r="AA744" s="300">
        <f t="shared" si="138"/>
        <v>0</v>
      </c>
      <c r="AB744" s="361">
        <f t="shared" si="139"/>
        <v>2.23</v>
      </c>
    </row>
    <row r="745" spans="1:35" s="284" customFormat="1" x14ac:dyDescent="0.2">
      <c r="A745" s="72" t="str">
        <f t="shared" si="142"/>
        <v>貨2C5EF</v>
      </c>
      <c r="B745" s="72" t="s">
        <v>932</v>
      </c>
      <c r="C745" s="72" t="s">
        <v>927</v>
      </c>
      <c r="D745" s="291" t="s">
        <v>1288</v>
      </c>
      <c r="E745" s="291" t="s">
        <v>1362</v>
      </c>
      <c r="F745" s="72">
        <v>1.7500000000000002E-2</v>
      </c>
      <c r="G745" s="72">
        <v>0</v>
      </c>
      <c r="H745" s="272">
        <v>2.23</v>
      </c>
      <c r="I745" s="12" t="s">
        <v>47</v>
      </c>
      <c r="J745"/>
      <c r="T745" s="318" t="str">
        <f t="shared" si="132"/>
        <v>トラック・バス</v>
      </c>
      <c r="U745" s="300" t="str">
        <f t="shared" si="133"/>
        <v>CNG</v>
      </c>
      <c r="V745" s="300" t="str">
        <f t="shared" si="134"/>
        <v>1.7～2.5 t</v>
      </c>
      <c r="W745" s="300" t="str">
        <f t="shared" si="135"/>
        <v>H30</v>
      </c>
      <c r="X745" s="301" t="str">
        <f t="shared" si="136"/>
        <v>5EF</v>
      </c>
      <c r="Y745" s="380" t="s">
        <v>1057</v>
      </c>
      <c r="Z745" s="300">
        <f t="shared" si="137"/>
        <v>1.7500000000000002E-2</v>
      </c>
      <c r="AA745" s="300">
        <f t="shared" si="138"/>
        <v>0</v>
      </c>
      <c r="AB745" s="361">
        <f t="shared" si="139"/>
        <v>2.23</v>
      </c>
    </row>
    <row r="746" spans="1:35" s="272" customFormat="1" x14ac:dyDescent="0.2">
      <c r="A746" s="72" t="str">
        <f t="shared" si="142"/>
        <v>貨2C6FF</v>
      </c>
      <c r="B746" s="72" t="s">
        <v>932</v>
      </c>
      <c r="C746" s="72" t="s">
        <v>927</v>
      </c>
      <c r="D746" s="291" t="s">
        <v>1291</v>
      </c>
      <c r="E746" s="291" t="s">
        <v>1363</v>
      </c>
      <c r="F746" s="72">
        <v>8.7500000000000008E-3</v>
      </c>
      <c r="G746" s="72">
        <v>0</v>
      </c>
      <c r="H746" s="272">
        <v>2.23</v>
      </c>
      <c r="I746" s="12" t="s">
        <v>47</v>
      </c>
      <c r="J746"/>
      <c r="K746" s="72"/>
      <c r="L746" s="72"/>
      <c r="M746" s="72"/>
      <c r="N746" s="72"/>
      <c r="O746" s="72"/>
      <c r="P746" s="72"/>
      <c r="Q746" s="72"/>
      <c r="R746" s="72"/>
      <c r="S746" s="72"/>
      <c r="T746" s="318" t="str">
        <f t="shared" si="132"/>
        <v>トラック・バス</v>
      </c>
      <c r="U746" s="300" t="str">
        <f t="shared" si="133"/>
        <v>CNG</v>
      </c>
      <c r="V746" s="300" t="str">
        <f t="shared" si="134"/>
        <v>1.7～2.5 t</v>
      </c>
      <c r="W746" s="300" t="str">
        <f t="shared" si="135"/>
        <v>H30</v>
      </c>
      <c r="X746" s="301" t="str">
        <f t="shared" si="136"/>
        <v>6FF</v>
      </c>
      <c r="Y746" s="380" t="s">
        <v>1706</v>
      </c>
      <c r="Z746" s="300">
        <f t="shared" si="137"/>
        <v>8.7500000000000008E-3</v>
      </c>
      <c r="AA746" s="300">
        <f t="shared" si="138"/>
        <v>0</v>
      </c>
      <c r="AB746" s="361">
        <f t="shared" si="139"/>
        <v>2.23</v>
      </c>
    </row>
    <row r="747" spans="1:35" s="272" customFormat="1" x14ac:dyDescent="0.2">
      <c r="A747" s="72" t="str">
        <f t="shared" si="142"/>
        <v>貨2C6EF</v>
      </c>
      <c r="B747" s="72" t="s">
        <v>932</v>
      </c>
      <c r="C747" s="72" t="s">
        <v>927</v>
      </c>
      <c r="D747" s="291" t="s">
        <v>1288</v>
      </c>
      <c r="E747" s="291" t="s">
        <v>1364</v>
      </c>
      <c r="F747" s="72">
        <v>8.7500000000000008E-3</v>
      </c>
      <c r="G747" s="72">
        <v>0</v>
      </c>
      <c r="H747" s="272">
        <v>2.23</v>
      </c>
      <c r="I747" s="12" t="s">
        <v>47</v>
      </c>
      <c r="J747"/>
      <c r="K747" s="72"/>
      <c r="L747" s="72"/>
      <c r="M747" s="72"/>
      <c r="N747" s="72"/>
      <c r="O747" s="72"/>
      <c r="P747" s="72"/>
      <c r="Q747" s="72"/>
      <c r="R747" s="72"/>
      <c r="S747" s="72"/>
      <c r="T747" s="318" t="str">
        <f t="shared" si="132"/>
        <v>トラック・バス</v>
      </c>
      <c r="U747" s="300" t="str">
        <f t="shared" si="133"/>
        <v>CNG</v>
      </c>
      <c r="V747" s="300" t="str">
        <f t="shared" si="134"/>
        <v>1.7～2.5 t</v>
      </c>
      <c r="W747" s="300" t="str">
        <f t="shared" si="135"/>
        <v>H30</v>
      </c>
      <c r="X747" s="301" t="str">
        <f t="shared" si="136"/>
        <v>6EF</v>
      </c>
      <c r="Y747" s="380" t="s">
        <v>1706</v>
      </c>
      <c r="Z747" s="300">
        <f t="shared" si="137"/>
        <v>8.7500000000000008E-3</v>
      </c>
      <c r="AA747" s="300">
        <f t="shared" si="138"/>
        <v>0</v>
      </c>
      <c r="AB747" s="361">
        <f t="shared" si="139"/>
        <v>2.23</v>
      </c>
    </row>
    <row r="748" spans="1:35" s="284" customFormat="1" x14ac:dyDescent="0.2">
      <c r="A748" s="72" t="str">
        <f t="shared" si="142"/>
        <v>貨3CTQ</v>
      </c>
      <c r="B748" s="272" t="s">
        <v>934</v>
      </c>
      <c r="C748" s="272" t="s">
        <v>933</v>
      </c>
      <c r="D748" s="273" t="s">
        <v>21</v>
      </c>
      <c r="E748" s="273" t="s">
        <v>85</v>
      </c>
      <c r="F748" s="272">
        <v>4.8750000000000002E-2</v>
      </c>
      <c r="G748" s="272">
        <v>0</v>
      </c>
      <c r="H748" s="72">
        <v>2.23</v>
      </c>
      <c r="I748" s="274" t="s">
        <v>47</v>
      </c>
      <c r="J748" s="272" t="s">
        <v>409</v>
      </c>
      <c r="T748" s="318" t="str">
        <f t="shared" si="132"/>
        <v>トラック・バス</v>
      </c>
      <c r="U748" s="300" t="str">
        <f t="shared" si="133"/>
        <v>CNG</v>
      </c>
      <c r="V748" s="300" t="str">
        <f t="shared" si="134"/>
        <v>2.5～3.5 t</v>
      </c>
      <c r="W748" s="300" t="str">
        <f t="shared" si="135"/>
        <v>H13</v>
      </c>
      <c r="X748" s="301" t="str">
        <f t="shared" si="136"/>
        <v>TQ</v>
      </c>
      <c r="Y748" s="380" t="s">
        <v>1713</v>
      </c>
      <c r="Z748" s="300">
        <f t="shared" si="137"/>
        <v>4.8750000000000002E-2</v>
      </c>
      <c r="AA748" s="300">
        <f t="shared" si="138"/>
        <v>0</v>
      </c>
      <c r="AB748" s="361">
        <f t="shared" si="139"/>
        <v>2.23</v>
      </c>
    </row>
    <row r="749" spans="1:35" s="272" customFormat="1" x14ac:dyDescent="0.2">
      <c r="A749" s="72" t="str">
        <f t="shared" ref="A749:A764" si="143">CONCATENATE(C749,E749)</f>
        <v>貨3CLQ</v>
      </c>
      <c r="B749" s="272" t="s">
        <v>934</v>
      </c>
      <c r="C749" s="272" t="s">
        <v>933</v>
      </c>
      <c r="D749" s="273" t="s">
        <v>21</v>
      </c>
      <c r="E749" s="273" t="s">
        <v>77</v>
      </c>
      <c r="F749" s="272">
        <v>3.2500000000000001E-2</v>
      </c>
      <c r="G749" s="272">
        <v>0</v>
      </c>
      <c r="H749" s="72">
        <v>2.23</v>
      </c>
      <c r="I749" s="274" t="s">
        <v>47</v>
      </c>
      <c r="J749" s="273" t="s">
        <v>410</v>
      </c>
      <c r="T749" s="318" t="str">
        <f t="shared" si="132"/>
        <v>トラック・バス</v>
      </c>
      <c r="U749" s="300" t="str">
        <f t="shared" si="133"/>
        <v>CNG</v>
      </c>
      <c r="V749" s="300" t="str">
        <f t="shared" si="134"/>
        <v>2.5～3.5 t</v>
      </c>
      <c r="W749" s="300" t="str">
        <f t="shared" si="135"/>
        <v>H13</v>
      </c>
      <c r="X749" s="301" t="str">
        <f t="shared" si="136"/>
        <v>LQ</v>
      </c>
      <c r="Y749" s="380" t="s">
        <v>1714</v>
      </c>
      <c r="Z749" s="300">
        <f t="shared" si="137"/>
        <v>3.2500000000000001E-2</v>
      </c>
      <c r="AA749" s="300">
        <f t="shared" si="138"/>
        <v>0</v>
      </c>
      <c r="AB749" s="361">
        <f t="shared" si="139"/>
        <v>2.23</v>
      </c>
      <c r="AD749" s="72"/>
      <c r="AE749" s="72"/>
      <c r="AF749" s="72"/>
      <c r="AG749" s="72"/>
      <c r="AH749" s="72"/>
      <c r="AI749" s="72"/>
    </row>
    <row r="750" spans="1:35" s="272" customFormat="1" x14ac:dyDescent="0.2">
      <c r="A750" s="72" t="str">
        <f t="shared" si="143"/>
        <v>貨3CUQ</v>
      </c>
      <c r="B750" s="272" t="s">
        <v>934</v>
      </c>
      <c r="C750" s="272" t="s">
        <v>933</v>
      </c>
      <c r="D750" s="273" t="s">
        <v>21</v>
      </c>
      <c r="E750" s="273" t="s">
        <v>92</v>
      </c>
      <c r="F750" s="272">
        <v>1.6250000000000001E-2</v>
      </c>
      <c r="G750" s="272">
        <v>0</v>
      </c>
      <c r="H750" s="72">
        <v>2.23</v>
      </c>
      <c r="I750" s="274" t="s">
        <v>47</v>
      </c>
      <c r="J750" s="273" t="s">
        <v>411</v>
      </c>
      <c r="T750" s="318" t="str">
        <f t="shared" si="132"/>
        <v>トラック・バス</v>
      </c>
      <c r="U750" s="300" t="str">
        <f t="shared" si="133"/>
        <v>CNG</v>
      </c>
      <c r="V750" s="300" t="str">
        <f t="shared" si="134"/>
        <v>2.5～3.5 t</v>
      </c>
      <c r="W750" s="300" t="str">
        <f t="shared" si="135"/>
        <v>H13</v>
      </c>
      <c r="X750" s="301" t="str">
        <f t="shared" si="136"/>
        <v>UQ</v>
      </c>
      <c r="Y750" s="380" t="s">
        <v>1715</v>
      </c>
      <c r="Z750" s="300">
        <f t="shared" si="137"/>
        <v>1.6250000000000001E-2</v>
      </c>
      <c r="AA750" s="300">
        <f t="shared" si="138"/>
        <v>0</v>
      </c>
      <c r="AB750" s="361">
        <f t="shared" si="139"/>
        <v>2.23</v>
      </c>
      <c r="AD750" s="72"/>
      <c r="AE750" s="72"/>
      <c r="AF750" s="72"/>
      <c r="AG750" s="72"/>
      <c r="AH750" s="72"/>
      <c r="AI750" s="72"/>
    </row>
    <row r="751" spans="1:35" s="284" customFormat="1" x14ac:dyDescent="0.2">
      <c r="A751" s="72" t="str">
        <f t="shared" si="143"/>
        <v>貨3CAFF</v>
      </c>
      <c r="B751" s="272" t="s">
        <v>934</v>
      </c>
      <c r="C751" s="272" t="s">
        <v>933</v>
      </c>
      <c r="D751" s="273" t="s">
        <v>839</v>
      </c>
      <c r="E751" s="273" t="s">
        <v>424</v>
      </c>
      <c r="F751" s="272">
        <v>3.5000000000000003E-2</v>
      </c>
      <c r="G751" s="272">
        <v>0</v>
      </c>
      <c r="H751" s="72">
        <v>2.23</v>
      </c>
      <c r="I751" s="274" t="s">
        <v>47</v>
      </c>
      <c r="J751" s="273" t="s">
        <v>413</v>
      </c>
      <c r="T751" s="318" t="str">
        <f t="shared" si="132"/>
        <v>トラック・バス</v>
      </c>
      <c r="U751" s="300" t="str">
        <f t="shared" si="133"/>
        <v>CNG</v>
      </c>
      <c r="V751" s="300" t="str">
        <f t="shared" si="134"/>
        <v>2.5～3.5 t</v>
      </c>
      <c r="W751" s="300" t="str">
        <f t="shared" si="135"/>
        <v>H17</v>
      </c>
      <c r="X751" s="301" t="str">
        <f t="shared" si="136"/>
        <v>AFF</v>
      </c>
      <c r="Y751" s="380"/>
      <c r="Z751" s="300">
        <f t="shared" si="137"/>
        <v>3.5000000000000003E-2</v>
      </c>
      <c r="AA751" s="300">
        <f t="shared" si="138"/>
        <v>0</v>
      </c>
      <c r="AB751" s="361">
        <f t="shared" si="139"/>
        <v>2.23</v>
      </c>
    </row>
    <row r="752" spans="1:35" x14ac:dyDescent="0.2">
      <c r="A752" s="72" t="str">
        <f t="shared" si="143"/>
        <v>貨3CAEF</v>
      </c>
      <c r="B752" s="272" t="s">
        <v>934</v>
      </c>
      <c r="C752" s="272" t="s">
        <v>933</v>
      </c>
      <c r="D752" s="273" t="s">
        <v>839</v>
      </c>
      <c r="E752" s="273" t="s">
        <v>425</v>
      </c>
      <c r="F752" s="272">
        <v>1.7500000000000002E-2</v>
      </c>
      <c r="G752" s="272">
        <v>0</v>
      </c>
      <c r="H752" s="72">
        <v>2.23</v>
      </c>
      <c r="I752" s="274" t="s">
        <v>47</v>
      </c>
      <c r="J752" s="273" t="s">
        <v>415</v>
      </c>
      <c r="K752" s="272"/>
      <c r="L752" s="272"/>
      <c r="M752" s="272"/>
      <c r="N752" s="272"/>
      <c r="O752" s="272"/>
      <c r="P752" s="272"/>
      <c r="Q752" s="272"/>
      <c r="R752" s="272"/>
      <c r="S752" s="272"/>
      <c r="T752" s="318" t="str">
        <f t="shared" si="132"/>
        <v>トラック・バス</v>
      </c>
      <c r="U752" s="300" t="str">
        <f t="shared" si="133"/>
        <v>CNG</v>
      </c>
      <c r="V752" s="300" t="str">
        <f t="shared" si="134"/>
        <v>2.5～3.5 t</v>
      </c>
      <c r="W752" s="300" t="str">
        <f t="shared" si="135"/>
        <v>H17</v>
      </c>
      <c r="X752" s="301" t="str">
        <f t="shared" si="136"/>
        <v>AEF</v>
      </c>
      <c r="Y752" s="380"/>
      <c r="Z752" s="300">
        <f t="shared" si="137"/>
        <v>1.7500000000000002E-2</v>
      </c>
      <c r="AA752" s="300">
        <f t="shared" si="138"/>
        <v>0</v>
      </c>
      <c r="AB752" s="361">
        <f t="shared" si="139"/>
        <v>2.23</v>
      </c>
    </row>
    <row r="753" spans="1:28" x14ac:dyDescent="0.2">
      <c r="A753" s="72" t="str">
        <f t="shared" si="143"/>
        <v>貨3CCEF</v>
      </c>
      <c r="B753" s="275" t="s">
        <v>934</v>
      </c>
      <c r="C753" s="275" t="s">
        <v>933</v>
      </c>
      <c r="D753" s="276" t="s">
        <v>839</v>
      </c>
      <c r="E753" s="276" t="s">
        <v>928</v>
      </c>
      <c r="F753" s="275">
        <v>1.7500000000000002E-2</v>
      </c>
      <c r="G753" s="275">
        <v>0</v>
      </c>
      <c r="H753" s="272">
        <v>2.23</v>
      </c>
      <c r="I753" s="277" t="s">
        <v>47</v>
      </c>
      <c r="J753" s="276" t="s">
        <v>800</v>
      </c>
      <c r="K753" s="272"/>
      <c r="L753" s="272"/>
      <c r="M753" s="272"/>
      <c r="N753" s="272"/>
      <c r="O753" s="272"/>
      <c r="P753" s="272"/>
      <c r="Q753" s="272"/>
      <c r="R753" s="272"/>
      <c r="S753" s="272"/>
      <c r="T753" s="318" t="str">
        <f t="shared" si="132"/>
        <v>トラック・バス</v>
      </c>
      <c r="U753" s="300" t="str">
        <f t="shared" si="133"/>
        <v>CNG</v>
      </c>
      <c r="V753" s="300" t="str">
        <f t="shared" si="134"/>
        <v>2.5～3.5 t</v>
      </c>
      <c r="W753" s="300" t="str">
        <f t="shared" si="135"/>
        <v>H17</v>
      </c>
      <c r="X753" s="301" t="str">
        <f t="shared" si="136"/>
        <v>CEF</v>
      </c>
      <c r="Y753" s="380" t="s">
        <v>1056</v>
      </c>
      <c r="Z753" s="300">
        <f t="shared" si="137"/>
        <v>1.7500000000000002E-2</v>
      </c>
      <c r="AA753" s="300">
        <f t="shared" si="138"/>
        <v>0</v>
      </c>
      <c r="AB753" s="361">
        <f t="shared" si="139"/>
        <v>2.23</v>
      </c>
    </row>
    <row r="754" spans="1:28" x14ac:dyDescent="0.2">
      <c r="A754" s="72" t="str">
        <f t="shared" si="143"/>
        <v>貨3CCFF</v>
      </c>
      <c r="B754" s="72" t="s">
        <v>934</v>
      </c>
      <c r="C754" s="72" t="s">
        <v>933</v>
      </c>
      <c r="D754" s="72" t="s">
        <v>839</v>
      </c>
      <c r="E754" s="72" t="s">
        <v>929</v>
      </c>
      <c r="F754" s="72">
        <v>1.7500000000000002E-2</v>
      </c>
      <c r="G754" s="72">
        <v>0</v>
      </c>
      <c r="H754" s="272">
        <v>2.23</v>
      </c>
      <c r="I754" s="12" t="s">
        <v>47</v>
      </c>
      <c r="J754" s="72" t="s">
        <v>799</v>
      </c>
      <c r="K754" s="284"/>
      <c r="L754" s="284"/>
      <c r="M754" s="284"/>
      <c r="N754" s="284"/>
      <c r="O754" s="284"/>
      <c r="P754" s="284"/>
      <c r="Q754" s="284"/>
      <c r="R754" s="284"/>
      <c r="S754" s="284"/>
      <c r="T754" s="318" t="str">
        <f t="shared" si="132"/>
        <v>トラック・バス</v>
      </c>
      <c r="U754" s="300" t="str">
        <f t="shared" si="133"/>
        <v>CNG</v>
      </c>
      <c r="V754" s="300" t="str">
        <f t="shared" si="134"/>
        <v>2.5～3.5 t</v>
      </c>
      <c r="W754" s="300" t="str">
        <f t="shared" si="135"/>
        <v>H17</v>
      </c>
      <c r="X754" s="301" t="str">
        <f t="shared" si="136"/>
        <v>CFF</v>
      </c>
      <c r="Y754" s="380" t="s">
        <v>1056</v>
      </c>
      <c r="Z754" s="300">
        <f t="shared" si="137"/>
        <v>1.7500000000000002E-2</v>
      </c>
      <c r="AA754" s="300">
        <f t="shared" si="138"/>
        <v>0</v>
      </c>
      <c r="AB754" s="361">
        <f t="shared" si="139"/>
        <v>2.23</v>
      </c>
    </row>
    <row r="755" spans="1:28" x14ac:dyDescent="0.2">
      <c r="A755" s="72" t="str">
        <f t="shared" si="143"/>
        <v>貨3CDEF</v>
      </c>
      <c r="B755" s="72" t="s">
        <v>934</v>
      </c>
      <c r="C755" s="72" t="s">
        <v>933</v>
      </c>
      <c r="D755" s="72" t="s">
        <v>839</v>
      </c>
      <c r="E755" s="72" t="s">
        <v>930</v>
      </c>
      <c r="F755" s="72">
        <v>8.7500000000000008E-3</v>
      </c>
      <c r="G755" s="72">
        <v>0</v>
      </c>
      <c r="H755" s="272">
        <v>2.23</v>
      </c>
      <c r="I755" s="12" t="s">
        <v>47</v>
      </c>
      <c r="J755" s="72" t="s">
        <v>1127</v>
      </c>
      <c r="K755" s="272"/>
      <c r="L755" s="272"/>
      <c r="M755" s="272"/>
      <c r="N755" s="272"/>
      <c r="O755" s="272"/>
      <c r="P755" s="272"/>
      <c r="Q755" s="272"/>
      <c r="R755" s="272"/>
      <c r="S755" s="272"/>
      <c r="T755" s="318" t="str">
        <f t="shared" si="132"/>
        <v>トラック・バス</v>
      </c>
      <c r="U755" s="300" t="str">
        <f t="shared" si="133"/>
        <v>CNG</v>
      </c>
      <c r="V755" s="300" t="str">
        <f t="shared" si="134"/>
        <v>2.5～3.5 t</v>
      </c>
      <c r="W755" s="300" t="str">
        <f t="shared" si="135"/>
        <v>H17</v>
      </c>
      <c r="X755" s="301" t="str">
        <f t="shared" si="136"/>
        <v>DEF</v>
      </c>
      <c r="Y755" s="380" t="s">
        <v>1057</v>
      </c>
      <c r="Z755" s="300">
        <f t="shared" si="137"/>
        <v>8.7500000000000008E-3</v>
      </c>
      <c r="AA755" s="300">
        <f t="shared" si="138"/>
        <v>0</v>
      </c>
      <c r="AB755" s="361">
        <f t="shared" si="139"/>
        <v>2.23</v>
      </c>
    </row>
    <row r="756" spans="1:28" x14ac:dyDescent="0.2">
      <c r="A756" s="72" t="str">
        <f t="shared" si="143"/>
        <v>貨3CDFF</v>
      </c>
      <c r="B756" s="72" t="s">
        <v>934</v>
      </c>
      <c r="C756" s="72" t="s">
        <v>933</v>
      </c>
      <c r="D756" s="72" t="s">
        <v>839</v>
      </c>
      <c r="E756" s="72" t="s">
        <v>931</v>
      </c>
      <c r="F756" s="72">
        <v>8.7500000000000008E-3</v>
      </c>
      <c r="G756" s="72">
        <v>0</v>
      </c>
      <c r="H756" s="272">
        <v>2.23</v>
      </c>
      <c r="I756" s="12" t="s">
        <v>47</v>
      </c>
      <c r="J756" s="72" t="s">
        <v>1128</v>
      </c>
      <c r="K756" s="272"/>
      <c r="L756" s="272"/>
      <c r="M756" s="272"/>
      <c r="N756" s="272"/>
      <c r="O756" s="272"/>
      <c r="P756" s="272"/>
      <c r="Q756" s="272"/>
      <c r="R756" s="272"/>
      <c r="S756" s="272"/>
      <c r="T756" s="318" t="str">
        <f t="shared" si="132"/>
        <v>トラック・バス</v>
      </c>
      <c r="U756" s="300" t="str">
        <f t="shared" si="133"/>
        <v>CNG</v>
      </c>
      <c r="V756" s="300" t="str">
        <f t="shared" si="134"/>
        <v>2.5～3.5 t</v>
      </c>
      <c r="W756" s="300" t="str">
        <f t="shared" si="135"/>
        <v>H17</v>
      </c>
      <c r="X756" s="301" t="str">
        <f t="shared" si="136"/>
        <v>DFF</v>
      </c>
      <c r="Y756" s="380" t="s">
        <v>1057</v>
      </c>
      <c r="Z756" s="300">
        <f t="shared" si="137"/>
        <v>8.7500000000000008E-3</v>
      </c>
      <c r="AA756" s="300">
        <f t="shared" si="138"/>
        <v>0</v>
      </c>
      <c r="AB756" s="361">
        <f t="shared" si="139"/>
        <v>2.23</v>
      </c>
    </row>
    <row r="757" spans="1:28" x14ac:dyDescent="0.2">
      <c r="A757" s="72" t="str">
        <f t="shared" si="143"/>
        <v>貨3CLFF</v>
      </c>
      <c r="B757" s="72" t="s">
        <v>934</v>
      </c>
      <c r="C757" s="72" t="s">
        <v>933</v>
      </c>
      <c r="D757" s="72" t="s">
        <v>1100</v>
      </c>
      <c r="E757" s="72" t="s">
        <v>426</v>
      </c>
      <c r="F757" s="72">
        <v>3.5000000000000003E-2</v>
      </c>
      <c r="G757" s="72">
        <v>0</v>
      </c>
      <c r="H757" s="272">
        <v>2.23</v>
      </c>
      <c r="I757" s="12" t="s">
        <v>47</v>
      </c>
      <c r="K757" s="284"/>
      <c r="L757" s="284"/>
      <c r="M757" s="284"/>
      <c r="N757" s="284"/>
      <c r="O757" s="284"/>
      <c r="P757" s="284"/>
      <c r="Q757" s="284"/>
      <c r="R757" s="284"/>
      <c r="S757" s="284"/>
      <c r="T757" s="318" t="str">
        <f t="shared" si="132"/>
        <v>トラック・バス</v>
      </c>
      <c r="U757" s="300" t="str">
        <f t="shared" si="133"/>
        <v>CNG</v>
      </c>
      <c r="V757" s="300" t="str">
        <f t="shared" si="134"/>
        <v>2.5～3.5 t</v>
      </c>
      <c r="W757" s="300" t="str">
        <f t="shared" si="135"/>
        <v>H21</v>
      </c>
      <c r="X757" s="301" t="str">
        <f t="shared" si="136"/>
        <v>LFF</v>
      </c>
      <c r="Y757" s="380"/>
      <c r="Z757" s="300">
        <f t="shared" si="137"/>
        <v>3.5000000000000003E-2</v>
      </c>
      <c r="AA757" s="300">
        <f t="shared" si="138"/>
        <v>0</v>
      </c>
      <c r="AB757" s="361">
        <f t="shared" si="139"/>
        <v>2.23</v>
      </c>
    </row>
    <row r="758" spans="1:28" x14ac:dyDescent="0.2">
      <c r="A758" s="72" t="str">
        <f t="shared" si="143"/>
        <v>貨3CLEF</v>
      </c>
      <c r="B758" s="72" t="s">
        <v>934</v>
      </c>
      <c r="C758" s="72" t="s">
        <v>933</v>
      </c>
      <c r="D758" s="72" t="s">
        <v>1100</v>
      </c>
      <c r="E758" s="72" t="s">
        <v>427</v>
      </c>
      <c r="F758" s="72">
        <v>1.7500000000000002E-2</v>
      </c>
      <c r="G758" s="72">
        <v>0</v>
      </c>
      <c r="H758" s="72">
        <v>2.23</v>
      </c>
      <c r="I758" s="12" t="s">
        <v>47</v>
      </c>
      <c r="J758" s="72" t="s">
        <v>242</v>
      </c>
      <c r="T758" s="318" t="str">
        <f t="shared" si="132"/>
        <v>トラック・バス</v>
      </c>
      <c r="U758" s="300" t="str">
        <f t="shared" si="133"/>
        <v>CNG</v>
      </c>
      <c r="V758" s="300" t="str">
        <f t="shared" si="134"/>
        <v>2.5～3.5 t</v>
      </c>
      <c r="W758" s="300" t="str">
        <f t="shared" si="135"/>
        <v>H21</v>
      </c>
      <c r="X758" s="301" t="str">
        <f t="shared" si="136"/>
        <v>LEF</v>
      </c>
      <c r="Y758" s="380"/>
      <c r="Z758" s="300">
        <f t="shared" si="137"/>
        <v>1.7500000000000002E-2</v>
      </c>
      <c r="AA758" s="300">
        <f t="shared" si="138"/>
        <v>0</v>
      </c>
      <c r="AB758" s="361">
        <f t="shared" si="139"/>
        <v>2.23</v>
      </c>
    </row>
    <row r="759" spans="1:28" x14ac:dyDescent="0.2">
      <c r="A759" s="72" t="str">
        <f t="shared" si="143"/>
        <v>貨3CMFF</v>
      </c>
      <c r="B759" s="72" t="s">
        <v>934</v>
      </c>
      <c r="C759" s="72" t="s">
        <v>933</v>
      </c>
      <c r="D759" s="72" t="s">
        <v>1100</v>
      </c>
      <c r="E759" s="72" t="s">
        <v>428</v>
      </c>
      <c r="F759" s="72">
        <v>1.7500000000000002E-2</v>
      </c>
      <c r="G759" s="72">
        <v>0</v>
      </c>
      <c r="H759" s="72">
        <v>2.23</v>
      </c>
      <c r="I759" s="12" t="s">
        <v>47</v>
      </c>
      <c r="J759" s="72" t="s">
        <v>1056</v>
      </c>
      <c r="T759" s="318" t="str">
        <f t="shared" si="132"/>
        <v>トラック・バス</v>
      </c>
      <c r="U759" s="300" t="str">
        <f t="shared" si="133"/>
        <v>CNG</v>
      </c>
      <c r="V759" s="300" t="str">
        <f t="shared" si="134"/>
        <v>2.5～3.5 t</v>
      </c>
      <c r="W759" s="300" t="str">
        <f t="shared" si="135"/>
        <v>H21</v>
      </c>
      <c r="X759" s="301" t="str">
        <f t="shared" si="136"/>
        <v>MFF</v>
      </c>
      <c r="Y759" s="380" t="s">
        <v>1056</v>
      </c>
      <c r="Z759" s="300">
        <f t="shared" si="137"/>
        <v>1.7500000000000002E-2</v>
      </c>
      <c r="AA759" s="300">
        <f t="shared" si="138"/>
        <v>0</v>
      </c>
      <c r="AB759" s="361">
        <f t="shared" si="139"/>
        <v>2.23</v>
      </c>
    </row>
    <row r="760" spans="1:28" x14ac:dyDescent="0.2">
      <c r="A760" s="72" t="str">
        <f t="shared" si="143"/>
        <v>貨3CMEF</v>
      </c>
      <c r="B760" s="72" t="s">
        <v>934</v>
      </c>
      <c r="C760" s="72" t="s">
        <v>933</v>
      </c>
      <c r="D760" s="72" t="s">
        <v>1100</v>
      </c>
      <c r="E760" s="72" t="s">
        <v>429</v>
      </c>
      <c r="F760" s="72">
        <v>1.7500000000000002E-2</v>
      </c>
      <c r="G760" s="72">
        <v>0</v>
      </c>
      <c r="H760" s="72">
        <v>2.23</v>
      </c>
      <c r="I760" s="12" t="s">
        <v>47</v>
      </c>
      <c r="J760" s="72" t="s">
        <v>1103</v>
      </c>
      <c r="T760" s="318" t="str">
        <f t="shared" si="132"/>
        <v>トラック・バス</v>
      </c>
      <c r="U760" s="300" t="str">
        <f t="shared" si="133"/>
        <v>CNG</v>
      </c>
      <c r="V760" s="300" t="str">
        <f t="shared" si="134"/>
        <v>2.5～3.5 t</v>
      </c>
      <c r="W760" s="300" t="str">
        <f t="shared" si="135"/>
        <v>H21</v>
      </c>
      <c r="X760" s="301" t="str">
        <f t="shared" si="136"/>
        <v>MEF</v>
      </c>
      <c r="Y760" s="380" t="s">
        <v>1056</v>
      </c>
      <c r="Z760" s="300">
        <f t="shared" si="137"/>
        <v>1.7500000000000002E-2</v>
      </c>
      <c r="AA760" s="300">
        <f t="shared" si="138"/>
        <v>0</v>
      </c>
      <c r="AB760" s="361">
        <f t="shared" si="139"/>
        <v>2.23</v>
      </c>
    </row>
    <row r="761" spans="1:28" x14ac:dyDescent="0.2">
      <c r="A761" s="72" t="str">
        <f t="shared" si="143"/>
        <v>貨3CRFF</v>
      </c>
      <c r="B761" s="72" t="s">
        <v>934</v>
      </c>
      <c r="C761" s="72" t="s">
        <v>933</v>
      </c>
      <c r="D761" s="72" t="s">
        <v>1100</v>
      </c>
      <c r="E761" s="72" t="s">
        <v>430</v>
      </c>
      <c r="F761" s="72">
        <v>8.7500000000000008E-3</v>
      </c>
      <c r="G761" s="72">
        <v>0</v>
      </c>
      <c r="H761" s="72">
        <v>2.23</v>
      </c>
      <c r="I761" s="12" t="s">
        <v>47</v>
      </c>
      <c r="J761" s="72" t="s">
        <v>1057</v>
      </c>
      <c r="T761" s="318" t="str">
        <f t="shared" si="132"/>
        <v>トラック・バス</v>
      </c>
      <c r="U761" s="300" t="str">
        <f t="shared" si="133"/>
        <v>CNG</v>
      </c>
      <c r="V761" s="300" t="str">
        <f t="shared" si="134"/>
        <v>2.5～3.5 t</v>
      </c>
      <c r="W761" s="300" t="str">
        <f t="shared" si="135"/>
        <v>H21</v>
      </c>
      <c r="X761" s="301" t="str">
        <f t="shared" si="136"/>
        <v>RFF</v>
      </c>
      <c r="Y761" s="380" t="s">
        <v>1057</v>
      </c>
      <c r="Z761" s="300">
        <f t="shared" si="137"/>
        <v>8.7500000000000008E-3</v>
      </c>
      <c r="AA761" s="300">
        <f t="shared" si="138"/>
        <v>0</v>
      </c>
      <c r="AB761" s="361">
        <f t="shared" si="139"/>
        <v>2.23</v>
      </c>
    </row>
    <row r="762" spans="1:28" x14ac:dyDescent="0.2">
      <c r="A762" s="72" t="str">
        <f t="shared" si="143"/>
        <v>貨3CREF</v>
      </c>
      <c r="B762" s="72" t="s">
        <v>934</v>
      </c>
      <c r="C762" s="72" t="s">
        <v>933</v>
      </c>
      <c r="D762" s="72" t="s">
        <v>1100</v>
      </c>
      <c r="E762" s="72" t="s">
        <v>431</v>
      </c>
      <c r="F762" s="72">
        <v>8.7500000000000008E-3</v>
      </c>
      <c r="G762" s="72">
        <v>0</v>
      </c>
      <c r="H762" s="72">
        <v>2.23</v>
      </c>
      <c r="I762" s="12" t="s">
        <v>47</v>
      </c>
      <c r="J762" s="72" t="s">
        <v>1104</v>
      </c>
      <c r="T762" s="318" t="str">
        <f t="shared" si="132"/>
        <v>トラック・バス</v>
      </c>
      <c r="U762" s="300" t="str">
        <f t="shared" si="133"/>
        <v>CNG</v>
      </c>
      <c r="V762" s="300" t="str">
        <f t="shared" si="134"/>
        <v>2.5～3.5 t</v>
      </c>
      <c r="W762" s="300" t="str">
        <f t="shared" si="135"/>
        <v>H21</v>
      </c>
      <c r="X762" s="301" t="str">
        <f t="shared" si="136"/>
        <v>REF</v>
      </c>
      <c r="Y762" s="380" t="s">
        <v>1057</v>
      </c>
      <c r="Z762" s="300">
        <f t="shared" si="137"/>
        <v>8.7500000000000008E-3</v>
      </c>
      <c r="AA762" s="300">
        <f t="shared" si="138"/>
        <v>0</v>
      </c>
      <c r="AB762" s="361">
        <f t="shared" si="139"/>
        <v>2.23</v>
      </c>
    </row>
    <row r="763" spans="1:28" x14ac:dyDescent="0.2">
      <c r="A763" s="72" t="str">
        <f t="shared" si="143"/>
        <v>貨3CQFF</v>
      </c>
      <c r="B763" s="72" t="s">
        <v>934</v>
      </c>
      <c r="C763" s="72" t="s">
        <v>933</v>
      </c>
      <c r="D763" s="72" t="s">
        <v>1100</v>
      </c>
      <c r="E763" s="72" t="s">
        <v>432</v>
      </c>
      <c r="F763" s="72">
        <v>3.15E-2</v>
      </c>
      <c r="G763" s="72">
        <v>0</v>
      </c>
      <c r="H763" s="272">
        <v>2.23</v>
      </c>
      <c r="I763" s="12" t="s">
        <v>47</v>
      </c>
      <c r="J763" s="72" t="s">
        <v>797</v>
      </c>
      <c r="T763" s="318" t="str">
        <f t="shared" si="132"/>
        <v>トラック・バス</v>
      </c>
      <c r="U763" s="300" t="str">
        <f t="shared" si="133"/>
        <v>CNG</v>
      </c>
      <c r="V763" s="300" t="str">
        <f t="shared" si="134"/>
        <v>2.5～3.5 t</v>
      </c>
      <c r="W763" s="300" t="str">
        <f t="shared" si="135"/>
        <v>H21</v>
      </c>
      <c r="X763" s="301" t="str">
        <f t="shared" si="136"/>
        <v>QFF</v>
      </c>
      <c r="Y763" s="380" t="s">
        <v>1705</v>
      </c>
      <c r="Z763" s="300">
        <f t="shared" si="137"/>
        <v>3.15E-2</v>
      </c>
      <c r="AA763" s="300">
        <f t="shared" si="138"/>
        <v>0</v>
      </c>
      <c r="AB763" s="361">
        <f t="shared" si="139"/>
        <v>2.23</v>
      </c>
    </row>
    <row r="764" spans="1:28" x14ac:dyDescent="0.2">
      <c r="A764" s="72" t="str">
        <f t="shared" si="143"/>
        <v>貨3CQEF</v>
      </c>
      <c r="B764" s="72" t="s">
        <v>934</v>
      </c>
      <c r="C764" s="72" t="s">
        <v>933</v>
      </c>
      <c r="D764" s="72" t="s">
        <v>1100</v>
      </c>
      <c r="E764" s="72" t="s">
        <v>433</v>
      </c>
      <c r="F764" s="72">
        <v>3.15E-2</v>
      </c>
      <c r="G764" s="72">
        <v>0</v>
      </c>
      <c r="H764" s="272">
        <v>2.23</v>
      </c>
      <c r="I764" s="12" t="s">
        <v>47</v>
      </c>
      <c r="J764" s="72" t="s">
        <v>798</v>
      </c>
      <c r="T764" s="318" t="str">
        <f t="shared" si="132"/>
        <v>トラック・バス</v>
      </c>
      <c r="U764" s="300" t="str">
        <f t="shared" si="133"/>
        <v>CNG</v>
      </c>
      <c r="V764" s="300" t="str">
        <f t="shared" si="134"/>
        <v>2.5～3.5 t</v>
      </c>
      <c r="W764" s="300" t="str">
        <f t="shared" si="135"/>
        <v>H21</v>
      </c>
      <c r="X764" s="301" t="str">
        <f t="shared" si="136"/>
        <v>QEF</v>
      </c>
      <c r="Y764" s="380" t="s">
        <v>1705</v>
      </c>
      <c r="Z764" s="300">
        <f t="shared" si="137"/>
        <v>3.15E-2</v>
      </c>
      <c r="AA764" s="300">
        <f t="shared" si="138"/>
        <v>0</v>
      </c>
      <c r="AB764" s="361">
        <f t="shared" si="139"/>
        <v>2.23</v>
      </c>
    </row>
    <row r="765" spans="1:28" x14ac:dyDescent="0.2">
      <c r="A765" s="72" t="str">
        <f t="shared" ref="A765:A772" si="144">CONCATENATE(C765,E765)</f>
        <v>貨3C3FF</v>
      </c>
      <c r="B765" s="72" t="s">
        <v>934</v>
      </c>
      <c r="C765" s="72" t="s">
        <v>933</v>
      </c>
      <c r="D765" s="72" t="s">
        <v>1286</v>
      </c>
      <c r="E765" s="72" t="s">
        <v>1217</v>
      </c>
      <c r="F765" s="72">
        <v>3.5000000000000003E-2</v>
      </c>
      <c r="G765" s="72">
        <v>0</v>
      </c>
      <c r="H765" s="272">
        <v>2.23</v>
      </c>
      <c r="I765" s="12" t="s">
        <v>47</v>
      </c>
      <c r="T765" s="318" t="str">
        <f t="shared" si="132"/>
        <v>トラック・バス</v>
      </c>
      <c r="U765" s="300" t="str">
        <f t="shared" si="133"/>
        <v>CNG</v>
      </c>
      <c r="V765" s="300" t="str">
        <f t="shared" si="134"/>
        <v>2.5～3.5 t</v>
      </c>
      <c r="W765" s="300" t="str">
        <f t="shared" si="135"/>
        <v>H30</v>
      </c>
      <c r="X765" s="301" t="str">
        <f t="shared" si="136"/>
        <v>3FF</v>
      </c>
      <c r="Y765" s="380"/>
      <c r="Z765" s="300">
        <f t="shared" si="137"/>
        <v>3.5000000000000003E-2</v>
      </c>
      <c r="AA765" s="300">
        <f t="shared" si="138"/>
        <v>0</v>
      </c>
      <c r="AB765" s="361">
        <f t="shared" si="139"/>
        <v>2.23</v>
      </c>
    </row>
    <row r="766" spans="1:28" x14ac:dyDescent="0.2">
      <c r="A766" s="72" t="str">
        <f t="shared" si="144"/>
        <v>貨3C3EF</v>
      </c>
      <c r="B766" s="72" t="s">
        <v>934</v>
      </c>
      <c r="C766" s="72" t="s">
        <v>933</v>
      </c>
      <c r="D766" s="72" t="s">
        <v>1286</v>
      </c>
      <c r="E766" s="72" t="s">
        <v>1214</v>
      </c>
      <c r="F766" s="72">
        <v>1.7500000000000002E-2</v>
      </c>
      <c r="G766" s="72">
        <v>0</v>
      </c>
      <c r="H766" s="272">
        <v>2.23</v>
      </c>
      <c r="I766" s="12" t="s">
        <v>47</v>
      </c>
      <c r="T766" s="318" t="str">
        <f t="shared" si="132"/>
        <v>トラック・バス</v>
      </c>
      <c r="U766" s="300" t="str">
        <f t="shared" si="133"/>
        <v>CNG</v>
      </c>
      <c r="V766" s="300" t="str">
        <f t="shared" si="134"/>
        <v>2.5～3.5 t</v>
      </c>
      <c r="W766" s="300" t="str">
        <f t="shared" si="135"/>
        <v>H30</v>
      </c>
      <c r="X766" s="301" t="str">
        <f t="shared" si="136"/>
        <v>3EF</v>
      </c>
      <c r="Y766" s="380"/>
      <c r="Z766" s="300">
        <f t="shared" si="137"/>
        <v>1.7500000000000002E-2</v>
      </c>
      <c r="AA766" s="300">
        <f t="shared" si="138"/>
        <v>0</v>
      </c>
      <c r="AB766" s="361">
        <f t="shared" si="139"/>
        <v>2.23</v>
      </c>
    </row>
    <row r="767" spans="1:28" x14ac:dyDescent="0.2">
      <c r="A767" s="72" t="str">
        <f t="shared" si="144"/>
        <v>貨3C4FF</v>
      </c>
      <c r="B767" s="72" t="s">
        <v>934</v>
      </c>
      <c r="C767" s="72" t="s">
        <v>933</v>
      </c>
      <c r="D767" s="72" t="s">
        <v>1286</v>
      </c>
      <c r="E767" s="72" t="s">
        <v>1365</v>
      </c>
      <c r="F767" s="72">
        <v>2.6250000000000002E-2</v>
      </c>
      <c r="G767" s="72">
        <v>0</v>
      </c>
      <c r="H767" s="272">
        <v>2.23</v>
      </c>
      <c r="I767" s="12" t="s">
        <v>47</v>
      </c>
      <c r="T767" s="318" t="str">
        <f t="shared" si="132"/>
        <v>トラック・バス</v>
      </c>
      <c r="U767" s="300" t="str">
        <f t="shared" si="133"/>
        <v>CNG</v>
      </c>
      <c r="V767" s="300" t="str">
        <f t="shared" si="134"/>
        <v>2.5～3.5 t</v>
      </c>
      <c r="W767" s="300" t="str">
        <f t="shared" si="135"/>
        <v>H30</v>
      </c>
      <c r="X767" s="301" t="str">
        <f t="shared" si="136"/>
        <v>4FF</v>
      </c>
      <c r="Y767" s="380" t="s">
        <v>1704</v>
      </c>
      <c r="Z767" s="300">
        <f t="shared" si="137"/>
        <v>2.6250000000000002E-2</v>
      </c>
      <c r="AA767" s="300">
        <f t="shared" si="138"/>
        <v>0</v>
      </c>
      <c r="AB767" s="361">
        <f t="shared" si="139"/>
        <v>2.23</v>
      </c>
    </row>
    <row r="768" spans="1:28" x14ac:dyDescent="0.2">
      <c r="A768" s="72" t="str">
        <f t="shared" si="144"/>
        <v>貨3C4EF</v>
      </c>
      <c r="B768" s="72" t="s">
        <v>934</v>
      </c>
      <c r="C768" s="72" t="s">
        <v>933</v>
      </c>
      <c r="D768" s="72" t="s">
        <v>1286</v>
      </c>
      <c r="E768" s="72" t="s">
        <v>1366</v>
      </c>
      <c r="F768" s="72">
        <v>2.6249999999999999E-2</v>
      </c>
      <c r="G768" s="72">
        <v>0</v>
      </c>
      <c r="H768" s="72">
        <v>2.23</v>
      </c>
      <c r="I768" s="12" t="s">
        <v>47</v>
      </c>
      <c r="T768" s="318" t="str">
        <f t="shared" si="132"/>
        <v>トラック・バス</v>
      </c>
      <c r="U768" s="300" t="str">
        <f t="shared" si="133"/>
        <v>CNG</v>
      </c>
      <c r="V768" s="300" t="str">
        <f t="shared" si="134"/>
        <v>2.5～3.5 t</v>
      </c>
      <c r="W768" s="300" t="str">
        <f t="shared" si="135"/>
        <v>H30</v>
      </c>
      <c r="X768" s="301" t="str">
        <f t="shared" si="136"/>
        <v>4EF</v>
      </c>
      <c r="Y768" s="380" t="s">
        <v>1704</v>
      </c>
      <c r="Z768" s="300">
        <f t="shared" si="137"/>
        <v>2.6249999999999999E-2</v>
      </c>
      <c r="AA768" s="300">
        <f t="shared" si="138"/>
        <v>0</v>
      </c>
      <c r="AB768" s="361">
        <f t="shared" si="139"/>
        <v>2.23</v>
      </c>
    </row>
    <row r="769" spans="1:28" x14ac:dyDescent="0.2">
      <c r="A769" s="72" t="str">
        <f t="shared" si="144"/>
        <v>貨3C5FF</v>
      </c>
      <c r="B769" s="72" t="s">
        <v>934</v>
      </c>
      <c r="C769" s="72" t="s">
        <v>933</v>
      </c>
      <c r="D769" s="72" t="s">
        <v>1286</v>
      </c>
      <c r="E769" s="72" t="s">
        <v>1367</v>
      </c>
      <c r="F769" s="72">
        <v>1.7500000000000002E-2</v>
      </c>
      <c r="G769" s="72">
        <v>0</v>
      </c>
      <c r="H769" s="72">
        <v>2.23</v>
      </c>
      <c r="I769" s="12" t="s">
        <v>47</v>
      </c>
      <c r="T769" s="318" t="str">
        <f t="shared" si="132"/>
        <v>トラック・バス</v>
      </c>
      <c r="U769" s="300" t="str">
        <f t="shared" si="133"/>
        <v>CNG</v>
      </c>
      <c r="V769" s="300" t="str">
        <f t="shared" si="134"/>
        <v>2.5～3.5 t</v>
      </c>
      <c r="W769" s="300" t="str">
        <f t="shared" si="135"/>
        <v>H30</v>
      </c>
      <c r="X769" s="301" t="str">
        <f t="shared" si="136"/>
        <v>5FF</v>
      </c>
      <c r="Y769" s="380" t="s">
        <v>1057</v>
      </c>
      <c r="Z769" s="300">
        <f t="shared" si="137"/>
        <v>1.7500000000000002E-2</v>
      </c>
      <c r="AA769" s="300">
        <f t="shared" si="138"/>
        <v>0</v>
      </c>
      <c r="AB769" s="361">
        <f t="shared" si="139"/>
        <v>2.23</v>
      </c>
    </row>
    <row r="770" spans="1:28" x14ac:dyDescent="0.2">
      <c r="A770" s="72" t="str">
        <f t="shared" si="144"/>
        <v>貨3C5EF</v>
      </c>
      <c r="B770" s="72" t="s">
        <v>934</v>
      </c>
      <c r="C770" s="72" t="s">
        <v>933</v>
      </c>
      <c r="D770" s="72" t="s">
        <v>1286</v>
      </c>
      <c r="E770" s="72" t="s">
        <v>1368</v>
      </c>
      <c r="F770" s="72">
        <v>1.7500000000000002E-2</v>
      </c>
      <c r="G770" s="72">
        <v>0</v>
      </c>
      <c r="H770" s="72">
        <v>2.23</v>
      </c>
      <c r="I770" s="12" t="s">
        <v>47</v>
      </c>
      <c r="T770" s="318" t="str">
        <f t="shared" si="132"/>
        <v>トラック・バス</v>
      </c>
      <c r="U770" s="300" t="str">
        <f t="shared" si="133"/>
        <v>CNG</v>
      </c>
      <c r="V770" s="300" t="str">
        <f t="shared" si="134"/>
        <v>2.5～3.5 t</v>
      </c>
      <c r="W770" s="300" t="str">
        <f t="shared" si="135"/>
        <v>H30</v>
      </c>
      <c r="X770" s="301" t="str">
        <f t="shared" si="136"/>
        <v>5EF</v>
      </c>
      <c r="Y770" s="380" t="s">
        <v>1057</v>
      </c>
      <c r="Z770" s="300">
        <f t="shared" si="137"/>
        <v>1.7500000000000002E-2</v>
      </c>
      <c r="AA770" s="300">
        <f t="shared" si="138"/>
        <v>0</v>
      </c>
      <c r="AB770" s="361">
        <f t="shared" si="139"/>
        <v>2.23</v>
      </c>
    </row>
    <row r="771" spans="1:28" x14ac:dyDescent="0.2">
      <c r="A771" s="72" t="str">
        <f t="shared" si="144"/>
        <v>貨3C6FF</v>
      </c>
      <c r="B771" s="72" t="s">
        <v>934</v>
      </c>
      <c r="C771" s="72" t="s">
        <v>933</v>
      </c>
      <c r="D771" s="72" t="s">
        <v>1286</v>
      </c>
      <c r="E771" s="72" t="s">
        <v>1369</v>
      </c>
      <c r="F771" s="72">
        <v>8.7500000000000008E-3</v>
      </c>
      <c r="G771" s="72">
        <v>0</v>
      </c>
      <c r="H771" s="72">
        <v>2.23</v>
      </c>
      <c r="I771" s="12" t="s">
        <v>47</v>
      </c>
      <c r="T771" s="318" t="str">
        <f t="shared" si="132"/>
        <v>トラック・バス</v>
      </c>
      <c r="U771" s="300" t="str">
        <f t="shared" si="133"/>
        <v>CNG</v>
      </c>
      <c r="V771" s="300" t="str">
        <f t="shared" si="134"/>
        <v>2.5～3.5 t</v>
      </c>
      <c r="W771" s="300" t="str">
        <f t="shared" si="135"/>
        <v>H30</v>
      </c>
      <c r="X771" s="301" t="str">
        <f t="shared" si="136"/>
        <v>6FF</v>
      </c>
      <c r="Y771" s="380" t="s">
        <v>1706</v>
      </c>
      <c r="Z771" s="300">
        <f t="shared" si="137"/>
        <v>8.7500000000000008E-3</v>
      </c>
      <c r="AA771" s="300">
        <f t="shared" si="138"/>
        <v>0</v>
      </c>
      <c r="AB771" s="361">
        <f t="shared" si="139"/>
        <v>2.23</v>
      </c>
    </row>
    <row r="772" spans="1:28" x14ac:dyDescent="0.2">
      <c r="A772" s="72" t="str">
        <f t="shared" si="144"/>
        <v>貨3C6EF</v>
      </c>
      <c r="B772" s="72" t="s">
        <v>934</v>
      </c>
      <c r="C772" s="72" t="s">
        <v>933</v>
      </c>
      <c r="D772" s="72" t="s">
        <v>1286</v>
      </c>
      <c r="E772" s="72" t="s">
        <v>1370</v>
      </c>
      <c r="F772" s="72">
        <v>8.7500000000000008E-3</v>
      </c>
      <c r="G772" s="72">
        <v>0</v>
      </c>
      <c r="H772" s="72">
        <v>2.23</v>
      </c>
      <c r="I772" s="12" t="s">
        <v>47</v>
      </c>
      <c r="T772" s="318" t="str">
        <f t="shared" si="132"/>
        <v>トラック・バス</v>
      </c>
      <c r="U772" s="300" t="str">
        <f t="shared" si="133"/>
        <v>CNG</v>
      </c>
      <c r="V772" s="300" t="str">
        <f t="shared" si="134"/>
        <v>2.5～3.5 t</v>
      </c>
      <c r="W772" s="300" t="str">
        <f t="shared" si="135"/>
        <v>H30</v>
      </c>
      <c r="X772" s="301" t="str">
        <f t="shared" si="136"/>
        <v>6EF</v>
      </c>
      <c r="Y772" s="380" t="s">
        <v>1706</v>
      </c>
      <c r="Z772" s="300">
        <f t="shared" si="137"/>
        <v>8.7500000000000008E-3</v>
      </c>
      <c r="AA772" s="300">
        <f t="shared" si="138"/>
        <v>0</v>
      </c>
      <c r="AB772" s="361">
        <f t="shared" si="139"/>
        <v>2.23</v>
      </c>
    </row>
    <row r="773" spans="1:28" x14ac:dyDescent="0.2">
      <c r="A773" s="72" t="str">
        <f t="shared" ref="A773:A814" si="145">CONCATENATE(C773,E773)</f>
        <v>貨4CTR</v>
      </c>
      <c r="B773" s="72" t="s">
        <v>938</v>
      </c>
      <c r="C773" s="72" t="s">
        <v>937</v>
      </c>
      <c r="D773" s="72" t="s">
        <v>29</v>
      </c>
      <c r="E773" s="72" t="s">
        <v>434</v>
      </c>
      <c r="F773" s="72">
        <v>9.7500000000000003E-2</v>
      </c>
      <c r="G773" s="72">
        <v>0</v>
      </c>
      <c r="H773" s="272">
        <v>2.23</v>
      </c>
      <c r="I773" s="12" t="s">
        <v>47</v>
      </c>
      <c r="J773" s="72" t="s">
        <v>409</v>
      </c>
      <c r="T773" s="318" t="str">
        <f t="shared" ref="T773:T836" si="146">IF(LEFT(C773,1)="貨","トラック・バス","乗用車")</f>
        <v>トラック・バス</v>
      </c>
      <c r="U773" s="300" t="str">
        <f t="shared" ref="U773:U836" si="147">VLOOKUP(RIGHT(C773,1),$AL$4:$AM$8,2,FALSE)</f>
        <v>CNG</v>
      </c>
      <c r="V773" s="300" t="str">
        <f t="shared" ref="V773:V836" si="148">VLOOKUP(VALUE(MID(C773,2,1)),$AL$10:$AM$15,2,FALSE)</f>
        <v>3.5 t～</v>
      </c>
      <c r="W773" s="300" t="str">
        <f t="shared" ref="W773:W836" si="149">D773</f>
        <v>H15,H16</v>
      </c>
      <c r="X773" s="301" t="str">
        <f t="shared" ref="X773:X836" si="150">E773</f>
        <v>TR</v>
      </c>
      <c r="Y773" s="380" t="s">
        <v>1726</v>
      </c>
      <c r="Z773" s="300">
        <f t="shared" ref="Z773:Z836" si="151">F773</f>
        <v>9.7500000000000003E-2</v>
      </c>
      <c r="AA773" s="300">
        <f t="shared" ref="AA773:AA836" si="152">G773</f>
        <v>0</v>
      </c>
      <c r="AB773" s="361">
        <f t="shared" ref="AB773:AB836" si="153">H773</f>
        <v>2.23</v>
      </c>
    </row>
    <row r="774" spans="1:28" x14ac:dyDescent="0.2">
      <c r="A774" s="72" t="str">
        <f t="shared" si="145"/>
        <v>貨4CLR</v>
      </c>
      <c r="B774" s="72" t="s">
        <v>938</v>
      </c>
      <c r="C774" s="72" t="s">
        <v>937</v>
      </c>
      <c r="D774" s="72" t="s">
        <v>29</v>
      </c>
      <c r="E774" s="72" t="s">
        <v>435</v>
      </c>
      <c r="F774" s="72">
        <v>6.5000000000000002E-2</v>
      </c>
      <c r="G774" s="72">
        <v>0</v>
      </c>
      <c r="H774" s="272">
        <v>2.23</v>
      </c>
      <c r="I774" s="12" t="s">
        <v>47</v>
      </c>
      <c r="J774" s="72" t="s">
        <v>410</v>
      </c>
      <c r="T774" s="318" t="str">
        <f t="shared" si="146"/>
        <v>トラック・バス</v>
      </c>
      <c r="U774" s="300" t="str">
        <f t="shared" si="147"/>
        <v>CNG</v>
      </c>
      <c r="V774" s="300" t="str">
        <f t="shared" si="148"/>
        <v>3.5 t～</v>
      </c>
      <c r="W774" s="300" t="str">
        <f t="shared" si="149"/>
        <v>H15,H16</v>
      </c>
      <c r="X774" s="301" t="str">
        <f t="shared" si="150"/>
        <v>LR</v>
      </c>
      <c r="Y774" s="380" t="s">
        <v>1727</v>
      </c>
      <c r="Z774" s="300">
        <f t="shared" si="151"/>
        <v>6.5000000000000002E-2</v>
      </c>
      <c r="AA774" s="300">
        <f t="shared" si="152"/>
        <v>0</v>
      </c>
      <c r="AB774" s="361">
        <f t="shared" si="153"/>
        <v>2.23</v>
      </c>
    </row>
    <row r="775" spans="1:28" x14ac:dyDescent="0.2">
      <c r="A775" s="72" t="str">
        <f t="shared" si="145"/>
        <v>貨4CUR</v>
      </c>
      <c r="B775" s="72" t="s">
        <v>938</v>
      </c>
      <c r="C775" s="72" t="s">
        <v>937</v>
      </c>
      <c r="D775" s="72" t="s">
        <v>29</v>
      </c>
      <c r="E775" s="72" t="s">
        <v>436</v>
      </c>
      <c r="F775" s="72">
        <v>3.2500000000000001E-2</v>
      </c>
      <c r="G775" s="72">
        <v>0</v>
      </c>
      <c r="H775" s="272">
        <v>2.23</v>
      </c>
      <c r="I775" s="12" t="s">
        <v>47</v>
      </c>
      <c r="J775" s="72" t="s">
        <v>411</v>
      </c>
      <c r="T775" s="318" t="str">
        <f t="shared" si="146"/>
        <v>トラック・バス</v>
      </c>
      <c r="U775" s="300" t="str">
        <f t="shared" si="147"/>
        <v>CNG</v>
      </c>
      <c r="V775" s="300" t="str">
        <f t="shared" si="148"/>
        <v>3.5 t～</v>
      </c>
      <c r="W775" s="300" t="str">
        <f t="shared" si="149"/>
        <v>H15,H16</v>
      </c>
      <c r="X775" s="301" t="str">
        <f t="shared" si="150"/>
        <v>UR</v>
      </c>
      <c r="Y775" s="380" t="s">
        <v>1728</v>
      </c>
      <c r="Z775" s="300">
        <f t="shared" si="151"/>
        <v>3.2500000000000001E-2</v>
      </c>
      <c r="AA775" s="300">
        <f t="shared" si="152"/>
        <v>0</v>
      </c>
      <c r="AB775" s="361">
        <f t="shared" si="153"/>
        <v>2.23</v>
      </c>
    </row>
    <row r="776" spans="1:28" x14ac:dyDescent="0.2">
      <c r="A776" s="72" t="str">
        <f t="shared" si="145"/>
        <v>貨4CAFG</v>
      </c>
      <c r="B776" s="72" t="s">
        <v>938</v>
      </c>
      <c r="C776" s="72" t="s">
        <v>937</v>
      </c>
      <c r="D776" s="72" t="s">
        <v>839</v>
      </c>
      <c r="E776" s="72" t="s">
        <v>437</v>
      </c>
      <c r="F776" s="72">
        <v>7.4999999999999997E-2</v>
      </c>
      <c r="G776" s="72">
        <v>0</v>
      </c>
      <c r="H776" s="272">
        <v>2.23</v>
      </c>
      <c r="I776" s="12" t="s">
        <v>47</v>
      </c>
      <c r="J776" s="72" t="s">
        <v>413</v>
      </c>
      <c r="T776" s="318" t="str">
        <f t="shared" si="146"/>
        <v>トラック・バス</v>
      </c>
      <c r="U776" s="300" t="str">
        <f t="shared" si="147"/>
        <v>CNG</v>
      </c>
      <c r="V776" s="300" t="str">
        <f t="shared" si="148"/>
        <v>3.5 t～</v>
      </c>
      <c r="W776" s="300" t="str">
        <f t="shared" si="149"/>
        <v>H17</v>
      </c>
      <c r="X776" s="301" t="str">
        <f t="shared" si="150"/>
        <v>AFG</v>
      </c>
      <c r="Y776" s="380"/>
      <c r="Z776" s="300">
        <f t="shared" si="151"/>
        <v>7.4999999999999997E-2</v>
      </c>
      <c r="AA776" s="300">
        <f t="shared" si="152"/>
        <v>0</v>
      </c>
      <c r="AB776" s="361">
        <f t="shared" si="153"/>
        <v>2.23</v>
      </c>
    </row>
    <row r="777" spans="1:28" x14ac:dyDescent="0.2">
      <c r="A777" s="72" t="str">
        <f t="shared" si="145"/>
        <v>貨4CAEG</v>
      </c>
      <c r="B777" s="72" t="s">
        <v>938</v>
      </c>
      <c r="C777" s="72" t="s">
        <v>937</v>
      </c>
      <c r="D777" s="72" t="s">
        <v>839</v>
      </c>
      <c r="E777" s="285" t="s">
        <v>438</v>
      </c>
      <c r="F777" s="72">
        <v>3.7499999999999999E-2</v>
      </c>
      <c r="G777" s="72">
        <v>0</v>
      </c>
      <c r="H777" s="272">
        <v>2.23</v>
      </c>
      <c r="I777" s="283" t="s">
        <v>47</v>
      </c>
      <c r="J777" t="s">
        <v>415</v>
      </c>
      <c r="T777" s="318" t="str">
        <f t="shared" si="146"/>
        <v>トラック・バス</v>
      </c>
      <c r="U777" s="300" t="str">
        <f t="shared" si="147"/>
        <v>CNG</v>
      </c>
      <c r="V777" s="300" t="str">
        <f t="shared" si="148"/>
        <v>3.5 t～</v>
      </c>
      <c r="W777" s="300" t="str">
        <f t="shared" si="149"/>
        <v>H17</v>
      </c>
      <c r="X777" s="301" t="str">
        <f t="shared" si="150"/>
        <v>AEG</v>
      </c>
      <c r="Y777" s="380"/>
      <c r="Z777" s="300">
        <f t="shared" si="151"/>
        <v>3.7499999999999999E-2</v>
      </c>
      <c r="AA777" s="300">
        <f t="shared" si="152"/>
        <v>0</v>
      </c>
      <c r="AB777" s="361">
        <f t="shared" si="153"/>
        <v>2.23</v>
      </c>
    </row>
    <row r="778" spans="1:28" x14ac:dyDescent="0.2">
      <c r="A778" s="72" t="str">
        <f t="shared" si="145"/>
        <v>貨4CBEG</v>
      </c>
      <c r="B778" s="72" t="s">
        <v>938</v>
      </c>
      <c r="C778" s="72" t="s">
        <v>937</v>
      </c>
      <c r="D778" s="72" t="s">
        <v>839</v>
      </c>
      <c r="E778" s="72" t="s">
        <v>935</v>
      </c>
      <c r="F778" s="72">
        <v>6.7500000000000004E-2</v>
      </c>
      <c r="G778" s="72">
        <v>0</v>
      </c>
      <c r="H778" s="72">
        <v>2.23</v>
      </c>
      <c r="I778" s="12" t="s">
        <v>47</v>
      </c>
      <c r="J778" t="s">
        <v>798</v>
      </c>
      <c r="T778" s="318" t="str">
        <f t="shared" si="146"/>
        <v>トラック・バス</v>
      </c>
      <c r="U778" s="300" t="str">
        <f t="shared" si="147"/>
        <v>CNG</v>
      </c>
      <c r="V778" s="300" t="str">
        <f t="shared" si="148"/>
        <v>3.5 t～</v>
      </c>
      <c r="W778" s="300" t="str">
        <f t="shared" si="149"/>
        <v>H17</v>
      </c>
      <c r="X778" s="301" t="str">
        <f t="shared" si="150"/>
        <v>BEG</v>
      </c>
      <c r="Y778" s="380" t="s">
        <v>1119</v>
      </c>
      <c r="Z778" s="300">
        <f t="shared" si="151"/>
        <v>6.7500000000000004E-2</v>
      </c>
      <c r="AA778" s="300">
        <f t="shared" si="152"/>
        <v>0</v>
      </c>
      <c r="AB778" s="361">
        <f t="shared" si="153"/>
        <v>2.23</v>
      </c>
    </row>
    <row r="779" spans="1:28" x14ac:dyDescent="0.2">
      <c r="A779" s="72" t="str">
        <f t="shared" si="145"/>
        <v>貨4CBFG</v>
      </c>
      <c r="B779" s="72" t="s">
        <v>938</v>
      </c>
      <c r="C779" s="72" t="s">
        <v>937</v>
      </c>
      <c r="D779" s="72" t="s">
        <v>839</v>
      </c>
      <c r="E779" s="72" t="s">
        <v>936</v>
      </c>
      <c r="F779" s="72">
        <v>6.7500000000000004E-2</v>
      </c>
      <c r="G779" s="72">
        <v>0</v>
      </c>
      <c r="H779" s="72">
        <v>2.23</v>
      </c>
      <c r="I779" s="12" t="s">
        <v>47</v>
      </c>
      <c r="J779" t="s">
        <v>797</v>
      </c>
      <c r="T779" s="318" t="str">
        <f t="shared" si="146"/>
        <v>トラック・バス</v>
      </c>
      <c r="U779" s="300" t="str">
        <f t="shared" si="147"/>
        <v>CNG</v>
      </c>
      <c r="V779" s="300" t="str">
        <f t="shared" si="148"/>
        <v>3.5 t～</v>
      </c>
      <c r="W779" s="300" t="str">
        <f t="shared" si="149"/>
        <v>H17</v>
      </c>
      <c r="X779" s="301" t="str">
        <f t="shared" si="150"/>
        <v>BFG</v>
      </c>
      <c r="Y779" s="380" t="s">
        <v>1119</v>
      </c>
      <c r="Z779" s="300">
        <f t="shared" si="151"/>
        <v>6.7500000000000004E-2</v>
      </c>
      <c r="AA779" s="300">
        <f t="shared" si="152"/>
        <v>0</v>
      </c>
      <c r="AB779" s="361">
        <f t="shared" si="153"/>
        <v>2.23</v>
      </c>
    </row>
    <row r="780" spans="1:28" x14ac:dyDescent="0.2">
      <c r="A780" s="72" t="str">
        <f t="shared" si="145"/>
        <v>貨4CNEG</v>
      </c>
      <c r="B780" s="272" t="s">
        <v>938</v>
      </c>
      <c r="C780" s="272" t="s">
        <v>937</v>
      </c>
      <c r="D780" s="273" t="s">
        <v>839</v>
      </c>
      <c r="E780" s="273" t="s">
        <v>439</v>
      </c>
      <c r="F780" s="272">
        <v>6.7500000000000004E-2</v>
      </c>
      <c r="G780" s="272">
        <v>0</v>
      </c>
      <c r="H780" s="72">
        <v>2.23</v>
      </c>
      <c r="I780" s="274" t="s">
        <v>47</v>
      </c>
      <c r="J780" s="272" t="s">
        <v>242</v>
      </c>
      <c r="T780" s="318" t="str">
        <f t="shared" si="146"/>
        <v>トラック・バス</v>
      </c>
      <c r="U780" s="300" t="str">
        <f t="shared" si="147"/>
        <v>CNG</v>
      </c>
      <c r="V780" s="300" t="str">
        <f t="shared" si="148"/>
        <v>3.5 t～</v>
      </c>
      <c r="W780" s="300" t="str">
        <f t="shared" si="149"/>
        <v>H17</v>
      </c>
      <c r="X780" s="301" t="str">
        <f t="shared" si="150"/>
        <v>NEG</v>
      </c>
      <c r="Y780" s="380" t="s">
        <v>1119</v>
      </c>
      <c r="Z780" s="300">
        <f t="shared" si="151"/>
        <v>6.7500000000000004E-2</v>
      </c>
      <c r="AA780" s="300">
        <f t="shared" si="152"/>
        <v>0</v>
      </c>
      <c r="AB780" s="361">
        <f t="shared" si="153"/>
        <v>2.23</v>
      </c>
    </row>
    <row r="781" spans="1:28" x14ac:dyDescent="0.2">
      <c r="A781" s="72" t="str">
        <f t="shared" si="145"/>
        <v>貨4CNFG</v>
      </c>
      <c r="B781" s="272" t="s">
        <v>938</v>
      </c>
      <c r="C781" s="272" t="s">
        <v>937</v>
      </c>
      <c r="D781" s="273" t="s">
        <v>839</v>
      </c>
      <c r="E781" s="273" t="s">
        <v>440</v>
      </c>
      <c r="F781" s="272">
        <v>6.7500000000000004E-2</v>
      </c>
      <c r="G781" s="272">
        <v>0</v>
      </c>
      <c r="H781" s="72">
        <v>2.23</v>
      </c>
      <c r="I781" s="12" t="s">
        <v>47</v>
      </c>
      <c r="J781" s="273"/>
      <c r="T781" s="318" t="str">
        <f t="shared" si="146"/>
        <v>トラック・バス</v>
      </c>
      <c r="U781" s="300" t="str">
        <f t="shared" si="147"/>
        <v>CNG</v>
      </c>
      <c r="V781" s="300" t="str">
        <f t="shared" si="148"/>
        <v>3.5 t～</v>
      </c>
      <c r="W781" s="300" t="str">
        <f t="shared" si="149"/>
        <v>H17</v>
      </c>
      <c r="X781" s="301" t="str">
        <f t="shared" si="150"/>
        <v>NFG</v>
      </c>
      <c r="Y781" s="380" t="s">
        <v>1119</v>
      </c>
      <c r="Z781" s="300">
        <f t="shared" si="151"/>
        <v>6.7500000000000004E-2</v>
      </c>
      <c r="AA781" s="300">
        <f t="shared" si="152"/>
        <v>0</v>
      </c>
      <c r="AB781" s="361">
        <f t="shared" si="153"/>
        <v>2.23</v>
      </c>
    </row>
    <row r="782" spans="1:28" x14ac:dyDescent="0.2">
      <c r="A782" s="72" t="str">
        <f t="shared" si="145"/>
        <v>貨4CPEG</v>
      </c>
      <c r="B782" s="272" t="s">
        <v>938</v>
      </c>
      <c r="C782" s="272" t="s">
        <v>937</v>
      </c>
      <c r="D782" s="273" t="s">
        <v>839</v>
      </c>
      <c r="E782" s="285" t="s">
        <v>441</v>
      </c>
      <c r="F782" s="272">
        <v>7.4999999999999997E-2</v>
      </c>
      <c r="G782" s="272">
        <v>0</v>
      </c>
      <c r="H782" s="72">
        <v>2.23</v>
      </c>
      <c r="I782" s="283" t="s">
        <v>47</v>
      </c>
      <c r="J782" t="s">
        <v>242</v>
      </c>
      <c r="T782" s="318" t="str">
        <f t="shared" si="146"/>
        <v>トラック・バス</v>
      </c>
      <c r="U782" s="300" t="str">
        <f t="shared" si="147"/>
        <v>CNG</v>
      </c>
      <c r="V782" s="300" t="str">
        <f t="shared" si="148"/>
        <v>3.5 t～</v>
      </c>
      <c r="W782" s="300" t="str">
        <f t="shared" si="149"/>
        <v>H17</v>
      </c>
      <c r="X782" s="301" t="str">
        <f t="shared" si="150"/>
        <v>PEG</v>
      </c>
      <c r="Y782" s="380" t="s">
        <v>1122</v>
      </c>
      <c r="Z782" s="300">
        <f t="shared" si="151"/>
        <v>7.4999999999999997E-2</v>
      </c>
      <c r="AA782" s="300">
        <f t="shared" si="152"/>
        <v>0</v>
      </c>
      <c r="AB782" s="361">
        <f t="shared" si="153"/>
        <v>2.23</v>
      </c>
    </row>
    <row r="783" spans="1:28" x14ac:dyDescent="0.2">
      <c r="A783" s="72" t="str">
        <f t="shared" si="145"/>
        <v>貨4CPFG</v>
      </c>
      <c r="B783" s="272" t="s">
        <v>938</v>
      </c>
      <c r="C783" s="272" t="s">
        <v>937</v>
      </c>
      <c r="D783" s="273" t="s">
        <v>839</v>
      </c>
      <c r="E783" s="273" t="s">
        <v>442</v>
      </c>
      <c r="F783" s="272">
        <v>7.4999999999999997E-2</v>
      </c>
      <c r="G783" s="272">
        <v>0</v>
      </c>
      <c r="H783" s="272">
        <v>2.23</v>
      </c>
      <c r="I783" s="274" t="s">
        <v>47</v>
      </c>
      <c r="J783" s="273"/>
      <c r="T783" s="318" t="str">
        <f t="shared" si="146"/>
        <v>トラック・バス</v>
      </c>
      <c r="U783" s="300" t="str">
        <f t="shared" si="147"/>
        <v>CNG</v>
      </c>
      <c r="V783" s="300" t="str">
        <f t="shared" si="148"/>
        <v>3.5 t～</v>
      </c>
      <c r="W783" s="300" t="str">
        <f t="shared" si="149"/>
        <v>H17</v>
      </c>
      <c r="X783" s="301" t="str">
        <f t="shared" si="150"/>
        <v>PFG</v>
      </c>
      <c r="Y783" s="380" t="s">
        <v>1122</v>
      </c>
      <c r="Z783" s="300">
        <f t="shared" si="151"/>
        <v>7.4999999999999997E-2</v>
      </c>
      <c r="AA783" s="300">
        <f t="shared" si="152"/>
        <v>0</v>
      </c>
      <c r="AB783" s="361">
        <f t="shared" si="153"/>
        <v>2.23</v>
      </c>
    </row>
    <row r="784" spans="1:28" x14ac:dyDescent="0.2">
      <c r="A784" s="72" t="str">
        <f t="shared" si="145"/>
        <v>貨5CLFG</v>
      </c>
      <c r="B784" s="357" t="s">
        <v>1418</v>
      </c>
      <c r="C784" s="357" t="s">
        <v>1371</v>
      </c>
      <c r="D784" s="273" t="s">
        <v>1100</v>
      </c>
      <c r="E784" s="273" t="s">
        <v>443</v>
      </c>
      <c r="F784" s="272">
        <v>2.5000000000000001E-2</v>
      </c>
      <c r="G784" s="272">
        <v>0</v>
      </c>
      <c r="H784" s="272">
        <v>2.23</v>
      </c>
      <c r="I784" s="12" t="s">
        <v>47</v>
      </c>
      <c r="J784" s="273"/>
      <c r="T784" s="318" t="str">
        <f t="shared" si="146"/>
        <v>トラック・バス</v>
      </c>
      <c r="U784" s="300" t="str">
        <f t="shared" si="147"/>
        <v>CNG</v>
      </c>
      <c r="V784" s="300" t="str">
        <f t="shared" si="148"/>
        <v>12 t～</v>
      </c>
      <c r="W784" s="300" t="str">
        <f t="shared" si="149"/>
        <v>H21</v>
      </c>
      <c r="X784" s="301" t="str">
        <f t="shared" si="150"/>
        <v>LFG</v>
      </c>
      <c r="Y784" s="380"/>
      <c r="Z784" s="300">
        <f t="shared" si="151"/>
        <v>2.5000000000000001E-2</v>
      </c>
      <c r="AA784" s="300">
        <f t="shared" si="152"/>
        <v>0</v>
      </c>
      <c r="AB784" s="361">
        <f t="shared" si="153"/>
        <v>2.23</v>
      </c>
    </row>
    <row r="785" spans="1:35" x14ac:dyDescent="0.2">
      <c r="A785" s="72" t="str">
        <f t="shared" si="145"/>
        <v>貨5CLEG</v>
      </c>
      <c r="B785" s="357" t="s">
        <v>1418</v>
      </c>
      <c r="C785" s="357" t="s">
        <v>1371</v>
      </c>
      <c r="D785" s="273" t="s">
        <v>1100</v>
      </c>
      <c r="E785" s="285" t="s">
        <v>444</v>
      </c>
      <c r="F785" s="272">
        <v>1.2500000000000001E-2</v>
      </c>
      <c r="G785" s="272">
        <v>0</v>
      </c>
      <c r="H785" s="272">
        <v>2.23</v>
      </c>
      <c r="I785" s="283" t="s">
        <v>47</v>
      </c>
      <c r="J785" t="s">
        <v>242</v>
      </c>
      <c r="T785" s="318" t="str">
        <f t="shared" si="146"/>
        <v>トラック・バス</v>
      </c>
      <c r="U785" s="300" t="str">
        <f t="shared" si="147"/>
        <v>CNG</v>
      </c>
      <c r="V785" s="300" t="str">
        <f t="shared" si="148"/>
        <v>12 t～</v>
      </c>
      <c r="W785" s="300" t="str">
        <f t="shared" si="149"/>
        <v>H21</v>
      </c>
      <c r="X785" s="301" t="str">
        <f t="shared" si="150"/>
        <v>LEG</v>
      </c>
      <c r="Y785" s="380"/>
      <c r="Z785" s="300">
        <f t="shared" si="151"/>
        <v>1.2500000000000001E-2</v>
      </c>
      <c r="AA785" s="300">
        <f t="shared" si="152"/>
        <v>0</v>
      </c>
      <c r="AB785" s="361">
        <f t="shared" si="153"/>
        <v>2.23</v>
      </c>
    </row>
    <row r="786" spans="1:35" x14ac:dyDescent="0.2">
      <c r="A786" s="72" t="str">
        <f t="shared" si="145"/>
        <v>貨5CMFG</v>
      </c>
      <c r="B786" s="357" t="s">
        <v>1419</v>
      </c>
      <c r="C786" s="357" t="s">
        <v>1371</v>
      </c>
      <c r="D786" s="273" t="s">
        <v>1100</v>
      </c>
      <c r="E786" s="273" t="s">
        <v>445</v>
      </c>
      <c r="F786" s="272">
        <v>1.2500000000000001E-2</v>
      </c>
      <c r="G786" s="272">
        <v>0</v>
      </c>
      <c r="H786" s="272">
        <v>2.23</v>
      </c>
      <c r="I786" s="274" t="s">
        <v>47</v>
      </c>
      <c r="J786" s="273" t="s">
        <v>1056</v>
      </c>
      <c r="T786" s="318" t="str">
        <f t="shared" si="146"/>
        <v>トラック・バス</v>
      </c>
      <c r="U786" s="300" t="str">
        <f t="shared" si="147"/>
        <v>CNG</v>
      </c>
      <c r="V786" s="300" t="str">
        <f t="shared" si="148"/>
        <v>12 t～</v>
      </c>
      <c r="W786" s="300" t="str">
        <f t="shared" si="149"/>
        <v>H21</v>
      </c>
      <c r="X786" s="301" t="str">
        <f t="shared" si="150"/>
        <v>MFG</v>
      </c>
      <c r="Y786" s="380" t="s">
        <v>1056</v>
      </c>
      <c r="Z786" s="300">
        <f t="shared" si="151"/>
        <v>1.2500000000000001E-2</v>
      </c>
      <c r="AA786" s="300">
        <f t="shared" si="152"/>
        <v>0</v>
      </c>
      <c r="AB786" s="361">
        <f t="shared" si="153"/>
        <v>2.23</v>
      </c>
    </row>
    <row r="787" spans="1:35" x14ac:dyDescent="0.2">
      <c r="A787" s="72" t="str">
        <f t="shared" si="145"/>
        <v>貨5CMEG</v>
      </c>
      <c r="B787" s="357" t="s">
        <v>1419</v>
      </c>
      <c r="C787" s="357" t="s">
        <v>1371</v>
      </c>
      <c r="D787" s="273" t="s">
        <v>1100</v>
      </c>
      <c r="E787" s="273" t="s">
        <v>446</v>
      </c>
      <c r="F787" s="272">
        <v>1.2500000000000001E-2</v>
      </c>
      <c r="G787" s="272">
        <v>0</v>
      </c>
      <c r="H787" s="272">
        <v>2.23</v>
      </c>
      <c r="I787" s="12" t="s">
        <v>47</v>
      </c>
      <c r="J787" s="273" t="s">
        <v>1103</v>
      </c>
      <c r="T787" s="318" t="str">
        <f t="shared" si="146"/>
        <v>トラック・バス</v>
      </c>
      <c r="U787" s="300" t="str">
        <f t="shared" si="147"/>
        <v>CNG</v>
      </c>
      <c r="V787" s="300" t="str">
        <f t="shared" si="148"/>
        <v>12 t～</v>
      </c>
      <c r="W787" s="300" t="str">
        <f t="shared" si="149"/>
        <v>H21</v>
      </c>
      <c r="X787" s="301" t="str">
        <f t="shared" si="150"/>
        <v>MEG</v>
      </c>
      <c r="Y787" s="380" t="s">
        <v>1056</v>
      </c>
      <c r="Z787" s="300">
        <f t="shared" si="151"/>
        <v>1.2500000000000001E-2</v>
      </c>
      <c r="AA787" s="300">
        <f t="shared" si="152"/>
        <v>0</v>
      </c>
      <c r="AB787" s="361">
        <f t="shared" si="153"/>
        <v>2.23</v>
      </c>
    </row>
    <row r="788" spans="1:35" x14ac:dyDescent="0.2">
      <c r="A788" s="72" t="str">
        <f t="shared" si="145"/>
        <v>貨5CRFG</v>
      </c>
      <c r="B788" s="357" t="s">
        <v>1419</v>
      </c>
      <c r="C788" s="357" t="s">
        <v>1371</v>
      </c>
      <c r="D788" s="273" t="s">
        <v>1100</v>
      </c>
      <c r="E788" s="285" t="s">
        <v>447</v>
      </c>
      <c r="F788" s="272">
        <v>6.2500000000000003E-3</v>
      </c>
      <c r="G788" s="272">
        <v>0</v>
      </c>
      <c r="H788" s="72">
        <v>2.23</v>
      </c>
      <c r="I788" s="283" t="s">
        <v>47</v>
      </c>
      <c r="J788" t="s">
        <v>1057</v>
      </c>
      <c r="T788" s="318" t="str">
        <f t="shared" si="146"/>
        <v>トラック・バス</v>
      </c>
      <c r="U788" s="300" t="str">
        <f t="shared" si="147"/>
        <v>CNG</v>
      </c>
      <c r="V788" s="300" t="str">
        <f t="shared" si="148"/>
        <v>12 t～</v>
      </c>
      <c r="W788" s="300" t="str">
        <f t="shared" si="149"/>
        <v>H21</v>
      </c>
      <c r="X788" s="301" t="str">
        <f t="shared" si="150"/>
        <v>RFG</v>
      </c>
      <c r="Y788" s="380" t="s">
        <v>1057</v>
      </c>
      <c r="Z788" s="300">
        <f t="shared" si="151"/>
        <v>6.2500000000000003E-3</v>
      </c>
      <c r="AA788" s="300">
        <f t="shared" si="152"/>
        <v>0</v>
      </c>
      <c r="AB788" s="361">
        <f t="shared" si="153"/>
        <v>2.23</v>
      </c>
    </row>
    <row r="789" spans="1:35" x14ac:dyDescent="0.2">
      <c r="A789" s="72" t="str">
        <f t="shared" si="145"/>
        <v>貨5CREG</v>
      </c>
      <c r="B789" s="357" t="s">
        <v>1419</v>
      </c>
      <c r="C789" s="357" t="s">
        <v>1371</v>
      </c>
      <c r="D789" s="72" t="s">
        <v>1100</v>
      </c>
      <c r="E789" s="72" t="s">
        <v>448</v>
      </c>
      <c r="F789" s="72">
        <v>6.2500000000000003E-3</v>
      </c>
      <c r="G789" s="72">
        <v>0</v>
      </c>
      <c r="H789" s="72">
        <v>2.23</v>
      </c>
      <c r="I789" s="12" t="s">
        <v>47</v>
      </c>
      <c r="J789" s="72" t="s">
        <v>1112</v>
      </c>
      <c r="T789" s="318" t="str">
        <f t="shared" si="146"/>
        <v>トラック・バス</v>
      </c>
      <c r="U789" s="300" t="str">
        <f t="shared" si="147"/>
        <v>CNG</v>
      </c>
      <c r="V789" s="300" t="str">
        <f t="shared" si="148"/>
        <v>12 t～</v>
      </c>
      <c r="W789" s="300" t="str">
        <f t="shared" si="149"/>
        <v>H21</v>
      </c>
      <c r="X789" s="301" t="str">
        <f t="shared" si="150"/>
        <v>REG</v>
      </c>
      <c r="Y789" s="380" t="s">
        <v>1057</v>
      </c>
      <c r="Z789" s="300">
        <f t="shared" si="151"/>
        <v>6.2500000000000003E-3</v>
      </c>
      <c r="AA789" s="300">
        <f t="shared" si="152"/>
        <v>0</v>
      </c>
      <c r="AB789" s="361">
        <f t="shared" si="153"/>
        <v>2.23</v>
      </c>
    </row>
    <row r="790" spans="1:35" x14ac:dyDescent="0.2">
      <c r="A790" s="72" t="str">
        <f t="shared" si="145"/>
        <v>貨5CQFG</v>
      </c>
      <c r="B790" s="357" t="s">
        <v>1419</v>
      </c>
      <c r="C790" s="72" t="s">
        <v>1371</v>
      </c>
      <c r="D790" s="72" t="s">
        <v>1100</v>
      </c>
      <c r="E790" s="72" t="s">
        <v>1098</v>
      </c>
      <c r="F790" s="72">
        <v>2.2499999999999999E-2</v>
      </c>
      <c r="G790" s="72">
        <v>0</v>
      </c>
      <c r="H790" s="72">
        <v>2.23</v>
      </c>
      <c r="I790" s="12" t="s">
        <v>47</v>
      </c>
      <c r="J790" s="72" t="s">
        <v>797</v>
      </c>
      <c r="T790" s="318" t="str">
        <f t="shared" si="146"/>
        <v>トラック・バス</v>
      </c>
      <c r="U790" s="300" t="str">
        <f t="shared" si="147"/>
        <v>CNG</v>
      </c>
      <c r="V790" s="300" t="str">
        <f t="shared" si="148"/>
        <v>12 t～</v>
      </c>
      <c r="W790" s="300" t="str">
        <f t="shared" si="149"/>
        <v>H21</v>
      </c>
      <c r="X790" s="301" t="str">
        <f t="shared" si="150"/>
        <v>QFG</v>
      </c>
      <c r="Y790" s="380" t="s">
        <v>1705</v>
      </c>
      <c r="Z790" s="300">
        <f t="shared" si="151"/>
        <v>2.2499999999999999E-2</v>
      </c>
      <c r="AA790" s="300">
        <f t="shared" si="152"/>
        <v>0</v>
      </c>
      <c r="AB790" s="361">
        <f t="shared" si="153"/>
        <v>2.23</v>
      </c>
    </row>
    <row r="791" spans="1:35" x14ac:dyDescent="0.2">
      <c r="A791" s="72" t="str">
        <f t="shared" si="145"/>
        <v>貨5CQEG</v>
      </c>
      <c r="B791" s="357" t="s">
        <v>1419</v>
      </c>
      <c r="C791" s="72" t="s">
        <v>1371</v>
      </c>
      <c r="D791" s="72" t="s">
        <v>1100</v>
      </c>
      <c r="E791" s="72" t="s">
        <v>1099</v>
      </c>
      <c r="F791" s="72">
        <v>2.2499999999999999E-2</v>
      </c>
      <c r="G791" s="72">
        <v>0</v>
      </c>
      <c r="H791" s="72">
        <v>2.23</v>
      </c>
      <c r="I791" s="12" t="s">
        <v>47</v>
      </c>
      <c r="J791" s="72" t="s">
        <v>798</v>
      </c>
      <c r="T791" s="318" t="str">
        <f t="shared" si="146"/>
        <v>トラック・バス</v>
      </c>
      <c r="U791" s="300" t="str">
        <f t="shared" si="147"/>
        <v>CNG</v>
      </c>
      <c r="V791" s="300" t="str">
        <f t="shared" si="148"/>
        <v>12 t～</v>
      </c>
      <c r="W791" s="300" t="str">
        <f t="shared" si="149"/>
        <v>H21</v>
      </c>
      <c r="X791" s="301" t="str">
        <f t="shared" si="150"/>
        <v>QEG</v>
      </c>
      <c r="Y791" s="380" t="s">
        <v>1705</v>
      </c>
      <c r="Z791" s="300">
        <f t="shared" si="151"/>
        <v>2.2499999999999999E-2</v>
      </c>
      <c r="AA791" s="300">
        <f t="shared" si="152"/>
        <v>0</v>
      </c>
      <c r="AB791" s="361">
        <f t="shared" si="153"/>
        <v>2.23</v>
      </c>
    </row>
    <row r="792" spans="1:35" x14ac:dyDescent="0.2">
      <c r="A792" s="72" t="str">
        <f t="shared" si="145"/>
        <v>貨4CSFG</v>
      </c>
      <c r="B792" s="291" t="s">
        <v>1420</v>
      </c>
      <c r="C792" s="72" t="s">
        <v>937</v>
      </c>
      <c r="D792" s="72" t="s">
        <v>1113</v>
      </c>
      <c r="E792" s="72" t="s">
        <v>449</v>
      </c>
      <c r="F792" s="72">
        <v>2.5000000000000001E-2</v>
      </c>
      <c r="G792" s="72">
        <v>0</v>
      </c>
      <c r="H792" s="72">
        <v>2.23</v>
      </c>
      <c r="I792" s="12" t="s">
        <v>47</v>
      </c>
      <c r="T792" s="318" t="str">
        <f t="shared" si="146"/>
        <v>トラック・バス</v>
      </c>
      <c r="U792" s="300" t="str">
        <f t="shared" si="147"/>
        <v>CNG</v>
      </c>
      <c r="V792" s="300" t="str">
        <f t="shared" si="148"/>
        <v>3.5 t～</v>
      </c>
      <c r="W792" s="300" t="str">
        <f t="shared" si="149"/>
        <v>H22</v>
      </c>
      <c r="X792" s="301" t="str">
        <f t="shared" si="150"/>
        <v>SFG</v>
      </c>
      <c r="Y792" s="380"/>
      <c r="Z792" s="300">
        <f t="shared" si="151"/>
        <v>2.5000000000000001E-2</v>
      </c>
      <c r="AA792" s="300">
        <f t="shared" si="152"/>
        <v>0</v>
      </c>
      <c r="AB792" s="361">
        <f t="shared" si="153"/>
        <v>2.23</v>
      </c>
      <c r="AD792" s="284"/>
      <c r="AE792" s="284"/>
      <c r="AF792" s="284"/>
      <c r="AG792" s="284"/>
      <c r="AH792" s="284"/>
      <c r="AI792" s="284"/>
    </row>
    <row r="793" spans="1:35" x14ac:dyDescent="0.2">
      <c r="A793" s="72" t="str">
        <f t="shared" si="145"/>
        <v>貨4CSEG</v>
      </c>
      <c r="B793" s="291" t="s">
        <v>1420</v>
      </c>
      <c r="C793" s="72" t="s">
        <v>937</v>
      </c>
      <c r="D793" s="72" t="s">
        <v>1113</v>
      </c>
      <c r="E793" s="72" t="s">
        <v>450</v>
      </c>
      <c r="F793" s="72">
        <v>1.2500000000000001E-2</v>
      </c>
      <c r="G793" s="72">
        <v>0</v>
      </c>
      <c r="H793" s="272">
        <v>2.23</v>
      </c>
      <c r="I793" s="12" t="s">
        <v>47</v>
      </c>
      <c r="J793" s="72" t="s">
        <v>242</v>
      </c>
      <c r="T793" s="318" t="str">
        <f t="shared" si="146"/>
        <v>トラック・バス</v>
      </c>
      <c r="U793" s="300" t="str">
        <f t="shared" si="147"/>
        <v>CNG</v>
      </c>
      <c r="V793" s="300" t="str">
        <f t="shared" si="148"/>
        <v>3.5 t～</v>
      </c>
      <c r="W793" s="300" t="str">
        <f t="shared" si="149"/>
        <v>H22</v>
      </c>
      <c r="X793" s="301" t="str">
        <f t="shared" si="150"/>
        <v>SEG</v>
      </c>
      <c r="Y793" s="380"/>
      <c r="Z793" s="300">
        <f t="shared" si="151"/>
        <v>1.2500000000000001E-2</v>
      </c>
      <c r="AA793" s="300">
        <f t="shared" si="152"/>
        <v>0</v>
      </c>
      <c r="AB793" s="361">
        <f t="shared" si="153"/>
        <v>2.23</v>
      </c>
      <c r="AD793" s="284"/>
      <c r="AE793" s="284"/>
      <c r="AF793" s="284"/>
      <c r="AG793" s="284"/>
      <c r="AH793" s="284"/>
      <c r="AI793" s="284"/>
    </row>
    <row r="794" spans="1:35" x14ac:dyDescent="0.2">
      <c r="A794" s="72" t="str">
        <f t="shared" si="145"/>
        <v>貨4CTFG</v>
      </c>
      <c r="B794" s="291" t="s">
        <v>1421</v>
      </c>
      <c r="C794" s="72" t="s">
        <v>937</v>
      </c>
      <c r="D794" s="72" t="s">
        <v>1113</v>
      </c>
      <c r="E794" s="72" t="s">
        <v>451</v>
      </c>
      <c r="F794" s="72">
        <v>2.2499999999999999E-2</v>
      </c>
      <c r="G794" s="72">
        <v>0</v>
      </c>
      <c r="H794" s="272">
        <v>2.23</v>
      </c>
      <c r="I794" s="12" t="s">
        <v>47</v>
      </c>
      <c r="J794" s="72" t="s">
        <v>797</v>
      </c>
      <c r="T794" s="318" t="str">
        <f t="shared" si="146"/>
        <v>トラック・バス</v>
      </c>
      <c r="U794" s="300" t="str">
        <f t="shared" si="147"/>
        <v>CNG</v>
      </c>
      <c r="V794" s="300" t="str">
        <f t="shared" si="148"/>
        <v>3.5 t～</v>
      </c>
      <c r="W794" s="300" t="str">
        <f t="shared" si="149"/>
        <v>H22</v>
      </c>
      <c r="X794" s="301" t="str">
        <f t="shared" si="150"/>
        <v>TFG</v>
      </c>
      <c r="Y794" s="380" t="s">
        <v>1705</v>
      </c>
      <c r="Z794" s="300">
        <f t="shared" si="151"/>
        <v>2.2499999999999999E-2</v>
      </c>
      <c r="AA794" s="300">
        <f t="shared" si="152"/>
        <v>0</v>
      </c>
      <c r="AB794" s="361">
        <f t="shared" si="153"/>
        <v>2.23</v>
      </c>
      <c r="AD794" s="284"/>
      <c r="AE794" s="284"/>
      <c r="AF794" s="284"/>
      <c r="AG794" s="284"/>
      <c r="AH794" s="284"/>
      <c r="AI794" s="284"/>
    </row>
    <row r="795" spans="1:35" x14ac:dyDescent="0.2">
      <c r="A795" s="72" t="str">
        <f t="shared" si="145"/>
        <v>貨4CTEG</v>
      </c>
      <c r="B795" s="291" t="s">
        <v>1421</v>
      </c>
      <c r="C795" s="72" t="s">
        <v>937</v>
      </c>
      <c r="D795" s="72" t="s">
        <v>1113</v>
      </c>
      <c r="E795" s="72" t="s">
        <v>452</v>
      </c>
      <c r="F795" s="72">
        <v>2.2499999999999999E-2</v>
      </c>
      <c r="G795" s="72">
        <v>0</v>
      </c>
      <c r="H795" s="272">
        <v>2.23</v>
      </c>
      <c r="I795" s="12" t="s">
        <v>47</v>
      </c>
      <c r="J795" s="72" t="s">
        <v>798</v>
      </c>
      <c r="T795" s="318" t="str">
        <f t="shared" si="146"/>
        <v>トラック・バス</v>
      </c>
      <c r="U795" s="300" t="str">
        <f t="shared" si="147"/>
        <v>CNG</v>
      </c>
      <c r="V795" s="300" t="str">
        <f t="shared" si="148"/>
        <v>3.5 t～</v>
      </c>
      <c r="W795" s="300" t="str">
        <f t="shared" si="149"/>
        <v>H22</v>
      </c>
      <c r="X795" s="301" t="str">
        <f t="shared" si="150"/>
        <v>TEG</v>
      </c>
      <c r="Y795" s="380" t="s">
        <v>1705</v>
      </c>
      <c r="Z795" s="300">
        <f t="shared" si="151"/>
        <v>2.2499999999999999E-2</v>
      </c>
      <c r="AA795" s="300">
        <f t="shared" si="152"/>
        <v>0</v>
      </c>
      <c r="AB795" s="361">
        <f t="shared" si="153"/>
        <v>2.23</v>
      </c>
      <c r="AD795" s="284"/>
      <c r="AE795" s="284"/>
      <c r="AF795" s="284"/>
      <c r="AG795" s="284"/>
      <c r="AH795" s="284"/>
      <c r="AI795" s="284"/>
    </row>
    <row r="796" spans="1:35" s="284" customFormat="1" x14ac:dyDescent="0.2">
      <c r="A796" s="72" t="str">
        <f t="shared" si="145"/>
        <v>貨4C2FG</v>
      </c>
      <c r="B796" s="291" t="s">
        <v>1421</v>
      </c>
      <c r="C796" s="72" t="s">
        <v>937</v>
      </c>
      <c r="D796" s="291" t="s">
        <v>1389</v>
      </c>
      <c r="E796" s="291" t="s">
        <v>1387</v>
      </c>
      <c r="F796" s="72">
        <v>1.4999999999999999E-2</v>
      </c>
      <c r="G796" s="72">
        <v>0</v>
      </c>
      <c r="H796" s="272">
        <v>2.23</v>
      </c>
      <c r="I796" s="12" t="s">
        <v>47</v>
      </c>
      <c r="J796" s="72"/>
      <c r="K796" s="72"/>
      <c r="L796" s="72"/>
      <c r="M796" s="72"/>
      <c r="N796" s="72"/>
      <c r="O796" s="72"/>
      <c r="P796" s="72"/>
      <c r="Q796" s="72"/>
      <c r="R796" s="72"/>
      <c r="S796" s="72"/>
      <c r="T796" s="318" t="str">
        <f t="shared" si="146"/>
        <v>トラック・バス</v>
      </c>
      <c r="U796" s="300" t="str">
        <f t="shared" si="147"/>
        <v>CNG</v>
      </c>
      <c r="V796" s="300" t="str">
        <f t="shared" si="148"/>
        <v>3.5 t～</v>
      </c>
      <c r="W796" s="300" t="str">
        <f t="shared" si="149"/>
        <v>H28</v>
      </c>
      <c r="X796" s="301" t="str">
        <f t="shared" si="150"/>
        <v>2FG</v>
      </c>
      <c r="Y796" s="380"/>
      <c r="Z796" s="300">
        <f t="shared" si="151"/>
        <v>1.4999999999999999E-2</v>
      </c>
      <c r="AA796" s="300">
        <f t="shared" si="152"/>
        <v>0</v>
      </c>
      <c r="AB796" s="361">
        <f t="shared" si="153"/>
        <v>2.23</v>
      </c>
    </row>
    <row r="797" spans="1:35" s="284" customFormat="1" x14ac:dyDescent="0.2">
      <c r="A797" s="72" t="str">
        <f t="shared" si="145"/>
        <v>貨4C2EG</v>
      </c>
      <c r="B797" s="291" t="s">
        <v>1421</v>
      </c>
      <c r="C797" s="72" t="s">
        <v>937</v>
      </c>
      <c r="D797" s="291" t="s">
        <v>1372</v>
      </c>
      <c r="E797" s="291" t="s">
        <v>1388</v>
      </c>
      <c r="F797" s="72">
        <v>7.4999999999999997E-3</v>
      </c>
      <c r="G797" s="72">
        <v>0</v>
      </c>
      <c r="H797" s="272">
        <v>2.23</v>
      </c>
      <c r="I797" s="12" t="s">
        <v>47</v>
      </c>
      <c r="J797" s="72"/>
      <c r="K797" s="72"/>
      <c r="L797" s="72"/>
      <c r="M797" s="72"/>
      <c r="N797" s="72"/>
      <c r="O797" s="72"/>
      <c r="P797" s="72"/>
      <c r="Q797" s="72"/>
      <c r="R797" s="72"/>
      <c r="S797" s="279"/>
      <c r="T797" s="318" t="str">
        <f t="shared" si="146"/>
        <v>トラック・バス</v>
      </c>
      <c r="U797" s="300" t="str">
        <f t="shared" si="147"/>
        <v>CNG</v>
      </c>
      <c r="V797" s="300" t="str">
        <f t="shared" si="148"/>
        <v>3.5 t～</v>
      </c>
      <c r="W797" s="300" t="str">
        <f t="shared" si="149"/>
        <v>H28</v>
      </c>
      <c r="X797" s="301" t="str">
        <f t="shared" si="150"/>
        <v>2EG</v>
      </c>
      <c r="Y797" s="380"/>
      <c r="Z797" s="300">
        <f t="shared" si="151"/>
        <v>7.4999999999999997E-3</v>
      </c>
      <c r="AA797" s="300">
        <f t="shared" si="152"/>
        <v>0</v>
      </c>
      <c r="AB797" s="361">
        <f t="shared" si="153"/>
        <v>2.23</v>
      </c>
    </row>
    <row r="798" spans="1:35" x14ac:dyDescent="0.2">
      <c r="A798" s="72" t="str">
        <f t="shared" si="145"/>
        <v>貨1メTP</v>
      </c>
      <c r="B798" s="72" t="s">
        <v>940</v>
      </c>
      <c r="C798" s="72" t="s">
        <v>939</v>
      </c>
      <c r="D798" s="72" t="s">
        <v>16</v>
      </c>
      <c r="E798" s="72" t="s">
        <v>84</v>
      </c>
      <c r="F798" s="72">
        <v>0.105</v>
      </c>
      <c r="G798" s="72">
        <v>0</v>
      </c>
      <c r="H798" s="72">
        <v>1.37</v>
      </c>
      <c r="I798" s="12" t="s">
        <v>453</v>
      </c>
      <c r="J798" s="72" t="s">
        <v>454</v>
      </c>
      <c r="T798" s="318" t="str">
        <f t="shared" si="146"/>
        <v>トラック・バス</v>
      </c>
      <c r="U798" s="300" t="str">
        <f t="shared" si="147"/>
        <v>メタノール</v>
      </c>
      <c r="V798" s="300" t="str">
        <f t="shared" si="148"/>
        <v>～1.7 t</v>
      </c>
      <c r="W798" s="300" t="str">
        <f t="shared" si="149"/>
        <v>H14</v>
      </c>
      <c r="X798" s="301" t="str">
        <f t="shared" si="150"/>
        <v>TP</v>
      </c>
      <c r="Y798" s="380" t="s">
        <v>1713</v>
      </c>
      <c r="Z798" s="300">
        <f t="shared" si="151"/>
        <v>0.105</v>
      </c>
      <c r="AA798" s="300">
        <f t="shared" si="152"/>
        <v>0</v>
      </c>
      <c r="AB798" s="361">
        <f t="shared" si="153"/>
        <v>1.37</v>
      </c>
      <c r="AD798" s="284"/>
      <c r="AE798" s="284"/>
      <c r="AF798" s="284"/>
      <c r="AG798" s="284"/>
      <c r="AH798" s="284"/>
      <c r="AI798" s="284"/>
    </row>
    <row r="799" spans="1:35" x14ac:dyDescent="0.2">
      <c r="A799" s="72" t="str">
        <f t="shared" si="145"/>
        <v>貨1メLP</v>
      </c>
      <c r="B799" s="72" t="s">
        <v>940</v>
      </c>
      <c r="C799" s="72" t="s">
        <v>939</v>
      </c>
      <c r="D799" s="72" t="s">
        <v>16</v>
      </c>
      <c r="E799" s="72" t="s">
        <v>76</v>
      </c>
      <c r="F799" s="72">
        <v>7.0000000000000007E-2</v>
      </c>
      <c r="G799" s="72">
        <v>0</v>
      </c>
      <c r="H799" s="72">
        <v>1.37</v>
      </c>
      <c r="I799" s="12" t="s">
        <v>453</v>
      </c>
      <c r="J799" s="72" t="s">
        <v>455</v>
      </c>
      <c r="T799" s="318" t="str">
        <f t="shared" si="146"/>
        <v>トラック・バス</v>
      </c>
      <c r="U799" s="300" t="str">
        <f t="shared" si="147"/>
        <v>メタノール</v>
      </c>
      <c r="V799" s="300" t="str">
        <f t="shared" si="148"/>
        <v>～1.7 t</v>
      </c>
      <c r="W799" s="300" t="str">
        <f t="shared" si="149"/>
        <v>H14</v>
      </c>
      <c r="X799" s="301" t="str">
        <f t="shared" si="150"/>
        <v>LP</v>
      </c>
      <c r="Y799" s="380" t="s">
        <v>1714</v>
      </c>
      <c r="Z799" s="300">
        <f t="shared" si="151"/>
        <v>7.0000000000000007E-2</v>
      </c>
      <c r="AA799" s="300">
        <f t="shared" si="152"/>
        <v>0</v>
      </c>
      <c r="AB799" s="361">
        <f t="shared" si="153"/>
        <v>1.37</v>
      </c>
      <c r="AD799" s="284"/>
      <c r="AE799" s="284"/>
      <c r="AF799" s="284"/>
      <c r="AG799" s="284"/>
      <c r="AH799" s="284"/>
      <c r="AI799" s="284"/>
    </row>
    <row r="800" spans="1:35" x14ac:dyDescent="0.2">
      <c r="A800" s="72" t="str">
        <f t="shared" si="145"/>
        <v>貨1メUP</v>
      </c>
      <c r="B800" s="72" t="s">
        <v>940</v>
      </c>
      <c r="C800" s="72" t="s">
        <v>939</v>
      </c>
      <c r="D800" s="72" t="s">
        <v>16</v>
      </c>
      <c r="E800" s="72" t="s">
        <v>91</v>
      </c>
      <c r="F800" s="72">
        <v>3.5000000000000003E-2</v>
      </c>
      <c r="G800" s="72">
        <v>0</v>
      </c>
      <c r="H800" s="72">
        <v>1.37</v>
      </c>
      <c r="I800" s="12" t="s">
        <v>453</v>
      </c>
      <c r="J800" s="72" t="s">
        <v>456</v>
      </c>
      <c r="T800" s="318" t="str">
        <f t="shared" si="146"/>
        <v>トラック・バス</v>
      </c>
      <c r="U800" s="300" t="str">
        <f t="shared" si="147"/>
        <v>メタノール</v>
      </c>
      <c r="V800" s="300" t="str">
        <f t="shared" si="148"/>
        <v>～1.7 t</v>
      </c>
      <c r="W800" s="300" t="str">
        <f t="shared" si="149"/>
        <v>H14</v>
      </c>
      <c r="X800" s="301" t="str">
        <f t="shared" si="150"/>
        <v>UP</v>
      </c>
      <c r="Y800" s="380" t="s">
        <v>1715</v>
      </c>
      <c r="Z800" s="300">
        <f t="shared" si="151"/>
        <v>3.5000000000000003E-2</v>
      </c>
      <c r="AA800" s="300">
        <f t="shared" si="152"/>
        <v>0</v>
      </c>
      <c r="AB800" s="361">
        <f t="shared" si="153"/>
        <v>1.37</v>
      </c>
      <c r="AD800" s="284"/>
      <c r="AE800" s="284"/>
      <c r="AF800" s="284"/>
      <c r="AG800" s="284"/>
      <c r="AH800" s="284"/>
      <c r="AI800" s="284"/>
    </row>
    <row r="801" spans="1:35" x14ac:dyDescent="0.2">
      <c r="A801" s="72" t="str">
        <f t="shared" si="145"/>
        <v>貨1メAHE</v>
      </c>
      <c r="B801" s="72" t="s">
        <v>940</v>
      </c>
      <c r="C801" s="72" t="s">
        <v>939</v>
      </c>
      <c r="D801" s="72" t="s">
        <v>839</v>
      </c>
      <c r="E801" s="72" t="s">
        <v>457</v>
      </c>
      <c r="F801" s="72">
        <v>7.0000000000000007E-2</v>
      </c>
      <c r="G801" s="72">
        <v>0</v>
      </c>
      <c r="H801" s="72">
        <v>1.37</v>
      </c>
      <c r="I801" s="12" t="s">
        <v>453</v>
      </c>
      <c r="J801" s="72" t="s">
        <v>458</v>
      </c>
      <c r="T801" s="318" t="str">
        <f t="shared" si="146"/>
        <v>トラック・バス</v>
      </c>
      <c r="U801" s="300" t="str">
        <f t="shared" si="147"/>
        <v>メタノール</v>
      </c>
      <c r="V801" s="300" t="str">
        <f t="shared" si="148"/>
        <v>～1.7 t</v>
      </c>
      <c r="W801" s="300" t="str">
        <f t="shared" si="149"/>
        <v>H17</v>
      </c>
      <c r="X801" s="301" t="str">
        <f t="shared" si="150"/>
        <v>AHE</v>
      </c>
      <c r="Y801" s="380"/>
      <c r="Z801" s="300">
        <f t="shared" si="151"/>
        <v>7.0000000000000007E-2</v>
      </c>
      <c r="AA801" s="300">
        <f t="shared" si="152"/>
        <v>0</v>
      </c>
      <c r="AB801" s="361">
        <f t="shared" si="153"/>
        <v>1.37</v>
      </c>
      <c r="AD801" s="284"/>
      <c r="AE801" s="284"/>
      <c r="AF801" s="284"/>
      <c r="AG801" s="284"/>
      <c r="AH801" s="284"/>
      <c r="AI801" s="284"/>
    </row>
    <row r="802" spans="1:35" s="284" customFormat="1" x14ac:dyDescent="0.2">
      <c r="A802" s="72" t="str">
        <f t="shared" si="145"/>
        <v>貨1メAGE</v>
      </c>
      <c r="B802" s="72" t="s">
        <v>940</v>
      </c>
      <c r="C802" s="72" t="s">
        <v>939</v>
      </c>
      <c r="D802" s="72" t="s">
        <v>839</v>
      </c>
      <c r="E802" s="72" t="s">
        <v>459</v>
      </c>
      <c r="F802" s="72">
        <v>3.5000000000000003E-2</v>
      </c>
      <c r="G802" s="72">
        <v>0</v>
      </c>
      <c r="H802" s="72">
        <v>1.37</v>
      </c>
      <c r="I802" s="12" t="s">
        <v>453</v>
      </c>
      <c r="J802" s="72" t="s">
        <v>460</v>
      </c>
      <c r="T802" s="318" t="str">
        <f t="shared" si="146"/>
        <v>トラック・バス</v>
      </c>
      <c r="U802" s="300" t="str">
        <f t="shared" si="147"/>
        <v>メタノール</v>
      </c>
      <c r="V802" s="300" t="str">
        <f t="shared" si="148"/>
        <v>～1.7 t</v>
      </c>
      <c r="W802" s="300" t="str">
        <f t="shared" si="149"/>
        <v>H17</v>
      </c>
      <c r="X802" s="301" t="str">
        <f t="shared" si="150"/>
        <v>AGE</v>
      </c>
      <c r="Y802" s="380"/>
      <c r="Z802" s="300">
        <f t="shared" si="151"/>
        <v>3.5000000000000003E-2</v>
      </c>
      <c r="AA802" s="300">
        <f t="shared" si="152"/>
        <v>0</v>
      </c>
      <c r="AB802" s="361">
        <f t="shared" si="153"/>
        <v>1.37</v>
      </c>
    </row>
    <row r="803" spans="1:35" s="284" customFormat="1" x14ac:dyDescent="0.2">
      <c r="A803" s="72" t="str">
        <f t="shared" si="145"/>
        <v>貨1メCGE</v>
      </c>
      <c r="B803" s="72" t="s">
        <v>940</v>
      </c>
      <c r="C803" s="72" t="s">
        <v>939</v>
      </c>
      <c r="D803" s="72" t="s">
        <v>839</v>
      </c>
      <c r="E803" s="72" t="s">
        <v>778</v>
      </c>
      <c r="F803" s="72">
        <v>3.5000000000000003E-2</v>
      </c>
      <c r="G803" s="72">
        <v>0</v>
      </c>
      <c r="H803" s="72">
        <v>1.37</v>
      </c>
      <c r="I803" s="12" t="s">
        <v>453</v>
      </c>
      <c r="J803" s="72" t="s">
        <v>819</v>
      </c>
      <c r="T803" s="318" t="str">
        <f t="shared" si="146"/>
        <v>トラック・バス</v>
      </c>
      <c r="U803" s="300" t="str">
        <f t="shared" si="147"/>
        <v>メタノール</v>
      </c>
      <c r="V803" s="300" t="str">
        <f t="shared" si="148"/>
        <v>～1.7 t</v>
      </c>
      <c r="W803" s="300" t="str">
        <f t="shared" si="149"/>
        <v>H17</v>
      </c>
      <c r="X803" s="301" t="str">
        <f t="shared" si="150"/>
        <v>CGE</v>
      </c>
      <c r="Y803" s="380" t="s">
        <v>1056</v>
      </c>
      <c r="Z803" s="300">
        <f t="shared" si="151"/>
        <v>3.5000000000000003E-2</v>
      </c>
      <c r="AA803" s="300">
        <f t="shared" si="152"/>
        <v>0</v>
      </c>
      <c r="AB803" s="361">
        <f t="shared" si="153"/>
        <v>1.37</v>
      </c>
    </row>
    <row r="804" spans="1:35" x14ac:dyDescent="0.2">
      <c r="A804" s="72" t="str">
        <f t="shared" si="145"/>
        <v>貨1メCHE</v>
      </c>
      <c r="B804" s="72" t="s">
        <v>940</v>
      </c>
      <c r="C804" s="72" t="s">
        <v>939</v>
      </c>
      <c r="D804" s="72" t="s">
        <v>839</v>
      </c>
      <c r="E804" s="72" t="s">
        <v>781</v>
      </c>
      <c r="F804" s="72">
        <v>3.5000000000000003E-2</v>
      </c>
      <c r="G804" s="72">
        <v>0</v>
      </c>
      <c r="H804" s="72">
        <v>1.37</v>
      </c>
      <c r="I804" s="12" t="s">
        <v>453</v>
      </c>
      <c r="J804" s="72" t="s">
        <v>818</v>
      </c>
      <c r="T804" s="318" t="str">
        <f t="shared" si="146"/>
        <v>トラック・バス</v>
      </c>
      <c r="U804" s="300" t="str">
        <f t="shared" si="147"/>
        <v>メタノール</v>
      </c>
      <c r="V804" s="300" t="str">
        <f t="shared" si="148"/>
        <v>～1.7 t</v>
      </c>
      <c r="W804" s="300" t="str">
        <f t="shared" si="149"/>
        <v>H17</v>
      </c>
      <c r="X804" s="301" t="str">
        <f t="shared" si="150"/>
        <v>CHE</v>
      </c>
      <c r="Y804" s="380" t="s">
        <v>1056</v>
      </c>
      <c r="Z804" s="300">
        <f t="shared" si="151"/>
        <v>3.5000000000000003E-2</v>
      </c>
      <c r="AA804" s="300">
        <f t="shared" si="152"/>
        <v>0</v>
      </c>
      <c r="AB804" s="361">
        <f t="shared" si="153"/>
        <v>1.37</v>
      </c>
      <c r="AD804" s="284"/>
      <c r="AE804" s="284"/>
      <c r="AF804" s="284"/>
      <c r="AG804" s="284"/>
      <c r="AH804" s="284"/>
      <c r="AI804" s="284"/>
    </row>
    <row r="805" spans="1:35" x14ac:dyDescent="0.2">
      <c r="A805" s="72" t="str">
        <f t="shared" si="145"/>
        <v>貨1メDGE</v>
      </c>
      <c r="B805" s="72" t="s">
        <v>940</v>
      </c>
      <c r="C805" s="72" t="s">
        <v>939</v>
      </c>
      <c r="D805" s="72" t="s">
        <v>839</v>
      </c>
      <c r="E805" s="72" t="s">
        <v>787</v>
      </c>
      <c r="F805" s="72">
        <v>1.7500000000000002E-2</v>
      </c>
      <c r="G805" s="72">
        <v>0</v>
      </c>
      <c r="H805" s="72">
        <v>1.37</v>
      </c>
      <c r="I805" s="12" t="s">
        <v>453</v>
      </c>
      <c r="J805" s="72" t="s">
        <v>1129</v>
      </c>
      <c r="T805" s="318" t="str">
        <f t="shared" si="146"/>
        <v>トラック・バス</v>
      </c>
      <c r="U805" s="300" t="str">
        <f t="shared" si="147"/>
        <v>メタノール</v>
      </c>
      <c r="V805" s="300" t="str">
        <f t="shared" si="148"/>
        <v>～1.7 t</v>
      </c>
      <c r="W805" s="300" t="str">
        <f t="shared" si="149"/>
        <v>H17</v>
      </c>
      <c r="X805" s="301" t="str">
        <f t="shared" si="150"/>
        <v>DGE</v>
      </c>
      <c r="Y805" s="380" t="s">
        <v>1057</v>
      </c>
      <c r="Z805" s="300">
        <f t="shared" si="151"/>
        <v>1.7500000000000002E-2</v>
      </c>
      <c r="AA805" s="300">
        <f t="shared" si="152"/>
        <v>0</v>
      </c>
      <c r="AB805" s="361">
        <f t="shared" si="153"/>
        <v>1.37</v>
      </c>
      <c r="AD805" s="284"/>
      <c r="AE805" s="284"/>
      <c r="AF805" s="284"/>
      <c r="AG805" s="284"/>
      <c r="AH805" s="284"/>
      <c r="AI805" s="284"/>
    </row>
    <row r="806" spans="1:35" x14ac:dyDescent="0.2">
      <c r="A806" s="72" t="str">
        <f t="shared" si="145"/>
        <v>貨1メDHE</v>
      </c>
      <c r="B806" s="284" t="s">
        <v>940</v>
      </c>
      <c r="C806" s="284" t="s">
        <v>939</v>
      </c>
      <c r="D806" s="284" t="s">
        <v>839</v>
      </c>
      <c r="E806" s="286" t="s">
        <v>790</v>
      </c>
      <c r="F806" s="284">
        <v>1.7500000000000002E-2</v>
      </c>
      <c r="G806" s="284">
        <v>0</v>
      </c>
      <c r="H806" s="284">
        <v>1.37</v>
      </c>
      <c r="I806" s="283" t="s">
        <v>453</v>
      </c>
      <c r="J806" s="285" t="s">
        <v>1130</v>
      </c>
      <c r="T806" s="318" t="str">
        <f t="shared" si="146"/>
        <v>トラック・バス</v>
      </c>
      <c r="U806" s="300" t="str">
        <f t="shared" si="147"/>
        <v>メタノール</v>
      </c>
      <c r="V806" s="300" t="str">
        <f t="shared" si="148"/>
        <v>～1.7 t</v>
      </c>
      <c r="W806" s="300" t="str">
        <f t="shared" si="149"/>
        <v>H17</v>
      </c>
      <c r="X806" s="301" t="str">
        <f t="shared" si="150"/>
        <v>DHE</v>
      </c>
      <c r="Y806" s="380" t="s">
        <v>1057</v>
      </c>
      <c r="Z806" s="300">
        <f t="shared" si="151"/>
        <v>1.7500000000000002E-2</v>
      </c>
      <c r="AA806" s="300">
        <f t="shared" si="152"/>
        <v>0</v>
      </c>
      <c r="AB806" s="361">
        <f t="shared" si="153"/>
        <v>1.37</v>
      </c>
      <c r="AD806" s="284"/>
      <c r="AE806" s="284"/>
      <c r="AF806" s="284"/>
      <c r="AG806" s="284"/>
      <c r="AH806" s="284"/>
      <c r="AI806" s="284"/>
    </row>
    <row r="807" spans="1:35" x14ac:dyDescent="0.2">
      <c r="A807" s="72" t="str">
        <f t="shared" si="145"/>
        <v>貨1メLHE</v>
      </c>
      <c r="B807" s="72" t="s">
        <v>940</v>
      </c>
      <c r="C807" s="72" t="s">
        <v>939</v>
      </c>
      <c r="D807" s="72" t="s">
        <v>1100</v>
      </c>
      <c r="E807" s="72" t="s">
        <v>461</v>
      </c>
      <c r="F807" s="72">
        <v>0.04</v>
      </c>
      <c r="G807" s="72">
        <v>0</v>
      </c>
      <c r="H807" s="72">
        <v>1.37</v>
      </c>
      <c r="I807" s="12" t="s">
        <v>453</v>
      </c>
      <c r="J807"/>
      <c r="T807" s="318" t="str">
        <f t="shared" si="146"/>
        <v>トラック・バス</v>
      </c>
      <c r="U807" s="300" t="str">
        <f t="shared" si="147"/>
        <v>メタノール</v>
      </c>
      <c r="V807" s="300" t="str">
        <f t="shared" si="148"/>
        <v>～1.7 t</v>
      </c>
      <c r="W807" s="300" t="str">
        <f t="shared" si="149"/>
        <v>H21</v>
      </c>
      <c r="X807" s="301" t="str">
        <f t="shared" si="150"/>
        <v>LHE</v>
      </c>
      <c r="Y807" s="380"/>
      <c r="Z807" s="300">
        <f t="shared" si="151"/>
        <v>0.04</v>
      </c>
      <c r="AA807" s="300">
        <f t="shared" si="152"/>
        <v>0</v>
      </c>
      <c r="AB807" s="361">
        <f t="shared" si="153"/>
        <v>1.37</v>
      </c>
      <c r="AD807" s="284"/>
      <c r="AE807" s="284"/>
      <c r="AF807" s="284"/>
      <c r="AG807" s="284"/>
      <c r="AH807" s="284"/>
      <c r="AI807" s="284"/>
    </row>
    <row r="808" spans="1:35" s="284" customFormat="1" x14ac:dyDescent="0.2">
      <c r="A808" s="72" t="str">
        <f t="shared" si="145"/>
        <v>貨1メLGE</v>
      </c>
      <c r="B808" s="72" t="s">
        <v>940</v>
      </c>
      <c r="C808" s="72" t="s">
        <v>939</v>
      </c>
      <c r="D808" s="72" t="s">
        <v>1100</v>
      </c>
      <c r="E808" s="72" t="s">
        <v>462</v>
      </c>
      <c r="F808" s="72">
        <v>0.02</v>
      </c>
      <c r="G808" s="72">
        <v>0</v>
      </c>
      <c r="H808" s="72">
        <v>1.37</v>
      </c>
      <c r="I808" s="12" t="s">
        <v>453</v>
      </c>
      <c r="J808" t="s">
        <v>242</v>
      </c>
      <c r="T808" s="318" t="str">
        <f t="shared" si="146"/>
        <v>トラック・バス</v>
      </c>
      <c r="U808" s="300" t="str">
        <f t="shared" si="147"/>
        <v>メタノール</v>
      </c>
      <c r="V808" s="300" t="str">
        <f t="shared" si="148"/>
        <v>～1.7 t</v>
      </c>
      <c r="W808" s="300" t="str">
        <f t="shared" si="149"/>
        <v>H21</v>
      </c>
      <c r="X808" s="301" t="str">
        <f t="shared" si="150"/>
        <v>LGE</v>
      </c>
      <c r="Y808" s="380"/>
      <c r="Z808" s="300">
        <f t="shared" si="151"/>
        <v>0.02</v>
      </c>
      <c r="AA808" s="300">
        <f t="shared" si="152"/>
        <v>0</v>
      </c>
      <c r="AB808" s="361">
        <f t="shared" si="153"/>
        <v>1.37</v>
      </c>
    </row>
    <row r="809" spans="1:35" s="284" customFormat="1" x14ac:dyDescent="0.2">
      <c r="A809" s="72" t="str">
        <f t="shared" si="145"/>
        <v>貨1メMHE</v>
      </c>
      <c r="B809" s="284" t="s">
        <v>940</v>
      </c>
      <c r="C809" s="284" t="s">
        <v>939</v>
      </c>
      <c r="D809" s="284" t="s">
        <v>1100</v>
      </c>
      <c r="E809" s="286" t="s">
        <v>463</v>
      </c>
      <c r="F809" s="284">
        <v>0.02</v>
      </c>
      <c r="G809" s="284">
        <v>0</v>
      </c>
      <c r="H809" s="284">
        <v>1.37</v>
      </c>
      <c r="I809" s="283" t="s">
        <v>453</v>
      </c>
      <c r="J809" s="285" t="s">
        <v>1056</v>
      </c>
      <c r="T809" s="318" t="str">
        <f t="shared" si="146"/>
        <v>トラック・バス</v>
      </c>
      <c r="U809" s="300" t="str">
        <f t="shared" si="147"/>
        <v>メタノール</v>
      </c>
      <c r="V809" s="300" t="str">
        <f t="shared" si="148"/>
        <v>～1.7 t</v>
      </c>
      <c r="W809" s="300" t="str">
        <f t="shared" si="149"/>
        <v>H21</v>
      </c>
      <c r="X809" s="301" t="str">
        <f t="shared" si="150"/>
        <v>MHE</v>
      </c>
      <c r="Y809" s="380" t="s">
        <v>1056</v>
      </c>
      <c r="Z809" s="300">
        <f t="shared" si="151"/>
        <v>0.02</v>
      </c>
      <c r="AA809" s="300">
        <f t="shared" si="152"/>
        <v>0</v>
      </c>
      <c r="AB809" s="361">
        <f t="shared" si="153"/>
        <v>1.37</v>
      </c>
    </row>
    <row r="810" spans="1:35" s="272" customFormat="1" x14ac:dyDescent="0.2">
      <c r="A810" s="72" t="str">
        <f t="shared" si="145"/>
        <v>貨1メMGE</v>
      </c>
      <c r="B810" s="72" t="s">
        <v>940</v>
      </c>
      <c r="C810" s="72" t="s">
        <v>939</v>
      </c>
      <c r="D810" s="72" t="s">
        <v>1100</v>
      </c>
      <c r="E810" s="72" t="s">
        <v>464</v>
      </c>
      <c r="F810" s="72">
        <v>0.02</v>
      </c>
      <c r="G810" s="72">
        <v>0</v>
      </c>
      <c r="H810" s="72">
        <v>1.37</v>
      </c>
      <c r="I810" s="12" t="s">
        <v>453</v>
      </c>
      <c r="J810" t="s">
        <v>1103</v>
      </c>
      <c r="K810" s="72"/>
      <c r="L810" s="72"/>
      <c r="M810" s="72"/>
      <c r="N810" s="72"/>
      <c r="O810" s="72"/>
      <c r="P810" s="72"/>
      <c r="Q810" s="72"/>
      <c r="R810" s="72"/>
      <c r="S810" s="72"/>
      <c r="T810" s="318" t="str">
        <f t="shared" si="146"/>
        <v>トラック・バス</v>
      </c>
      <c r="U810" s="300" t="str">
        <f t="shared" si="147"/>
        <v>メタノール</v>
      </c>
      <c r="V810" s="300" t="str">
        <f t="shared" si="148"/>
        <v>～1.7 t</v>
      </c>
      <c r="W810" s="300" t="str">
        <f t="shared" si="149"/>
        <v>H21</v>
      </c>
      <c r="X810" s="301" t="str">
        <f t="shared" si="150"/>
        <v>MGE</v>
      </c>
      <c r="Y810" s="380" t="s">
        <v>1056</v>
      </c>
      <c r="Z810" s="300">
        <f t="shared" si="151"/>
        <v>0.02</v>
      </c>
      <c r="AA810" s="300">
        <f t="shared" si="152"/>
        <v>0</v>
      </c>
      <c r="AB810" s="361">
        <f t="shared" si="153"/>
        <v>1.37</v>
      </c>
    </row>
    <row r="811" spans="1:35" s="284" customFormat="1" x14ac:dyDescent="0.2">
      <c r="A811" s="72" t="str">
        <f t="shared" si="145"/>
        <v>貨1メRHE</v>
      </c>
      <c r="B811" s="72" t="s">
        <v>940</v>
      </c>
      <c r="C811" s="72" t="s">
        <v>939</v>
      </c>
      <c r="D811" s="72" t="s">
        <v>1100</v>
      </c>
      <c r="E811" s="72" t="s">
        <v>465</v>
      </c>
      <c r="F811" s="72">
        <v>0.01</v>
      </c>
      <c r="G811" s="72">
        <v>0</v>
      </c>
      <c r="H811" s="72">
        <v>1.37</v>
      </c>
      <c r="I811" s="12" t="s">
        <v>453</v>
      </c>
      <c r="J811" t="s">
        <v>1057</v>
      </c>
      <c r="K811" s="72"/>
      <c r="L811" s="72"/>
      <c r="M811" s="72"/>
      <c r="N811" s="72"/>
      <c r="O811" s="72"/>
      <c r="P811" s="72"/>
      <c r="Q811" s="72"/>
      <c r="R811" s="72"/>
      <c r="S811" s="72"/>
      <c r="T811" s="318" t="str">
        <f t="shared" si="146"/>
        <v>トラック・バス</v>
      </c>
      <c r="U811" s="300" t="str">
        <f t="shared" si="147"/>
        <v>メタノール</v>
      </c>
      <c r="V811" s="300" t="str">
        <f t="shared" si="148"/>
        <v>～1.7 t</v>
      </c>
      <c r="W811" s="300" t="str">
        <f t="shared" si="149"/>
        <v>H21</v>
      </c>
      <c r="X811" s="301" t="str">
        <f t="shared" si="150"/>
        <v>RHE</v>
      </c>
      <c r="Y811" s="380" t="s">
        <v>1057</v>
      </c>
      <c r="Z811" s="300">
        <f t="shared" si="151"/>
        <v>0.01</v>
      </c>
      <c r="AA811" s="300">
        <f t="shared" si="152"/>
        <v>0</v>
      </c>
      <c r="AB811" s="361">
        <f t="shared" si="153"/>
        <v>1.37</v>
      </c>
    </row>
    <row r="812" spans="1:35" s="272" customFormat="1" x14ac:dyDescent="0.2">
      <c r="A812" s="72" t="str">
        <f t="shared" si="145"/>
        <v>貨1メRGE</v>
      </c>
      <c r="B812" s="284" t="s">
        <v>940</v>
      </c>
      <c r="C812" s="284" t="s">
        <v>939</v>
      </c>
      <c r="D812" s="284" t="s">
        <v>1100</v>
      </c>
      <c r="E812" s="286" t="s">
        <v>466</v>
      </c>
      <c r="F812" s="284">
        <v>0.01</v>
      </c>
      <c r="G812" s="284">
        <v>0</v>
      </c>
      <c r="H812" s="72">
        <v>1.37</v>
      </c>
      <c r="I812" s="283" t="s">
        <v>453</v>
      </c>
      <c r="J812" s="285" t="s">
        <v>1104</v>
      </c>
      <c r="K812" s="72"/>
      <c r="L812" s="72"/>
      <c r="M812" s="72"/>
      <c r="N812" s="72"/>
      <c r="O812" s="72"/>
      <c r="P812" s="72"/>
      <c r="Q812" s="72"/>
      <c r="R812" s="72"/>
      <c r="S812" s="72"/>
      <c r="T812" s="318" t="str">
        <f t="shared" si="146"/>
        <v>トラック・バス</v>
      </c>
      <c r="U812" s="300" t="str">
        <f t="shared" si="147"/>
        <v>メタノール</v>
      </c>
      <c r="V812" s="300" t="str">
        <f t="shared" si="148"/>
        <v>～1.7 t</v>
      </c>
      <c r="W812" s="300" t="str">
        <f t="shared" si="149"/>
        <v>H21</v>
      </c>
      <c r="X812" s="301" t="str">
        <f t="shared" si="150"/>
        <v>RGE</v>
      </c>
      <c r="Y812" s="380" t="s">
        <v>1057</v>
      </c>
      <c r="Z812" s="300">
        <f t="shared" si="151"/>
        <v>0.01</v>
      </c>
      <c r="AA812" s="300">
        <f t="shared" si="152"/>
        <v>0</v>
      </c>
      <c r="AB812" s="361">
        <f t="shared" si="153"/>
        <v>1.37</v>
      </c>
    </row>
    <row r="813" spans="1:35" s="284" customFormat="1" x14ac:dyDescent="0.2">
      <c r="A813" s="72" t="str">
        <f t="shared" si="145"/>
        <v>貨1メQHE</v>
      </c>
      <c r="B813" s="272" t="s">
        <v>940</v>
      </c>
      <c r="C813" s="272" t="s">
        <v>939</v>
      </c>
      <c r="D813" s="273" t="s">
        <v>1100</v>
      </c>
      <c r="E813" s="273" t="s">
        <v>467</v>
      </c>
      <c r="F813" s="272">
        <v>3.6000000000000004E-2</v>
      </c>
      <c r="G813" s="72">
        <v>0</v>
      </c>
      <c r="H813" s="72">
        <v>1.37</v>
      </c>
      <c r="I813" s="274" t="s">
        <v>453</v>
      </c>
      <c r="J813" s="272" t="s">
        <v>802</v>
      </c>
      <c r="K813" s="72"/>
      <c r="L813" s="72"/>
      <c r="M813" s="72"/>
      <c r="N813" s="72"/>
      <c r="O813" s="72"/>
      <c r="P813" s="72"/>
      <c r="Q813" s="72"/>
      <c r="R813" s="72"/>
      <c r="S813" s="72"/>
      <c r="T813" s="318" t="str">
        <f t="shared" si="146"/>
        <v>トラック・バス</v>
      </c>
      <c r="U813" s="300" t="str">
        <f t="shared" si="147"/>
        <v>メタノール</v>
      </c>
      <c r="V813" s="300" t="str">
        <f t="shared" si="148"/>
        <v>～1.7 t</v>
      </c>
      <c r="W813" s="300" t="str">
        <f t="shared" si="149"/>
        <v>H21</v>
      </c>
      <c r="X813" s="301" t="str">
        <f t="shared" si="150"/>
        <v>QHE</v>
      </c>
      <c r="Y813" s="380" t="s">
        <v>1705</v>
      </c>
      <c r="Z813" s="300">
        <f t="shared" si="151"/>
        <v>3.6000000000000004E-2</v>
      </c>
      <c r="AA813" s="300">
        <f t="shared" si="152"/>
        <v>0</v>
      </c>
      <c r="AB813" s="361">
        <f t="shared" si="153"/>
        <v>1.37</v>
      </c>
    </row>
    <row r="814" spans="1:35" s="284" customFormat="1" x14ac:dyDescent="0.2">
      <c r="A814" s="72" t="str">
        <f t="shared" si="145"/>
        <v>貨1メQGE</v>
      </c>
      <c r="B814" s="272" t="s">
        <v>940</v>
      </c>
      <c r="C814" s="272" t="s">
        <v>939</v>
      </c>
      <c r="D814" s="273" t="s">
        <v>1100</v>
      </c>
      <c r="E814" s="273" t="s">
        <v>468</v>
      </c>
      <c r="F814" s="272">
        <v>3.6000000000000004E-2</v>
      </c>
      <c r="G814" s="284">
        <v>0</v>
      </c>
      <c r="H814" s="72">
        <v>1.37</v>
      </c>
      <c r="I814" s="274" t="s">
        <v>453</v>
      </c>
      <c r="J814" s="273" t="s">
        <v>803</v>
      </c>
      <c r="T814" s="318" t="str">
        <f t="shared" si="146"/>
        <v>トラック・バス</v>
      </c>
      <c r="U814" s="300" t="str">
        <f t="shared" si="147"/>
        <v>メタノール</v>
      </c>
      <c r="V814" s="300" t="str">
        <f t="shared" si="148"/>
        <v>～1.7 t</v>
      </c>
      <c r="W814" s="300" t="str">
        <f t="shared" si="149"/>
        <v>H21</v>
      </c>
      <c r="X814" s="301" t="str">
        <f t="shared" si="150"/>
        <v>QGE</v>
      </c>
      <c r="Y814" s="380" t="s">
        <v>1705</v>
      </c>
      <c r="Z814" s="300">
        <f t="shared" si="151"/>
        <v>3.6000000000000004E-2</v>
      </c>
      <c r="AA814" s="300">
        <f t="shared" si="152"/>
        <v>0</v>
      </c>
      <c r="AB814" s="361">
        <f t="shared" si="153"/>
        <v>1.37</v>
      </c>
    </row>
    <row r="815" spans="1:35" s="284" customFormat="1" x14ac:dyDescent="0.2">
      <c r="A815" s="72" t="str">
        <f t="shared" ref="A815:A822" si="154">CONCATENATE(C815,E815)</f>
        <v>貨1メ3HE</v>
      </c>
      <c r="B815" s="272" t="s">
        <v>940</v>
      </c>
      <c r="C815" s="272" t="s">
        <v>939</v>
      </c>
      <c r="D815" s="273" t="s">
        <v>1287</v>
      </c>
      <c r="E815" s="273" t="s">
        <v>1390</v>
      </c>
      <c r="F815" s="272">
        <v>7.4999999999999997E-2</v>
      </c>
      <c r="G815" s="284">
        <v>0</v>
      </c>
      <c r="H815" s="72">
        <v>1.37</v>
      </c>
      <c r="I815" s="283" t="s">
        <v>453</v>
      </c>
      <c r="J815" s="273"/>
      <c r="T815" s="318" t="str">
        <f t="shared" si="146"/>
        <v>トラック・バス</v>
      </c>
      <c r="U815" s="300" t="str">
        <f t="shared" si="147"/>
        <v>メタノール</v>
      </c>
      <c r="V815" s="300" t="str">
        <f t="shared" si="148"/>
        <v>～1.7 t</v>
      </c>
      <c r="W815" s="300" t="str">
        <f t="shared" si="149"/>
        <v>H30</v>
      </c>
      <c r="X815" s="301" t="str">
        <f t="shared" si="150"/>
        <v>3HE</v>
      </c>
      <c r="Y815" s="380"/>
      <c r="Z815" s="300">
        <f t="shared" si="151"/>
        <v>7.4999999999999997E-2</v>
      </c>
      <c r="AA815" s="300">
        <f t="shared" si="152"/>
        <v>0</v>
      </c>
      <c r="AB815" s="361">
        <f t="shared" si="153"/>
        <v>1.37</v>
      </c>
    </row>
    <row r="816" spans="1:35" s="272" customFormat="1" x14ac:dyDescent="0.2">
      <c r="A816" s="72" t="str">
        <f t="shared" si="154"/>
        <v>貨1メ3GE</v>
      </c>
      <c r="B816" s="272" t="s">
        <v>940</v>
      </c>
      <c r="C816" s="272" t="s">
        <v>939</v>
      </c>
      <c r="D816" s="273" t="s">
        <v>1287</v>
      </c>
      <c r="E816" s="273" t="s">
        <v>1391</v>
      </c>
      <c r="F816" s="272">
        <v>3.7499999999999999E-2</v>
      </c>
      <c r="G816" s="72">
        <v>0</v>
      </c>
      <c r="H816" s="72">
        <v>1.37</v>
      </c>
      <c r="I816" s="274" t="s">
        <v>453</v>
      </c>
      <c r="J816" s="273"/>
      <c r="T816" s="318" t="str">
        <f t="shared" si="146"/>
        <v>トラック・バス</v>
      </c>
      <c r="U816" s="300" t="str">
        <f t="shared" si="147"/>
        <v>メタノール</v>
      </c>
      <c r="V816" s="300" t="str">
        <f t="shared" si="148"/>
        <v>～1.7 t</v>
      </c>
      <c r="W816" s="300" t="str">
        <f t="shared" si="149"/>
        <v>H30</v>
      </c>
      <c r="X816" s="301" t="str">
        <f t="shared" si="150"/>
        <v>3GE</v>
      </c>
      <c r="Y816" s="380"/>
      <c r="Z816" s="300">
        <f t="shared" si="151"/>
        <v>3.7499999999999999E-2</v>
      </c>
      <c r="AA816" s="300">
        <f t="shared" si="152"/>
        <v>0</v>
      </c>
      <c r="AB816" s="361">
        <f t="shared" si="153"/>
        <v>1.37</v>
      </c>
    </row>
    <row r="817" spans="1:35" s="284" customFormat="1" x14ac:dyDescent="0.2">
      <c r="A817" s="72" t="str">
        <f t="shared" si="154"/>
        <v>貨1メ4HE</v>
      </c>
      <c r="B817" s="272" t="s">
        <v>940</v>
      </c>
      <c r="C817" s="272" t="s">
        <v>939</v>
      </c>
      <c r="D817" s="273" t="s">
        <v>1286</v>
      </c>
      <c r="E817" s="273" t="s">
        <v>1393</v>
      </c>
      <c r="F817" s="272">
        <v>5.6249999999999994E-2</v>
      </c>
      <c r="G817" s="284">
        <v>0</v>
      </c>
      <c r="H817" s="72">
        <v>1.37</v>
      </c>
      <c r="I817" s="274" t="s">
        <v>453</v>
      </c>
      <c r="J817" s="273"/>
      <c r="T817" s="318" t="str">
        <f t="shared" si="146"/>
        <v>トラック・バス</v>
      </c>
      <c r="U817" s="300" t="str">
        <f t="shared" si="147"/>
        <v>メタノール</v>
      </c>
      <c r="V817" s="300" t="str">
        <f t="shared" si="148"/>
        <v>～1.7 t</v>
      </c>
      <c r="W817" s="300" t="str">
        <f t="shared" si="149"/>
        <v>H30</v>
      </c>
      <c r="X817" s="301" t="str">
        <f t="shared" si="150"/>
        <v>4HE</v>
      </c>
      <c r="Y817" s="380" t="s">
        <v>1704</v>
      </c>
      <c r="Z817" s="300">
        <f t="shared" si="151"/>
        <v>5.6249999999999994E-2</v>
      </c>
      <c r="AA817" s="300">
        <f t="shared" si="152"/>
        <v>0</v>
      </c>
      <c r="AB817" s="361">
        <f t="shared" si="153"/>
        <v>1.37</v>
      </c>
    </row>
    <row r="818" spans="1:35" s="272" customFormat="1" x14ac:dyDescent="0.2">
      <c r="A818" s="72" t="str">
        <f t="shared" si="154"/>
        <v>貨1メ4GE</v>
      </c>
      <c r="B818" s="272" t="s">
        <v>940</v>
      </c>
      <c r="C818" s="272" t="s">
        <v>939</v>
      </c>
      <c r="D818" s="273" t="s">
        <v>1286</v>
      </c>
      <c r="E818" s="273" t="s">
        <v>1395</v>
      </c>
      <c r="F818" s="272">
        <v>5.6249999999999994E-2</v>
      </c>
      <c r="G818" s="284">
        <v>0</v>
      </c>
      <c r="H818" s="72">
        <v>1.37</v>
      </c>
      <c r="I818" s="283" t="s">
        <v>453</v>
      </c>
      <c r="J818" s="273"/>
      <c r="T818" s="318" t="str">
        <f t="shared" si="146"/>
        <v>トラック・バス</v>
      </c>
      <c r="U818" s="300" t="str">
        <f t="shared" si="147"/>
        <v>メタノール</v>
      </c>
      <c r="V818" s="300" t="str">
        <f t="shared" si="148"/>
        <v>～1.7 t</v>
      </c>
      <c r="W818" s="300" t="str">
        <f t="shared" si="149"/>
        <v>H30</v>
      </c>
      <c r="X818" s="301" t="str">
        <f t="shared" si="150"/>
        <v>4GE</v>
      </c>
      <c r="Y818" s="380" t="s">
        <v>1704</v>
      </c>
      <c r="Z818" s="300">
        <f t="shared" si="151"/>
        <v>5.6249999999999994E-2</v>
      </c>
      <c r="AA818" s="300">
        <f t="shared" si="152"/>
        <v>0</v>
      </c>
      <c r="AB818" s="361">
        <f t="shared" si="153"/>
        <v>1.37</v>
      </c>
    </row>
    <row r="819" spans="1:35" s="284" customFormat="1" x14ac:dyDescent="0.2">
      <c r="A819" s="72" t="str">
        <f t="shared" si="154"/>
        <v>貨1メ5HE</v>
      </c>
      <c r="B819" s="272" t="s">
        <v>940</v>
      </c>
      <c r="C819" s="272" t="s">
        <v>939</v>
      </c>
      <c r="D819" s="273" t="s">
        <v>1286</v>
      </c>
      <c r="E819" s="273" t="s">
        <v>1397</v>
      </c>
      <c r="F819" s="272">
        <v>3.7499999999999999E-2</v>
      </c>
      <c r="G819" s="72">
        <v>0</v>
      </c>
      <c r="H819" s="72">
        <v>1.37</v>
      </c>
      <c r="I819" s="274" t="s">
        <v>453</v>
      </c>
      <c r="J819" s="273"/>
      <c r="T819" s="318" t="str">
        <f t="shared" si="146"/>
        <v>トラック・バス</v>
      </c>
      <c r="U819" s="300" t="str">
        <f t="shared" si="147"/>
        <v>メタノール</v>
      </c>
      <c r="V819" s="300" t="str">
        <f t="shared" si="148"/>
        <v>～1.7 t</v>
      </c>
      <c r="W819" s="300" t="str">
        <f t="shared" si="149"/>
        <v>H30</v>
      </c>
      <c r="X819" s="301" t="str">
        <f t="shared" si="150"/>
        <v>5HE</v>
      </c>
      <c r="Y819" s="380" t="s">
        <v>1057</v>
      </c>
      <c r="Z819" s="300">
        <f t="shared" si="151"/>
        <v>3.7499999999999999E-2</v>
      </c>
      <c r="AA819" s="300">
        <f t="shared" si="152"/>
        <v>0</v>
      </c>
      <c r="AB819" s="361">
        <f t="shared" si="153"/>
        <v>1.37</v>
      </c>
    </row>
    <row r="820" spans="1:35" s="284" customFormat="1" x14ac:dyDescent="0.2">
      <c r="A820" s="72" t="str">
        <f t="shared" si="154"/>
        <v>貨1メ5GE</v>
      </c>
      <c r="B820" s="272" t="s">
        <v>940</v>
      </c>
      <c r="C820" s="272" t="s">
        <v>939</v>
      </c>
      <c r="D820" s="273" t="s">
        <v>1286</v>
      </c>
      <c r="E820" s="273" t="s">
        <v>1399</v>
      </c>
      <c r="F820" s="272">
        <v>3.7499999999999999E-2</v>
      </c>
      <c r="G820" s="284">
        <v>0</v>
      </c>
      <c r="H820" s="284">
        <v>1.37</v>
      </c>
      <c r="I820" s="274" t="s">
        <v>453</v>
      </c>
      <c r="J820" s="273"/>
      <c r="T820" s="318" t="str">
        <f t="shared" si="146"/>
        <v>トラック・バス</v>
      </c>
      <c r="U820" s="300" t="str">
        <f t="shared" si="147"/>
        <v>メタノール</v>
      </c>
      <c r="V820" s="300" t="str">
        <f t="shared" si="148"/>
        <v>～1.7 t</v>
      </c>
      <c r="W820" s="300" t="str">
        <f t="shared" si="149"/>
        <v>H30</v>
      </c>
      <c r="X820" s="301" t="str">
        <f t="shared" si="150"/>
        <v>5GE</v>
      </c>
      <c r="Y820" s="380" t="s">
        <v>1057</v>
      </c>
      <c r="Z820" s="300">
        <f t="shared" si="151"/>
        <v>3.7499999999999999E-2</v>
      </c>
      <c r="AA820" s="300">
        <f t="shared" si="152"/>
        <v>0</v>
      </c>
      <c r="AB820" s="361">
        <f t="shared" si="153"/>
        <v>1.37</v>
      </c>
    </row>
    <row r="821" spans="1:35" s="284" customFormat="1" x14ac:dyDescent="0.2">
      <c r="A821" s="72" t="str">
        <f t="shared" si="154"/>
        <v>貨1メ6HE</v>
      </c>
      <c r="B821" s="272" t="s">
        <v>940</v>
      </c>
      <c r="C821" s="272" t="s">
        <v>939</v>
      </c>
      <c r="D821" s="273" t="s">
        <v>1286</v>
      </c>
      <c r="E821" s="273" t="s">
        <v>1401</v>
      </c>
      <c r="F821" s="272">
        <v>1.8749999999999999E-2</v>
      </c>
      <c r="G821" s="284">
        <v>0</v>
      </c>
      <c r="H821" s="72">
        <v>1.37</v>
      </c>
      <c r="I821" s="283" t="s">
        <v>453</v>
      </c>
      <c r="J821" s="273"/>
      <c r="T821" s="318" t="str">
        <f t="shared" si="146"/>
        <v>トラック・バス</v>
      </c>
      <c r="U821" s="300" t="str">
        <f t="shared" si="147"/>
        <v>メタノール</v>
      </c>
      <c r="V821" s="300" t="str">
        <f t="shared" si="148"/>
        <v>～1.7 t</v>
      </c>
      <c r="W821" s="300" t="str">
        <f t="shared" si="149"/>
        <v>H30</v>
      </c>
      <c r="X821" s="301" t="str">
        <f t="shared" si="150"/>
        <v>6HE</v>
      </c>
      <c r="Y821" s="380" t="s">
        <v>1706</v>
      </c>
      <c r="Z821" s="300">
        <f t="shared" si="151"/>
        <v>1.8749999999999999E-2</v>
      </c>
      <c r="AA821" s="300">
        <f t="shared" si="152"/>
        <v>0</v>
      </c>
      <c r="AB821" s="361">
        <f t="shared" si="153"/>
        <v>1.37</v>
      </c>
    </row>
    <row r="822" spans="1:35" s="272" customFormat="1" x14ac:dyDescent="0.2">
      <c r="A822" s="72" t="str">
        <f t="shared" si="154"/>
        <v>貨1メ6GE</v>
      </c>
      <c r="B822" s="272" t="s">
        <v>940</v>
      </c>
      <c r="C822" s="272" t="s">
        <v>939</v>
      </c>
      <c r="D822" s="273" t="s">
        <v>1286</v>
      </c>
      <c r="E822" s="273" t="s">
        <v>1403</v>
      </c>
      <c r="F822" s="272">
        <v>1.8749999999999999E-2</v>
      </c>
      <c r="G822" s="72">
        <v>0</v>
      </c>
      <c r="H822" s="72">
        <v>1.37</v>
      </c>
      <c r="I822" s="274" t="s">
        <v>453</v>
      </c>
      <c r="J822" s="273"/>
      <c r="T822" s="318" t="str">
        <f t="shared" si="146"/>
        <v>トラック・バス</v>
      </c>
      <c r="U822" s="300" t="str">
        <f t="shared" si="147"/>
        <v>メタノール</v>
      </c>
      <c r="V822" s="300" t="str">
        <f t="shared" si="148"/>
        <v>～1.7 t</v>
      </c>
      <c r="W822" s="300" t="str">
        <f t="shared" si="149"/>
        <v>H30</v>
      </c>
      <c r="X822" s="301" t="str">
        <f t="shared" si="150"/>
        <v>6GE</v>
      </c>
      <c r="Y822" s="380" t="s">
        <v>1706</v>
      </c>
      <c r="Z822" s="300">
        <f t="shared" si="151"/>
        <v>1.8749999999999999E-2</v>
      </c>
      <c r="AA822" s="300">
        <f t="shared" si="152"/>
        <v>0</v>
      </c>
      <c r="AB822" s="361">
        <f t="shared" si="153"/>
        <v>1.37</v>
      </c>
    </row>
    <row r="823" spans="1:35" s="284" customFormat="1" x14ac:dyDescent="0.2">
      <c r="A823" s="72" t="str">
        <f t="shared" ref="A823:A839" si="155">CONCATENATE(C823,E823)</f>
        <v>貨2メTQ</v>
      </c>
      <c r="B823" s="284" t="s">
        <v>942</v>
      </c>
      <c r="C823" s="284" t="s">
        <v>941</v>
      </c>
      <c r="D823" s="285" t="s">
        <v>20</v>
      </c>
      <c r="E823" s="285" t="s">
        <v>85</v>
      </c>
      <c r="F823" s="284">
        <v>0.18375</v>
      </c>
      <c r="G823" s="284">
        <v>0</v>
      </c>
      <c r="H823" s="284">
        <v>1.37</v>
      </c>
      <c r="I823" s="283" t="s">
        <v>453</v>
      </c>
      <c r="J823" s="285" t="s">
        <v>454</v>
      </c>
      <c r="T823" s="318" t="str">
        <f t="shared" si="146"/>
        <v>トラック・バス</v>
      </c>
      <c r="U823" s="300" t="str">
        <f t="shared" si="147"/>
        <v>メタノール</v>
      </c>
      <c r="V823" s="300" t="str">
        <f t="shared" si="148"/>
        <v>1.7～2.5 t</v>
      </c>
      <c r="W823" s="300" t="str">
        <f t="shared" si="149"/>
        <v>H15</v>
      </c>
      <c r="X823" s="301" t="str">
        <f t="shared" si="150"/>
        <v>TQ</v>
      </c>
      <c r="Y823" s="380" t="s">
        <v>1713</v>
      </c>
      <c r="Z823" s="300">
        <f t="shared" si="151"/>
        <v>0.18375</v>
      </c>
      <c r="AA823" s="300">
        <f t="shared" si="152"/>
        <v>0</v>
      </c>
      <c r="AB823" s="361">
        <f t="shared" si="153"/>
        <v>1.37</v>
      </c>
    </row>
    <row r="824" spans="1:35" s="272" customFormat="1" x14ac:dyDescent="0.2">
      <c r="A824" s="72" t="str">
        <f t="shared" si="155"/>
        <v>貨2メLQ</v>
      </c>
      <c r="B824" s="272" t="s">
        <v>942</v>
      </c>
      <c r="C824" s="272" t="s">
        <v>941</v>
      </c>
      <c r="D824" s="273" t="s">
        <v>20</v>
      </c>
      <c r="E824" s="273" t="s">
        <v>77</v>
      </c>
      <c r="F824" s="272">
        <v>0.1225</v>
      </c>
      <c r="G824" s="284">
        <v>0</v>
      </c>
      <c r="H824" s="72">
        <v>1.37</v>
      </c>
      <c r="I824" s="274" t="s">
        <v>453</v>
      </c>
      <c r="J824" s="273" t="s">
        <v>455</v>
      </c>
      <c r="T824" s="318" t="str">
        <f t="shared" si="146"/>
        <v>トラック・バス</v>
      </c>
      <c r="U824" s="300" t="str">
        <f t="shared" si="147"/>
        <v>メタノール</v>
      </c>
      <c r="V824" s="300" t="str">
        <f t="shared" si="148"/>
        <v>1.7～2.5 t</v>
      </c>
      <c r="W824" s="300" t="str">
        <f t="shared" si="149"/>
        <v>H15</v>
      </c>
      <c r="X824" s="301" t="str">
        <f t="shared" si="150"/>
        <v>LQ</v>
      </c>
      <c r="Y824" s="380" t="s">
        <v>1714</v>
      </c>
      <c r="Z824" s="300">
        <f t="shared" si="151"/>
        <v>0.1225</v>
      </c>
      <c r="AA824" s="300">
        <f t="shared" si="152"/>
        <v>0</v>
      </c>
      <c r="AB824" s="361">
        <f t="shared" si="153"/>
        <v>1.37</v>
      </c>
      <c r="AD824" s="72"/>
      <c r="AE824" s="72"/>
      <c r="AF824" s="72"/>
      <c r="AG824" s="72"/>
      <c r="AH824" s="72"/>
      <c r="AI824" s="72"/>
    </row>
    <row r="825" spans="1:35" s="284" customFormat="1" x14ac:dyDescent="0.2">
      <c r="A825" s="72" t="str">
        <f t="shared" si="155"/>
        <v>貨2メUQ</v>
      </c>
      <c r="B825" s="272" t="s">
        <v>942</v>
      </c>
      <c r="C825" s="272" t="s">
        <v>941</v>
      </c>
      <c r="D825" s="273" t="s">
        <v>20</v>
      </c>
      <c r="E825" s="273" t="s">
        <v>92</v>
      </c>
      <c r="F825" s="272">
        <v>6.1249999999999999E-2</v>
      </c>
      <c r="G825" s="72">
        <v>0</v>
      </c>
      <c r="H825" s="72">
        <v>1.37</v>
      </c>
      <c r="I825" s="274" t="s">
        <v>453</v>
      </c>
      <c r="J825" s="273" t="s">
        <v>456</v>
      </c>
      <c r="T825" s="318" t="str">
        <f t="shared" si="146"/>
        <v>トラック・バス</v>
      </c>
      <c r="U825" s="300" t="str">
        <f t="shared" si="147"/>
        <v>メタノール</v>
      </c>
      <c r="V825" s="300" t="str">
        <f t="shared" si="148"/>
        <v>1.7～2.5 t</v>
      </c>
      <c r="W825" s="300" t="str">
        <f t="shared" si="149"/>
        <v>H15</v>
      </c>
      <c r="X825" s="301" t="str">
        <f t="shared" si="150"/>
        <v>UQ</v>
      </c>
      <c r="Y825" s="380" t="s">
        <v>1715</v>
      </c>
      <c r="Z825" s="300">
        <f t="shared" si="151"/>
        <v>6.1249999999999999E-2</v>
      </c>
      <c r="AA825" s="300">
        <f t="shared" si="152"/>
        <v>0</v>
      </c>
      <c r="AB825" s="361">
        <f t="shared" si="153"/>
        <v>1.37</v>
      </c>
    </row>
    <row r="826" spans="1:35" s="284" customFormat="1" x14ac:dyDescent="0.2">
      <c r="A826" s="72" t="str">
        <f t="shared" si="155"/>
        <v>貨2メAHF</v>
      </c>
      <c r="B826" s="284" t="s">
        <v>942</v>
      </c>
      <c r="C826" s="284" t="s">
        <v>941</v>
      </c>
      <c r="D826" s="285" t="s">
        <v>839</v>
      </c>
      <c r="E826" s="285" t="s">
        <v>469</v>
      </c>
      <c r="F826" s="284">
        <v>0.125</v>
      </c>
      <c r="G826" s="284">
        <v>0</v>
      </c>
      <c r="H826" s="72">
        <v>1.37</v>
      </c>
      <c r="I826" s="283" t="s">
        <v>453</v>
      </c>
      <c r="J826" s="285" t="s">
        <v>458</v>
      </c>
      <c r="T826" s="318" t="str">
        <f t="shared" si="146"/>
        <v>トラック・バス</v>
      </c>
      <c r="U826" s="300" t="str">
        <f t="shared" si="147"/>
        <v>メタノール</v>
      </c>
      <c r="V826" s="300" t="str">
        <f t="shared" si="148"/>
        <v>1.7～2.5 t</v>
      </c>
      <c r="W826" s="300" t="str">
        <f t="shared" si="149"/>
        <v>H17</v>
      </c>
      <c r="X826" s="301" t="str">
        <f t="shared" si="150"/>
        <v>AHF</v>
      </c>
      <c r="Y826" s="380"/>
      <c r="Z826" s="300">
        <f t="shared" si="151"/>
        <v>0.125</v>
      </c>
      <c r="AA826" s="300">
        <f t="shared" si="152"/>
        <v>0</v>
      </c>
      <c r="AB826" s="361">
        <f t="shared" si="153"/>
        <v>1.37</v>
      </c>
    </row>
    <row r="827" spans="1:35" s="284" customFormat="1" x14ac:dyDescent="0.2">
      <c r="A827" s="72" t="str">
        <f t="shared" si="155"/>
        <v>貨2メAGF</v>
      </c>
      <c r="B827" s="272" t="s">
        <v>942</v>
      </c>
      <c r="C827" s="272" t="s">
        <v>941</v>
      </c>
      <c r="D827" s="273" t="s">
        <v>839</v>
      </c>
      <c r="E827" s="273" t="s">
        <v>470</v>
      </c>
      <c r="F827" s="272">
        <v>6.25E-2</v>
      </c>
      <c r="G827" s="72">
        <v>0</v>
      </c>
      <c r="H827" s="72">
        <v>1.37</v>
      </c>
      <c r="I827" s="274" t="s">
        <v>453</v>
      </c>
      <c r="J827" s="273" t="s">
        <v>460</v>
      </c>
      <c r="T827" s="318" t="str">
        <f t="shared" si="146"/>
        <v>トラック・バス</v>
      </c>
      <c r="U827" s="300" t="str">
        <f t="shared" si="147"/>
        <v>メタノール</v>
      </c>
      <c r="V827" s="300" t="str">
        <f t="shared" si="148"/>
        <v>1.7～2.5 t</v>
      </c>
      <c r="W827" s="300" t="str">
        <f t="shared" si="149"/>
        <v>H17</v>
      </c>
      <c r="X827" s="301" t="str">
        <f t="shared" si="150"/>
        <v>AGF</v>
      </c>
      <c r="Y827" s="380"/>
      <c r="Z827" s="300">
        <f t="shared" si="151"/>
        <v>6.25E-2</v>
      </c>
      <c r="AA827" s="300">
        <f t="shared" si="152"/>
        <v>0</v>
      </c>
      <c r="AB827" s="361">
        <f t="shared" si="153"/>
        <v>1.37</v>
      </c>
    </row>
    <row r="828" spans="1:35" x14ac:dyDescent="0.2">
      <c r="A828" s="72" t="str">
        <f t="shared" si="155"/>
        <v>貨2メCGF</v>
      </c>
      <c r="B828" s="72" t="s">
        <v>942</v>
      </c>
      <c r="C828" s="72" t="s">
        <v>941</v>
      </c>
      <c r="D828" s="72" t="s">
        <v>839</v>
      </c>
      <c r="E828" s="72" t="s">
        <v>779</v>
      </c>
      <c r="F828" s="72">
        <v>6.25E-2</v>
      </c>
      <c r="G828" s="72">
        <v>0</v>
      </c>
      <c r="H828" s="72">
        <v>1.37</v>
      </c>
      <c r="I828" s="12" t="s">
        <v>453</v>
      </c>
      <c r="J828" s="72" t="s">
        <v>819</v>
      </c>
      <c r="K828" s="272"/>
      <c r="L828" s="272"/>
      <c r="M828" s="272"/>
      <c r="N828" s="272"/>
      <c r="O828" s="272"/>
      <c r="P828" s="272"/>
      <c r="Q828" s="272"/>
      <c r="R828" s="272"/>
      <c r="S828" s="272"/>
      <c r="T828" s="318" t="str">
        <f t="shared" si="146"/>
        <v>トラック・バス</v>
      </c>
      <c r="U828" s="300" t="str">
        <f t="shared" si="147"/>
        <v>メタノール</v>
      </c>
      <c r="V828" s="300" t="str">
        <f t="shared" si="148"/>
        <v>1.7～2.5 t</v>
      </c>
      <c r="W828" s="300" t="str">
        <f t="shared" si="149"/>
        <v>H17</v>
      </c>
      <c r="X828" s="301" t="str">
        <f t="shared" si="150"/>
        <v>CGF</v>
      </c>
      <c r="Y828" s="380" t="s">
        <v>1056</v>
      </c>
      <c r="Z828" s="300">
        <f t="shared" si="151"/>
        <v>6.25E-2</v>
      </c>
      <c r="AA828" s="300">
        <f t="shared" si="152"/>
        <v>0</v>
      </c>
      <c r="AB828" s="361">
        <f t="shared" si="153"/>
        <v>1.37</v>
      </c>
    </row>
    <row r="829" spans="1:35" x14ac:dyDescent="0.2">
      <c r="A829" s="72" t="str">
        <f t="shared" si="155"/>
        <v>貨2メCHF</v>
      </c>
      <c r="B829" s="72" t="s">
        <v>942</v>
      </c>
      <c r="C829" s="72" t="s">
        <v>941</v>
      </c>
      <c r="D829" s="72" t="s">
        <v>839</v>
      </c>
      <c r="E829" s="72" t="s">
        <v>782</v>
      </c>
      <c r="F829" s="72">
        <v>6.25E-2</v>
      </c>
      <c r="G829" s="72">
        <v>0</v>
      </c>
      <c r="H829" s="72">
        <v>1.37</v>
      </c>
      <c r="I829" s="12" t="s">
        <v>453</v>
      </c>
      <c r="J829" s="72" t="s">
        <v>818</v>
      </c>
      <c r="K829" s="284"/>
      <c r="L829" s="284"/>
      <c r="M829" s="284"/>
      <c r="N829" s="284"/>
      <c r="O829" s="284"/>
      <c r="P829" s="284"/>
      <c r="Q829" s="284"/>
      <c r="R829" s="284"/>
      <c r="S829" s="284"/>
      <c r="T829" s="318" t="str">
        <f t="shared" si="146"/>
        <v>トラック・バス</v>
      </c>
      <c r="U829" s="300" t="str">
        <f t="shared" si="147"/>
        <v>メタノール</v>
      </c>
      <c r="V829" s="300" t="str">
        <f t="shared" si="148"/>
        <v>1.7～2.5 t</v>
      </c>
      <c r="W829" s="300" t="str">
        <f t="shared" si="149"/>
        <v>H17</v>
      </c>
      <c r="X829" s="301" t="str">
        <f t="shared" si="150"/>
        <v>CHF</v>
      </c>
      <c r="Y829" s="380" t="s">
        <v>1056</v>
      </c>
      <c r="Z829" s="300">
        <f t="shared" si="151"/>
        <v>6.25E-2</v>
      </c>
      <c r="AA829" s="300">
        <f t="shared" si="152"/>
        <v>0</v>
      </c>
      <c r="AB829" s="361">
        <f t="shared" si="153"/>
        <v>1.37</v>
      </c>
    </row>
    <row r="830" spans="1:35" x14ac:dyDescent="0.2">
      <c r="A830" s="72" t="str">
        <f t="shared" si="155"/>
        <v>貨2メDGF</v>
      </c>
      <c r="B830" s="72" t="s">
        <v>942</v>
      </c>
      <c r="C830" s="72" t="s">
        <v>941</v>
      </c>
      <c r="D830" s="72" t="s">
        <v>839</v>
      </c>
      <c r="E830" s="72" t="s">
        <v>788</v>
      </c>
      <c r="F830" s="72">
        <v>3.125E-2</v>
      </c>
      <c r="G830" s="72">
        <v>0</v>
      </c>
      <c r="H830" s="72">
        <v>1.37</v>
      </c>
      <c r="I830" s="12" t="s">
        <v>453</v>
      </c>
      <c r="J830" s="72" t="s">
        <v>1129</v>
      </c>
      <c r="K830" s="272"/>
      <c r="L830" s="272"/>
      <c r="M830" s="272"/>
      <c r="N830" s="272"/>
      <c r="O830" s="272"/>
      <c r="P830" s="272"/>
      <c r="Q830" s="272"/>
      <c r="R830" s="272"/>
      <c r="S830" s="272"/>
      <c r="T830" s="318" t="str">
        <f t="shared" si="146"/>
        <v>トラック・バス</v>
      </c>
      <c r="U830" s="300" t="str">
        <f t="shared" si="147"/>
        <v>メタノール</v>
      </c>
      <c r="V830" s="300" t="str">
        <f t="shared" si="148"/>
        <v>1.7～2.5 t</v>
      </c>
      <c r="W830" s="300" t="str">
        <f t="shared" si="149"/>
        <v>H17</v>
      </c>
      <c r="X830" s="301" t="str">
        <f t="shared" si="150"/>
        <v>DGF</v>
      </c>
      <c r="Y830" s="380" t="s">
        <v>1057</v>
      </c>
      <c r="Z830" s="300">
        <f t="shared" si="151"/>
        <v>3.125E-2</v>
      </c>
      <c r="AA830" s="300">
        <f t="shared" si="152"/>
        <v>0</v>
      </c>
      <c r="AB830" s="361">
        <f t="shared" si="153"/>
        <v>1.37</v>
      </c>
      <c r="AD830" s="284"/>
      <c r="AE830" s="284"/>
      <c r="AF830" s="284"/>
      <c r="AG830" s="284"/>
      <c r="AH830" s="284"/>
      <c r="AI830" s="284"/>
    </row>
    <row r="831" spans="1:35" x14ac:dyDescent="0.2">
      <c r="A831" s="72" t="str">
        <f t="shared" si="155"/>
        <v>貨2メDHF</v>
      </c>
      <c r="B831" s="72" t="s">
        <v>942</v>
      </c>
      <c r="C831" s="72" t="s">
        <v>941</v>
      </c>
      <c r="D831" s="72" t="s">
        <v>839</v>
      </c>
      <c r="E831" s="72" t="s">
        <v>791</v>
      </c>
      <c r="F831" s="72">
        <v>3.125E-2</v>
      </c>
      <c r="G831" s="72">
        <v>0</v>
      </c>
      <c r="H831" s="72">
        <v>1.37</v>
      </c>
      <c r="I831" s="12" t="s">
        <v>453</v>
      </c>
      <c r="J831" s="72" t="s">
        <v>1130</v>
      </c>
      <c r="K831" s="284"/>
      <c r="L831" s="284"/>
      <c r="M831" s="284"/>
      <c r="N831" s="284"/>
      <c r="O831" s="284"/>
      <c r="P831" s="284"/>
      <c r="Q831" s="284"/>
      <c r="R831" s="284"/>
      <c r="S831" s="284"/>
      <c r="T831" s="318" t="str">
        <f t="shared" si="146"/>
        <v>トラック・バス</v>
      </c>
      <c r="U831" s="300" t="str">
        <f t="shared" si="147"/>
        <v>メタノール</v>
      </c>
      <c r="V831" s="300" t="str">
        <f t="shared" si="148"/>
        <v>1.7～2.5 t</v>
      </c>
      <c r="W831" s="300" t="str">
        <f t="shared" si="149"/>
        <v>H17</v>
      </c>
      <c r="X831" s="301" t="str">
        <f t="shared" si="150"/>
        <v>DHF</v>
      </c>
      <c r="Y831" s="380" t="s">
        <v>1057</v>
      </c>
      <c r="Z831" s="300">
        <f t="shared" si="151"/>
        <v>3.125E-2</v>
      </c>
      <c r="AA831" s="300">
        <f t="shared" si="152"/>
        <v>0</v>
      </c>
      <c r="AB831" s="361">
        <f t="shared" si="153"/>
        <v>1.37</v>
      </c>
    </row>
    <row r="832" spans="1:35" s="284" customFormat="1" x14ac:dyDescent="0.2">
      <c r="A832" s="72" t="str">
        <f t="shared" si="155"/>
        <v>貨2メLHF</v>
      </c>
      <c r="B832" s="72" t="s">
        <v>942</v>
      </c>
      <c r="C832" s="72" t="s">
        <v>941</v>
      </c>
      <c r="D832" s="72" t="s">
        <v>1100</v>
      </c>
      <c r="E832" s="72" t="s">
        <v>471</v>
      </c>
      <c r="F832" s="72">
        <v>7.4999999999999997E-2</v>
      </c>
      <c r="G832" s="72">
        <v>0</v>
      </c>
      <c r="H832" s="72">
        <v>1.37</v>
      </c>
      <c r="I832" s="12" t="s">
        <v>453</v>
      </c>
      <c r="J832" s="72"/>
      <c r="T832" s="318" t="str">
        <f t="shared" si="146"/>
        <v>トラック・バス</v>
      </c>
      <c r="U832" s="300" t="str">
        <f t="shared" si="147"/>
        <v>メタノール</v>
      </c>
      <c r="V832" s="300" t="str">
        <f t="shared" si="148"/>
        <v>1.7～2.5 t</v>
      </c>
      <c r="W832" s="300" t="str">
        <f t="shared" si="149"/>
        <v>H21</v>
      </c>
      <c r="X832" s="301" t="str">
        <f t="shared" si="150"/>
        <v>LHF</v>
      </c>
      <c r="Y832" s="380"/>
      <c r="Z832" s="300">
        <f t="shared" si="151"/>
        <v>7.4999999999999997E-2</v>
      </c>
      <c r="AA832" s="300">
        <f t="shared" si="152"/>
        <v>0</v>
      </c>
      <c r="AB832" s="361">
        <f t="shared" si="153"/>
        <v>1.37</v>
      </c>
    </row>
    <row r="833" spans="1:35" x14ac:dyDescent="0.2">
      <c r="A833" s="72" t="str">
        <f t="shared" si="155"/>
        <v>貨2メLGF</v>
      </c>
      <c r="B833" s="72" t="s">
        <v>942</v>
      </c>
      <c r="C833" s="72" t="s">
        <v>941</v>
      </c>
      <c r="D833" s="72" t="s">
        <v>1100</v>
      </c>
      <c r="E833" s="72" t="s">
        <v>472</v>
      </c>
      <c r="F833" s="72">
        <v>3.7499999999999999E-2</v>
      </c>
      <c r="G833" s="72">
        <v>0</v>
      </c>
      <c r="H833" s="72">
        <v>1.37</v>
      </c>
      <c r="I833" s="12" t="s">
        <v>453</v>
      </c>
      <c r="J833" s="72" t="s">
        <v>242</v>
      </c>
      <c r="K833" s="284"/>
      <c r="L833" s="284"/>
      <c r="M833" s="284"/>
      <c r="N833" s="284"/>
      <c r="O833" s="284"/>
      <c r="P833" s="284"/>
      <c r="Q833" s="284"/>
      <c r="R833" s="284"/>
      <c r="S833" s="284"/>
      <c r="T833" s="318" t="str">
        <f t="shared" si="146"/>
        <v>トラック・バス</v>
      </c>
      <c r="U833" s="300" t="str">
        <f t="shared" si="147"/>
        <v>メタノール</v>
      </c>
      <c r="V833" s="300" t="str">
        <f t="shared" si="148"/>
        <v>1.7～2.5 t</v>
      </c>
      <c r="W833" s="300" t="str">
        <f t="shared" si="149"/>
        <v>H21</v>
      </c>
      <c r="X833" s="301" t="str">
        <f t="shared" si="150"/>
        <v>LGF</v>
      </c>
      <c r="Y833" s="380"/>
      <c r="Z833" s="300">
        <f t="shared" si="151"/>
        <v>3.7499999999999999E-2</v>
      </c>
      <c r="AA833" s="300">
        <f t="shared" si="152"/>
        <v>0</v>
      </c>
      <c r="AB833" s="361">
        <f t="shared" si="153"/>
        <v>1.37</v>
      </c>
    </row>
    <row r="834" spans="1:35" s="284" customFormat="1" x14ac:dyDescent="0.2">
      <c r="A834" s="72" t="str">
        <f t="shared" si="155"/>
        <v>貨2メMHF</v>
      </c>
      <c r="B834" s="72" t="s">
        <v>942</v>
      </c>
      <c r="C834" s="72" t="s">
        <v>941</v>
      </c>
      <c r="D834" s="72" t="s">
        <v>1100</v>
      </c>
      <c r="E834" s="72" t="s">
        <v>473</v>
      </c>
      <c r="F834" s="72">
        <v>3.7499999999999999E-2</v>
      </c>
      <c r="G834" s="72">
        <v>0</v>
      </c>
      <c r="H834" s="284">
        <v>1.37</v>
      </c>
      <c r="I834" s="12" t="s">
        <v>453</v>
      </c>
      <c r="J834" s="72" t="s">
        <v>1056</v>
      </c>
      <c r="K834" s="72"/>
      <c r="L834" s="72"/>
      <c r="M834" s="72"/>
      <c r="N834" s="72"/>
      <c r="O834" s="72"/>
      <c r="P834" s="72"/>
      <c r="Q834" s="72"/>
      <c r="R834" s="72"/>
      <c r="S834" s="72"/>
      <c r="T834" s="318" t="str">
        <f t="shared" si="146"/>
        <v>トラック・バス</v>
      </c>
      <c r="U834" s="300" t="str">
        <f t="shared" si="147"/>
        <v>メタノール</v>
      </c>
      <c r="V834" s="300" t="str">
        <f t="shared" si="148"/>
        <v>1.7～2.5 t</v>
      </c>
      <c r="W834" s="300" t="str">
        <f t="shared" si="149"/>
        <v>H21</v>
      </c>
      <c r="X834" s="301" t="str">
        <f t="shared" si="150"/>
        <v>MHF</v>
      </c>
      <c r="Y834" s="380" t="s">
        <v>1056</v>
      </c>
      <c r="Z834" s="300">
        <f t="shared" si="151"/>
        <v>3.7499999999999999E-2</v>
      </c>
      <c r="AA834" s="300">
        <f t="shared" si="152"/>
        <v>0</v>
      </c>
      <c r="AB834" s="361">
        <f t="shared" si="153"/>
        <v>1.37</v>
      </c>
    </row>
    <row r="835" spans="1:35" x14ac:dyDescent="0.2">
      <c r="A835" s="72" t="str">
        <f t="shared" si="155"/>
        <v>貨2メMGF</v>
      </c>
      <c r="B835" s="72" t="s">
        <v>942</v>
      </c>
      <c r="C835" s="72" t="s">
        <v>941</v>
      </c>
      <c r="D835" s="72" t="s">
        <v>1100</v>
      </c>
      <c r="E835" s="72" t="s">
        <v>474</v>
      </c>
      <c r="F835" s="72">
        <v>3.7499999999999999E-2</v>
      </c>
      <c r="G835" s="72">
        <v>0</v>
      </c>
      <c r="H835" s="72">
        <v>1.37</v>
      </c>
      <c r="I835" s="12" t="s">
        <v>453</v>
      </c>
      <c r="J835" s="72" t="s">
        <v>1103</v>
      </c>
      <c r="T835" s="318" t="str">
        <f t="shared" si="146"/>
        <v>トラック・バス</v>
      </c>
      <c r="U835" s="300" t="str">
        <f t="shared" si="147"/>
        <v>メタノール</v>
      </c>
      <c r="V835" s="300" t="str">
        <f t="shared" si="148"/>
        <v>1.7～2.5 t</v>
      </c>
      <c r="W835" s="300" t="str">
        <f t="shared" si="149"/>
        <v>H21</v>
      </c>
      <c r="X835" s="301" t="str">
        <f t="shared" si="150"/>
        <v>MGF</v>
      </c>
      <c r="Y835" s="380" t="s">
        <v>1056</v>
      </c>
      <c r="Z835" s="300">
        <f t="shared" si="151"/>
        <v>3.7499999999999999E-2</v>
      </c>
      <c r="AA835" s="300">
        <f t="shared" si="152"/>
        <v>0</v>
      </c>
      <c r="AB835" s="361">
        <f t="shared" si="153"/>
        <v>1.37</v>
      </c>
      <c r="AD835" s="284"/>
      <c r="AE835" s="284"/>
      <c r="AF835" s="284"/>
      <c r="AG835" s="284"/>
      <c r="AH835" s="284"/>
      <c r="AI835" s="284"/>
    </row>
    <row r="836" spans="1:35" s="279" customFormat="1" x14ac:dyDescent="0.2">
      <c r="A836" s="72" t="str">
        <f t="shared" si="155"/>
        <v>貨2メRHF</v>
      </c>
      <c r="B836" s="72" t="s">
        <v>942</v>
      </c>
      <c r="C836" s="72" t="s">
        <v>941</v>
      </c>
      <c r="D836" s="72" t="s">
        <v>1100</v>
      </c>
      <c r="E836" s="72" t="s">
        <v>475</v>
      </c>
      <c r="F836" s="72">
        <v>1.8749999999999999E-2</v>
      </c>
      <c r="G836" s="72">
        <v>0</v>
      </c>
      <c r="H836" s="72">
        <v>1.37</v>
      </c>
      <c r="I836" s="12" t="s">
        <v>453</v>
      </c>
      <c r="J836" s="72" t="s">
        <v>1057</v>
      </c>
      <c r="K836" s="72"/>
      <c r="L836" s="72"/>
      <c r="M836" s="72"/>
      <c r="N836" s="72"/>
      <c r="O836" s="72"/>
      <c r="P836" s="72"/>
      <c r="Q836" s="72"/>
      <c r="R836" s="72"/>
      <c r="S836" s="72"/>
      <c r="T836" s="318" t="str">
        <f t="shared" si="146"/>
        <v>トラック・バス</v>
      </c>
      <c r="U836" s="300" t="str">
        <f t="shared" si="147"/>
        <v>メタノール</v>
      </c>
      <c r="V836" s="300" t="str">
        <f t="shared" si="148"/>
        <v>1.7～2.5 t</v>
      </c>
      <c r="W836" s="300" t="str">
        <f t="shared" si="149"/>
        <v>H21</v>
      </c>
      <c r="X836" s="301" t="str">
        <f t="shared" si="150"/>
        <v>RHF</v>
      </c>
      <c r="Y836" s="380" t="s">
        <v>1057</v>
      </c>
      <c r="Z836" s="300">
        <f t="shared" si="151"/>
        <v>1.8749999999999999E-2</v>
      </c>
      <c r="AA836" s="300">
        <f t="shared" si="152"/>
        <v>0</v>
      </c>
      <c r="AB836" s="361">
        <f t="shared" si="153"/>
        <v>1.37</v>
      </c>
      <c r="AD836" s="284"/>
      <c r="AE836" s="284"/>
      <c r="AF836" s="284"/>
      <c r="AG836" s="284"/>
      <c r="AH836" s="284"/>
      <c r="AI836" s="284"/>
    </row>
    <row r="837" spans="1:35" x14ac:dyDescent="0.2">
      <c r="A837" s="72" t="str">
        <f t="shared" si="155"/>
        <v>貨2メRGF</v>
      </c>
      <c r="B837" s="72" t="s">
        <v>942</v>
      </c>
      <c r="C837" s="72" t="s">
        <v>941</v>
      </c>
      <c r="D837" s="72" t="s">
        <v>1100</v>
      </c>
      <c r="E837" s="72" t="s">
        <v>476</v>
      </c>
      <c r="F837" s="72">
        <v>1.8749999999999999E-2</v>
      </c>
      <c r="G837" s="72">
        <v>0</v>
      </c>
      <c r="H837" s="284">
        <v>1.37</v>
      </c>
      <c r="I837" s="12" t="s">
        <v>453</v>
      </c>
      <c r="J837" s="72" t="s">
        <v>1104</v>
      </c>
      <c r="T837" s="318" t="str">
        <f t="shared" ref="T837:T900" si="156">IF(LEFT(C837,1)="貨","トラック・バス","乗用車")</f>
        <v>トラック・バス</v>
      </c>
      <c r="U837" s="300" t="str">
        <f t="shared" ref="U837:U900" si="157">VLOOKUP(RIGHT(C837,1),$AL$4:$AM$8,2,FALSE)</f>
        <v>メタノール</v>
      </c>
      <c r="V837" s="300" t="str">
        <f t="shared" ref="V837:V900" si="158">VLOOKUP(VALUE(MID(C837,2,1)),$AL$10:$AM$15,2,FALSE)</f>
        <v>1.7～2.5 t</v>
      </c>
      <c r="W837" s="300" t="str">
        <f t="shared" ref="W837:W900" si="159">D837</f>
        <v>H21</v>
      </c>
      <c r="X837" s="301" t="str">
        <f t="shared" ref="X837:X900" si="160">E837</f>
        <v>RGF</v>
      </c>
      <c r="Y837" s="380" t="s">
        <v>1057</v>
      </c>
      <c r="Z837" s="300">
        <f t="shared" ref="Z837:Z900" si="161">F837</f>
        <v>1.8749999999999999E-2</v>
      </c>
      <c r="AA837" s="300">
        <f t="shared" ref="AA837:AA900" si="162">G837</f>
        <v>0</v>
      </c>
      <c r="AB837" s="361">
        <f t="shared" ref="AB837:AB900" si="163">H837</f>
        <v>1.37</v>
      </c>
      <c r="AD837" s="284"/>
      <c r="AE837" s="284"/>
      <c r="AF837" s="284"/>
      <c r="AG837" s="284"/>
      <c r="AH837" s="284"/>
      <c r="AI837" s="284"/>
    </row>
    <row r="838" spans="1:35" s="279" customFormat="1" x14ac:dyDescent="0.2">
      <c r="A838" s="72" t="str">
        <f t="shared" si="155"/>
        <v>貨2メQHF</v>
      </c>
      <c r="B838" s="72" t="s">
        <v>942</v>
      </c>
      <c r="C838" s="72" t="s">
        <v>941</v>
      </c>
      <c r="D838" s="72" t="s">
        <v>1100</v>
      </c>
      <c r="E838" s="72" t="s">
        <v>477</v>
      </c>
      <c r="F838" s="72">
        <v>6.7500000000000004E-2</v>
      </c>
      <c r="G838" s="72">
        <v>0</v>
      </c>
      <c r="H838" s="72">
        <v>1.37</v>
      </c>
      <c r="I838" s="12" t="s">
        <v>453</v>
      </c>
      <c r="J838" s="72" t="s">
        <v>802</v>
      </c>
      <c r="K838" s="284"/>
      <c r="L838" s="284"/>
      <c r="M838" s="284"/>
      <c r="N838" s="284"/>
      <c r="O838" s="284"/>
      <c r="P838" s="284"/>
      <c r="Q838" s="284"/>
      <c r="R838" s="284"/>
      <c r="S838" s="284"/>
      <c r="T838" s="318" t="str">
        <f t="shared" si="156"/>
        <v>トラック・バス</v>
      </c>
      <c r="U838" s="300" t="str">
        <f t="shared" si="157"/>
        <v>メタノール</v>
      </c>
      <c r="V838" s="300" t="str">
        <f t="shared" si="158"/>
        <v>1.7～2.5 t</v>
      </c>
      <c r="W838" s="300" t="str">
        <f t="shared" si="159"/>
        <v>H21</v>
      </c>
      <c r="X838" s="301" t="str">
        <f t="shared" si="160"/>
        <v>QHF</v>
      </c>
      <c r="Y838" s="380" t="s">
        <v>1705</v>
      </c>
      <c r="Z838" s="300">
        <f t="shared" si="161"/>
        <v>6.7500000000000004E-2</v>
      </c>
      <c r="AA838" s="300">
        <f t="shared" si="162"/>
        <v>0</v>
      </c>
      <c r="AB838" s="361">
        <f t="shared" si="163"/>
        <v>1.37</v>
      </c>
      <c r="AD838" s="284"/>
      <c r="AE838" s="284"/>
      <c r="AF838" s="284"/>
      <c r="AG838" s="284"/>
      <c r="AH838" s="284"/>
      <c r="AI838" s="284"/>
    </row>
    <row r="839" spans="1:35" s="272" customFormat="1" x14ac:dyDescent="0.2">
      <c r="A839" s="72" t="str">
        <f t="shared" si="155"/>
        <v>貨2メQGF</v>
      </c>
      <c r="B839" s="72" t="s">
        <v>942</v>
      </c>
      <c r="C839" s="72" t="s">
        <v>941</v>
      </c>
      <c r="D839" s="72" t="s">
        <v>1100</v>
      </c>
      <c r="E839" s="72" t="s">
        <v>478</v>
      </c>
      <c r="F839" s="72">
        <v>6.7500000000000004E-2</v>
      </c>
      <c r="G839" s="72">
        <v>0</v>
      </c>
      <c r="H839" s="72">
        <v>1.37</v>
      </c>
      <c r="I839" s="12" t="s">
        <v>453</v>
      </c>
      <c r="J839" s="72" t="s">
        <v>803</v>
      </c>
      <c r="K839" s="72"/>
      <c r="L839" s="72"/>
      <c r="M839" s="72"/>
      <c r="N839" s="72"/>
      <c r="O839" s="72"/>
      <c r="P839" s="72"/>
      <c r="Q839" s="72"/>
      <c r="R839" s="72"/>
      <c r="S839" s="72"/>
      <c r="T839" s="318" t="str">
        <f t="shared" si="156"/>
        <v>トラック・バス</v>
      </c>
      <c r="U839" s="300" t="str">
        <f t="shared" si="157"/>
        <v>メタノール</v>
      </c>
      <c r="V839" s="300" t="str">
        <f t="shared" si="158"/>
        <v>1.7～2.5 t</v>
      </c>
      <c r="W839" s="300" t="str">
        <f t="shared" si="159"/>
        <v>H21</v>
      </c>
      <c r="X839" s="301" t="str">
        <f t="shared" si="160"/>
        <v>QGF</v>
      </c>
      <c r="Y839" s="380" t="s">
        <v>1705</v>
      </c>
      <c r="Z839" s="300">
        <f t="shared" si="161"/>
        <v>6.7500000000000004E-2</v>
      </c>
      <c r="AA839" s="300">
        <f t="shared" si="162"/>
        <v>0</v>
      </c>
      <c r="AB839" s="361">
        <f t="shared" si="163"/>
        <v>1.37</v>
      </c>
    </row>
    <row r="840" spans="1:35" s="272" customFormat="1" x14ac:dyDescent="0.2">
      <c r="A840" s="72" t="str">
        <f t="shared" ref="A840:A848" si="164">CONCATENATE(C840,E840)</f>
        <v>貨2メ3HF</v>
      </c>
      <c r="B840" s="72" t="s">
        <v>942</v>
      </c>
      <c r="C840" s="72" t="s">
        <v>941</v>
      </c>
      <c r="D840" s="291" t="s">
        <v>1334</v>
      </c>
      <c r="E840" s="291" t="s">
        <v>1404</v>
      </c>
      <c r="F840" s="72">
        <v>0.12</v>
      </c>
      <c r="G840" s="72">
        <v>0</v>
      </c>
      <c r="H840" s="72">
        <v>1.37</v>
      </c>
      <c r="I840" s="12" t="s">
        <v>453</v>
      </c>
      <c r="J840" s="72"/>
      <c r="K840" s="284"/>
      <c r="L840" s="284"/>
      <c r="M840" s="284"/>
      <c r="N840" s="284"/>
      <c r="O840" s="284"/>
      <c r="P840" s="284"/>
      <c r="Q840" s="284"/>
      <c r="R840" s="284"/>
      <c r="S840" s="284"/>
      <c r="T840" s="318" t="str">
        <f t="shared" si="156"/>
        <v>トラック・バス</v>
      </c>
      <c r="U840" s="300" t="str">
        <f t="shared" si="157"/>
        <v>メタノール</v>
      </c>
      <c r="V840" s="300" t="str">
        <f t="shared" si="158"/>
        <v>1.7～2.5 t</v>
      </c>
      <c r="W840" s="300" t="str">
        <f t="shared" si="159"/>
        <v>H30</v>
      </c>
      <c r="X840" s="301" t="str">
        <f t="shared" si="160"/>
        <v>3HF</v>
      </c>
      <c r="Y840" s="380"/>
      <c r="Z840" s="300">
        <f t="shared" si="161"/>
        <v>0.12</v>
      </c>
      <c r="AA840" s="300">
        <f t="shared" si="162"/>
        <v>0</v>
      </c>
      <c r="AB840" s="361">
        <f t="shared" si="163"/>
        <v>1.37</v>
      </c>
    </row>
    <row r="841" spans="1:35" s="272" customFormat="1" x14ac:dyDescent="0.2">
      <c r="A841" s="72" t="str">
        <f t="shared" si="164"/>
        <v>貨2メ3GF</v>
      </c>
      <c r="B841" s="72" t="s">
        <v>942</v>
      </c>
      <c r="C841" s="72" t="s">
        <v>941</v>
      </c>
      <c r="D841" s="291" t="s">
        <v>1335</v>
      </c>
      <c r="E841" s="291" t="s">
        <v>1405</v>
      </c>
      <c r="F841" s="72">
        <v>0.06</v>
      </c>
      <c r="G841" s="72">
        <v>0</v>
      </c>
      <c r="H841" s="72">
        <v>1.37</v>
      </c>
      <c r="I841" s="12" t="s">
        <v>453</v>
      </c>
      <c r="J841" s="72"/>
      <c r="K841" s="72"/>
      <c r="L841" s="72"/>
      <c r="M841" s="72"/>
      <c r="N841" s="72"/>
      <c r="O841" s="72"/>
      <c r="P841" s="72"/>
      <c r="Q841" s="72"/>
      <c r="R841" s="72"/>
      <c r="S841" s="72"/>
      <c r="T841" s="318" t="str">
        <f t="shared" si="156"/>
        <v>トラック・バス</v>
      </c>
      <c r="U841" s="300" t="str">
        <f t="shared" si="157"/>
        <v>メタノール</v>
      </c>
      <c r="V841" s="300" t="str">
        <f t="shared" si="158"/>
        <v>1.7～2.5 t</v>
      </c>
      <c r="W841" s="300" t="str">
        <f t="shared" si="159"/>
        <v>H30</v>
      </c>
      <c r="X841" s="301" t="str">
        <f t="shared" si="160"/>
        <v>3GF</v>
      </c>
      <c r="Y841" s="380"/>
      <c r="Z841" s="300">
        <f t="shared" si="161"/>
        <v>0.06</v>
      </c>
      <c r="AA841" s="300">
        <f t="shared" si="162"/>
        <v>0</v>
      </c>
      <c r="AB841" s="361">
        <f t="shared" si="163"/>
        <v>1.37</v>
      </c>
    </row>
    <row r="842" spans="1:35" s="272" customFormat="1" x14ac:dyDescent="0.2">
      <c r="A842" s="72" t="str">
        <f t="shared" si="164"/>
        <v>貨2メ4HF</v>
      </c>
      <c r="B842" s="72" t="s">
        <v>942</v>
      </c>
      <c r="C842" s="72" t="s">
        <v>941</v>
      </c>
      <c r="D842" s="291" t="s">
        <v>1291</v>
      </c>
      <c r="E842" s="291" t="s">
        <v>1406</v>
      </c>
      <c r="F842" s="72">
        <v>0.09</v>
      </c>
      <c r="G842" s="72">
        <v>0</v>
      </c>
      <c r="H842" s="72">
        <v>1.37</v>
      </c>
      <c r="I842" s="12" t="s">
        <v>453</v>
      </c>
      <c r="J842" s="72"/>
      <c r="K842" s="279"/>
      <c r="L842" s="279"/>
      <c r="M842" s="279"/>
      <c r="N842" s="279"/>
      <c r="O842" s="279"/>
      <c r="P842" s="279"/>
      <c r="Q842" s="279"/>
      <c r="R842" s="279"/>
      <c r="S842" s="279"/>
      <c r="T842" s="318" t="str">
        <f t="shared" si="156"/>
        <v>トラック・バス</v>
      </c>
      <c r="U842" s="300" t="str">
        <f t="shared" si="157"/>
        <v>メタノール</v>
      </c>
      <c r="V842" s="300" t="str">
        <f t="shared" si="158"/>
        <v>1.7～2.5 t</v>
      </c>
      <c r="W842" s="300" t="str">
        <f t="shared" si="159"/>
        <v>H30</v>
      </c>
      <c r="X842" s="301" t="str">
        <f t="shared" si="160"/>
        <v>4HF</v>
      </c>
      <c r="Y842" s="380" t="s">
        <v>1704</v>
      </c>
      <c r="Z842" s="300">
        <f t="shared" si="161"/>
        <v>0.09</v>
      </c>
      <c r="AA842" s="300">
        <f t="shared" si="162"/>
        <v>0</v>
      </c>
      <c r="AB842" s="361">
        <f t="shared" si="163"/>
        <v>1.37</v>
      </c>
    </row>
    <row r="843" spans="1:35" s="272" customFormat="1" x14ac:dyDescent="0.2">
      <c r="A843" s="72" t="str">
        <f t="shared" si="164"/>
        <v>貨2メ4GF</v>
      </c>
      <c r="B843" s="72" t="s">
        <v>942</v>
      </c>
      <c r="C843" s="72" t="s">
        <v>941</v>
      </c>
      <c r="D843" s="291" t="s">
        <v>1288</v>
      </c>
      <c r="E843" s="291" t="s">
        <v>1407</v>
      </c>
      <c r="F843" s="72">
        <v>0.09</v>
      </c>
      <c r="G843" s="72">
        <v>0</v>
      </c>
      <c r="H843" s="72">
        <v>1.37</v>
      </c>
      <c r="I843" s="12" t="s">
        <v>453</v>
      </c>
      <c r="J843" s="72"/>
      <c r="K843" s="72"/>
      <c r="L843" s="72"/>
      <c r="M843" s="72"/>
      <c r="N843" s="72"/>
      <c r="O843" s="72"/>
      <c r="P843" s="72"/>
      <c r="Q843" s="72"/>
      <c r="R843" s="72"/>
      <c r="S843" s="72"/>
      <c r="T843" s="318" t="str">
        <f t="shared" si="156"/>
        <v>トラック・バス</v>
      </c>
      <c r="U843" s="300" t="str">
        <f t="shared" si="157"/>
        <v>メタノール</v>
      </c>
      <c r="V843" s="300" t="str">
        <f t="shared" si="158"/>
        <v>1.7～2.5 t</v>
      </c>
      <c r="W843" s="300" t="str">
        <f t="shared" si="159"/>
        <v>H30</v>
      </c>
      <c r="X843" s="301" t="str">
        <f t="shared" si="160"/>
        <v>4GF</v>
      </c>
      <c r="Y843" s="380" t="s">
        <v>1704</v>
      </c>
      <c r="Z843" s="300">
        <f t="shared" si="161"/>
        <v>0.09</v>
      </c>
      <c r="AA843" s="300">
        <f t="shared" si="162"/>
        <v>0</v>
      </c>
      <c r="AB843" s="361">
        <f t="shared" si="163"/>
        <v>1.37</v>
      </c>
      <c r="AD843" s="72"/>
      <c r="AE843" s="72"/>
      <c r="AF843" s="72"/>
      <c r="AG843" s="72"/>
      <c r="AH843" s="72"/>
      <c r="AI843" s="72"/>
    </row>
    <row r="844" spans="1:35" s="272" customFormat="1" x14ac:dyDescent="0.2">
      <c r="A844" s="72" t="str">
        <f t="shared" si="164"/>
        <v>貨2メ5HF</v>
      </c>
      <c r="B844" s="72" t="s">
        <v>942</v>
      </c>
      <c r="C844" s="72" t="s">
        <v>941</v>
      </c>
      <c r="D844" s="291" t="s">
        <v>1291</v>
      </c>
      <c r="E844" s="291" t="s">
        <v>1408</v>
      </c>
      <c r="F844" s="72">
        <v>0.06</v>
      </c>
      <c r="G844" s="72">
        <v>0</v>
      </c>
      <c r="H844" s="72">
        <v>1.37</v>
      </c>
      <c r="I844" s="12" t="s">
        <v>453</v>
      </c>
      <c r="J844" s="72"/>
      <c r="K844" s="279"/>
      <c r="L844" s="279"/>
      <c r="M844" s="279"/>
      <c r="N844" s="279"/>
      <c r="O844" s="279"/>
      <c r="P844" s="279"/>
      <c r="Q844" s="279"/>
      <c r="R844" s="279"/>
      <c r="S844" s="279"/>
      <c r="T844" s="318" t="str">
        <f t="shared" si="156"/>
        <v>トラック・バス</v>
      </c>
      <c r="U844" s="300" t="str">
        <f t="shared" si="157"/>
        <v>メタノール</v>
      </c>
      <c r="V844" s="300" t="str">
        <f t="shared" si="158"/>
        <v>1.7～2.5 t</v>
      </c>
      <c r="W844" s="300" t="str">
        <f t="shared" si="159"/>
        <v>H30</v>
      </c>
      <c r="X844" s="301" t="str">
        <f t="shared" si="160"/>
        <v>5HF</v>
      </c>
      <c r="Y844" s="380" t="s">
        <v>1057</v>
      </c>
      <c r="Z844" s="300">
        <f t="shared" si="161"/>
        <v>0.06</v>
      </c>
      <c r="AA844" s="300">
        <f t="shared" si="162"/>
        <v>0</v>
      </c>
      <c r="AB844" s="361">
        <f t="shared" si="163"/>
        <v>1.37</v>
      </c>
      <c r="AD844" s="72"/>
      <c r="AE844" s="72"/>
      <c r="AF844" s="72"/>
      <c r="AG844" s="72"/>
      <c r="AH844" s="72"/>
      <c r="AI844" s="72"/>
    </row>
    <row r="845" spans="1:35" x14ac:dyDescent="0.2">
      <c r="A845" s="72" t="str">
        <f t="shared" si="164"/>
        <v>貨2メ5GF</v>
      </c>
      <c r="B845" s="72" t="s">
        <v>942</v>
      </c>
      <c r="C845" s="72" t="s">
        <v>941</v>
      </c>
      <c r="D845" s="291" t="s">
        <v>1288</v>
      </c>
      <c r="E845" s="291" t="s">
        <v>1409</v>
      </c>
      <c r="F845" s="72">
        <v>0.06</v>
      </c>
      <c r="G845" s="72">
        <v>0</v>
      </c>
      <c r="H845" s="72">
        <v>1.37</v>
      </c>
      <c r="I845" s="12" t="s">
        <v>453</v>
      </c>
      <c r="K845" s="272"/>
      <c r="L845" s="272"/>
      <c r="M845" s="272"/>
      <c r="N845" s="272"/>
      <c r="O845" s="272"/>
      <c r="P845" s="272"/>
      <c r="Q845" s="272"/>
      <c r="R845" s="272"/>
      <c r="S845" s="272"/>
      <c r="T845" s="318" t="str">
        <f t="shared" si="156"/>
        <v>トラック・バス</v>
      </c>
      <c r="U845" s="300" t="str">
        <f t="shared" si="157"/>
        <v>メタノール</v>
      </c>
      <c r="V845" s="300" t="str">
        <f t="shared" si="158"/>
        <v>1.7～2.5 t</v>
      </c>
      <c r="W845" s="300" t="str">
        <f t="shared" si="159"/>
        <v>H30</v>
      </c>
      <c r="X845" s="301" t="str">
        <f t="shared" si="160"/>
        <v>5GF</v>
      </c>
      <c r="Y845" s="380" t="s">
        <v>1057</v>
      </c>
      <c r="Z845" s="300">
        <f t="shared" si="161"/>
        <v>0.06</v>
      </c>
      <c r="AA845" s="300">
        <f t="shared" si="162"/>
        <v>0</v>
      </c>
      <c r="AB845" s="361">
        <f t="shared" si="163"/>
        <v>1.37</v>
      </c>
    </row>
    <row r="846" spans="1:35" x14ac:dyDescent="0.2">
      <c r="A846" s="72" t="str">
        <f t="shared" si="164"/>
        <v>貨2メ6HF</v>
      </c>
      <c r="B846" s="72" t="s">
        <v>942</v>
      </c>
      <c r="C846" s="72" t="s">
        <v>941</v>
      </c>
      <c r="D846" s="291" t="s">
        <v>1291</v>
      </c>
      <c r="E846" s="291" t="s">
        <v>1410</v>
      </c>
      <c r="F846" s="72">
        <v>0.03</v>
      </c>
      <c r="G846" s="72">
        <v>0</v>
      </c>
      <c r="H846" s="72">
        <v>1.37</v>
      </c>
      <c r="I846" s="12" t="s">
        <v>453</v>
      </c>
      <c r="K846" s="272"/>
      <c r="L846" s="272"/>
      <c r="M846" s="272"/>
      <c r="N846" s="272"/>
      <c r="O846" s="272"/>
      <c r="P846" s="272"/>
      <c r="Q846" s="272"/>
      <c r="R846" s="272"/>
      <c r="S846" s="272"/>
      <c r="T846" s="318" t="str">
        <f t="shared" si="156"/>
        <v>トラック・バス</v>
      </c>
      <c r="U846" s="300" t="str">
        <f t="shared" si="157"/>
        <v>メタノール</v>
      </c>
      <c r="V846" s="300" t="str">
        <f t="shared" si="158"/>
        <v>1.7～2.5 t</v>
      </c>
      <c r="W846" s="300" t="str">
        <f t="shared" si="159"/>
        <v>H30</v>
      </c>
      <c r="X846" s="301" t="str">
        <f t="shared" si="160"/>
        <v>6HF</v>
      </c>
      <c r="Y846" s="380" t="s">
        <v>1706</v>
      </c>
      <c r="Z846" s="300">
        <f t="shared" si="161"/>
        <v>0.03</v>
      </c>
      <c r="AA846" s="300">
        <f t="shared" si="162"/>
        <v>0</v>
      </c>
      <c r="AB846" s="361">
        <f t="shared" si="163"/>
        <v>1.37</v>
      </c>
    </row>
    <row r="847" spans="1:35" x14ac:dyDescent="0.2">
      <c r="A847" s="72" t="str">
        <f t="shared" si="164"/>
        <v>貨2メ6GF</v>
      </c>
      <c r="B847" s="72" t="s">
        <v>942</v>
      </c>
      <c r="C847" s="72" t="s">
        <v>941</v>
      </c>
      <c r="D847" s="291" t="s">
        <v>1288</v>
      </c>
      <c r="E847" s="291" t="s">
        <v>1411</v>
      </c>
      <c r="F847" s="72">
        <v>0.03</v>
      </c>
      <c r="G847" s="72">
        <v>0</v>
      </c>
      <c r="H847" s="72">
        <v>1.37</v>
      </c>
      <c r="I847" s="12" t="s">
        <v>453</v>
      </c>
      <c r="K847" s="272"/>
      <c r="L847" s="272"/>
      <c r="M847" s="272"/>
      <c r="N847" s="272"/>
      <c r="O847" s="272"/>
      <c r="P847" s="272"/>
      <c r="Q847" s="272"/>
      <c r="R847" s="272"/>
      <c r="S847" s="272"/>
      <c r="T847" s="318" t="str">
        <f t="shared" si="156"/>
        <v>トラック・バス</v>
      </c>
      <c r="U847" s="300" t="str">
        <f t="shared" si="157"/>
        <v>メタノール</v>
      </c>
      <c r="V847" s="300" t="str">
        <f t="shared" si="158"/>
        <v>1.7～2.5 t</v>
      </c>
      <c r="W847" s="300" t="str">
        <f t="shared" si="159"/>
        <v>H30</v>
      </c>
      <c r="X847" s="301" t="str">
        <f t="shared" si="160"/>
        <v>6GF</v>
      </c>
      <c r="Y847" s="380" t="s">
        <v>1706</v>
      </c>
      <c r="Z847" s="300">
        <f t="shared" si="161"/>
        <v>0.03</v>
      </c>
      <c r="AA847" s="300">
        <f t="shared" si="162"/>
        <v>0</v>
      </c>
      <c r="AB847" s="361">
        <f t="shared" si="163"/>
        <v>1.37</v>
      </c>
    </row>
    <row r="848" spans="1:35" x14ac:dyDescent="0.2">
      <c r="A848" s="72" t="str">
        <f t="shared" si="164"/>
        <v>貨3メTQ</v>
      </c>
      <c r="B848" s="72" t="s">
        <v>944</v>
      </c>
      <c r="C848" s="72" t="s">
        <v>943</v>
      </c>
      <c r="D848" s="72" t="s">
        <v>20</v>
      </c>
      <c r="E848" s="72" t="s">
        <v>85</v>
      </c>
      <c r="F848" s="72">
        <v>0.18375</v>
      </c>
      <c r="G848" s="72">
        <v>0</v>
      </c>
      <c r="H848" s="284">
        <v>1.37</v>
      </c>
      <c r="I848" s="12" t="s">
        <v>453</v>
      </c>
      <c r="J848" s="72" t="s">
        <v>454</v>
      </c>
      <c r="K848" s="272"/>
      <c r="L848" s="272"/>
      <c r="M848" s="272"/>
      <c r="N848" s="272"/>
      <c r="O848" s="272"/>
      <c r="P848" s="272"/>
      <c r="Q848" s="272"/>
      <c r="R848" s="272"/>
      <c r="S848" s="272"/>
      <c r="T848" s="318" t="str">
        <f t="shared" si="156"/>
        <v>トラック・バス</v>
      </c>
      <c r="U848" s="300" t="str">
        <f t="shared" si="157"/>
        <v>メタノール</v>
      </c>
      <c r="V848" s="300" t="str">
        <f t="shared" si="158"/>
        <v>2.5～3.5 t</v>
      </c>
      <c r="W848" s="300" t="str">
        <f t="shared" si="159"/>
        <v>H15</v>
      </c>
      <c r="X848" s="301" t="str">
        <f t="shared" si="160"/>
        <v>TQ</v>
      </c>
      <c r="Y848" s="380" t="s">
        <v>1713</v>
      </c>
      <c r="Z848" s="300">
        <f t="shared" si="161"/>
        <v>0.18375</v>
      </c>
      <c r="AA848" s="300">
        <f t="shared" si="162"/>
        <v>0</v>
      </c>
      <c r="AB848" s="361">
        <f t="shared" si="163"/>
        <v>1.37</v>
      </c>
    </row>
    <row r="849" spans="1:35" x14ac:dyDescent="0.2">
      <c r="A849" s="72" t="str">
        <f t="shared" ref="A849:A864" si="165">CONCATENATE(C849,E849)</f>
        <v>貨3メLQ</v>
      </c>
      <c r="B849" s="72" t="s">
        <v>944</v>
      </c>
      <c r="C849" s="72" t="s">
        <v>943</v>
      </c>
      <c r="D849" s="72" t="s">
        <v>20</v>
      </c>
      <c r="E849" s="72" t="s">
        <v>77</v>
      </c>
      <c r="F849" s="72">
        <v>0.1225</v>
      </c>
      <c r="G849" s="72">
        <v>0</v>
      </c>
      <c r="H849" s="72">
        <v>1.37</v>
      </c>
      <c r="I849" s="12" t="s">
        <v>453</v>
      </c>
      <c r="J849" s="72" t="s">
        <v>455</v>
      </c>
      <c r="K849" s="272"/>
      <c r="L849" s="272"/>
      <c r="M849" s="272"/>
      <c r="N849" s="272"/>
      <c r="O849" s="272"/>
      <c r="P849" s="272"/>
      <c r="Q849" s="272"/>
      <c r="R849" s="272"/>
      <c r="S849" s="272"/>
      <c r="T849" s="318" t="str">
        <f t="shared" si="156"/>
        <v>トラック・バス</v>
      </c>
      <c r="U849" s="300" t="str">
        <f t="shared" si="157"/>
        <v>メタノール</v>
      </c>
      <c r="V849" s="300" t="str">
        <f t="shared" si="158"/>
        <v>2.5～3.5 t</v>
      </c>
      <c r="W849" s="300" t="str">
        <f t="shared" si="159"/>
        <v>H15</v>
      </c>
      <c r="X849" s="301" t="str">
        <f t="shared" si="160"/>
        <v>LQ</v>
      </c>
      <c r="Y849" s="380" t="s">
        <v>1714</v>
      </c>
      <c r="Z849" s="300">
        <f t="shared" si="161"/>
        <v>0.1225</v>
      </c>
      <c r="AA849" s="300">
        <f t="shared" si="162"/>
        <v>0</v>
      </c>
      <c r="AB849" s="361">
        <f t="shared" si="163"/>
        <v>1.37</v>
      </c>
    </row>
    <row r="850" spans="1:35" x14ac:dyDescent="0.2">
      <c r="A850" s="72" t="str">
        <f t="shared" si="165"/>
        <v>貨3メUQ</v>
      </c>
      <c r="B850" s="72" t="s">
        <v>944</v>
      </c>
      <c r="C850" s="72" t="s">
        <v>943</v>
      </c>
      <c r="D850" s="72" t="s">
        <v>20</v>
      </c>
      <c r="E850" s="72" t="s">
        <v>92</v>
      </c>
      <c r="F850" s="72">
        <v>6.1249999999999999E-2</v>
      </c>
      <c r="G850" s="72">
        <v>0</v>
      </c>
      <c r="H850" s="72">
        <v>1.37</v>
      </c>
      <c r="I850" s="12" t="s">
        <v>453</v>
      </c>
      <c r="J850" s="72" t="s">
        <v>456</v>
      </c>
      <c r="K850" s="272"/>
      <c r="L850" s="272"/>
      <c r="M850" s="272"/>
      <c r="N850" s="272"/>
      <c r="O850" s="272"/>
      <c r="P850" s="272"/>
      <c r="Q850" s="272"/>
      <c r="R850" s="272"/>
      <c r="S850" s="272"/>
      <c r="T850" s="318" t="str">
        <f t="shared" si="156"/>
        <v>トラック・バス</v>
      </c>
      <c r="U850" s="300" t="str">
        <f t="shared" si="157"/>
        <v>メタノール</v>
      </c>
      <c r="V850" s="300" t="str">
        <f t="shared" si="158"/>
        <v>2.5～3.5 t</v>
      </c>
      <c r="W850" s="300" t="str">
        <f t="shared" si="159"/>
        <v>H15</v>
      </c>
      <c r="X850" s="301" t="str">
        <f t="shared" si="160"/>
        <v>UQ</v>
      </c>
      <c r="Y850" s="380" t="s">
        <v>1715</v>
      </c>
      <c r="Z850" s="300">
        <f t="shared" si="161"/>
        <v>6.1249999999999999E-2</v>
      </c>
      <c r="AA850" s="300">
        <f t="shared" si="162"/>
        <v>0</v>
      </c>
      <c r="AB850" s="361">
        <f t="shared" si="163"/>
        <v>1.37</v>
      </c>
    </row>
    <row r="851" spans="1:35" x14ac:dyDescent="0.2">
      <c r="A851" s="72" t="str">
        <f t="shared" si="165"/>
        <v>貨3メAHF</v>
      </c>
      <c r="B851" s="72" t="s">
        <v>944</v>
      </c>
      <c r="C851" s="72" t="s">
        <v>943</v>
      </c>
      <c r="D851" s="72" t="s">
        <v>839</v>
      </c>
      <c r="E851" s="72" t="s">
        <v>469</v>
      </c>
      <c r="F851" s="72">
        <v>0.125</v>
      </c>
      <c r="G851" s="72">
        <v>0</v>
      </c>
      <c r="H851" s="284">
        <v>1.37</v>
      </c>
      <c r="I851" s="12" t="s">
        <v>453</v>
      </c>
      <c r="J851" s="72" t="s">
        <v>458</v>
      </c>
      <c r="T851" s="318" t="str">
        <f t="shared" si="156"/>
        <v>トラック・バス</v>
      </c>
      <c r="U851" s="300" t="str">
        <f t="shared" si="157"/>
        <v>メタノール</v>
      </c>
      <c r="V851" s="300" t="str">
        <f t="shared" si="158"/>
        <v>2.5～3.5 t</v>
      </c>
      <c r="W851" s="300" t="str">
        <f t="shared" si="159"/>
        <v>H17</v>
      </c>
      <c r="X851" s="301" t="str">
        <f t="shared" si="160"/>
        <v>AHF</v>
      </c>
      <c r="Y851" s="380"/>
      <c r="Z851" s="300">
        <f t="shared" si="161"/>
        <v>0.125</v>
      </c>
      <c r="AA851" s="300">
        <f t="shared" si="162"/>
        <v>0</v>
      </c>
      <c r="AB851" s="361">
        <f t="shared" si="163"/>
        <v>1.37</v>
      </c>
    </row>
    <row r="852" spans="1:35" x14ac:dyDescent="0.2">
      <c r="A852" s="72" t="str">
        <f t="shared" si="165"/>
        <v>貨3メAGF</v>
      </c>
      <c r="B852" s="72" t="s">
        <v>944</v>
      </c>
      <c r="C852" s="72" t="s">
        <v>943</v>
      </c>
      <c r="D852" s="72" t="s">
        <v>839</v>
      </c>
      <c r="E852" s="72" t="s">
        <v>470</v>
      </c>
      <c r="F852" s="72">
        <v>6.25E-2</v>
      </c>
      <c r="G852" s="72">
        <v>0</v>
      </c>
      <c r="H852" s="72">
        <v>1.37</v>
      </c>
      <c r="I852" s="12" t="s">
        <v>453</v>
      </c>
      <c r="J852" s="72" t="s">
        <v>460</v>
      </c>
      <c r="T852" s="318" t="str">
        <f t="shared" si="156"/>
        <v>トラック・バス</v>
      </c>
      <c r="U852" s="300" t="str">
        <f t="shared" si="157"/>
        <v>メタノール</v>
      </c>
      <c r="V852" s="300" t="str">
        <f t="shared" si="158"/>
        <v>2.5～3.5 t</v>
      </c>
      <c r="W852" s="300" t="str">
        <f t="shared" si="159"/>
        <v>H17</v>
      </c>
      <c r="X852" s="301" t="str">
        <f t="shared" si="160"/>
        <v>AGF</v>
      </c>
      <c r="Y852" s="380"/>
      <c r="Z852" s="300">
        <f t="shared" si="161"/>
        <v>6.25E-2</v>
      </c>
      <c r="AA852" s="300">
        <f t="shared" si="162"/>
        <v>0</v>
      </c>
      <c r="AB852" s="361">
        <f t="shared" si="163"/>
        <v>1.37</v>
      </c>
      <c r="AD852" s="272"/>
      <c r="AE852" s="272"/>
      <c r="AF852" s="272"/>
      <c r="AG852" s="272"/>
      <c r="AH852" s="272"/>
      <c r="AI852" s="272"/>
    </row>
    <row r="853" spans="1:35" x14ac:dyDescent="0.2">
      <c r="A853" s="72" t="str">
        <f t="shared" si="165"/>
        <v>貨3メCGF</v>
      </c>
      <c r="B853" s="72" t="s">
        <v>944</v>
      </c>
      <c r="C853" s="72" t="s">
        <v>943</v>
      </c>
      <c r="D853" s="72" t="s">
        <v>839</v>
      </c>
      <c r="E853" s="72" t="s">
        <v>779</v>
      </c>
      <c r="F853" s="72">
        <v>6.25E-2</v>
      </c>
      <c r="G853" s="72">
        <v>0</v>
      </c>
      <c r="H853" s="72">
        <v>1.37</v>
      </c>
      <c r="I853" s="12" t="s">
        <v>453</v>
      </c>
      <c r="J853" s="72" t="s">
        <v>819</v>
      </c>
      <c r="T853" s="318" t="str">
        <f t="shared" si="156"/>
        <v>トラック・バス</v>
      </c>
      <c r="U853" s="300" t="str">
        <f t="shared" si="157"/>
        <v>メタノール</v>
      </c>
      <c r="V853" s="300" t="str">
        <f t="shared" si="158"/>
        <v>2.5～3.5 t</v>
      </c>
      <c r="W853" s="300" t="str">
        <f t="shared" si="159"/>
        <v>H17</v>
      </c>
      <c r="X853" s="301" t="str">
        <f t="shared" si="160"/>
        <v>CGF</v>
      </c>
      <c r="Y853" s="380" t="s">
        <v>1056</v>
      </c>
      <c r="Z853" s="300">
        <f t="shared" si="161"/>
        <v>6.25E-2</v>
      </c>
      <c r="AA853" s="300">
        <f t="shared" si="162"/>
        <v>0</v>
      </c>
      <c r="AB853" s="361">
        <f t="shared" si="163"/>
        <v>1.37</v>
      </c>
      <c r="AD853" s="272"/>
      <c r="AE853" s="272"/>
      <c r="AF853" s="272"/>
      <c r="AG853" s="272"/>
      <c r="AH853" s="272"/>
      <c r="AI853" s="272"/>
    </row>
    <row r="854" spans="1:35" s="272" customFormat="1" x14ac:dyDescent="0.2">
      <c r="A854" s="72" t="str">
        <f t="shared" si="165"/>
        <v>貨3メCHF</v>
      </c>
      <c r="B854" s="72" t="s">
        <v>944</v>
      </c>
      <c r="C854" s="72" t="s">
        <v>943</v>
      </c>
      <c r="D854" s="72" t="s">
        <v>839</v>
      </c>
      <c r="E854" s="72" t="s">
        <v>782</v>
      </c>
      <c r="F854" s="72">
        <v>6.25E-2</v>
      </c>
      <c r="G854" s="72">
        <v>0</v>
      </c>
      <c r="H854" s="72">
        <v>1.37</v>
      </c>
      <c r="I854" s="12" t="s">
        <v>453</v>
      </c>
      <c r="J854" s="72" t="s">
        <v>818</v>
      </c>
      <c r="K854" s="72"/>
      <c r="L854" s="72"/>
      <c r="M854" s="72"/>
      <c r="N854" s="72"/>
      <c r="O854" s="72"/>
      <c r="P854" s="72"/>
      <c r="Q854" s="72"/>
      <c r="R854" s="72"/>
      <c r="S854" s="72"/>
      <c r="T854" s="318" t="str">
        <f t="shared" si="156"/>
        <v>トラック・バス</v>
      </c>
      <c r="U854" s="300" t="str">
        <f t="shared" si="157"/>
        <v>メタノール</v>
      </c>
      <c r="V854" s="300" t="str">
        <f t="shared" si="158"/>
        <v>2.5～3.5 t</v>
      </c>
      <c r="W854" s="300" t="str">
        <f t="shared" si="159"/>
        <v>H17</v>
      </c>
      <c r="X854" s="301" t="str">
        <f t="shared" si="160"/>
        <v>CHF</v>
      </c>
      <c r="Y854" s="380" t="s">
        <v>1056</v>
      </c>
      <c r="Z854" s="300">
        <f t="shared" si="161"/>
        <v>6.25E-2</v>
      </c>
      <c r="AA854" s="300">
        <f t="shared" si="162"/>
        <v>0</v>
      </c>
      <c r="AB854" s="361">
        <f t="shared" si="163"/>
        <v>1.37</v>
      </c>
    </row>
    <row r="855" spans="1:35" s="272" customFormat="1" x14ac:dyDescent="0.2">
      <c r="A855" s="72" t="str">
        <f t="shared" si="165"/>
        <v>貨3メDGF</v>
      </c>
      <c r="B855" s="72" t="s">
        <v>944</v>
      </c>
      <c r="C855" s="72" t="s">
        <v>943</v>
      </c>
      <c r="D855" s="72" t="s">
        <v>839</v>
      </c>
      <c r="E855" s="72" t="s">
        <v>788</v>
      </c>
      <c r="F855" s="72">
        <v>3.125E-2</v>
      </c>
      <c r="G855" s="72">
        <v>0</v>
      </c>
      <c r="H855" s="72">
        <v>1.37</v>
      </c>
      <c r="I855" s="12" t="s">
        <v>453</v>
      </c>
      <c r="J855" s="72" t="s">
        <v>1129</v>
      </c>
      <c r="K855" s="72"/>
      <c r="L855" s="72"/>
      <c r="M855" s="72"/>
      <c r="N855" s="72"/>
      <c r="O855" s="72"/>
      <c r="P855" s="72"/>
      <c r="Q855" s="72"/>
      <c r="R855" s="72"/>
      <c r="S855" s="72"/>
      <c r="T855" s="318" t="str">
        <f t="shared" si="156"/>
        <v>トラック・バス</v>
      </c>
      <c r="U855" s="300" t="str">
        <f t="shared" si="157"/>
        <v>メタノール</v>
      </c>
      <c r="V855" s="300" t="str">
        <f t="shared" si="158"/>
        <v>2.5～3.5 t</v>
      </c>
      <c r="W855" s="300" t="str">
        <f t="shared" si="159"/>
        <v>H17</v>
      </c>
      <c r="X855" s="301" t="str">
        <f t="shared" si="160"/>
        <v>DGF</v>
      </c>
      <c r="Y855" s="380" t="s">
        <v>1057</v>
      </c>
      <c r="Z855" s="300">
        <f t="shared" si="161"/>
        <v>3.125E-2</v>
      </c>
      <c r="AA855" s="300">
        <f t="shared" si="162"/>
        <v>0</v>
      </c>
      <c r="AB855" s="361">
        <f t="shared" si="163"/>
        <v>1.37</v>
      </c>
    </row>
    <row r="856" spans="1:35" s="272" customFormat="1" x14ac:dyDescent="0.2">
      <c r="A856" s="72" t="str">
        <f t="shared" si="165"/>
        <v>貨3メDHF</v>
      </c>
      <c r="B856" s="72" t="s">
        <v>944</v>
      </c>
      <c r="C856" s="72" t="s">
        <v>943</v>
      </c>
      <c r="D856" s="72" t="s">
        <v>839</v>
      </c>
      <c r="E856" s="72" t="s">
        <v>791</v>
      </c>
      <c r="F856" s="72">
        <v>3.125E-2</v>
      </c>
      <c r="G856" s="72">
        <v>0</v>
      </c>
      <c r="H856" s="72">
        <v>1.37</v>
      </c>
      <c r="I856" s="12" t="s">
        <v>453</v>
      </c>
      <c r="J856" s="72" t="s">
        <v>1130</v>
      </c>
      <c r="K856" s="72"/>
      <c r="L856" s="72"/>
      <c r="M856" s="72"/>
      <c r="N856" s="72"/>
      <c r="O856" s="72"/>
      <c r="P856" s="72"/>
      <c r="Q856" s="72"/>
      <c r="R856" s="72"/>
      <c r="S856" s="72"/>
      <c r="T856" s="318" t="str">
        <f t="shared" si="156"/>
        <v>トラック・バス</v>
      </c>
      <c r="U856" s="300" t="str">
        <f t="shared" si="157"/>
        <v>メタノール</v>
      </c>
      <c r="V856" s="300" t="str">
        <f t="shared" si="158"/>
        <v>2.5～3.5 t</v>
      </c>
      <c r="W856" s="300" t="str">
        <f t="shared" si="159"/>
        <v>H17</v>
      </c>
      <c r="X856" s="301" t="str">
        <f t="shared" si="160"/>
        <v>DHF</v>
      </c>
      <c r="Y856" s="380" t="s">
        <v>1057</v>
      </c>
      <c r="Z856" s="300">
        <f t="shared" si="161"/>
        <v>3.125E-2</v>
      </c>
      <c r="AA856" s="300">
        <f t="shared" si="162"/>
        <v>0</v>
      </c>
      <c r="AB856" s="361">
        <f t="shared" si="163"/>
        <v>1.37</v>
      </c>
    </row>
    <row r="857" spans="1:35" s="272" customFormat="1" x14ac:dyDescent="0.2">
      <c r="A857" s="72" t="str">
        <f t="shared" si="165"/>
        <v>貨3メLHF</v>
      </c>
      <c r="B857" s="72" t="s">
        <v>944</v>
      </c>
      <c r="C857" s="72" t="s">
        <v>943</v>
      </c>
      <c r="D857" s="72" t="s">
        <v>1100</v>
      </c>
      <c r="E857" s="72" t="s">
        <v>471</v>
      </c>
      <c r="F857" s="72">
        <v>7.4999999999999997E-2</v>
      </c>
      <c r="G857" s="72">
        <v>0</v>
      </c>
      <c r="H857" s="72">
        <v>1.37</v>
      </c>
      <c r="I857" s="12" t="s">
        <v>453</v>
      </c>
      <c r="J857" s="72"/>
      <c r="K857" s="72"/>
      <c r="L857" s="72"/>
      <c r="M857" s="72"/>
      <c r="N857" s="72"/>
      <c r="O857" s="72"/>
      <c r="P857" s="72"/>
      <c r="Q857" s="72"/>
      <c r="R857" s="72"/>
      <c r="S857" s="72"/>
      <c r="T857" s="318" t="str">
        <f t="shared" si="156"/>
        <v>トラック・バス</v>
      </c>
      <c r="U857" s="300" t="str">
        <f t="shared" si="157"/>
        <v>メタノール</v>
      </c>
      <c r="V857" s="300" t="str">
        <f t="shared" si="158"/>
        <v>2.5～3.5 t</v>
      </c>
      <c r="W857" s="300" t="str">
        <f t="shared" si="159"/>
        <v>H21</v>
      </c>
      <c r="X857" s="301" t="str">
        <f t="shared" si="160"/>
        <v>LHF</v>
      </c>
      <c r="Y857" s="380"/>
      <c r="Z857" s="300">
        <f t="shared" si="161"/>
        <v>7.4999999999999997E-2</v>
      </c>
      <c r="AA857" s="300">
        <f t="shared" si="162"/>
        <v>0</v>
      </c>
      <c r="AB857" s="361">
        <f t="shared" si="163"/>
        <v>1.37</v>
      </c>
    </row>
    <row r="858" spans="1:35" s="272" customFormat="1" x14ac:dyDescent="0.2">
      <c r="A858" s="72" t="str">
        <f t="shared" si="165"/>
        <v>貨3メLGF</v>
      </c>
      <c r="B858" s="72" t="s">
        <v>944</v>
      </c>
      <c r="C858" s="72" t="s">
        <v>943</v>
      </c>
      <c r="D858" s="72" t="s">
        <v>1100</v>
      </c>
      <c r="E858" s="72" t="s">
        <v>472</v>
      </c>
      <c r="F858" s="72">
        <v>3.7499999999999999E-2</v>
      </c>
      <c r="G858" s="72">
        <v>0</v>
      </c>
      <c r="H858" s="72">
        <v>1.37</v>
      </c>
      <c r="I858" s="12" t="s">
        <v>453</v>
      </c>
      <c r="J858" s="72" t="s">
        <v>242</v>
      </c>
      <c r="K858" s="72"/>
      <c r="L858" s="72"/>
      <c r="M858" s="72"/>
      <c r="N858" s="72"/>
      <c r="O858" s="72"/>
      <c r="P858" s="72"/>
      <c r="Q858" s="72"/>
      <c r="R858" s="72"/>
      <c r="S858" s="72"/>
      <c r="T858" s="318" t="str">
        <f t="shared" si="156"/>
        <v>トラック・バス</v>
      </c>
      <c r="U858" s="300" t="str">
        <f t="shared" si="157"/>
        <v>メタノール</v>
      </c>
      <c r="V858" s="300" t="str">
        <f t="shared" si="158"/>
        <v>2.5～3.5 t</v>
      </c>
      <c r="W858" s="300" t="str">
        <f t="shared" si="159"/>
        <v>H21</v>
      </c>
      <c r="X858" s="301" t="str">
        <f t="shared" si="160"/>
        <v>LGF</v>
      </c>
      <c r="Y858" s="380"/>
      <c r="Z858" s="300">
        <f t="shared" si="161"/>
        <v>3.7499999999999999E-2</v>
      </c>
      <c r="AA858" s="300">
        <f t="shared" si="162"/>
        <v>0</v>
      </c>
      <c r="AB858" s="361">
        <f t="shared" si="163"/>
        <v>1.37</v>
      </c>
      <c r="AD858" s="72"/>
      <c r="AE858" s="72"/>
      <c r="AF858" s="72"/>
      <c r="AG858" s="72"/>
      <c r="AH858" s="72"/>
      <c r="AI858" s="72"/>
    </row>
    <row r="859" spans="1:35" s="272" customFormat="1" x14ac:dyDescent="0.2">
      <c r="A859" s="72" t="str">
        <f t="shared" si="165"/>
        <v>貨3メMHF</v>
      </c>
      <c r="B859" s="72" t="s">
        <v>944</v>
      </c>
      <c r="C859" s="72" t="s">
        <v>943</v>
      </c>
      <c r="D859" s="72" t="s">
        <v>1100</v>
      </c>
      <c r="E859" s="72" t="s">
        <v>473</v>
      </c>
      <c r="F859" s="72">
        <v>3.7499999999999999E-2</v>
      </c>
      <c r="G859" s="72">
        <v>0</v>
      </c>
      <c r="H859" s="72">
        <v>1.37</v>
      </c>
      <c r="I859" s="12" t="s">
        <v>453</v>
      </c>
      <c r="J859" s="72" t="s">
        <v>1056</v>
      </c>
      <c r="K859" s="72"/>
      <c r="L859" s="72"/>
      <c r="M859" s="72"/>
      <c r="N859" s="72"/>
      <c r="O859" s="72"/>
      <c r="P859" s="72"/>
      <c r="Q859" s="72"/>
      <c r="R859" s="72"/>
      <c r="S859" s="72"/>
      <c r="T859" s="318" t="str">
        <f t="shared" si="156"/>
        <v>トラック・バス</v>
      </c>
      <c r="U859" s="300" t="str">
        <f t="shared" si="157"/>
        <v>メタノール</v>
      </c>
      <c r="V859" s="300" t="str">
        <f t="shared" si="158"/>
        <v>2.5～3.5 t</v>
      </c>
      <c r="W859" s="300" t="str">
        <f t="shared" si="159"/>
        <v>H21</v>
      </c>
      <c r="X859" s="301" t="str">
        <f t="shared" si="160"/>
        <v>MHF</v>
      </c>
      <c r="Y859" s="380" t="s">
        <v>1056</v>
      </c>
      <c r="Z859" s="300">
        <f t="shared" si="161"/>
        <v>3.7499999999999999E-2</v>
      </c>
      <c r="AA859" s="300">
        <f t="shared" si="162"/>
        <v>0</v>
      </c>
      <c r="AB859" s="361">
        <f t="shared" si="163"/>
        <v>1.37</v>
      </c>
      <c r="AD859" s="72"/>
      <c r="AE859" s="72"/>
      <c r="AF859" s="72"/>
      <c r="AG859" s="72"/>
      <c r="AH859" s="72"/>
      <c r="AI859" s="72"/>
    </row>
    <row r="860" spans="1:35" x14ac:dyDescent="0.2">
      <c r="A860" s="72" t="str">
        <f t="shared" si="165"/>
        <v>貨3メMGF</v>
      </c>
      <c r="B860" s="72" t="s">
        <v>944</v>
      </c>
      <c r="C860" s="72" t="s">
        <v>943</v>
      </c>
      <c r="D860" s="72" t="s">
        <v>1100</v>
      </c>
      <c r="E860" s="72" t="s">
        <v>474</v>
      </c>
      <c r="F860" s="72">
        <v>3.7499999999999999E-2</v>
      </c>
      <c r="G860" s="72">
        <v>0</v>
      </c>
      <c r="H860" s="72">
        <v>1.37</v>
      </c>
      <c r="I860" s="12" t="s">
        <v>453</v>
      </c>
      <c r="J860" s="72" t="s">
        <v>1114</v>
      </c>
      <c r="K860" s="272"/>
      <c r="L860" s="272"/>
      <c r="M860" s="272"/>
      <c r="N860" s="272"/>
      <c r="O860" s="272"/>
      <c r="P860" s="272"/>
      <c r="Q860" s="272"/>
      <c r="R860" s="272"/>
      <c r="S860" s="272"/>
      <c r="T860" s="318" t="str">
        <f t="shared" si="156"/>
        <v>トラック・バス</v>
      </c>
      <c r="U860" s="300" t="str">
        <f t="shared" si="157"/>
        <v>メタノール</v>
      </c>
      <c r="V860" s="300" t="str">
        <f t="shared" si="158"/>
        <v>2.5～3.5 t</v>
      </c>
      <c r="W860" s="300" t="str">
        <f t="shared" si="159"/>
        <v>H21</v>
      </c>
      <c r="X860" s="301" t="str">
        <f t="shared" si="160"/>
        <v>MGF</v>
      </c>
      <c r="Y860" s="380" t="s">
        <v>1056</v>
      </c>
      <c r="Z860" s="300">
        <f t="shared" si="161"/>
        <v>3.7499999999999999E-2</v>
      </c>
      <c r="AA860" s="300">
        <f t="shared" si="162"/>
        <v>0</v>
      </c>
      <c r="AB860" s="361">
        <f t="shared" si="163"/>
        <v>1.37</v>
      </c>
    </row>
    <row r="861" spans="1:35" x14ac:dyDescent="0.2">
      <c r="A861" s="72" t="str">
        <f t="shared" si="165"/>
        <v>貨3メRHF</v>
      </c>
      <c r="B861" s="72" t="s">
        <v>944</v>
      </c>
      <c r="C861" s="72" t="s">
        <v>943</v>
      </c>
      <c r="D861" s="72" t="s">
        <v>1100</v>
      </c>
      <c r="E861" s="72" t="s">
        <v>475</v>
      </c>
      <c r="F861" s="72">
        <v>1.8749999999999999E-2</v>
      </c>
      <c r="G861" s="72">
        <v>0</v>
      </c>
      <c r="H861" s="72">
        <v>1.37</v>
      </c>
      <c r="I861" s="12" t="s">
        <v>453</v>
      </c>
      <c r="J861" s="72" t="s">
        <v>1057</v>
      </c>
      <c r="K861" s="272"/>
      <c r="L861" s="272"/>
      <c r="M861" s="272"/>
      <c r="N861" s="272"/>
      <c r="O861" s="272"/>
      <c r="P861" s="272"/>
      <c r="Q861" s="272"/>
      <c r="R861" s="272"/>
      <c r="S861" s="272"/>
      <c r="T861" s="318" t="str">
        <f t="shared" si="156"/>
        <v>トラック・バス</v>
      </c>
      <c r="U861" s="300" t="str">
        <f t="shared" si="157"/>
        <v>メタノール</v>
      </c>
      <c r="V861" s="300" t="str">
        <f t="shared" si="158"/>
        <v>2.5～3.5 t</v>
      </c>
      <c r="W861" s="300" t="str">
        <f t="shared" si="159"/>
        <v>H21</v>
      </c>
      <c r="X861" s="301" t="str">
        <f t="shared" si="160"/>
        <v>RHF</v>
      </c>
      <c r="Y861" s="380" t="s">
        <v>1057</v>
      </c>
      <c r="Z861" s="300">
        <f t="shared" si="161"/>
        <v>1.8749999999999999E-2</v>
      </c>
      <c r="AA861" s="300">
        <f t="shared" si="162"/>
        <v>0</v>
      </c>
      <c r="AB861" s="361">
        <f t="shared" si="163"/>
        <v>1.37</v>
      </c>
    </row>
    <row r="862" spans="1:35" x14ac:dyDescent="0.2">
      <c r="A862" s="72" t="str">
        <f t="shared" si="165"/>
        <v>貨3メRGF</v>
      </c>
      <c r="B862" s="72" t="s">
        <v>944</v>
      </c>
      <c r="C862" s="72" t="s">
        <v>943</v>
      </c>
      <c r="D862" s="72" t="s">
        <v>1100</v>
      </c>
      <c r="E862" s="72" t="s">
        <v>476</v>
      </c>
      <c r="F862" s="72">
        <v>1.8749999999999999E-2</v>
      </c>
      <c r="G862" s="72">
        <v>0</v>
      </c>
      <c r="H862" s="284">
        <v>1.37</v>
      </c>
      <c r="I862" s="12" t="s">
        <v>453</v>
      </c>
      <c r="J862" s="72" t="s">
        <v>1104</v>
      </c>
      <c r="K862" s="272"/>
      <c r="L862" s="272"/>
      <c r="M862" s="272"/>
      <c r="N862" s="272"/>
      <c r="O862" s="272"/>
      <c r="P862" s="272"/>
      <c r="Q862" s="272"/>
      <c r="R862" s="272"/>
      <c r="S862" s="272"/>
      <c r="T862" s="318" t="str">
        <f t="shared" si="156"/>
        <v>トラック・バス</v>
      </c>
      <c r="U862" s="300" t="str">
        <f t="shared" si="157"/>
        <v>メタノール</v>
      </c>
      <c r="V862" s="300" t="str">
        <f t="shared" si="158"/>
        <v>2.5～3.5 t</v>
      </c>
      <c r="W862" s="300" t="str">
        <f t="shared" si="159"/>
        <v>H21</v>
      </c>
      <c r="X862" s="301" t="str">
        <f t="shared" si="160"/>
        <v>RGF</v>
      </c>
      <c r="Y862" s="380" t="s">
        <v>1057</v>
      </c>
      <c r="Z862" s="300">
        <f t="shared" si="161"/>
        <v>1.8749999999999999E-2</v>
      </c>
      <c r="AA862" s="300">
        <f t="shared" si="162"/>
        <v>0</v>
      </c>
      <c r="AB862" s="361">
        <f t="shared" si="163"/>
        <v>1.37</v>
      </c>
    </row>
    <row r="863" spans="1:35" x14ac:dyDescent="0.2">
      <c r="A863" s="72" t="str">
        <f t="shared" si="165"/>
        <v>貨3メQHF</v>
      </c>
      <c r="B863" s="72" t="s">
        <v>944</v>
      </c>
      <c r="C863" s="72" t="s">
        <v>943</v>
      </c>
      <c r="D863" s="72" t="s">
        <v>1100</v>
      </c>
      <c r="E863" s="72" t="s">
        <v>477</v>
      </c>
      <c r="F863" s="72">
        <v>6.7500000000000004E-2</v>
      </c>
      <c r="G863" s="72">
        <v>0</v>
      </c>
      <c r="H863" s="72">
        <v>1.37</v>
      </c>
      <c r="I863" s="12" t="s">
        <v>453</v>
      </c>
      <c r="J863" s="72" t="s">
        <v>802</v>
      </c>
      <c r="K863" s="272"/>
      <c r="L863" s="272"/>
      <c r="M863" s="272"/>
      <c r="N863" s="272"/>
      <c r="O863" s="272"/>
      <c r="P863" s="272"/>
      <c r="Q863" s="272"/>
      <c r="R863" s="272"/>
      <c r="S863" s="272"/>
      <c r="T863" s="318" t="str">
        <f t="shared" si="156"/>
        <v>トラック・バス</v>
      </c>
      <c r="U863" s="300" t="str">
        <f t="shared" si="157"/>
        <v>メタノール</v>
      </c>
      <c r="V863" s="300" t="str">
        <f t="shared" si="158"/>
        <v>2.5～3.5 t</v>
      </c>
      <c r="W863" s="300" t="str">
        <f t="shared" si="159"/>
        <v>H21</v>
      </c>
      <c r="X863" s="301" t="str">
        <f t="shared" si="160"/>
        <v>QHF</v>
      </c>
      <c r="Y863" s="380" t="s">
        <v>1705</v>
      </c>
      <c r="Z863" s="300">
        <f t="shared" si="161"/>
        <v>6.7500000000000004E-2</v>
      </c>
      <c r="AA863" s="300">
        <f t="shared" si="162"/>
        <v>0</v>
      </c>
      <c r="AB863" s="361">
        <f t="shared" si="163"/>
        <v>1.37</v>
      </c>
    </row>
    <row r="864" spans="1:35" x14ac:dyDescent="0.2">
      <c r="A864" s="72" t="str">
        <f t="shared" si="165"/>
        <v>貨3メQGF</v>
      </c>
      <c r="B864" s="72" t="s">
        <v>944</v>
      </c>
      <c r="C864" s="72" t="s">
        <v>943</v>
      </c>
      <c r="D864" s="72" t="s">
        <v>1100</v>
      </c>
      <c r="E864" s="72" t="s">
        <v>478</v>
      </c>
      <c r="F864" s="72">
        <v>6.7500000000000004E-2</v>
      </c>
      <c r="G864" s="72">
        <v>0</v>
      </c>
      <c r="H864" s="72">
        <v>1.37</v>
      </c>
      <c r="I864" s="12" t="s">
        <v>453</v>
      </c>
      <c r="J864" s="72" t="s">
        <v>803</v>
      </c>
      <c r="K864" s="272"/>
      <c r="L864" s="272"/>
      <c r="M864" s="272"/>
      <c r="N864" s="272"/>
      <c r="O864" s="272"/>
      <c r="P864" s="272"/>
      <c r="Q864" s="272"/>
      <c r="R864" s="272"/>
      <c r="S864" s="272"/>
      <c r="T864" s="318" t="str">
        <f t="shared" si="156"/>
        <v>トラック・バス</v>
      </c>
      <c r="U864" s="300" t="str">
        <f t="shared" si="157"/>
        <v>メタノール</v>
      </c>
      <c r="V864" s="300" t="str">
        <f t="shared" si="158"/>
        <v>2.5～3.5 t</v>
      </c>
      <c r="W864" s="300" t="str">
        <f t="shared" si="159"/>
        <v>H21</v>
      </c>
      <c r="X864" s="301" t="str">
        <f t="shared" si="160"/>
        <v>QGF</v>
      </c>
      <c r="Y864" s="380" t="s">
        <v>1705</v>
      </c>
      <c r="Z864" s="300">
        <f t="shared" si="161"/>
        <v>6.7500000000000004E-2</v>
      </c>
      <c r="AA864" s="300">
        <f t="shared" si="162"/>
        <v>0</v>
      </c>
      <c r="AB864" s="361">
        <f t="shared" si="163"/>
        <v>1.37</v>
      </c>
    </row>
    <row r="865" spans="1:28" x14ac:dyDescent="0.2">
      <c r="A865" s="72" t="str">
        <f t="shared" ref="A865:A872" si="166">CONCATENATE(C865,E865)</f>
        <v>貨3メ3HF</v>
      </c>
      <c r="B865" s="72" t="s">
        <v>944</v>
      </c>
      <c r="C865" s="72" t="s">
        <v>943</v>
      </c>
      <c r="D865" s="72" t="s">
        <v>1286</v>
      </c>
      <c r="E865" s="72" t="s">
        <v>1223</v>
      </c>
      <c r="F865" s="72">
        <v>0.12</v>
      </c>
      <c r="G865" s="72">
        <v>0</v>
      </c>
      <c r="H865" s="284">
        <v>1.37</v>
      </c>
      <c r="I865" s="12" t="s">
        <v>453</v>
      </c>
      <c r="K865" s="272"/>
      <c r="L865" s="272"/>
      <c r="M865" s="272"/>
      <c r="N865" s="272"/>
      <c r="O865" s="272"/>
      <c r="P865" s="272"/>
      <c r="Q865" s="272"/>
      <c r="R865" s="272"/>
      <c r="S865" s="272"/>
      <c r="T865" s="318" t="str">
        <f t="shared" si="156"/>
        <v>トラック・バス</v>
      </c>
      <c r="U865" s="300" t="str">
        <f t="shared" si="157"/>
        <v>メタノール</v>
      </c>
      <c r="V865" s="300" t="str">
        <f t="shared" si="158"/>
        <v>2.5～3.5 t</v>
      </c>
      <c r="W865" s="300" t="str">
        <f t="shared" si="159"/>
        <v>H30</v>
      </c>
      <c r="X865" s="301" t="str">
        <f t="shared" si="160"/>
        <v>3HF</v>
      </c>
      <c r="Y865" s="380"/>
      <c r="Z865" s="300">
        <f t="shared" si="161"/>
        <v>0.12</v>
      </c>
      <c r="AA865" s="300">
        <f t="shared" si="162"/>
        <v>0</v>
      </c>
      <c r="AB865" s="361">
        <f t="shared" si="163"/>
        <v>1.37</v>
      </c>
    </row>
    <row r="866" spans="1:28" x14ac:dyDescent="0.2">
      <c r="A866" s="72" t="str">
        <f t="shared" si="166"/>
        <v>貨3メ3GF</v>
      </c>
      <c r="B866" s="72" t="s">
        <v>944</v>
      </c>
      <c r="C866" s="72" t="s">
        <v>943</v>
      </c>
      <c r="D866" s="72" t="s">
        <v>1286</v>
      </c>
      <c r="E866" s="72" t="s">
        <v>1220</v>
      </c>
      <c r="F866" s="72">
        <v>0.06</v>
      </c>
      <c r="G866" s="72">
        <v>0</v>
      </c>
      <c r="H866" s="72">
        <v>1.37</v>
      </c>
      <c r="I866" s="12" t="s">
        <v>453</v>
      </c>
      <c r="T866" s="318" t="str">
        <f t="shared" si="156"/>
        <v>トラック・バス</v>
      </c>
      <c r="U866" s="300" t="str">
        <f t="shared" si="157"/>
        <v>メタノール</v>
      </c>
      <c r="V866" s="300" t="str">
        <f t="shared" si="158"/>
        <v>2.5～3.5 t</v>
      </c>
      <c r="W866" s="300" t="str">
        <f t="shared" si="159"/>
        <v>H30</v>
      </c>
      <c r="X866" s="301" t="str">
        <f t="shared" si="160"/>
        <v>3GF</v>
      </c>
      <c r="Y866" s="380"/>
      <c r="Z866" s="300">
        <f t="shared" si="161"/>
        <v>0.06</v>
      </c>
      <c r="AA866" s="300">
        <f t="shared" si="162"/>
        <v>0</v>
      </c>
      <c r="AB866" s="361">
        <f t="shared" si="163"/>
        <v>1.37</v>
      </c>
    </row>
    <row r="867" spans="1:28" x14ac:dyDescent="0.2">
      <c r="A867" s="72" t="str">
        <f t="shared" si="166"/>
        <v>貨3メ4HF</v>
      </c>
      <c r="B867" s="72" t="s">
        <v>944</v>
      </c>
      <c r="C867" s="72" t="s">
        <v>943</v>
      </c>
      <c r="D867" s="72" t="s">
        <v>1286</v>
      </c>
      <c r="E867" s="72" t="s">
        <v>1412</v>
      </c>
      <c r="F867" s="72">
        <v>0.09</v>
      </c>
      <c r="G867" s="72">
        <v>0</v>
      </c>
      <c r="H867" s="72">
        <v>1.37</v>
      </c>
      <c r="I867" s="12" t="s">
        <v>453</v>
      </c>
      <c r="T867" s="318" t="str">
        <f t="shared" si="156"/>
        <v>トラック・バス</v>
      </c>
      <c r="U867" s="300" t="str">
        <f t="shared" si="157"/>
        <v>メタノール</v>
      </c>
      <c r="V867" s="300" t="str">
        <f t="shared" si="158"/>
        <v>2.5～3.5 t</v>
      </c>
      <c r="W867" s="300" t="str">
        <f t="shared" si="159"/>
        <v>H30</v>
      </c>
      <c r="X867" s="301" t="str">
        <f t="shared" si="160"/>
        <v>4HF</v>
      </c>
      <c r="Y867" s="380" t="s">
        <v>1704</v>
      </c>
      <c r="Z867" s="300">
        <f t="shared" si="161"/>
        <v>0.09</v>
      </c>
      <c r="AA867" s="300">
        <f t="shared" si="162"/>
        <v>0</v>
      </c>
      <c r="AB867" s="361">
        <f t="shared" si="163"/>
        <v>1.37</v>
      </c>
    </row>
    <row r="868" spans="1:28" x14ac:dyDescent="0.2">
      <c r="A868" s="72" t="str">
        <f t="shared" si="166"/>
        <v>貨3メ4GF</v>
      </c>
      <c r="B868" s="72" t="s">
        <v>944</v>
      </c>
      <c r="C868" s="72" t="s">
        <v>943</v>
      </c>
      <c r="D868" s="72" t="s">
        <v>1286</v>
      </c>
      <c r="E868" s="72" t="s">
        <v>1413</v>
      </c>
      <c r="F868" s="72">
        <v>0.09</v>
      </c>
      <c r="G868" s="72">
        <v>0</v>
      </c>
      <c r="H868" s="72">
        <v>1.37</v>
      </c>
      <c r="I868" s="12" t="s">
        <v>453</v>
      </c>
      <c r="T868" s="318" t="str">
        <f t="shared" si="156"/>
        <v>トラック・バス</v>
      </c>
      <c r="U868" s="300" t="str">
        <f t="shared" si="157"/>
        <v>メタノール</v>
      </c>
      <c r="V868" s="300" t="str">
        <f t="shared" si="158"/>
        <v>2.5～3.5 t</v>
      </c>
      <c r="W868" s="300" t="str">
        <f t="shared" si="159"/>
        <v>H30</v>
      </c>
      <c r="X868" s="301" t="str">
        <f t="shared" si="160"/>
        <v>4GF</v>
      </c>
      <c r="Y868" s="380" t="s">
        <v>1704</v>
      </c>
      <c r="Z868" s="300">
        <f t="shared" si="161"/>
        <v>0.09</v>
      </c>
      <c r="AA868" s="300">
        <f t="shared" si="162"/>
        <v>0</v>
      </c>
      <c r="AB868" s="361">
        <f t="shared" si="163"/>
        <v>1.37</v>
      </c>
    </row>
    <row r="869" spans="1:28" x14ac:dyDescent="0.2">
      <c r="A869" s="72" t="str">
        <f t="shared" si="166"/>
        <v>貨3メ5HF</v>
      </c>
      <c r="B869" s="72" t="s">
        <v>944</v>
      </c>
      <c r="C869" s="72" t="s">
        <v>943</v>
      </c>
      <c r="D869" s="72" t="s">
        <v>1286</v>
      </c>
      <c r="E869" s="72" t="s">
        <v>1414</v>
      </c>
      <c r="F869" s="72">
        <v>0.06</v>
      </c>
      <c r="G869" s="72">
        <v>0</v>
      </c>
      <c r="H869" s="72">
        <v>1.37</v>
      </c>
      <c r="I869" s="12" t="s">
        <v>453</v>
      </c>
      <c r="T869" s="318" t="str">
        <f t="shared" si="156"/>
        <v>トラック・バス</v>
      </c>
      <c r="U869" s="300" t="str">
        <f t="shared" si="157"/>
        <v>メタノール</v>
      </c>
      <c r="V869" s="300" t="str">
        <f t="shared" si="158"/>
        <v>2.5～3.5 t</v>
      </c>
      <c r="W869" s="300" t="str">
        <f t="shared" si="159"/>
        <v>H30</v>
      </c>
      <c r="X869" s="301" t="str">
        <f t="shared" si="160"/>
        <v>5HF</v>
      </c>
      <c r="Y869" s="380" t="s">
        <v>1057</v>
      </c>
      <c r="Z869" s="300">
        <f t="shared" si="161"/>
        <v>0.06</v>
      </c>
      <c r="AA869" s="300">
        <f t="shared" si="162"/>
        <v>0</v>
      </c>
      <c r="AB869" s="361">
        <f t="shared" si="163"/>
        <v>1.37</v>
      </c>
    </row>
    <row r="870" spans="1:28" x14ac:dyDescent="0.2">
      <c r="A870" s="72" t="str">
        <f t="shared" si="166"/>
        <v>貨3メ5GF</v>
      </c>
      <c r="B870" s="72" t="s">
        <v>944</v>
      </c>
      <c r="C870" s="72" t="s">
        <v>943</v>
      </c>
      <c r="D870" s="72" t="s">
        <v>1286</v>
      </c>
      <c r="E870" s="72" t="s">
        <v>1415</v>
      </c>
      <c r="F870" s="72">
        <v>0.06</v>
      </c>
      <c r="G870" s="72">
        <v>0</v>
      </c>
      <c r="H870" s="72">
        <v>1.37</v>
      </c>
      <c r="I870" s="12" t="s">
        <v>453</v>
      </c>
      <c r="T870" s="318" t="str">
        <f t="shared" si="156"/>
        <v>トラック・バス</v>
      </c>
      <c r="U870" s="300" t="str">
        <f t="shared" si="157"/>
        <v>メタノール</v>
      </c>
      <c r="V870" s="300" t="str">
        <f t="shared" si="158"/>
        <v>2.5～3.5 t</v>
      </c>
      <c r="W870" s="300" t="str">
        <f t="shared" si="159"/>
        <v>H30</v>
      </c>
      <c r="X870" s="301" t="str">
        <f t="shared" si="160"/>
        <v>5GF</v>
      </c>
      <c r="Y870" s="380" t="s">
        <v>1057</v>
      </c>
      <c r="Z870" s="300">
        <f t="shared" si="161"/>
        <v>0.06</v>
      </c>
      <c r="AA870" s="300">
        <f t="shared" si="162"/>
        <v>0</v>
      </c>
      <c r="AB870" s="361">
        <f t="shared" si="163"/>
        <v>1.37</v>
      </c>
    </row>
    <row r="871" spans="1:28" x14ac:dyDescent="0.2">
      <c r="A871" s="72" t="str">
        <f t="shared" si="166"/>
        <v>貨3メ6HF</v>
      </c>
      <c r="B871" s="72" t="s">
        <v>944</v>
      </c>
      <c r="C871" s="72" t="s">
        <v>943</v>
      </c>
      <c r="D871" s="72" t="s">
        <v>1286</v>
      </c>
      <c r="E871" s="72" t="s">
        <v>1416</v>
      </c>
      <c r="F871" s="72">
        <v>0.03</v>
      </c>
      <c r="G871" s="72">
        <v>0</v>
      </c>
      <c r="H871" s="72">
        <v>1.37</v>
      </c>
      <c r="I871" s="12" t="s">
        <v>453</v>
      </c>
      <c r="T871" s="318" t="str">
        <f t="shared" si="156"/>
        <v>トラック・バス</v>
      </c>
      <c r="U871" s="300" t="str">
        <f t="shared" si="157"/>
        <v>メタノール</v>
      </c>
      <c r="V871" s="300" t="str">
        <f t="shared" si="158"/>
        <v>2.5～3.5 t</v>
      </c>
      <c r="W871" s="300" t="str">
        <f t="shared" si="159"/>
        <v>H30</v>
      </c>
      <c r="X871" s="301" t="str">
        <f t="shared" si="160"/>
        <v>6HF</v>
      </c>
      <c r="Y871" s="380" t="s">
        <v>1706</v>
      </c>
      <c r="Z871" s="300">
        <f t="shared" si="161"/>
        <v>0.03</v>
      </c>
      <c r="AA871" s="300">
        <f t="shared" si="162"/>
        <v>0</v>
      </c>
      <c r="AB871" s="361">
        <f t="shared" si="163"/>
        <v>1.37</v>
      </c>
    </row>
    <row r="872" spans="1:28" x14ac:dyDescent="0.2">
      <c r="A872" s="72" t="str">
        <f t="shared" si="166"/>
        <v>貨3メ6GF</v>
      </c>
      <c r="B872" s="72" t="s">
        <v>944</v>
      </c>
      <c r="C872" s="72" t="s">
        <v>943</v>
      </c>
      <c r="D872" s="72" t="s">
        <v>1286</v>
      </c>
      <c r="E872" s="72" t="s">
        <v>1417</v>
      </c>
      <c r="F872" s="72">
        <v>0.03</v>
      </c>
      <c r="G872" s="72">
        <v>0</v>
      </c>
      <c r="H872" s="72">
        <v>1.37</v>
      </c>
      <c r="I872" s="12" t="s">
        <v>453</v>
      </c>
      <c r="T872" s="318" t="str">
        <f t="shared" si="156"/>
        <v>トラック・バス</v>
      </c>
      <c r="U872" s="300" t="str">
        <f t="shared" si="157"/>
        <v>メタノール</v>
      </c>
      <c r="V872" s="300" t="str">
        <f t="shared" si="158"/>
        <v>2.5～3.5 t</v>
      </c>
      <c r="W872" s="300" t="str">
        <f t="shared" si="159"/>
        <v>H30</v>
      </c>
      <c r="X872" s="301" t="str">
        <f t="shared" si="160"/>
        <v>6GF</v>
      </c>
      <c r="Y872" s="380" t="s">
        <v>1706</v>
      </c>
      <c r="Z872" s="300">
        <f t="shared" si="161"/>
        <v>0.03</v>
      </c>
      <c r="AA872" s="300">
        <f t="shared" si="162"/>
        <v>0</v>
      </c>
      <c r="AB872" s="361">
        <f t="shared" si="163"/>
        <v>1.37</v>
      </c>
    </row>
    <row r="873" spans="1:28" x14ac:dyDescent="0.2">
      <c r="A873" s="72" t="str">
        <f t="shared" ref="A873:A904" si="167">CONCATENATE(C873,E873)</f>
        <v>貨4メTR</v>
      </c>
      <c r="B873" s="72" t="s">
        <v>946</v>
      </c>
      <c r="C873" s="72" t="s">
        <v>945</v>
      </c>
      <c r="D873" s="72" t="s">
        <v>29</v>
      </c>
      <c r="E873" s="72" t="s">
        <v>434</v>
      </c>
      <c r="F873" s="72">
        <v>9.7500000000000003E-2</v>
      </c>
      <c r="G873" s="72">
        <v>0</v>
      </c>
      <c r="H873" s="72">
        <v>1.37</v>
      </c>
      <c r="I873" s="12" t="s">
        <v>453</v>
      </c>
      <c r="J873" s="72" t="s">
        <v>454</v>
      </c>
      <c r="T873" s="318" t="str">
        <f t="shared" si="156"/>
        <v>トラック・バス</v>
      </c>
      <c r="U873" s="300" t="str">
        <f t="shared" si="157"/>
        <v>メタノール</v>
      </c>
      <c r="V873" s="300" t="str">
        <f t="shared" si="158"/>
        <v>3.5 t～</v>
      </c>
      <c r="W873" s="300" t="str">
        <f t="shared" si="159"/>
        <v>H15,H16</v>
      </c>
      <c r="X873" s="301" t="str">
        <f t="shared" si="160"/>
        <v>TR</v>
      </c>
      <c r="Y873" s="380" t="s">
        <v>1713</v>
      </c>
      <c r="Z873" s="300">
        <f t="shared" si="161"/>
        <v>9.7500000000000003E-2</v>
      </c>
      <c r="AA873" s="300">
        <f t="shared" si="162"/>
        <v>0</v>
      </c>
      <c r="AB873" s="361">
        <f t="shared" si="163"/>
        <v>1.37</v>
      </c>
    </row>
    <row r="874" spans="1:28" x14ac:dyDescent="0.2">
      <c r="A874" s="72" t="str">
        <f t="shared" si="167"/>
        <v>貨4メLR</v>
      </c>
      <c r="B874" s="72" t="s">
        <v>946</v>
      </c>
      <c r="C874" s="72" t="s">
        <v>945</v>
      </c>
      <c r="D874" s="72" t="s">
        <v>29</v>
      </c>
      <c r="E874" s="72" t="s">
        <v>435</v>
      </c>
      <c r="F874" s="72">
        <v>6.5000000000000002E-2</v>
      </c>
      <c r="G874" s="72">
        <v>0</v>
      </c>
      <c r="H874" s="72">
        <v>1.37</v>
      </c>
      <c r="I874" s="12" t="s">
        <v>453</v>
      </c>
      <c r="J874" s="72" t="s">
        <v>455</v>
      </c>
      <c r="T874" s="318" t="str">
        <f t="shared" si="156"/>
        <v>トラック・バス</v>
      </c>
      <c r="U874" s="300" t="str">
        <f t="shared" si="157"/>
        <v>メタノール</v>
      </c>
      <c r="V874" s="300" t="str">
        <f t="shared" si="158"/>
        <v>3.5 t～</v>
      </c>
      <c r="W874" s="300" t="str">
        <f t="shared" si="159"/>
        <v>H15,H16</v>
      </c>
      <c r="X874" s="301" t="str">
        <f t="shared" si="160"/>
        <v>LR</v>
      </c>
      <c r="Y874" s="380" t="s">
        <v>1714</v>
      </c>
      <c r="Z874" s="300">
        <f t="shared" si="161"/>
        <v>6.5000000000000002E-2</v>
      </c>
      <c r="AA874" s="300">
        <f t="shared" si="162"/>
        <v>0</v>
      </c>
      <c r="AB874" s="361">
        <f t="shared" si="163"/>
        <v>1.37</v>
      </c>
    </row>
    <row r="875" spans="1:28" x14ac:dyDescent="0.2">
      <c r="A875" s="72" t="str">
        <f t="shared" si="167"/>
        <v>貨4メUR</v>
      </c>
      <c r="B875" s="72" t="s">
        <v>946</v>
      </c>
      <c r="C875" s="72" t="s">
        <v>945</v>
      </c>
      <c r="D875" s="72" t="s">
        <v>29</v>
      </c>
      <c r="E875" s="72" t="s">
        <v>436</v>
      </c>
      <c r="F875" s="72">
        <v>3.2500000000000001E-2</v>
      </c>
      <c r="G875" s="72">
        <v>0</v>
      </c>
      <c r="H875" s="72">
        <v>1.37</v>
      </c>
      <c r="I875" s="12" t="s">
        <v>453</v>
      </c>
      <c r="J875" s="72" t="s">
        <v>456</v>
      </c>
      <c r="T875" s="318" t="str">
        <f t="shared" si="156"/>
        <v>トラック・バス</v>
      </c>
      <c r="U875" s="300" t="str">
        <f t="shared" si="157"/>
        <v>メタノール</v>
      </c>
      <c r="V875" s="300" t="str">
        <f t="shared" si="158"/>
        <v>3.5 t～</v>
      </c>
      <c r="W875" s="300" t="str">
        <f t="shared" si="159"/>
        <v>H15,H16</v>
      </c>
      <c r="X875" s="301" t="str">
        <f t="shared" si="160"/>
        <v>UR</v>
      </c>
      <c r="Y875" s="380" t="s">
        <v>1715</v>
      </c>
      <c r="Z875" s="300">
        <f t="shared" si="161"/>
        <v>3.2500000000000001E-2</v>
      </c>
      <c r="AA875" s="300">
        <f t="shared" si="162"/>
        <v>0</v>
      </c>
      <c r="AB875" s="361">
        <f t="shared" si="163"/>
        <v>1.37</v>
      </c>
    </row>
    <row r="876" spans="1:28" x14ac:dyDescent="0.2">
      <c r="A876" s="72" t="str">
        <f t="shared" si="167"/>
        <v>貨4メAHG</v>
      </c>
      <c r="B876" s="72" t="s">
        <v>946</v>
      </c>
      <c r="C876" s="72" t="s">
        <v>945</v>
      </c>
      <c r="D876" s="72" t="s">
        <v>839</v>
      </c>
      <c r="E876" s="72" t="s">
        <v>479</v>
      </c>
      <c r="F876" s="72">
        <v>7.4999999999999997E-2</v>
      </c>
      <c r="G876" s="72">
        <v>0</v>
      </c>
      <c r="H876" s="284">
        <v>1.37</v>
      </c>
      <c r="I876" s="12" t="s">
        <v>453</v>
      </c>
      <c r="J876" s="72" t="s">
        <v>458</v>
      </c>
      <c r="T876" s="318" t="str">
        <f t="shared" si="156"/>
        <v>トラック・バス</v>
      </c>
      <c r="U876" s="300" t="str">
        <f t="shared" si="157"/>
        <v>メタノール</v>
      </c>
      <c r="V876" s="300" t="str">
        <f t="shared" si="158"/>
        <v>3.5 t～</v>
      </c>
      <c r="W876" s="300" t="str">
        <f t="shared" si="159"/>
        <v>H17</v>
      </c>
      <c r="X876" s="301" t="str">
        <f t="shared" si="160"/>
        <v>AHG</v>
      </c>
      <c r="Y876" s="380"/>
      <c r="Z876" s="300">
        <f t="shared" si="161"/>
        <v>7.4999999999999997E-2</v>
      </c>
      <c r="AA876" s="300">
        <f t="shared" si="162"/>
        <v>0</v>
      </c>
      <c r="AB876" s="361">
        <f t="shared" si="163"/>
        <v>1.37</v>
      </c>
    </row>
    <row r="877" spans="1:28" x14ac:dyDescent="0.2">
      <c r="A877" s="72" t="str">
        <f t="shared" si="167"/>
        <v>貨4メAGG</v>
      </c>
      <c r="B877" s="72" t="s">
        <v>946</v>
      </c>
      <c r="C877" s="72" t="s">
        <v>945</v>
      </c>
      <c r="D877" s="72" t="s">
        <v>839</v>
      </c>
      <c r="E877" s="72" t="s">
        <v>480</v>
      </c>
      <c r="F877" s="72">
        <v>3.7499999999999999E-2</v>
      </c>
      <c r="G877" s="72">
        <v>0</v>
      </c>
      <c r="H877" s="72">
        <v>1.37</v>
      </c>
      <c r="I877" s="12" t="s">
        <v>453</v>
      </c>
      <c r="J877" s="72" t="s">
        <v>460</v>
      </c>
      <c r="T877" s="318" t="str">
        <f t="shared" si="156"/>
        <v>トラック・バス</v>
      </c>
      <c r="U877" s="300" t="str">
        <f t="shared" si="157"/>
        <v>メタノール</v>
      </c>
      <c r="V877" s="300" t="str">
        <f t="shared" si="158"/>
        <v>3.5 t～</v>
      </c>
      <c r="W877" s="300" t="str">
        <f t="shared" si="159"/>
        <v>H17</v>
      </c>
      <c r="X877" s="301" t="str">
        <f t="shared" si="160"/>
        <v>AGG</v>
      </c>
      <c r="Y877" s="380"/>
      <c r="Z877" s="300">
        <f t="shared" si="161"/>
        <v>3.7499999999999999E-2</v>
      </c>
      <c r="AA877" s="300">
        <f t="shared" si="162"/>
        <v>0</v>
      </c>
      <c r="AB877" s="361">
        <f t="shared" si="163"/>
        <v>1.37</v>
      </c>
    </row>
    <row r="878" spans="1:28" x14ac:dyDescent="0.2">
      <c r="A878" s="72" t="str">
        <f t="shared" si="167"/>
        <v>貨4メBGG</v>
      </c>
      <c r="B878" s="72" t="s">
        <v>946</v>
      </c>
      <c r="C878" s="72" t="s">
        <v>945</v>
      </c>
      <c r="D878" s="72" t="s">
        <v>839</v>
      </c>
      <c r="E878" s="72" t="s">
        <v>481</v>
      </c>
      <c r="F878" s="72">
        <v>6.7500000000000004E-2</v>
      </c>
      <c r="G878" s="72">
        <v>0</v>
      </c>
      <c r="H878" s="72">
        <v>1.37</v>
      </c>
      <c r="I878" s="12" t="s">
        <v>453</v>
      </c>
      <c r="J878" s="72" t="s">
        <v>803</v>
      </c>
      <c r="T878" s="318" t="str">
        <f t="shared" si="156"/>
        <v>トラック・バス</v>
      </c>
      <c r="U878" s="300" t="str">
        <f t="shared" si="157"/>
        <v>メタノール</v>
      </c>
      <c r="V878" s="300" t="str">
        <f t="shared" si="158"/>
        <v>3.5 t～</v>
      </c>
      <c r="W878" s="300" t="str">
        <f t="shared" si="159"/>
        <v>H17</v>
      </c>
      <c r="X878" s="301" t="str">
        <f t="shared" si="160"/>
        <v>BGG</v>
      </c>
      <c r="Y878" s="380" t="s">
        <v>1119</v>
      </c>
      <c r="Z878" s="300">
        <f t="shared" si="161"/>
        <v>6.7500000000000004E-2</v>
      </c>
      <c r="AA878" s="300">
        <f t="shared" si="162"/>
        <v>0</v>
      </c>
      <c r="AB878" s="361">
        <f t="shared" si="163"/>
        <v>1.37</v>
      </c>
    </row>
    <row r="879" spans="1:28" x14ac:dyDescent="0.2">
      <c r="A879" s="72" t="str">
        <f t="shared" si="167"/>
        <v>貨4メBHG</v>
      </c>
      <c r="B879" s="72" t="s">
        <v>946</v>
      </c>
      <c r="C879" s="72" t="s">
        <v>945</v>
      </c>
      <c r="D879" s="72" t="s">
        <v>839</v>
      </c>
      <c r="E879" s="72" t="s">
        <v>482</v>
      </c>
      <c r="F879" s="72">
        <v>6.7500000000000004E-2</v>
      </c>
      <c r="G879" s="72">
        <v>0</v>
      </c>
      <c r="H879" s="284">
        <v>1.37</v>
      </c>
      <c r="I879" s="12" t="s">
        <v>453</v>
      </c>
      <c r="J879" s="72" t="s">
        <v>802</v>
      </c>
      <c r="T879" s="318" t="str">
        <f t="shared" si="156"/>
        <v>トラック・バス</v>
      </c>
      <c r="U879" s="300" t="str">
        <f t="shared" si="157"/>
        <v>メタノール</v>
      </c>
      <c r="V879" s="300" t="str">
        <f t="shared" si="158"/>
        <v>3.5 t～</v>
      </c>
      <c r="W879" s="300" t="str">
        <f t="shared" si="159"/>
        <v>H17</v>
      </c>
      <c r="X879" s="301" t="str">
        <f t="shared" si="160"/>
        <v>BHG</v>
      </c>
      <c r="Y879" s="380" t="s">
        <v>1119</v>
      </c>
      <c r="Z879" s="300">
        <f t="shared" si="161"/>
        <v>6.7500000000000004E-2</v>
      </c>
      <c r="AA879" s="300">
        <f t="shared" si="162"/>
        <v>0</v>
      </c>
      <c r="AB879" s="361">
        <f t="shared" si="163"/>
        <v>1.37</v>
      </c>
    </row>
    <row r="880" spans="1:28" x14ac:dyDescent="0.2">
      <c r="A880" s="72" t="str">
        <f t="shared" si="167"/>
        <v>貨4メLHG</v>
      </c>
      <c r="B880" s="291" t="s">
        <v>1424</v>
      </c>
      <c r="C880" s="72" t="s">
        <v>945</v>
      </c>
      <c r="D880" s="72" t="s">
        <v>1100</v>
      </c>
      <c r="E880" s="72" t="s">
        <v>483</v>
      </c>
      <c r="F880" s="72">
        <v>2.5000000000000001E-2</v>
      </c>
      <c r="G880" s="72">
        <v>0</v>
      </c>
      <c r="H880" s="72">
        <v>1.37</v>
      </c>
      <c r="I880" s="12" t="s">
        <v>453</v>
      </c>
      <c r="T880" s="318" t="str">
        <f t="shared" si="156"/>
        <v>トラック・バス</v>
      </c>
      <c r="U880" s="300" t="str">
        <f t="shared" si="157"/>
        <v>メタノール</v>
      </c>
      <c r="V880" s="300" t="str">
        <f t="shared" si="158"/>
        <v>3.5 t～</v>
      </c>
      <c r="W880" s="300" t="str">
        <f t="shared" si="159"/>
        <v>H21</v>
      </c>
      <c r="X880" s="301" t="str">
        <f t="shared" si="160"/>
        <v>LHG</v>
      </c>
      <c r="Y880" s="380"/>
      <c r="Z880" s="300">
        <f t="shared" si="161"/>
        <v>2.5000000000000001E-2</v>
      </c>
      <c r="AA880" s="300">
        <f t="shared" si="162"/>
        <v>0</v>
      </c>
      <c r="AB880" s="361">
        <f t="shared" si="163"/>
        <v>1.37</v>
      </c>
    </row>
    <row r="881" spans="1:28" x14ac:dyDescent="0.2">
      <c r="A881" s="72" t="str">
        <f t="shared" si="167"/>
        <v>貨4メLGG</v>
      </c>
      <c r="B881" s="291" t="s">
        <v>1424</v>
      </c>
      <c r="C881" s="72" t="s">
        <v>945</v>
      </c>
      <c r="D881" s="72" t="s">
        <v>1100</v>
      </c>
      <c r="E881" s="72" t="s">
        <v>484</v>
      </c>
      <c r="F881" s="72">
        <v>1.2500000000000001E-2</v>
      </c>
      <c r="G881" s="72">
        <v>0</v>
      </c>
      <c r="H881" s="72">
        <v>1.37</v>
      </c>
      <c r="I881" s="12" t="s">
        <v>453</v>
      </c>
      <c r="J881" s="72" t="s">
        <v>242</v>
      </c>
      <c r="T881" s="318" t="str">
        <f t="shared" si="156"/>
        <v>トラック・バス</v>
      </c>
      <c r="U881" s="300" t="str">
        <f t="shared" si="157"/>
        <v>メタノール</v>
      </c>
      <c r="V881" s="300" t="str">
        <f t="shared" si="158"/>
        <v>3.5 t～</v>
      </c>
      <c r="W881" s="300" t="str">
        <f t="shared" si="159"/>
        <v>H21</v>
      </c>
      <c r="X881" s="301" t="str">
        <f t="shared" si="160"/>
        <v>LGG</v>
      </c>
      <c r="Y881" s="380"/>
      <c r="Z881" s="300">
        <f t="shared" si="161"/>
        <v>1.2500000000000001E-2</v>
      </c>
      <c r="AA881" s="300">
        <f t="shared" si="162"/>
        <v>0</v>
      </c>
      <c r="AB881" s="361">
        <f t="shared" si="163"/>
        <v>1.37</v>
      </c>
    </row>
    <row r="882" spans="1:28" x14ac:dyDescent="0.2">
      <c r="A882" s="72" t="str">
        <f t="shared" si="167"/>
        <v>貨4メMHG</v>
      </c>
      <c r="B882" s="291" t="s">
        <v>1425</v>
      </c>
      <c r="C882" s="284" t="s">
        <v>945</v>
      </c>
      <c r="D882" s="284" t="s">
        <v>1100</v>
      </c>
      <c r="E882" s="285" t="s">
        <v>485</v>
      </c>
      <c r="F882" s="284">
        <v>1.2500000000000001E-2</v>
      </c>
      <c r="G882" s="284">
        <v>0</v>
      </c>
      <c r="H882" s="72">
        <v>1.37</v>
      </c>
      <c r="I882" s="283" t="s">
        <v>453</v>
      </c>
      <c r="J882" s="285" t="s">
        <v>1056</v>
      </c>
      <c r="T882" s="318" t="str">
        <f t="shared" si="156"/>
        <v>トラック・バス</v>
      </c>
      <c r="U882" s="300" t="str">
        <f t="shared" si="157"/>
        <v>メタノール</v>
      </c>
      <c r="V882" s="300" t="str">
        <f t="shared" si="158"/>
        <v>3.5 t～</v>
      </c>
      <c r="W882" s="300" t="str">
        <f t="shared" si="159"/>
        <v>H21</v>
      </c>
      <c r="X882" s="301" t="str">
        <f t="shared" si="160"/>
        <v>MHG</v>
      </c>
      <c r="Y882" s="380" t="s">
        <v>1056</v>
      </c>
      <c r="Z882" s="300">
        <f t="shared" si="161"/>
        <v>1.2500000000000001E-2</v>
      </c>
      <c r="AA882" s="300">
        <f t="shared" si="162"/>
        <v>0</v>
      </c>
      <c r="AB882" s="361">
        <f t="shared" si="163"/>
        <v>1.37</v>
      </c>
    </row>
    <row r="883" spans="1:28" x14ac:dyDescent="0.2">
      <c r="A883" s="72" t="str">
        <f t="shared" si="167"/>
        <v>貨4メMGG</v>
      </c>
      <c r="B883" s="291" t="s">
        <v>1425</v>
      </c>
      <c r="C883" s="284" t="s">
        <v>945</v>
      </c>
      <c r="D883" s="284" t="s">
        <v>1100</v>
      </c>
      <c r="E883" s="285" t="s">
        <v>486</v>
      </c>
      <c r="F883" s="284">
        <v>1.2500000000000001E-2</v>
      </c>
      <c r="G883" s="284">
        <v>0</v>
      </c>
      <c r="H883" s="72">
        <v>1.37</v>
      </c>
      <c r="I883" s="283" t="s">
        <v>453</v>
      </c>
      <c r="J883" s="285" t="s">
        <v>1114</v>
      </c>
      <c r="T883" s="318" t="str">
        <f t="shared" si="156"/>
        <v>トラック・バス</v>
      </c>
      <c r="U883" s="300" t="str">
        <f t="shared" si="157"/>
        <v>メタノール</v>
      </c>
      <c r="V883" s="300" t="str">
        <f t="shared" si="158"/>
        <v>3.5 t～</v>
      </c>
      <c r="W883" s="300" t="str">
        <f t="shared" si="159"/>
        <v>H21</v>
      </c>
      <c r="X883" s="301" t="str">
        <f t="shared" si="160"/>
        <v>MGG</v>
      </c>
      <c r="Y883" s="380" t="s">
        <v>1056</v>
      </c>
      <c r="Z883" s="300">
        <f t="shared" si="161"/>
        <v>1.2500000000000001E-2</v>
      </c>
      <c r="AA883" s="300">
        <f t="shared" si="162"/>
        <v>0</v>
      </c>
      <c r="AB883" s="361">
        <f t="shared" si="163"/>
        <v>1.37</v>
      </c>
    </row>
    <row r="884" spans="1:28" x14ac:dyDescent="0.2">
      <c r="A884" s="72" t="str">
        <f t="shared" si="167"/>
        <v>貨4メRHG</v>
      </c>
      <c r="B884" s="291" t="s">
        <v>1425</v>
      </c>
      <c r="C884" s="72" t="s">
        <v>945</v>
      </c>
      <c r="D884" s="72" t="s">
        <v>1100</v>
      </c>
      <c r="E884" s="72" t="s">
        <v>487</v>
      </c>
      <c r="F884" s="72">
        <v>6.2500000000000003E-3</v>
      </c>
      <c r="G884" s="72">
        <v>0</v>
      </c>
      <c r="H884" s="72">
        <v>1.37</v>
      </c>
      <c r="I884" s="12" t="s">
        <v>453</v>
      </c>
      <c r="J884" t="s">
        <v>1057</v>
      </c>
      <c r="T884" s="318" t="str">
        <f t="shared" si="156"/>
        <v>トラック・バス</v>
      </c>
      <c r="U884" s="300" t="str">
        <f t="shared" si="157"/>
        <v>メタノール</v>
      </c>
      <c r="V884" s="300" t="str">
        <f t="shared" si="158"/>
        <v>3.5 t～</v>
      </c>
      <c r="W884" s="300" t="str">
        <f t="shared" si="159"/>
        <v>H21</v>
      </c>
      <c r="X884" s="301" t="str">
        <f t="shared" si="160"/>
        <v>RHG</v>
      </c>
      <c r="Y884" s="380" t="s">
        <v>1057</v>
      </c>
      <c r="Z884" s="300">
        <f t="shared" si="161"/>
        <v>6.2500000000000003E-3</v>
      </c>
      <c r="AA884" s="300">
        <f t="shared" si="162"/>
        <v>0</v>
      </c>
      <c r="AB884" s="361">
        <f t="shared" si="163"/>
        <v>1.37</v>
      </c>
    </row>
    <row r="885" spans="1:28" x14ac:dyDescent="0.2">
      <c r="A885" s="72" t="str">
        <f t="shared" si="167"/>
        <v>貨4メRGG</v>
      </c>
      <c r="B885" s="291" t="s">
        <v>1425</v>
      </c>
      <c r="C885" s="72" t="s">
        <v>945</v>
      </c>
      <c r="D885" s="72" t="s">
        <v>1100</v>
      </c>
      <c r="E885" s="72" t="s">
        <v>488</v>
      </c>
      <c r="F885" s="72">
        <v>6.2500000000000003E-3</v>
      </c>
      <c r="G885" s="72">
        <v>0</v>
      </c>
      <c r="H885" s="72">
        <v>1.37</v>
      </c>
      <c r="I885" s="12" t="s">
        <v>453</v>
      </c>
      <c r="J885" t="s">
        <v>1104</v>
      </c>
      <c r="T885" s="318" t="str">
        <f t="shared" si="156"/>
        <v>トラック・バス</v>
      </c>
      <c r="U885" s="300" t="str">
        <f t="shared" si="157"/>
        <v>メタノール</v>
      </c>
      <c r="V885" s="300" t="str">
        <f t="shared" si="158"/>
        <v>3.5 t～</v>
      </c>
      <c r="W885" s="300" t="str">
        <f t="shared" si="159"/>
        <v>H21</v>
      </c>
      <c r="X885" s="301" t="str">
        <f t="shared" si="160"/>
        <v>RGG</v>
      </c>
      <c r="Y885" s="380" t="s">
        <v>1057</v>
      </c>
      <c r="Z885" s="300">
        <f t="shared" si="161"/>
        <v>6.2500000000000003E-3</v>
      </c>
      <c r="AA885" s="300">
        <f t="shared" si="162"/>
        <v>0</v>
      </c>
      <c r="AB885" s="361">
        <f t="shared" si="163"/>
        <v>1.37</v>
      </c>
    </row>
    <row r="886" spans="1:28" x14ac:dyDescent="0.2">
      <c r="A886" s="72" t="str">
        <f t="shared" si="167"/>
        <v>貨4メQHG</v>
      </c>
      <c r="B886" s="291" t="s">
        <v>1425</v>
      </c>
      <c r="C886" s="72" t="s">
        <v>945</v>
      </c>
      <c r="D886" s="72" t="s">
        <v>1100</v>
      </c>
      <c r="E886" s="72" t="s">
        <v>489</v>
      </c>
      <c r="F886" s="72">
        <v>2.2499999999999999E-2</v>
      </c>
      <c r="G886" s="72">
        <v>0</v>
      </c>
      <c r="H886" s="72">
        <v>1.37</v>
      </c>
      <c r="I886" s="12" t="s">
        <v>453</v>
      </c>
      <c r="J886" t="s">
        <v>802</v>
      </c>
      <c r="T886" s="318" t="str">
        <f t="shared" si="156"/>
        <v>トラック・バス</v>
      </c>
      <c r="U886" s="300" t="str">
        <f t="shared" si="157"/>
        <v>メタノール</v>
      </c>
      <c r="V886" s="300" t="str">
        <f t="shared" si="158"/>
        <v>3.5 t～</v>
      </c>
      <c r="W886" s="300" t="str">
        <f t="shared" si="159"/>
        <v>H21</v>
      </c>
      <c r="X886" s="301" t="str">
        <f t="shared" si="160"/>
        <v>QHG</v>
      </c>
      <c r="Y886" s="380" t="s">
        <v>1705</v>
      </c>
      <c r="Z886" s="300">
        <f t="shared" si="161"/>
        <v>2.2499999999999999E-2</v>
      </c>
      <c r="AA886" s="300">
        <f t="shared" si="162"/>
        <v>0</v>
      </c>
      <c r="AB886" s="361">
        <f t="shared" si="163"/>
        <v>1.37</v>
      </c>
    </row>
    <row r="887" spans="1:28" x14ac:dyDescent="0.2">
      <c r="A887" s="72" t="str">
        <f t="shared" si="167"/>
        <v>貨4メQGG</v>
      </c>
      <c r="B887" s="291" t="s">
        <v>1425</v>
      </c>
      <c r="C887" s="72" t="s">
        <v>945</v>
      </c>
      <c r="D887" s="72" t="s">
        <v>1100</v>
      </c>
      <c r="E887" s="72" t="s">
        <v>490</v>
      </c>
      <c r="F887" s="72">
        <v>2.2499999999999999E-2</v>
      </c>
      <c r="G887" s="72">
        <v>0</v>
      </c>
      <c r="H887" s="72">
        <v>1.37</v>
      </c>
      <c r="I887" s="12" t="s">
        <v>453</v>
      </c>
      <c r="J887" t="s">
        <v>803</v>
      </c>
      <c r="T887" s="318" t="str">
        <f t="shared" si="156"/>
        <v>トラック・バス</v>
      </c>
      <c r="U887" s="300" t="str">
        <f t="shared" si="157"/>
        <v>メタノール</v>
      </c>
      <c r="V887" s="300" t="str">
        <f t="shared" si="158"/>
        <v>3.5 t～</v>
      </c>
      <c r="W887" s="300" t="str">
        <f t="shared" si="159"/>
        <v>H21</v>
      </c>
      <c r="X887" s="301" t="str">
        <f t="shared" si="160"/>
        <v>QGG</v>
      </c>
      <c r="Y887" s="380" t="s">
        <v>1705</v>
      </c>
      <c r="Z887" s="300">
        <f t="shared" si="161"/>
        <v>2.2499999999999999E-2</v>
      </c>
      <c r="AA887" s="300">
        <f t="shared" si="162"/>
        <v>0</v>
      </c>
      <c r="AB887" s="361">
        <f t="shared" si="163"/>
        <v>1.37</v>
      </c>
    </row>
    <row r="888" spans="1:28" x14ac:dyDescent="0.2">
      <c r="A888" s="72" t="str">
        <f t="shared" si="167"/>
        <v>貨4メSHG</v>
      </c>
      <c r="B888" s="286" t="s">
        <v>1422</v>
      </c>
      <c r="C888" s="284" t="s">
        <v>945</v>
      </c>
      <c r="D888" s="284" t="s">
        <v>1113</v>
      </c>
      <c r="E888" s="285" t="s">
        <v>491</v>
      </c>
      <c r="F888" s="284">
        <v>2.5000000000000001E-2</v>
      </c>
      <c r="G888" s="284">
        <v>0</v>
      </c>
      <c r="H888" s="72">
        <v>1.37</v>
      </c>
      <c r="I888" s="283" t="s">
        <v>453</v>
      </c>
      <c r="J888" s="285"/>
      <c r="T888" s="318" t="str">
        <f t="shared" si="156"/>
        <v>トラック・バス</v>
      </c>
      <c r="U888" s="300" t="str">
        <f t="shared" si="157"/>
        <v>メタノール</v>
      </c>
      <c r="V888" s="300" t="str">
        <f t="shared" si="158"/>
        <v>3.5 t～</v>
      </c>
      <c r="W888" s="300" t="str">
        <f t="shared" si="159"/>
        <v>H22</v>
      </c>
      <c r="X888" s="301" t="str">
        <f t="shared" si="160"/>
        <v>SHG</v>
      </c>
      <c r="Y888" s="380"/>
      <c r="Z888" s="300">
        <f t="shared" si="161"/>
        <v>2.5000000000000001E-2</v>
      </c>
      <c r="AA888" s="300">
        <f t="shared" si="162"/>
        <v>0</v>
      </c>
      <c r="AB888" s="361">
        <f t="shared" si="163"/>
        <v>1.37</v>
      </c>
    </row>
    <row r="889" spans="1:28" x14ac:dyDescent="0.2">
      <c r="A889" s="72" t="str">
        <f t="shared" si="167"/>
        <v>貨4メSGG</v>
      </c>
      <c r="B889" s="286" t="s">
        <v>1422</v>
      </c>
      <c r="C889" s="284" t="s">
        <v>945</v>
      </c>
      <c r="D889" s="284" t="s">
        <v>1113</v>
      </c>
      <c r="E889" s="285" t="s">
        <v>492</v>
      </c>
      <c r="F889" s="284">
        <v>1.2500000000000001E-2</v>
      </c>
      <c r="G889" s="284">
        <v>0</v>
      </c>
      <c r="H889" s="72">
        <v>1.37</v>
      </c>
      <c r="I889" s="283" t="s">
        <v>453</v>
      </c>
      <c r="J889" s="285" t="s">
        <v>242</v>
      </c>
      <c r="T889" s="318" t="str">
        <f t="shared" si="156"/>
        <v>トラック・バス</v>
      </c>
      <c r="U889" s="300" t="str">
        <f t="shared" si="157"/>
        <v>メタノール</v>
      </c>
      <c r="V889" s="300" t="str">
        <f t="shared" si="158"/>
        <v>3.5 t～</v>
      </c>
      <c r="W889" s="300" t="str">
        <f t="shared" si="159"/>
        <v>H22</v>
      </c>
      <c r="X889" s="301" t="str">
        <f t="shared" si="160"/>
        <v>SGG</v>
      </c>
      <c r="Y889" s="380"/>
      <c r="Z889" s="300">
        <f t="shared" si="161"/>
        <v>1.2500000000000001E-2</v>
      </c>
      <c r="AA889" s="300">
        <f t="shared" si="162"/>
        <v>0</v>
      </c>
      <c r="AB889" s="361">
        <f t="shared" si="163"/>
        <v>1.37</v>
      </c>
    </row>
    <row r="890" spans="1:28" x14ac:dyDescent="0.2">
      <c r="A890" s="72" t="str">
        <f t="shared" si="167"/>
        <v>貨4メTHG</v>
      </c>
      <c r="B890" s="286" t="s">
        <v>1423</v>
      </c>
      <c r="C890" s="72" t="s">
        <v>945</v>
      </c>
      <c r="D890" s="72" t="s">
        <v>1113</v>
      </c>
      <c r="E890" s="72" t="s">
        <v>493</v>
      </c>
      <c r="F890" s="72">
        <v>2.2499999999999999E-2</v>
      </c>
      <c r="G890" s="72">
        <v>0</v>
      </c>
      <c r="H890" s="284">
        <v>1.37</v>
      </c>
      <c r="I890" s="12" t="s">
        <v>453</v>
      </c>
      <c r="J890" t="s">
        <v>802</v>
      </c>
      <c r="T890" s="318" t="str">
        <f t="shared" si="156"/>
        <v>トラック・バス</v>
      </c>
      <c r="U890" s="300" t="str">
        <f t="shared" si="157"/>
        <v>メタノール</v>
      </c>
      <c r="V890" s="300" t="str">
        <f t="shared" si="158"/>
        <v>3.5 t～</v>
      </c>
      <c r="W890" s="300" t="str">
        <f t="shared" si="159"/>
        <v>H22</v>
      </c>
      <c r="X890" s="301" t="str">
        <f t="shared" si="160"/>
        <v>THG</v>
      </c>
      <c r="Y890" s="380" t="s">
        <v>1705</v>
      </c>
      <c r="Z890" s="300">
        <f t="shared" si="161"/>
        <v>2.2499999999999999E-2</v>
      </c>
      <c r="AA890" s="300">
        <f t="shared" si="162"/>
        <v>0</v>
      </c>
      <c r="AB890" s="361">
        <f t="shared" si="163"/>
        <v>1.37</v>
      </c>
    </row>
    <row r="891" spans="1:28" x14ac:dyDescent="0.2">
      <c r="A891" s="72" t="str">
        <f t="shared" si="167"/>
        <v>貨4メTGG</v>
      </c>
      <c r="B891" s="286" t="s">
        <v>1423</v>
      </c>
      <c r="C891" s="72" t="s">
        <v>945</v>
      </c>
      <c r="D891" s="72" t="s">
        <v>1113</v>
      </c>
      <c r="E891" s="72" t="s">
        <v>494</v>
      </c>
      <c r="F891" s="72">
        <v>2.2499999999999999E-2</v>
      </c>
      <c r="G891" s="72">
        <v>0</v>
      </c>
      <c r="H891" s="72">
        <v>1.37</v>
      </c>
      <c r="I891" s="12" t="s">
        <v>453</v>
      </c>
      <c r="J891" t="s">
        <v>803</v>
      </c>
      <c r="T891" s="318" t="str">
        <f t="shared" si="156"/>
        <v>トラック・バス</v>
      </c>
      <c r="U891" s="300" t="str">
        <f t="shared" si="157"/>
        <v>メタノール</v>
      </c>
      <c r="V891" s="300" t="str">
        <f t="shared" si="158"/>
        <v>3.5 t～</v>
      </c>
      <c r="W891" s="300" t="str">
        <f t="shared" si="159"/>
        <v>H22</v>
      </c>
      <c r="X891" s="301" t="str">
        <f t="shared" si="160"/>
        <v>TGG</v>
      </c>
      <c r="Y891" s="380" t="s">
        <v>1705</v>
      </c>
      <c r="Z891" s="300">
        <f t="shared" si="161"/>
        <v>2.2499999999999999E-2</v>
      </c>
      <c r="AA891" s="300">
        <f t="shared" si="162"/>
        <v>0</v>
      </c>
      <c r="AB891" s="361">
        <f t="shared" si="163"/>
        <v>1.37</v>
      </c>
    </row>
    <row r="892" spans="1:28" x14ac:dyDescent="0.2">
      <c r="A892" s="72" t="str">
        <f t="shared" si="167"/>
        <v>貨4メ2HG</v>
      </c>
      <c r="B892" s="72" t="s">
        <v>946</v>
      </c>
      <c r="C892" s="72" t="s">
        <v>945</v>
      </c>
      <c r="D892" s="291" t="s">
        <v>1373</v>
      </c>
      <c r="E892" s="291" t="s">
        <v>1426</v>
      </c>
      <c r="F892" s="72">
        <v>1.4999999999999999E-2</v>
      </c>
      <c r="G892" s="284">
        <v>0</v>
      </c>
      <c r="H892" s="72">
        <v>1.37</v>
      </c>
      <c r="I892" s="283" t="s">
        <v>453</v>
      </c>
      <c r="J892"/>
      <c r="T892" s="318" t="str">
        <f t="shared" si="156"/>
        <v>トラック・バス</v>
      </c>
      <c r="U892" s="300" t="str">
        <f t="shared" si="157"/>
        <v>メタノール</v>
      </c>
      <c r="V892" s="300" t="str">
        <f t="shared" si="158"/>
        <v>3.5 t～</v>
      </c>
      <c r="W892" s="300" t="str">
        <f t="shared" si="159"/>
        <v>H28</v>
      </c>
      <c r="X892" s="301" t="str">
        <f t="shared" si="160"/>
        <v>2HG</v>
      </c>
      <c r="Y892" s="380"/>
      <c r="Z892" s="300">
        <f t="shared" si="161"/>
        <v>1.4999999999999999E-2</v>
      </c>
      <c r="AA892" s="300">
        <f t="shared" si="162"/>
        <v>0</v>
      </c>
      <c r="AB892" s="361">
        <f t="shared" si="163"/>
        <v>1.37</v>
      </c>
    </row>
    <row r="893" spans="1:28" x14ac:dyDescent="0.2">
      <c r="A893" s="72" t="str">
        <f t="shared" si="167"/>
        <v>貨4メ2GG</v>
      </c>
      <c r="B893" s="72" t="s">
        <v>946</v>
      </c>
      <c r="C893" s="72" t="s">
        <v>945</v>
      </c>
      <c r="D893" s="291" t="s">
        <v>1374</v>
      </c>
      <c r="E893" s="291" t="s">
        <v>1427</v>
      </c>
      <c r="F893" s="72">
        <v>7.4999999999999997E-3</v>
      </c>
      <c r="G893" s="72">
        <v>0</v>
      </c>
      <c r="H893" s="284">
        <v>1.37</v>
      </c>
      <c r="I893" s="12" t="s">
        <v>453</v>
      </c>
      <c r="J893"/>
      <c r="T893" s="318" t="str">
        <f t="shared" si="156"/>
        <v>トラック・バス</v>
      </c>
      <c r="U893" s="300" t="str">
        <f t="shared" si="157"/>
        <v>メタノール</v>
      </c>
      <c r="V893" s="300" t="str">
        <f t="shared" si="158"/>
        <v>3.5 t～</v>
      </c>
      <c r="W893" s="300" t="str">
        <f t="shared" si="159"/>
        <v>H28</v>
      </c>
      <c r="X893" s="301" t="str">
        <f t="shared" si="160"/>
        <v>2GG</v>
      </c>
      <c r="Y893" s="380"/>
      <c r="Z893" s="300">
        <f t="shared" si="161"/>
        <v>7.4999999999999997E-3</v>
      </c>
      <c r="AA893" s="300">
        <f t="shared" si="162"/>
        <v>0</v>
      </c>
      <c r="AB893" s="361">
        <f t="shared" si="163"/>
        <v>1.37</v>
      </c>
    </row>
    <row r="894" spans="1:28" x14ac:dyDescent="0.2">
      <c r="A894" s="72" t="str">
        <f t="shared" si="167"/>
        <v>乗0ガ-</v>
      </c>
      <c r="B894" s="72" t="s">
        <v>953</v>
      </c>
      <c r="C894" s="72" t="s">
        <v>952</v>
      </c>
      <c r="D894" s="72" t="s">
        <v>1181</v>
      </c>
      <c r="E894" s="72" t="s">
        <v>1182</v>
      </c>
      <c r="F894" s="72">
        <v>2.1800000000000002</v>
      </c>
      <c r="G894" s="72">
        <v>0</v>
      </c>
      <c r="H894" s="72">
        <v>2.3199999999999998</v>
      </c>
      <c r="I894" s="12" t="s">
        <v>235</v>
      </c>
      <c r="J894"/>
      <c r="T894" s="318" t="str">
        <f t="shared" si="156"/>
        <v>乗用車</v>
      </c>
      <c r="U894" s="300" t="str">
        <f t="shared" si="157"/>
        <v>ガソリン</v>
      </c>
      <c r="V894" s="300" t="str">
        <f t="shared" si="158"/>
        <v>全て</v>
      </c>
      <c r="W894" s="300" t="str">
        <f t="shared" si="159"/>
        <v>S50前</v>
      </c>
      <c r="X894" s="301" t="str">
        <f t="shared" si="160"/>
        <v>-</v>
      </c>
      <c r="Y894" s="380"/>
      <c r="Z894" s="300">
        <f t="shared" si="161"/>
        <v>2.1800000000000002</v>
      </c>
      <c r="AA894" s="300">
        <f t="shared" si="162"/>
        <v>0</v>
      </c>
      <c r="AB894" s="361">
        <f t="shared" si="163"/>
        <v>2.3199999999999998</v>
      </c>
    </row>
    <row r="895" spans="1:28" x14ac:dyDescent="0.2">
      <c r="A895" s="72" t="str">
        <f t="shared" si="167"/>
        <v>乗0ガA</v>
      </c>
      <c r="B895" s="72" t="s">
        <v>953</v>
      </c>
      <c r="C895" s="72" t="s">
        <v>952</v>
      </c>
      <c r="D895" s="72" t="s">
        <v>1184</v>
      </c>
      <c r="E895" s="72" t="s">
        <v>35</v>
      </c>
      <c r="F895" s="72">
        <v>1.2</v>
      </c>
      <c r="G895" s="72">
        <v>0</v>
      </c>
      <c r="H895" s="72">
        <v>2.3199999999999998</v>
      </c>
      <c r="I895" s="12" t="s">
        <v>235</v>
      </c>
      <c r="J895"/>
      <c r="T895" s="318" t="str">
        <f t="shared" si="156"/>
        <v>乗用車</v>
      </c>
      <c r="U895" s="300" t="str">
        <f t="shared" si="157"/>
        <v>ガソリン</v>
      </c>
      <c r="V895" s="300" t="str">
        <f t="shared" si="158"/>
        <v>全て</v>
      </c>
      <c r="W895" s="300" t="str">
        <f t="shared" si="159"/>
        <v>S50</v>
      </c>
      <c r="X895" s="301" t="str">
        <f t="shared" si="160"/>
        <v>A</v>
      </c>
      <c r="Y895" s="380"/>
      <c r="Z895" s="300">
        <f t="shared" si="161"/>
        <v>1.2</v>
      </c>
      <c r="AA895" s="300">
        <f t="shared" si="162"/>
        <v>0</v>
      </c>
      <c r="AB895" s="361">
        <f t="shared" si="163"/>
        <v>2.3199999999999998</v>
      </c>
    </row>
    <row r="896" spans="1:28" x14ac:dyDescent="0.2">
      <c r="A896" s="72" t="str">
        <f t="shared" si="167"/>
        <v>乗0ガB</v>
      </c>
      <c r="B896" s="284" t="s">
        <v>953</v>
      </c>
      <c r="C896" s="284" t="s">
        <v>952</v>
      </c>
      <c r="D896" s="284" t="s">
        <v>37</v>
      </c>
      <c r="E896" s="285" t="s">
        <v>46</v>
      </c>
      <c r="F896" s="284">
        <v>0.6</v>
      </c>
      <c r="G896" s="284">
        <v>0</v>
      </c>
      <c r="H896" s="284">
        <v>2.3199999999999998</v>
      </c>
      <c r="I896" s="283" t="s">
        <v>235</v>
      </c>
      <c r="J896" s="285"/>
      <c r="T896" s="318" t="str">
        <f t="shared" si="156"/>
        <v>乗用車</v>
      </c>
      <c r="U896" s="300" t="str">
        <f t="shared" si="157"/>
        <v>ガソリン</v>
      </c>
      <c r="V896" s="300" t="str">
        <f t="shared" si="158"/>
        <v>全て</v>
      </c>
      <c r="W896" s="300" t="str">
        <f t="shared" si="159"/>
        <v>S51</v>
      </c>
      <c r="X896" s="301" t="str">
        <f t="shared" si="160"/>
        <v>B</v>
      </c>
      <c r="Y896" s="380"/>
      <c r="Z896" s="300">
        <f t="shared" si="161"/>
        <v>0.6</v>
      </c>
      <c r="AA896" s="300">
        <f t="shared" si="162"/>
        <v>0</v>
      </c>
      <c r="AB896" s="361">
        <f t="shared" si="163"/>
        <v>2.3199999999999998</v>
      </c>
    </row>
    <row r="897" spans="1:28" x14ac:dyDescent="0.2">
      <c r="A897" s="72" t="str">
        <f t="shared" si="167"/>
        <v>乗0ガC</v>
      </c>
      <c r="B897" s="284" t="s">
        <v>953</v>
      </c>
      <c r="C897" s="284" t="s">
        <v>952</v>
      </c>
      <c r="D897" s="284" t="s">
        <v>37</v>
      </c>
      <c r="E897" s="285" t="s">
        <v>47</v>
      </c>
      <c r="F897" s="284">
        <v>0.6</v>
      </c>
      <c r="G897" s="284">
        <v>0</v>
      </c>
      <c r="H897" s="284">
        <v>2.3199999999999998</v>
      </c>
      <c r="I897" s="283" t="s">
        <v>235</v>
      </c>
      <c r="J897" s="285"/>
      <c r="T897" s="318" t="str">
        <f t="shared" si="156"/>
        <v>乗用車</v>
      </c>
      <c r="U897" s="300" t="str">
        <f t="shared" si="157"/>
        <v>ガソリン</v>
      </c>
      <c r="V897" s="300" t="str">
        <f t="shared" si="158"/>
        <v>全て</v>
      </c>
      <c r="W897" s="300" t="str">
        <f t="shared" si="159"/>
        <v>S51</v>
      </c>
      <c r="X897" s="301" t="str">
        <f t="shared" si="160"/>
        <v>C</v>
      </c>
      <c r="Y897" s="380"/>
      <c r="Z897" s="300">
        <f t="shared" si="161"/>
        <v>0.6</v>
      </c>
      <c r="AA897" s="300">
        <f t="shared" si="162"/>
        <v>0</v>
      </c>
      <c r="AB897" s="361">
        <f t="shared" si="163"/>
        <v>2.3199999999999998</v>
      </c>
    </row>
    <row r="898" spans="1:28" x14ac:dyDescent="0.2">
      <c r="A898" s="72" t="str">
        <f t="shared" si="167"/>
        <v>乗0ガE</v>
      </c>
      <c r="B898" s="272" t="s">
        <v>953</v>
      </c>
      <c r="C898" s="272" t="s">
        <v>952</v>
      </c>
      <c r="D898" s="273" t="s">
        <v>38</v>
      </c>
      <c r="E898" s="273" t="s">
        <v>48</v>
      </c>
      <c r="F898" s="272">
        <v>0.25</v>
      </c>
      <c r="G898" s="272">
        <v>0</v>
      </c>
      <c r="H898" s="72">
        <v>2.3199999999999998</v>
      </c>
      <c r="I898" s="274" t="s">
        <v>235</v>
      </c>
      <c r="J898" s="272"/>
      <c r="T898" s="318" t="str">
        <f t="shared" si="156"/>
        <v>乗用車</v>
      </c>
      <c r="U898" s="300" t="str">
        <f t="shared" si="157"/>
        <v>ガソリン</v>
      </c>
      <c r="V898" s="300" t="str">
        <f t="shared" si="158"/>
        <v>全て</v>
      </c>
      <c r="W898" s="300" t="str">
        <f t="shared" si="159"/>
        <v>S53,H10</v>
      </c>
      <c r="X898" s="301" t="str">
        <f t="shared" si="160"/>
        <v>E</v>
      </c>
      <c r="Y898" s="380"/>
      <c r="Z898" s="300">
        <f t="shared" si="161"/>
        <v>0.25</v>
      </c>
      <c r="AA898" s="300">
        <f t="shared" si="162"/>
        <v>0</v>
      </c>
      <c r="AB898" s="361">
        <f t="shared" si="163"/>
        <v>2.3199999999999998</v>
      </c>
    </row>
    <row r="899" spans="1:28" x14ac:dyDescent="0.2">
      <c r="A899" s="72" t="str">
        <f t="shared" si="167"/>
        <v>乗0ガGF</v>
      </c>
      <c r="B899" s="284" t="s">
        <v>953</v>
      </c>
      <c r="C899" s="284" t="s">
        <v>952</v>
      </c>
      <c r="D899" s="285" t="s">
        <v>38</v>
      </c>
      <c r="E899" s="285" t="s">
        <v>53</v>
      </c>
      <c r="F899" s="284">
        <v>0.25</v>
      </c>
      <c r="G899" s="284">
        <v>0</v>
      </c>
      <c r="H899" s="284">
        <v>2.3199999999999998</v>
      </c>
      <c r="I899" s="283" t="s">
        <v>235</v>
      </c>
      <c r="J899" s="284"/>
      <c r="T899" s="318" t="str">
        <f t="shared" si="156"/>
        <v>乗用車</v>
      </c>
      <c r="U899" s="300" t="str">
        <f t="shared" si="157"/>
        <v>ガソリン</v>
      </c>
      <c r="V899" s="300" t="str">
        <f t="shared" si="158"/>
        <v>全て</v>
      </c>
      <c r="W899" s="300" t="str">
        <f t="shared" si="159"/>
        <v>S53,H10</v>
      </c>
      <c r="X899" s="301" t="str">
        <f t="shared" si="160"/>
        <v>GF</v>
      </c>
      <c r="Y899" s="380"/>
      <c r="Z899" s="300">
        <f t="shared" si="161"/>
        <v>0.25</v>
      </c>
      <c r="AA899" s="300">
        <f t="shared" si="162"/>
        <v>0</v>
      </c>
      <c r="AB899" s="361">
        <f t="shared" si="163"/>
        <v>2.3199999999999998</v>
      </c>
    </row>
    <row r="900" spans="1:28" x14ac:dyDescent="0.2">
      <c r="A900" s="72" t="str">
        <f t="shared" si="167"/>
        <v>乗0ガHK</v>
      </c>
      <c r="B900" s="272" t="s">
        <v>953</v>
      </c>
      <c r="C900" s="272" t="s">
        <v>952</v>
      </c>
      <c r="D900" s="273" t="s">
        <v>38</v>
      </c>
      <c r="E900" s="273" t="s">
        <v>61</v>
      </c>
      <c r="F900" s="272">
        <v>0.125</v>
      </c>
      <c r="G900" s="272">
        <v>0</v>
      </c>
      <c r="H900" s="72">
        <v>2.3199999999999998</v>
      </c>
      <c r="I900" s="274" t="s">
        <v>241</v>
      </c>
      <c r="J900" s="273" t="s">
        <v>242</v>
      </c>
      <c r="T900" s="318" t="str">
        <f t="shared" si="156"/>
        <v>乗用車</v>
      </c>
      <c r="U900" s="300" t="str">
        <f t="shared" si="157"/>
        <v>ガソリン</v>
      </c>
      <c r="V900" s="300" t="str">
        <f t="shared" si="158"/>
        <v>全て</v>
      </c>
      <c r="W900" s="300" t="str">
        <f t="shared" si="159"/>
        <v>S53,H10</v>
      </c>
      <c r="X900" s="301" t="str">
        <f t="shared" si="160"/>
        <v>HK</v>
      </c>
      <c r="Y900" s="380"/>
      <c r="Z900" s="300">
        <f t="shared" si="161"/>
        <v>0.125</v>
      </c>
      <c r="AA900" s="300">
        <f t="shared" si="162"/>
        <v>0</v>
      </c>
      <c r="AB900" s="361">
        <f t="shared" si="163"/>
        <v>2.3199999999999998</v>
      </c>
    </row>
    <row r="901" spans="1:28" x14ac:dyDescent="0.2">
      <c r="A901" s="72" t="str">
        <f t="shared" si="167"/>
        <v>乗0ガGH</v>
      </c>
      <c r="B901" s="284" t="s">
        <v>953</v>
      </c>
      <c r="C901" s="284" t="s">
        <v>952</v>
      </c>
      <c r="D901" s="285" t="s">
        <v>15</v>
      </c>
      <c r="E901" s="285" t="s">
        <v>55</v>
      </c>
      <c r="F901" s="284">
        <v>0.08</v>
      </c>
      <c r="G901" s="284">
        <v>0</v>
      </c>
      <c r="H901" s="284">
        <v>2.3199999999999998</v>
      </c>
      <c r="I901" s="283" t="s">
        <v>235</v>
      </c>
      <c r="J901" s="285"/>
      <c r="T901" s="318" t="str">
        <f t="shared" ref="T901:T968" si="168">IF(LEFT(C901,1)="貨","トラック・バス","乗用車")</f>
        <v>乗用車</v>
      </c>
      <c r="U901" s="300" t="str">
        <f t="shared" ref="U901:U968" si="169">VLOOKUP(RIGHT(C901,1),$AL$4:$AM$8,2,FALSE)</f>
        <v>ガソリン</v>
      </c>
      <c r="V901" s="300" t="str">
        <f t="shared" ref="V901:V968" si="170">VLOOKUP(VALUE(MID(C901,2,1)),$AL$10:$AM$15,2,FALSE)</f>
        <v>全て</v>
      </c>
      <c r="W901" s="300" t="str">
        <f t="shared" ref="W901:W968" si="171">D901</f>
        <v>H12</v>
      </c>
      <c r="X901" s="301" t="str">
        <f t="shared" ref="X901:X968" si="172">E901</f>
        <v>GH</v>
      </c>
      <c r="Y901" s="380"/>
      <c r="Z901" s="300">
        <f t="shared" ref="Z901:Z968" si="173">F901</f>
        <v>0.08</v>
      </c>
      <c r="AA901" s="300">
        <f t="shared" ref="AA901:AA968" si="174">G901</f>
        <v>0</v>
      </c>
      <c r="AB901" s="361">
        <f t="shared" ref="AB901:AB968" si="175">H901</f>
        <v>2.3199999999999998</v>
      </c>
    </row>
    <row r="902" spans="1:28" x14ac:dyDescent="0.2">
      <c r="A902" s="72" t="str">
        <f t="shared" si="167"/>
        <v>乗0ガHN</v>
      </c>
      <c r="B902" s="284" t="s">
        <v>953</v>
      </c>
      <c r="C902" s="284" t="s">
        <v>952</v>
      </c>
      <c r="D902" s="285" t="s">
        <v>15</v>
      </c>
      <c r="E902" s="285" t="s">
        <v>63</v>
      </c>
      <c r="F902" s="284">
        <v>0.04</v>
      </c>
      <c r="G902" s="284">
        <v>0</v>
      </c>
      <c r="H902" s="284">
        <v>2.3199999999999998</v>
      </c>
      <c r="I902" s="283" t="s">
        <v>241</v>
      </c>
      <c r="J902" s="285" t="s">
        <v>242</v>
      </c>
      <c r="T902" s="318" t="str">
        <f t="shared" si="168"/>
        <v>乗用車</v>
      </c>
      <c r="U902" s="300" t="str">
        <f t="shared" si="169"/>
        <v>ガソリン</v>
      </c>
      <c r="V902" s="300" t="str">
        <f t="shared" si="170"/>
        <v>全て</v>
      </c>
      <c r="W902" s="300" t="str">
        <f t="shared" si="171"/>
        <v>H12</v>
      </c>
      <c r="X902" s="301" t="str">
        <f t="shared" si="172"/>
        <v>HN</v>
      </c>
      <c r="Y902" s="380"/>
      <c r="Z902" s="300">
        <f t="shared" si="173"/>
        <v>0.04</v>
      </c>
      <c r="AA902" s="300">
        <f t="shared" si="174"/>
        <v>0</v>
      </c>
      <c r="AB902" s="361">
        <f t="shared" si="175"/>
        <v>2.3199999999999998</v>
      </c>
    </row>
    <row r="903" spans="1:28" x14ac:dyDescent="0.2">
      <c r="A903" s="72" t="str">
        <f t="shared" si="167"/>
        <v>乗0ガTA</v>
      </c>
      <c r="B903" s="284" t="s">
        <v>953</v>
      </c>
      <c r="C903" s="284" t="s">
        <v>952</v>
      </c>
      <c r="D903" s="285" t="s">
        <v>15</v>
      </c>
      <c r="E903" s="285" t="s">
        <v>79</v>
      </c>
      <c r="F903" s="284">
        <v>0.06</v>
      </c>
      <c r="G903" s="284">
        <v>0</v>
      </c>
      <c r="H903" s="284">
        <v>2.3199999999999998</v>
      </c>
      <c r="I903" s="283" t="s">
        <v>235</v>
      </c>
      <c r="J903" s="285" t="s">
        <v>243</v>
      </c>
      <c r="T903" s="318" t="str">
        <f t="shared" si="168"/>
        <v>乗用車</v>
      </c>
      <c r="U903" s="300" t="str">
        <f t="shared" si="169"/>
        <v>ガソリン</v>
      </c>
      <c r="V903" s="300" t="str">
        <f t="shared" si="170"/>
        <v>全て</v>
      </c>
      <c r="W903" s="300" t="str">
        <f t="shared" si="171"/>
        <v>H12</v>
      </c>
      <c r="X903" s="301" t="str">
        <f t="shared" si="172"/>
        <v>TA</v>
      </c>
      <c r="Y903" s="380" t="s">
        <v>1707</v>
      </c>
      <c r="Z903" s="300">
        <f t="shared" si="173"/>
        <v>0.06</v>
      </c>
      <c r="AA903" s="300">
        <f t="shared" si="174"/>
        <v>0</v>
      </c>
      <c r="AB903" s="361">
        <f t="shared" si="175"/>
        <v>2.3199999999999998</v>
      </c>
    </row>
    <row r="904" spans="1:28" x14ac:dyDescent="0.2">
      <c r="A904" s="72" t="str">
        <f t="shared" si="167"/>
        <v>乗0ガXA</v>
      </c>
      <c r="B904" s="272" t="s">
        <v>953</v>
      </c>
      <c r="C904" s="272" t="s">
        <v>952</v>
      </c>
      <c r="D904" s="273" t="s">
        <v>15</v>
      </c>
      <c r="E904" s="273" t="s">
        <v>93</v>
      </c>
      <c r="F904" s="272">
        <v>0.06</v>
      </c>
      <c r="G904" s="272">
        <v>0</v>
      </c>
      <c r="H904" s="72">
        <v>2.3199999999999998</v>
      </c>
      <c r="I904" s="12" t="s">
        <v>241</v>
      </c>
      <c r="J904" s="273" t="s">
        <v>972</v>
      </c>
      <c r="T904" s="318" t="str">
        <f t="shared" si="168"/>
        <v>乗用車</v>
      </c>
      <c r="U904" s="300" t="str">
        <f t="shared" si="169"/>
        <v>ガソリン</v>
      </c>
      <c r="V904" s="300" t="str">
        <f t="shared" si="170"/>
        <v>全て</v>
      </c>
      <c r="W904" s="300" t="str">
        <f t="shared" si="171"/>
        <v>H12</v>
      </c>
      <c r="X904" s="301" t="str">
        <f t="shared" si="172"/>
        <v>XA</v>
      </c>
      <c r="Y904" s="380" t="s">
        <v>1707</v>
      </c>
      <c r="Z904" s="300">
        <f t="shared" si="173"/>
        <v>0.06</v>
      </c>
      <c r="AA904" s="300">
        <f t="shared" si="174"/>
        <v>0</v>
      </c>
      <c r="AB904" s="361">
        <f t="shared" si="175"/>
        <v>2.3199999999999998</v>
      </c>
    </row>
    <row r="905" spans="1:28" x14ac:dyDescent="0.2">
      <c r="A905" s="72" t="str">
        <f t="shared" ref="A905:A929" si="176">CONCATENATE(C905,E905)</f>
        <v>乗0ガLA</v>
      </c>
      <c r="B905" s="284" t="s">
        <v>953</v>
      </c>
      <c r="C905" s="284" t="s">
        <v>952</v>
      </c>
      <c r="D905" s="285" t="s">
        <v>15</v>
      </c>
      <c r="E905" s="285" t="s">
        <v>70</v>
      </c>
      <c r="F905" s="284">
        <v>0.04</v>
      </c>
      <c r="G905" s="284">
        <v>0</v>
      </c>
      <c r="H905" s="72">
        <v>2.3199999999999998</v>
      </c>
      <c r="I905" s="283" t="s">
        <v>235</v>
      </c>
      <c r="J905" s="285" t="s">
        <v>244</v>
      </c>
      <c r="T905" s="318" t="str">
        <f t="shared" si="168"/>
        <v>乗用車</v>
      </c>
      <c r="U905" s="300" t="str">
        <f t="shared" si="169"/>
        <v>ガソリン</v>
      </c>
      <c r="V905" s="300" t="str">
        <f t="shared" si="170"/>
        <v>全て</v>
      </c>
      <c r="W905" s="300" t="str">
        <f t="shared" si="171"/>
        <v>H12</v>
      </c>
      <c r="X905" s="301" t="str">
        <f t="shared" si="172"/>
        <v>LA</v>
      </c>
      <c r="Y905" s="380" t="s">
        <v>1708</v>
      </c>
      <c r="Z905" s="300">
        <f t="shared" si="173"/>
        <v>0.04</v>
      </c>
      <c r="AA905" s="300">
        <f t="shared" si="174"/>
        <v>0</v>
      </c>
      <c r="AB905" s="361">
        <f t="shared" si="175"/>
        <v>2.3199999999999998</v>
      </c>
    </row>
    <row r="906" spans="1:28" x14ac:dyDescent="0.2">
      <c r="A906" s="72" t="str">
        <f t="shared" si="176"/>
        <v>乗0ガYA</v>
      </c>
      <c r="B906" s="272" t="s">
        <v>953</v>
      </c>
      <c r="C906" s="272" t="s">
        <v>952</v>
      </c>
      <c r="D906" s="273" t="s">
        <v>15</v>
      </c>
      <c r="E906" s="273" t="s">
        <v>97</v>
      </c>
      <c r="F906" s="272">
        <v>0.04</v>
      </c>
      <c r="G906" s="272">
        <v>0</v>
      </c>
      <c r="H906" s="284">
        <v>2.3199999999999998</v>
      </c>
      <c r="I906" s="12" t="s">
        <v>241</v>
      </c>
      <c r="J906" s="273" t="s">
        <v>973</v>
      </c>
      <c r="T906" s="318" t="str">
        <f t="shared" si="168"/>
        <v>乗用車</v>
      </c>
      <c r="U906" s="300" t="str">
        <f t="shared" si="169"/>
        <v>ガソリン</v>
      </c>
      <c r="V906" s="300" t="str">
        <f t="shared" si="170"/>
        <v>全て</v>
      </c>
      <c r="W906" s="300" t="str">
        <f t="shared" si="171"/>
        <v>H12</v>
      </c>
      <c r="X906" s="301" t="str">
        <f t="shared" si="172"/>
        <v>YA</v>
      </c>
      <c r="Y906" s="380" t="s">
        <v>1708</v>
      </c>
      <c r="Z906" s="300">
        <f t="shared" si="173"/>
        <v>0.04</v>
      </c>
      <c r="AA906" s="300">
        <f t="shared" si="174"/>
        <v>0</v>
      </c>
      <c r="AB906" s="361">
        <f t="shared" si="175"/>
        <v>2.3199999999999998</v>
      </c>
    </row>
    <row r="907" spans="1:28" x14ac:dyDescent="0.2">
      <c r="A907" s="72" t="str">
        <f t="shared" si="176"/>
        <v>乗0ガUA</v>
      </c>
      <c r="B907" s="284" t="s">
        <v>953</v>
      </c>
      <c r="C907" s="284" t="s">
        <v>952</v>
      </c>
      <c r="D907" s="285" t="s">
        <v>15</v>
      </c>
      <c r="E907" s="285" t="s">
        <v>86</v>
      </c>
      <c r="F907" s="284">
        <v>0.02</v>
      </c>
      <c r="G907" s="284">
        <v>0</v>
      </c>
      <c r="H907" s="284">
        <v>2.3199999999999998</v>
      </c>
      <c r="I907" s="283" t="s">
        <v>235</v>
      </c>
      <c r="J907" s="285" t="s">
        <v>245</v>
      </c>
      <c r="T907" s="318" t="str">
        <f t="shared" si="168"/>
        <v>乗用車</v>
      </c>
      <c r="U907" s="300" t="str">
        <f t="shared" si="169"/>
        <v>ガソリン</v>
      </c>
      <c r="V907" s="300" t="str">
        <f t="shared" si="170"/>
        <v>全て</v>
      </c>
      <c r="W907" s="300" t="str">
        <f t="shared" si="171"/>
        <v>H12</v>
      </c>
      <c r="X907" s="301" t="str">
        <f t="shared" si="172"/>
        <v>UA</v>
      </c>
      <c r="Y907" s="380" t="s">
        <v>1709</v>
      </c>
      <c r="Z907" s="300">
        <f t="shared" si="173"/>
        <v>0.02</v>
      </c>
      <c r="AA907" s="300">
        <f t="shared" si="174"/>
        <v>0</v>
      </c>
      <c r="AB907" s="361">
        <f t="shared" si="175"/>
        <v>2.3199999999999998</v>
      </c>
    </row>
    <row r="908" spans="1:28" x14ac:dyDescent="0.2">
      <c r="A908" s="72" t="str">
        <f t="shared" si="176"/>
        <v>乗0ガZA</v>
      </c>
      <c r="B908" s="284" t="s">
        <v>953</v>
      </c>
      <c r="C908" s="284" t="s">
        <v>952</v>
      </c>
      <c r="D908" s="285" t="s">
        <v>15</v>
      </c>
      <c r="E908" s="285" t="s">
        <v>101</v>
      </c>
      <c r="F908" s="284">
        <v>0.02</v>
      </c>
      <c r="G908" s="284">
        <v>0</v>
      </c>
      <c r="H908" s="72">
        <v>2.3199999999999998</v>
      </c>
      <c r="I908" s="283" t="s">
        <v>241</v>
      </c>
      <c r="J908" s="285" t="s">
        <v>974</v>
      </c>
      <c r="T908" s="318" t="str">
        <f t="shared" si="168"/>
        <v>乗用車</v>
      </c>
      <c r="U908" s="300" t="str">
        <f t="shared" si="169"/>
        <v>ガソリン</v>
      </c>
      <c r="V908" s="300" t="str">
        <f t="shared" si="170"/>
        <v>全て</v>
      </c>
      <c r="W908" s="300" t="str">
        <f t="shared" si="171"/>
        <v>H12</v>
      </c>
      <c r="X908" s="301" t="str">
        <f t="shared" si="172"/>
        <v>ZA</v>
      </c>
      <c r="Y908" s="380" t="s">
        <v>1709</v>
      </c>
      <c r="Z908" s="300">
        <f t="shared" si="173"/>
        <v>0.02</v>
      </c>
      <c r="AA908" s="300">
        <f t="shared" si="174"/>
        <v>0</v>
      </c>
      <c r="AB908" s="361">
        <f t="shared" si="175"/>
        <v>2.3199999999999998</v>
      </c>
    </row>
    <row r="909" spans="1:28" x14ac:dyDescent="0.2">
      <c r="A909" s="72" t="str">
        <f t="shared" si="176"/>
        <v>乗0ガABA</v>
      </c>
      <c r="B909" s="284" t="s">
        <v>953</v>
      </c>
      <c r="C909" s="284" t="s">
        <v>952</v>
      </c>
      <c r="D909" s="285" t="s">
        <v>839</v>
      </c>
      <c r="E909" s="285" t="s">
        <v>495</v>
      </c>
      <c r="F909" s="284">
        <v>0.05</v>
      </c>
      <c r="G909" s="284">
        <v>0</v>
      </c>
      <c r="H909" s="284">
        <v>2.3199999999999998</v>
      </c>
      <c r="I909" s="283" t="s">
        <v>235</v>
      </c>
      <c r="J909" s="285"/>
      <c r="T909" s="318" t="str">
        <f t="shared" si="168"/>
        <v>乗用車</v>
      </c>
      <c r="U909" s="300" t="str">
        <f t="shared" si="169"/>
        <v>ガソリン</v>
      </c>
      <c r="V909" s="300" t="str">
        <f t="shared" si="170"/>
        <v>全て</v>
      </c>
      <c r="W909" s="300" t="str">
        <f t="shared" si="171"/>
        <v>H17</v>
      </c>
      <c r="X909" s="301" t="str">
        <f t="shared" si="172"/>
        <v>ABA</v>
      </c>
      <c r="Y909" s="380"/>
      <c r="Z909" s="300">
        <f t="shared" si="173"/>
        <v>0.05</v>
      </c>
      <c r="AA909" s="300">
        <f t="shared" si="174"/>
        <v>0</v>
      </c>
      <c r="AB909" s="361">
        <f t="shared" si="175"/>
        <v>2.3199999999999998</v>
      </c>
    </row>
    <row r="910" spans="1:28" x14ac:dyDescent="0.2">
      <c r="A910" s="72" t="str">
        <f t="shared" si="176"/>
        <v>乗0ガAAA</v>
      </c>
      <c r="B910" s="272" t="s">
        <v>953</v>
      </c>
      <c r="C910" s="272" t="s">
        <v>952</v>
      </c>
      <c r="D910" s="273" t="s">
        <v>839</v>
      </c>
      <c r="E910" s="273" t="s">
        <v>496</v>
      </c>
      <c r="F910" s="272">
        <v>2.5000000000000001E-2</v>
      </c>
      <c r="G910" s="272">
        <v>0</v>
      </c>
      <c r="H910" s="72">
        <v>2.3199999999999998</v>
      </c>
      <c r="I910" s="12" t="s">
        <v>241</v>
      </c>
      <c r="J910" s="273" t="s">
        <v>242</v>
      </c>
      <c r="T910" s="318" t="str">
        <f t="shared" si="168"/>
        <v>乗用車</v>
      </c>
      <c r="U910" s="300" t="str">
        <f t="shared" si="169"/>
        <v>ガソリン</v>
      </c>
      <c r="V910" s="300" t="str">
        <f t="shared" si="170"/>
        <v>全て</v>
      </c>
      <c r="W910" s="300" t="str">
        <f t="shared" si="171"/>
        <v>H17</v>
      </c>
      <c r="X910" s="301" t="str">
        <f t="shared" si="172"/>
        <v>AAA</v>
      </c>
      <c r="Y910" s="380"/>
      <c r="Z910" s="300">
        <f t="shared" si="173"/>
        <v>2.5000000000000001E-2</v>
      </c>
      <c r="AA910" s="300">
        <f t="shared" si="174"/>
        <v>0</v>
      </c>
      <c r="AB910" s="361">
        <f t="shared" si="175"/>
        <v>2.3199999999999998</v>
      </c>
    </row>
    <row r="911" spans="1:28" x14ac:dyDescent="0.2">
      <c r="A911" s="72" t="str">
        <f t="shared" si="176"/>
        <v>乗0ガALA</v>
      </c>
      <c r="B911" s="284" t="s">
        <v>953</v>
      </c>
      <c r="C911" s="284" t="s">
        <v>952</v>
      </c>
      <c r="D911" s="285" t="s">
        <v>839</v>
      </c>
      <c r="E911" s="285" t="s">
        <v>497</v>
      </c>
      <c r="F911" s="284">
        <v>1.2500000000000001E-2</v>
      </c>
      <c r="G911" s="284">
        <v>0</v>
      </c>
      <c r="H911" s="284">
        <v>2.3199999999999998</v>
      </c>
      <c r="I911" s="283" t="s">
        <v>498</v>
      </c>
      <c r="J911" s="285" t="s">
        <v>499</v>
      </c>
      <c r="T911" s="318" t="str">
        <f t="shared" si="168"/>
        <v>乗用車</v>
      </c>
      <c r="U911" s="300" t="str">
        <f t="shared" si="169"/>
        <v>ガソリン</v>
      </c>
      <c r="V911" s="300" t="str">
        <f t="shared" si="170"/>
        <v>全て</v>
      </c>
      <c r="W911" s="300" t="str">
        <f t="shared" si="171"/>
        <v>H17</v>
      </c>
      <c r="X911" s="301" t="str">
        <f t="shared" si="172"/>
        <v>ALA</v>
      </c>
      <c r="Y911" s="380"/>
      <c r="Z911" s="300">
        <f t="shared" si="173"/>
        <v>1.2500000000000001E-2</v>
      </c>
      <c r="AA911" s="300">
        <f t="shared" si="174"/>
        <v>0</v>
      </c>
      <c r="AB911" s="361">
        <f t="shared" si="175"/>
        <v>2.3199999999999998</v>
      </c>
    </row>
    <row r="912" spans="1:28" x14ac:dyDescent="0.2">
      <c r="A912" s="72" t="str">
        <f t="shared" si="176"/>
        <v>乗0ガCAA</v>
      </c>
      <c r="B912" s="272" t="s">
        <v>953</v>
      </c>
      <c r="C912" s="272" t="s">
        <v>952</v>
      </c>
      <c r="D912" s="273" t="s">
        <v>839</v>
      </c>
      <c r="E912" s="273" t="s">
        <v>947</v>
      </c>
      <c r="F912" s="272">
        <v>2.5000000000000001E-2</v>
      </c>
      <c r="G912" s="272">
        <v>0</v>
      </c>
      <c r="H912" s="284">
        <v>2.3199999999999998</v>
      </c>
      <c r="I912" s="12" t="s">
        <v>241</v>
      </c>
      <c r="J912" s="273" t="s">
        <v>974</v>
      </c>
      <c r="T912" s="318" t="str">
        <f t="shared" si="168"/>
        <v>乗用車</v>
      </c>
      <c r="U912" s="300" t="str">
        <f t="shared" si="169"/>
        <v>ガソリン</v>
      </c>
      <c r="V912" s="300" t="str">
        <f t="shared" si="170"/>
        <v>全て</v>
      </c>
      <c r="W912" s="300" t="str">
        <f t="shared" si="171"/>
        <v>H17</v>
      </c>
      <c r="X912" s="301" t="str">
        <f t="shared" si="172"/>
        <v>CAA</v>
      </c>
      <c r="Y912" s="380" t="s">
        <v>1056</v>
      </c>
      <c r="Z912" s="300">
        <f t="shared" si="173"/>
        <v>2.5000000000000001E-2</v>
      </c>
      <c r="AA912" s="300">
        <f t="shared" si="174"/>
        <v>0</v>
      </c>
      <c r="AB912" s="361">
        <f t="shared" si="175"/>
        <v>2.3199999999999998</v>
      </c>
    </row>
    <row r="913" spans="1:28" x14ac:dyDescent="0.2">
      <c r="A913" s="72" t="str">
        <f t="shared" si="176"/>
        <v>乗0ガCBA</v>
      </c>
      <c r="B913" s="284" t="s">
        <v>953</v>
      </c>
      <c r="C913" s="284" t="s">
        <v>952</v>
      </c>
      <c r="D913" s="285" t="s">
        <v>839</v>
      </c>
      <c r="E913" s="285" t="s">
        <v>948</v>
      </c>
      <c r="F913" s="284">
        <v>2.5000000000000001E-2</v>
      </c>
      <c r="G913" s="284">
        <v>0</v>
      </c>
      <c r="H913" s="284">
        <v>2.3199999999999998</v>
      </c>
      <c r="I913" s="283" t="s">
        <v>248</v>
      </c>
      <c r="J913" s="285" t="s">
        <v>245</v>
      </c>
      <c r="T913" s="318" t="str">
        <f t="shared" si="168"/>
        <v>乗用車</v>
      </c>
      <c r="U913" s="300" t="str">
        <f t="shared" si="169"/>
        <v>ガソリン</v>
      </c>
      <c r="V913" s="300" t="str">
        <f t="shared" si="170"/>
        <v>全て</v>
      </c>
      <c r="W913" s="300" t="str">
        <f t="shared" si="171"/>
        <v>H17</v>
      </c>
      <c r="X913" s="301" t="str">
        <f t="shared" si="172"/>
        <v>CBA</v>
      </c>
      <c r="Y913" s="380" t="s">
        <v>1056</v>
      </c>
      <c r="Z913" s="300">
        <f t="shared" si="173"/>
        <v>2.5000000000000001E-2</v>
      </c>
      <c r="AA913" s="300">
        <f t="shared" si="174"/>
        <v>0</v>
      </c>
      <c r="AB913" s="361">
        <f t="shared" si="175"/>
        <v>2.3199999999999998</v>
      </c>
    </row>
    <row r="914" spans="1:28" x14ac:dyDescent="0.2">
      <c r="A914" s="72" t="str">
        <f t="shared" si="176"/>
        <v>乗0ガCLA</v>
      </c>
      <c r="B914" s="284" t="s">
        <v>953</v>
      </c>
      <c r="C914" s="284" t="s">
        <v>952</v>
      </c>
      <c r="D914" s="285" t="s">
        <v>839</v>
      </c>
      <c r="E914" s="285" t="s">
        <v>500</v>
      </c>
      <c r="F914" s="284">
        <v>2.5000000000000001E-2</v>
      </c>
      <c r="G914" s="284">
        <v>0</v>
      </c>
      <c r="H914" s="72">
        <v>2.3199999999999998</v>
      </c>
      <c r="I914" s="283" t="s">
        <v>498</v>
      </c>
      <c r="J914" s="285" t="s">
        <v>1134</v>
      </c>
      <c r="T914" s="318" t="str">
        <f t="shared" si="168"/>
        <v>乗用車</v>
      </c>
      <c r="U914" s="300" t="str">
        <f t="shared" si="169"/>
        <v>ガソリン</v>
      </c>
      <c r="V914" s="300" t="str">
        <f t="shared" si="170"/>
        <v>全て</v>
      </c>
      <c r="W914" s="300" t="str">
        <f t="shared" si="171"/>
        <v>H17</v>
      </c>
      <c r="X914" s="301" t="str">
        <f t="shared" si="172"/>
        <v>CLA</v>
      </c>
      <c r="Y914" s="380" t="s">
        <v>1056</v>
      </c>
      <c r="Z914" s="300">
        <f t="shared" si="173"/>
        <v>2.5000000000000001E-2</v>
      </c>
      <c r="AA914" s="300">
        <f t="shared" si="174"/>
        <v>0</v>
      </c>
      <c r="AB914" s="361">
        <f t="shared" si="175"/>
        <v>2.3199999999999998</v>
      </c>
    </row>
    <row r="915" spans="1:28" x14ac:dyDescent="0.2">
      <c r="A915" s="72" t="str">
        <f t="shared" si="176"/>
        <v>乗0ガDAA</v>
      </c>
      <c r="B915" s="284" t="s">
        <v>953</v>
      </c>
      <c r="C915" s="284" t="s">
        <v>952</v>
      </c>
      <c r="D915" s="285" t="s">
        <v>839</v>
      </c>
      <c r="E915" s="285" t="s">
        <v>949</v>
      </c>
      <c r="F915" s="284">
        <v>1.2500000000000001E-2</v>
      </c>
      <c r="G915" s="284">
        <v>0</v>
      </c>
      <c r="H915" s="72">
        <v>2.3199999999999998</v>
      </c>
      <c r="I915" s="283" t="s">
        <v>241</v>
      </c>
      <c r="J915" s="285" t="s">
        <v>1126</v>
      </c>
      <c r="T915" s="318" t="str">
        <f t="shared" si="168"/>
        <v>乗用車</v>
      </c>
      <c r="U915" s="300" t="str">
        <f t="shared" si="169"/>
        <v>ガソリン</v>
      </c>
      <c r="V915" s="300" t="str">
        <f t="shared" si="170"/>
        <v>全て</v>
      </c>
      <c r="W915" s="300" t="str">
        <f t="shared" si="171"/>
        <v>H17</v>
      </c>
      <c r="X915" s="301" t="str">
        <f t="shared" si="172"/>
        <v>DAA</v>
      </c>
      <c r="Y915" s="380" t="s">
        <v>1057</v>
      </c>
      <c r="Z915" s="300">
        <f t="shared" si="173"/>
        <v>1.2500000000000001E-2</v>
      </c>
      <c r="AA915" s="300">
        <f t="shared" si="174"/>
        <v>0</v>
      </c>
      <c r="AB915" s="361">
        <f t="shared" si="175"/>
        <v>2.3199999999999998</v>
      </c>
    </row>
    <row r="916" spans="1:28" x14ac:dyDescent="0.2">
      <c r="A916" s="72" t="str">
        <f t="shared" si="176"/>
        <v>乗0ガDBA</v>
      </c>
      <c r="B916" s="72" t="s">
        <v>953</v>
      </c>
      <c r="C916" s="72" t="s">
        <v>952</v>
      </c>
      <c r="D916" s="72" t="s">
        <v>839</v>
      </c>
      <c r="E916" s="72" t="s">
        <v>950</v>
      </c>
      <c r="F916" s="72">
        <v>1.2500000000000001E-2</v>
      </c>
      <c r="G916" s="72">
        <v>0</v>
      </c>
      <c r="H916" s="284">
        <v>2.3199999999999998</v>
      </c>
      <c r="I916" s="12" t="s">
        <v>249</v>
      </c>
      <c r="J916" s="72" t="s">
        <v>283</v>
      </c>
      <c r="T916" s="318" t="str">
        <f t="shared" si="168"/>
        <v>乗用車</v>
      </c>
      <c r="U916" s="300" t="str">
        <f t="shared" si="169"/>
        <v>ガソリン</v>
      </c>
      <c r="V916" s="300" t="str">
        <f t="shared" si="170"/>
        <v>全て</v>
      </c>
      <c r="W916" s="300" t="str">
        <f t="shared" si="171"/>
        <v>H17</v>
      </c>
      <c r="X916" s="301" t="str">
        <f t="shared" si="172"/>
        <v>DBA</v>
      </c>
      <c r="Y916" s="380" t="s">
        <v>1057</v>
      </c>
      <c r="Z916" s="300">
        <f t="shared" si="173"/>
        <v>1.2500000000000001E-2</v>
      </c>
      <c r="AA916" s="300">
        <f t="shared" si="174"/>
        <v>0</v>
      </c>
      <c r="AB916" s="361">
        <f t="shared" si="175"/>
        <v>2.3199999999999998</v>
      </c>
    </row>
    <row r="917" spans="1:28" x14ac:dyDescent="0.2">
      <c r="A917" s="72" t="str">
        <f t="shared" si="176"/>
        <v>乗0ガDLA</v>
      </c>
      <c r="B917" s="72" t="s">
        <v>953</v>
      </c>
      <c r="C917" s="72" t="s">
        <v>952</v>
      </c>
      <c r="D917" s="72" t="s">
        <v>839</v>
      </c>
      <c r="E917" s="72" t="s">
        <v>501</v>
      </c>
      <c r="F917" s="72">
        <v>1.2500000000000001E-2</v>
      </c>
      <c r="G917" s="72">
        <v>0</v>
      </c>
      <c r="H917" s="284">
        <v>2.3199999999999998</v>
      </c>
      <c r="I917" s="12" t="s">
        <v>498</v>
      </c>
      <c r="J917" s="72" t="s">
        <v>1133</v>
      </c>
      <c r="T917" s="318" t="str">
        <f t="shared" si="168"/>
        <v>乗用車</v>
      </c>
      <c r="U917" s="300" t="str">
        <f t="shared" si="169"/>
        <v>ガソリン</v>
      </c>
      <c r="V917" s="300" t="str">
        <f t="shared" si="170"/>
        <v>全て</v>
      </c>
      <c r="W917" s="300" t="str">
        <f t="shared" si="171"/>
        <v>H17</v>
      </c>
      <c r="X917" s="301" t="str">
        <f t="shared" si="172"/>
        <v>DLA</v>
      </c>
      <c r="Y917" s="380" t="s">
        <v>1057</v>
      </c>
      <c r="Z917" s="300">
        <f t="shared" si="173"/>
        <v>1.2500000000000001E-2</v>
      </c>
      <c r="AA917" s="300">
        <f t="shared" si="174"/>
        <v>0</v>
      </c>
      <c r="AB917" s="361">
        <f t="shared" si="175"/>
        <v>2.3199999999999998</v>
      </c>
    </row>
    <row r="918" spans="1:28" x14ac:dyDescent="0.2">
      <c r="A918" s="72" t="str">
        <f t="shared" si="176"/>
        <v>乗0ガLBA</v>
      </c>
      <c r="B918" s="72" t="s">
        <v>953</v>
      </c>
      <c r="C918" s="72" t="s">
        <v>952</v>
      </c>
      <c r="D918" s="72" t="s">
        <v>1100</v>
      </c>
      <c r="E918" s="72" t="s">
        <v>502</v>
      </c>
      <c r="F918" s="72">
        <v>0.05</v>
      </c>
      <c r="G918" s="72">
        <v>0</v>
      </c>
      <c r="H918" s="72">
        <v>2.3199999999999998</v>
      </c>
      <c r="I918" s="12" t="s">
        <v>235</v>
      </c>
      <c r="T918" s="318" t="str">
        <f t="shared" si="168"/>
        <v>乗用車</v>
      </c>
      <c r="U918" s="300" t="str">
        <f t="shared" si="169"/>
        <v>ガソリン</v>
      </c>
      <c r="V918" s="300" t="str">
        <f t="shared" si="170"/>
        <v>全て</v>
      </c>
      <c r="W918" s="300" t="str">
        <f t="shared" si="171"/>
        <v>H21</v>
      </c>
      <c r="X918" s="301" t="str">
        <f t="shared" si="172"/>
        <v>LBA</v>
      </c>
      <c r="Y918" s="380"/>
      <c r="Z918" s="300">
        <f t="shared" si="173"/>
        <v>0.05</v>
      </c>
      <c r="AA918" s="300">
        <f t="shared" si="174"/>
        <v>0</v>
      </c>
      <c r="AB918" s="361">
        <f t="shared" si="175"/>
        <v>2.3199999999999998</v>
      </c>
    </row>
    <row r="919" spans="1:28" x14ac:dyDescent="0.2">
      <c r="A919" s="72" t="str">
        <f t="shared" si="176"/>
        <v>乗0ガLAA</v>
      </c>
      <c r="B919" s="72" t="s">
        <v>953</v>
      </c>
      <c r="C919" s="72" t="s">
        <v>952</v>
      </c>
      <c r="D919" s="72" t="s">
        <v>1100</v>
      </c>
      <c r="E919" s="72" t="s">
        <v>503</v>
      </c>
      <c r="F919" s="72">
        <v>2.5000000000000001E-2</v>
      </c>
      <c r="G919" s="72">
        <v>0</v>
      </c>
      <c r="H919" s="284">
        <v>2.3199999999999998</v>
      </c>
      <c r="I919" s="12" t="s">
        <v>241</v>
      </c>
      <c r="J919" s="72" t="s">
        <v>242</v>
      </c>
      <c r="T919" s="318" t="str">
        <f t="shared" si="168"/>
        <v>乗用車</v>
      </c>
      <c r="U919" s="300" t="str">
        <f t="shared" si="169"/>
        <v>ガソリン</v>
      </c>
      <c r="V919" s="300" t="str">
        <f t="shared" si="170"/>
        <v>全て</v>
      </c>
      <c r="W919" s="300" t="str">
        <f t="shared" si="171"/>
        <v>H21</v>
      </c>
      <c r="X919" s="301" t="str">
        <f t="shared" si="172"/>
        <v>LAA</v>
      </c>
      <c r="Y919" s="380"/>
      <c r="Z919" s="300">
        <f t="shared" si="173"/>
        <v>2.5000000000000001E-2</v>
      </c>
      <c r="AA919" s="300">
        <f t="shared" si="174"/>
        <v>0</v>
      </c>
      <c r="AB919" s="361">
        <f t="shared" si="175"/>
        <v>2.3199999999999998</v>
      </c>
    </row>
    <row r="920" spans="1:28" x14ac:dyDescent="0.2">
      <c r="A920" s="72" t="str">
        <f t="shared" si="176"/>
        <v>乗0ガLLA</v>
      </c>
      <c r="B920" s="284" t="s">
        <v>953</v>
      </c>
      <c r="C920" s="284" t="s">
        <v>952</v>
      </c>
      <c r="D920" s="286" t="s">
        <v>1100</v>
      </c>
      <c r="E920" s="285" t="s">
        <v>504</v>
      </c>
      <c r="F920" s="284">
        <v>1.2500000000000001E-2</v>
      </c>
      <c r="G920" s="72">
        <v>0</v>
      </c>
      <c r="H920" s="72">
        <v>2.3199999999999998</v>
      </c>
      <c r="I920" s="283" t="s">
        <v>498</v>
      </c>
      <c r="J920" s="284" t="s">
        <v>499</v>
      </c>
      <c r="T920" s="318" t="str">
        <f t="shared" si="168"/>
        <v>乗用車</v>
      </c>
      <c r="U920" s="300" t="str">
        <f t="shared" si="169"/>
        <v>ガソリン</v>
      </c>
      <c r="V920" s="300" t="str">
        <f t="shared" si="170"/>
        <v>全て</v>
      </c>
      <c r="W920" s="300" t="str">
        <f t="shared" si="171"/>
        <v>H21</v>
      </c>
      <c r="X920" s="301" t="str">
        <f t="shared" si="172"/>
        <v>LLA</v>
      </c>
      <c r="Y920" s="380"/>
      <c r="Z920" s="300">
        <f t="shared" si="173"/>
        <v>1.2500000000000001E-2</v>
      </c>
      <c r="AA920" s="300">
        <f t="shared" si="174"/>
        <v>0</v>
      </c>
      <c r="AB920" s="361">
        <f t="shared" si="175"/>
        <v>2.3199999999999998</v>
      </c>
    </row>
    <row r="921" spans="1:28" x14ac:dyDescent="0.2">
      <c r="A921" s="72" t="str">
        <f t="shared" si="176"/>
        <v>乗0ガMBA</v>
      </c>
      <c r="B921" s="72" t="s">
        <v>953</v>
      </c>
      <c r="C921" s="72" t="s">
        <v>952</v>
      </c>
      <c r="D921" s="72" t="s">
        <v>1100</v>
      </c>
      <c r="E921" s="72" t="s">
        <v>505</v>
      </c>
      <c r="F921" s="72">
        <v>2.5000000000000001E-2</v>
      </c>
      <c r="G921" s="72">
        <v>0</v>
      </c>
      <c r="H921" s="284">
        <v>2.3199999999999998</v>
      </c>
      <c r="I921" s="12" t="s">
        <v>248</v>
      </c>
      <c r="J921" s="72" t="s">
        <v>1056</v>
      </c>
      <c r="T921" s="318" t="str">
        <f t="shared" si="168"/>
        <v>乗用車</v>
      </c>
      <c r="U921" s="300" t="str">
        <f t="shared" si="169"/>
        <v>ガソリン</v>
      </c>
      <c r="V921" s="300" t="str">
        <f t="shared" si="170"/>
        <v>全て</v>
      </c>
      <c r="W921" s="300" t="str">
        <f t="shared" si="171"/>
        <v>H21</v>
      </c>
      <c r="X921" s="301" t="str">
        <f t="shared" si="172"/>
        <v>MBA</v>
      </c>
      <c r="Y921" s="380" t="s">
        <v>1056</v>
      </c>
      <c r="Z921" s="300">
        <f t="shared" si="173"/>
        <v>2.5000000000000001E-2</v>
      </c>
      <c r="AA921" s="300">
        <f t="shared" si="174"/>
        <v>0</v>
      </c>
      <c r="AB921" s="361">
        <f t="shared" si="175"/>
        <v>2.3199999999999998</v>
      </c>
    </row>
    <row r="922" spans="1:28" x14ac:dyDescent="0.2">
      <c r="A922" s="72" t="str">
        <f t="shared" si="176"/>
        <v>乗0ガMAA</v>
      </c>
      <c r="B922" s="284" t="s">
        <v>953</v>
      </c>
      <c r="C922" s="284" t="s">
        <v>952</v>
      </c>
      <c r="D922" s="286" t="s">
        <v>1100</v>
      </c>
      <c r="E922" s="285" t="s">
        <v>506</v>
      </c>
      <c r="F922" s="284">
        <v>2.5000000000000001E-2</v>
      </c>
      <c r="G922" s="72">
        <v>0</v>
      </c>
      <c r="H922" s="284">
        <v>2.3199999999999998</v>
      </c>
      <c r="I922" s="283" t="s">
        <v>241</v>
      </c>
      <c r="J922" s="285" t="s">
        <v>1114</v>
      </c>
      <c r="T922" s="318" t="str">
        <f t="shared" si="168"/>
        <v>乗用車</v>
      </c>
      <c r="U922" s="300" t="str">
        <f t="shared" si="169"/>
        <v>ガソリン</v>
      </c>
      <c r="V922" s="300" t="str">
        <f t="shared" si="170"/>
        <v>全て</v>
      </c>
      <c r="W922" s="300" t="str">
        <f t="shared" si="171"/>
        <v>H21</v>
      </c>
      <c r="X922" s="301" t="str">
        <f t="shared" si="172"/>
        <v>MAA</v>
      </c>
      <c r="Y922" s="380" t="s">
        <v>1056</v>
      </c>
      <c r="Z922" s="300">
        <f t="shared" si="173"/>
        <v>2.5000000000000001E-2</v>
      </c>
      <c r="AA922" s="300">
        <f t="shared" si="174"/>
        <v>0</v>
      </c>
      <c r="AB922" s="361">
        <f t="shared" si="175"/>
        <v>2.3199999999999998</v>
      </c>
    </row>
    <row r="923" spans="1:28" x14ac:dyDescent="0.2">
      <c r="A923" s="72" t="str">
        <f t="shared" si="176"/>
        <v>乗0ガMLA</v>
      </c>
      <c r="B923" s="72" t="s">
        <v>953</v>
      </c>
      <c r="C923" s="72" t="s">
        <v>952</v>
      </c>
      <c r="D923" s="72" t="s">
        <v>1100</v>
      </c>
      <c r="E923" s="72" t="s">
        <v>507</v>
      </c>
      <c r="F923" s="72">
        <v>2.5000000000000001E-2</v>
      </c>
      <c r="G923" s="72">
        <v>0</v>
      </c>
      <c r="H923" s="284">
        <v>2.3199999999999998</v>
      </c>
      <c r="I923" s="12" t="s">
        <v>498</v>
      </c>
      <c r="J923" t="s">
        <v>1134</v>
      </c>
      <c r="T923" s="318" t="str">
        <f t="shared" si="168"/>
        <v>乗用車</v>
      </c>
      <c r="U923" s="300" t="str">
        <f t="shared" si="169"/>
        <v>ガソリン</v>
      </c>
      <c r="V923" s="300" t="str">
        <f t="shared" si="170"/>
        <v>全て</v>
      </c>
      <c r="W923" s="300" t="str">
        <f t="shared" si="171"/>
        <v>H21</v>
      </c>
      <c r="X923" s="301" t="str">
        <f t="shared" si="172"/>
        <v>MLA</v>
      </c>
      <c r="Y923" s="380" t="s">
        <v>1056</v>
      </c>
      <c r="Z923" s="300">
        <f t="shared" si="173"/>
        <v>2.5000000000000001E-2</v>
      </c>
      <c r="AA923" s="300">
        <f t="shared" si="174"/>
        <v>0</v>
      </c>
      <c r="AB923" s="361">
        <f t="shared" si="175"/>
        <v>2.3199999999999998</v>
      </c>
    </row>
    <row r="924" spans="1:28" x14ac:dyDescent="0.2">
      <c r="A924" s="72" t="str">
        <f t="shared" si="176"/>
        <v>乗0ガRBA</v>
      </c>
      <c r="B924" s="279" t="s">
        <v>953</v>
      </c>
      <c r="C924" s="279" t="s">
        <v>952</v>
      </c>
      <c r="D924" s="288" t="s">
        <v>1100</v>
      </c>
      <c r="E924" s="279" t="s">
        <v>508</v>
      </c>
      <c r="F924" s="279">
        <v>2.5000000000000001E-2</v>
      </c>
      <c r="G924" s="72">
        <v>0</v>
      </c>
      <c r="H924" s="72">
        <v>2.3199999999999998</v>
      </c>
      <c r="I924" s="227" t="s">
        <v>249</v>
      </c>
      <c r="J924" s="289" t="s">
        <v>1057</v>
      </c>
      <c r="T924" s="318" t="str">
        <f t="shared" si="168"/>
        <v>乗用車</v>
      </c>
      <c r="U924" s="300" t="str">
        <f t="shared" si="169"/>
        <v>ガソリン</v>
      </c>
      <c r="V924" s="300" t="str">
        <f t="shared" si="170"/>
        <v>全て</v>
      </c>
      <c r="W924" s="300" t="str">
        <f t="shared" si="171"/>
        <v>H21</v>
      </c>
      <c r="X924" s="301" t="str">
        <f t="shared" si="172"/>
        <v>RBA</v>
      </c>
      <c r="Y924" s="380" t="s">
        <v>1057</v>
      </c>
      <c r="Z924" s="300">
        <f t="shared" si="173"/>
        <v>2.5000000000000001E-2</v>
      </c>
      <c r="AA924" s="300">
        <f t="shared" si="174"/>
        <v>0</v>
      </c>
      <c r="AB924" s="361">
        <f t="shared" si="175"/>
        <v>2.3199999999999998</v>
      </c>
    </row>
    <row r="925" spans="1:28" x14ac:dyDescent="0.2">
      <c r="A925" s="72" t="str">
        <f t="shared" si="176"/>
        <v>乗0ガRAA</v>
      </c>
      <c r="B925" s="72" t="s">
        <v>953</v>
      </c>
      <c r="C925" s="72" t="s">
        <v>952</v>
      </c>
      <c r="D925" s="72" t="s">
        <v>1100</v>
      </c>
      <c r="E925" s="72" t="s">
        <v>509</v>
      </c>
      <c r="F925" s="72">
        <v>2.5000000000000001E-2</v>
      </c>
      <c r="G925" s="72">
        <v>0</v>
      </c>
      <c r="H925" s="72">
        <v>2.3199999999999998</v>
      </c>
      <c r="I925" s="12" t="s">
        <v>241</v>
      </c>
      <c r="J925" t="s">
        <v>1104</v>
      </c>
      <c r="T925" s="318" t="str">
        <f t="shared" si="168"/>
        <v>乗用車</v>
      </c>
      <c r="U925" s="300" t="str">
        <f t="shared" si="169"/>
        <v>ガソリン</v>
      </c>
      <c r="V925" s="300" t="str">
        <f t="shared" si="170"/>
        <v>全て</v>
      </c>
      <c r="W925" s="300" t="str">
        <f t="shared" si="171"/>
        <v>H21</v>
      </c>
      <c r="X925" s="301" t="str">
        <f t="shared" si="172"/>
        <v>RAA</v>
      </c>
      <c r="Y925" s="380" t="s">
        <v>1057</v>
      </c>
      <c r="Z925" s="300">
        <f t="shared" si="173"/>
        <v>2.5000000000000001E-2</v>
      </c>
      <c r="AA925" s="300">
        <f t="shared" si="174"/>
        <v>0</v>
      </c>
      <c r="AB925" s="361">
        <f t="shared" si="175"/>
        <v>2.3199999999999998</v>
      </c>
    </row>
    <row r="926" spans="1:28" x14ac:dyDescent="0.2">
      <c r="A926" s="72" t="str">
        <f t="shared" si="176"/>
        <v>乗0ガRLA</v>
      </c>
      <c r="B926" s="279" t="s">
        <v>953</v>
      </c>
      <c r="C926" s="279" t="s">
        <v>952</v>
      </c>
      <c r="D926" s="288" t="s">
        <v>1100</v>
      </c>
      <c r="E926" s="279" t="s">
        <v>510</v>
      </c>
      <c r="F926" s="279">
        <v>2.5000000000000001E-2</v>
      </c>
      <c r="G926" s="72">
        <v>0</v>
      </c>
      <c r="H926" s="284">
        <v>2.3199999999999998</v>
      </c>
      <c r="I926" s="227" t="s">
        <v>498</v>
      </c>
      <c r="J926" s="289" t="s">
        <v>1133</v>
      </c>
      <c r="T926" s="318" t="str">
        <f t="shared" si="168"/>
        <v>乗用車</v>
      </c>
      <c r="U926" s="300" t="str">
        <f t="shared" si="169"/>
        <v>ガソリン</v>
      </c>
      <c r="V926" s="300" t="str">
        <f t="shared" si="170"/>
        <v>全て</v>
      </c>
      <c r="W926" s="300" t="str">
        <f t="shared" si="171"/>
        <v>H21</v>
      </c>
      <c r="X926" s="301" t="str">
        <f t="shared" si="172"/>
        <v>RLA</v>
      </c>
      <c r="Y926" s="380" t="s">
        <v>1057</v>
      </c>
      <c r="Z926" s="300">
        <f t="shared" si="173"/>
        <v>2.5000000000000001E-2</v>
      </c>
      <c r="AA926" s="300">
        <f t="shared" si="174"/>
        <v>0</v>
      </c>
      <c r="AB926" s="361">
        <f t="shared" si="175"/>
        <v>2.3199999999999998</v>
      </c>
    </row>
    <row r="927" spans="1:28" x14ac:dyDescent="0.2">
      <c r="A927" s="72" t="str">
        <f t="shared" si="176"/>
        <v>乗0ガQBA</v>
      </c>
      <c r="B927" s="272" t="s">
        <v>953</v>
      </c>
      <c r="C927" s="272" t="s">
        <v>952</v>
      </c>
      <c r="D927" s="273" t="s">
        <v>1100</v>
      </c>
      <c r="E927" s="273" t="s">
        <v>511</v>
      </c>
      <c r="F927" s="272">
        <v>4.4999999999999998E-2</v>
      </c>
      <c r="G927" s="72">
        <v>0</v>
      </c>
      <c r="H927" s="284">
        <v>2.3199999999999998</v>
      </c>
      <c r="I927" s="274" t="s">
        <v>235</v>
      </c>
      <c r="J927" s="272" t="s">
        <v>1119</v>
      </c>
      <c r="T927" s="318" t="str">
        <f t="shared" si="168"/>
        <v>乗用車</v>
      </c>
      <c r="U927" s="300" t="str">
        <f t="shared" si="169"/>
        <v>ガソリン</v>
      </c>
      <c r="V927" s="300" t="str">
        <f t="shared" si="170"/>
        <v>全て</v>
      </c>
      <c r="W927" s="300" t="str">
        <f t="shared" si="171"/>
        <v>H21</v>
      </c>
      <c r="X927" s="301" t="str">
        <f t="shared" si="172"/>
        <v>QBA</v>
      </c>
      <c r="Y927" s="380" t="s">
        <v>1705</v>
      </c>
      <c r="Z927" s="300">
        <f t="shared" si="173"/>
        <v>4.4999999999999998E-2</v>
      </c>
      <c r="AA927" s="300">
        <f t="shared" si="174"/>
        <v>0</v>
      </c>
      <c r="AB927" s="361">
        <f t="shared" si="175"/>
        <v>2.3199999999999998</v>
      </c>
    </row>
    <row r="928" spans="1:28" x14ac:dyDescent="0.2">
      <c r="A928" s="72" t="str">
        <f t="shared" si="176"/>
        <v>乗0ガQAA</v>
      </c>
      <c r="B928" s="272" t="s">
        <v>953</v>
      </c>
      <c r="C928" s="272" t="s">
        <v>952</v>
      </c>
      <c r="D928" s="273" t="s">
        <v>1100</v>
      </c>
      <c r="E928" s="273" t="s">
        <v>512</v>
      </c>
      <c r="F928" s="272">
        <v>4.4999999999999998E-2</v>
      </c>
      <c r="G928" s="72">
        <v>0</v>
      </c>
      <c r="H928" s="72">
        <v>2.3199999999999998</v>
      </c>
      <c r="I928" s="274" t="s">
        <v>241</v>
      </c>
      <c r="J928" s="273" t="s">
        <v>513</v>
      </c>
      <c r="T928" s="318" t="str">
        <f t="shared" si="168"/>
        <v>乗用車</v>
      </c>
      <c r="U928" s="300" t="str">
        <f t="shared" si="169"/>
        <v>ガソリン</v>
      </c>
      <c r="V928" s="300" t="str">
        <f t="shared" si="170"/>
        <v>全て</v>
      </c>
      <c r="W928" s="300" t="str">
        <f t="shared" si="171"/>
        <v>H21</v>
      </c>
      <c r="X928" s="301" t="str">
        <f t="shared" si="172"/>
        <v>QAA</v>
      </c>
      <c r="Y928" s="380" t="s">
        <v>1705</v>
      </c>
      <c r="Z928" s="300">
        <f t="shared" si="173"/>
        <v>4.4999999999999998E-2</v>
      </c>
      <c r="AA928" s="300">
        <f t="shared" si="174"/>
        <v>0</v>
      </c>
      <c r="AB928" s="361">
        <f t="shared" si="175"/>
        <v>2.3199999999999998</v>
      </c>
    </row>
    <row r="929" spans="1:28" x14ac:dyDescent="0.2">
      <c r="A929" s="72" t="str">
        <f t="shared" si="176"/>
        <v>乗0ガQLA</v>
      </c>
      <c r="B929" s="272" t="s">
        <v>953</v>
      </c>
      <c r="C929" s="272" t="s">
        <v>952</v>
      </c>
      <c r="D929" s="273" t="s">
        <v>1100</v>
      </c>
      <c r="E929" s="273" t="s">
        <v>514</v>
      </c>
      <c r="F929" s="272">
        <v>4.4999999999999998E-2</v>
      </c>
      <c r="G929" s="72">
        <v>0</v>
      </c>
      <c r="H929" s="284">
        <v>2.3199999999999998</v>
      </c>
      <c r="I929" s="274" t="s">
        <v>498</v>
      </c>
      <c r="J929" s="273" t="s">
        <v>515</v>
      </c>
      <c r="T929" s="318" t="str">
        <f t="shared" si="168"/>
        <v>乗用車</v>
      </c>
      <c r="U929" s="300" t="str">
        <f t="shared" si="169"/>
        <v>ガソリン</v>
      </c>
      <c r="V929" s="300" t="str">
        <f t="shared" si="170"/>
        <v>全て</v>
      </c>
      <c r="W929" s="300" t="str">
        <f t="shared" si="171"/>
        <v>H21</v>
      </c>
      <c r="X929" s="301" t="str">
        <f t="shared" si="172"/>
        <v>QLA</v>
      </c>
      <c r="Y929" s="380" t="s">
        <v>1705</v>
      </c>
      <c r="Z929" s="300">
        <f t="shared" si="173"/>
        <v>4.4999999999999998E-2</v>
      </c>
      <c r="AA929" s="300">
        <f t="shared" si="174"/>
        <v>0</v>
      </c>
      <c r="AB929" s="361">
        <f t="shared" si="175"/>
        <v>2.3199999999999998</v>
      </c>
    </row>
    <row r="930" spans="1:28" x14ac:dyDescent="0.2">
      <c r="A930" s="72" t="str">
        <f t="shared" ref="A930:A931" si="177">CONCATENATE(C930,E930)</f>
        <v>乗0ガ3BA</v>
      </c>
      <c r="B930" s="272" t="s">
        <v>953</v>
      </c>
      <c r="C930" s="272" t="s">
        <v>952</v>
      </c>
      <c r="D930" s="273" t="s">
        <v>1287</v>
      </c>
      <c r="E930" s="273" t="s">
        <v>1428</v>
      </c>
      <c r="F930" s="272">
        <v>0.05</v>
      </c>
      <c r="G930" s="72">
        <v>0</v>
      </c>
      <c r="H930" s="72">
        <v>2.3199999999999998</v>
      </c>
      <c r="I930" s="274" t="s">
        <v>235</v>
      </c>
      <c r="J930" s="273"/>
      <c r="T930" s="318" t="str">
        <f t="shared" si="168"/>
        <v>乗用車</v>
      </c>
      <c r="U930" s="300" t="str">
        <f t="shared" si="169"/>
        <v>ガソリン</v>
      </c>
      <c r="V930" s="300" t="str">
        <f t="shared" si="170"/>
        <v>全て</v>
      </c>
      <c r="W930" s="300" t="str">
        <f t="shared" si="171"/>
        <v>H30</v>
      </c>
      <c r="X930" s="301" t="str">
        <f t="shared" si="172"/>
        <v>3BA</v>
      </c>
      <c r="Y930" s="287"/>
      <c r="Z930" s="300">
        <f t="shared" si="173"/>
        <v>0.05</v>
      </c>
      <c r="AA930" s="300">
        <f t="shared" si="174"/>
        <v>0</v>
      </c>
      <c r="AB930" s="361">
        <f t="shared" si="175"/>
        <v>2.3199999999999998</v>
      </c>
    </row>
    <row r="931" spans="1:28" x14ac:dyDescent="0.2">
      <c r="A931" s="72" t="str">
        <f t="shared" si="177"/>
        <v>乗0ガ3AA</v>
      </c>
      <c r="B931" s="272" t="s">
        <v>953</v>
      </c>
      <c r="C931" s="272" t="s">
        <v>952</v>
      </c>
      <c r="D931" s="273" t="s">
        <v>1287</v>
      </c>
      <c r="E931" s="273" t="s">
        <v>1429</v>
      </c>
      <c r="F931" s="272">
        <v>2.5000000000000001E-2</v>
      </c>
      <c r="G931" s="72">
        <v>0</v>
      </c>
      <c r="H931" s="284">
        <v>2.3199999999999998</v>
      </c>
      <c r="I931" s="274" t="s">
        <v>241</v>
      </c>
      <c r="J931" s="273"/>
      <c r="T931" s="318" t="str">
        <f t="shared" si="168"/>
        <v>乗用車</v>
      </c>
      <c r="U931" s="300" t="str">
        <f t="shared" si="169"/>
        <v>ガソリン</v>
      </c>
      <c r="V931" s="300" t="str">
        <f t="shared" si="170"/>
        <v>全て</v>
      </c>
      <c r="W931" s="300" t="str">
        <f t="shared" si="171"/>
        <v>H30</v>
      </c>
      <c r="X931" s="301" t="str">
        <f t="shared" si="172"/>
        <v>3AA</v>
      </c>
      <c r="Y931" s="287"/>
      <c r="Z931" s="300">
        <f t="shared" si="173"/>
        <v>2.5000000000000001E-2</v>
      </c>
      <c r="AA931" s="300">
        <f t="shared" si="174"/>
        <v>0</v>
      </c>
      <c r="AB931" s="361">
        <f t="shared" si="175"/>
        <v>2.3199999999999998</v>
      </c>
    </row>
    <row r="932" spans="1:28" x14ac:dyDescent="0.2">
      <c r="A932" s="72" t="str">
        <f t="shared" ref="A932:A941" si="178">CONCATENATE(C932,E932)</f>
        <v>乗0ガ3LA</v>
      </c>
      <c r="B932" s="272" t="s">
        <v>953</v>
      </c>
      <c r="C932" s="272" t="s">
        <v>952</v>
      </c>
      <c r="D932" s="273" t="s">
        <v>1286</v>
      </c>
      <c r="E932" s="273" t="s">
        <v>1698</v>
      </c>
      <c r="F932" s="272">
        <v>1.2500000000000001E-2</v>
      </c>
      <c r="G932" s="72">
        <v>0</v>
      </c>
      <c r="H932" s="284">
        <v>2.3199999999999998</v>
      </c>
      <c r="I932" s="274" t="s">
        <v>498</v>
      </c>
      <c r="J932" s="273"/>
      <c r="T932" s="318" t="str">
        <f t="shared" ref="T932:T941" si="179">IF(LEFT(C932,1)="貨","トラック・バス","乗用車")</f>
        <v>乗用車</v>
      </c>
      <c r="U932" s="300" t="str">
        <f t="shared" ref="U932:U941" si="180">VLOOKUP(RIGHT(C932,1),$AL$4:$AM$8,2,FALSE)</f>
        <v>ガソリン</v>
      </c>
      <c r="V932" s="300" t="str">
        <f t="shared" ref="V932:V941" si="181">VLOOKUP(VALUE(MID(C932,2,1)),$AL$10:$AM$15,2,FALSE)</f>
        <v>全て</v>
      </c>
      <c r="W932" s="300" t="str">
        <f t="shared" ref="W932:W941" si="182">D932</f>
        <v>H30</v>
      </c>
      <c r="X932" s="301" t="str">
        <f t="shared" ref="X932:X941" si="183">E932</f>
        <v>3LA</v>
      </c>
      <c r="Y932" s="379"/>
      <c r="Z932" s="300">
        <f t="shared" ref="Z932:Z941" si="184">F932</f>
        <v>1.2500000000000001E-2</v>
      </c>
      <c r="AA932" s="300">
        <f t="shared" ref="AA932:AA941" si="185">G932</f>
        <v>0</v>
      </c>
      <c r="AB932" s="361">
        <f t="shared" ref="AB932:AB941" si="186">H932</f>
        <v>2.3199999999999998</v>
      </c>
    </row>
    <row r="933" spans="1:28" x14ac:dyDescent="0.2">
      <c r="A933" s="72" t="str">
        <f t="shared" si="178"/>
        <v>乗0ガ4BA</v>
      </c>
      <c r="B933" s="272" t="s">
        <v>953</v>
      </c>
      <c r="C933" s="272" t="s">
        <v>952</v>
      </c>
      <c r="D933" s="273" t="s">
        <v>1286</v>
      </c>
      <c r="E933" s="273" t="s">
        <v>1431</v>
      </c>
      <c r="F933" s="272">
        <v>3.7499999999999999E-2</v>
      </c>
      <c r="G933" s="72">
        <v>0</v>
      </c>
      <c r="H933" s="72">
        <v>2.3199999999999998</v>
      </c>
      <c r="I933" s="274" t="s">
        <v>1741</v>
      </c>
      <c r="J933" s="273"/>
      <c r="T933" s="318" t="str">
        <f t="shared" si="179"/>
        <v>乗用車</v>
      </c>
      <c r="U933" s="300" t="str">
        <f t="shared" si="180"/>
        <v>ガソリン</v>
      </c>
      <c r="V933" s="300" t="str">
        <f t="shared" si="181"/>
        <v>全て</v>
      </c>
      <c r="W933" s="300" t="str">
        <f t="shared" si="182"/>
        <v>H30</v>
      </c>
      <c r="X933" s="301" t="str">
        <f t="shared" si="183"/>
        <v>4BA</v>
      </c>
      <c r="Y933" s="380" t="s">
        <v>1704</v>
      </c>
      <c r="Z933" s="300">
        <f t="shared" si="184"/>
        <v>3.7499999999999999E-2</v>
      </c>
      <c r="AA933" s="300">
        <f t="shared" si="185"/>
        <v>0</v>
      </c>
      <c r="AB933" s="361">
        <f t="shared" si="186"/>
        <v>2.3199999999999998</v>
      </c>
    </row>
    <row r="934" spans="1:28" x14ac:dyDescent="0.2">
      <c r="A934" s="72" t="str">
        <f t="shared" si="178"/>
        <v>乗0ガ4AA</v>
      </c>
      <c r="B934" s="272" t="s">
        <v>953</v>
      </c>
      <c r="C934" s="272" t="s">
        <v>952</v>
      </c>
      <c r="D934" s="273" t="s">
        <v>1286</v>
      </c>
      <c r="E934" s="273" t="s">
        <v>1433</v>
      </c>
      <c r="F934" s="272">
        <v>3.7499999999999999E-2</v>
      </c>
      <c r="G934" s="72">
        <v>0</v>
      </c>
      <c r="H934" s="284">
        <v>2.3199999999999998</v>
      </c>
      <c r="I934" s="274" t="s">
        <v>241</v>
      </c>
      <c r="J934" s="273"/>
      <c r="T934" s="318" t="str">
        <f t="shared" si="179"/>
        <v>乗用車</v>
      </c>
      <c r="U934" s="300" t="str">
        <f t="shared" si="180"/>
        <v>ガソリン</v>
      </c>
      <c r="V934" s="300" t="str">
        <f t="shared" si="181"/>
        <v>全て</v>
      </c>
      <c r="W934" s="300" t="str">
        <f t="shared" si="182"/>
        <v>H30</v>
      </c>
      <c r="X934" s="301" t="str">
        <f t="shared" si="183"/>
        <v>4AA</v>
      </c>
      <c r="Y934" s="380" t="s">
        <v>1704</v>
      </c>
      <c r="Z934" s="300">
        <f t="shared" si="184"/>
        <v>3.7499999999999999E-2</v>
      </c>
      <c r="AA934" s="300">
        <f t="shared" si="185"/>
        <v>0</v>
      </c>
      <c r="AB934" s="361">
        <f t="shared" si="186"/>
        <v>2.3199999999999998</v>
      </c>
    </row>
    <row r="935" spans="1:28" x14ac:dyDescent="0.2">
      <c r="A935" s="72" t="str">
        <f t="shared" si="178"/>
        <v>乗0ガ4LA</v>
      </c>
      <c r="B935" s="272" t="s">
        <v>953</v>
      </c>
      <c r="C935" s="272" t="s">
        <v>952</v>
      </c>
      <c r="D935" s="273" t="s">
        <v>1286</v>
      </c>
      <c r="E935" s="273" t="s">
        <v>1699</v>
      </c>
      <c r="F935" s="272">
        <v>3.7499999999999999E-2</v>
      </c>
      <c r="G935" s="72">
        <v>0</v>
      </c>
      <c r="H935" s="72">
        <v>2.3199999999999998</v>
      </c>
      <c r="I935" s="274" t="s">
        <v>498</v>
      </c>
      <c r="J935" s="273"/>
      <c r="T935" s="318" t="str">
        <f t="shared" si="179"/>
        <v>乗用車</v>
      </c>
      <c r="U935" s="300" t="str">
        <f t="shared" si="180"/>
        <v>ガソリン</v>
      </c>
      <c r="V935" s="300" t="str">
        <f t="shared" si="181"/>
        <v>全て</v>
      </c>
      <c r="W935" s="300" t="str">
        <f t="shared" si="182"/>
        <v>H30</v>
      </c>
      <c r="X935" s="301" t="str">
        <f t="shared" si="183"/>
        <v>4LA</v>
      </c>
      <c r="Y935" s="380" t="s">
        <v>1704</v>
      </c>
      <c r="Z935" s="300">
        <f t="shared" si="184"/>
        <v>3.7499999999999999E-2</v>
      </c>
      <c r="AA935" s="300">
        <f t="shared" si="185"/>
        <v>0</v>
      </c>
      <c r="AB935" s="361">
        <f t="shared" si="186"/>
        <v>2.3199999999999998</v>
      </c>
    </row>
    <row r="936" spans="1:28" x14ac:dyDescent="0.2">
      <c r="A936" s="72" t="str">
        <f t="shared" si="178"/>
        <v>乗0ガ5BA</v>
      </c>
      <c r="B936" s="272" t="s">
        <v>953</v>
      </c>
      <c r="C936" s="272" t="s">
        <v>952</v>
      </c>
      <c r="D936" s="273" t="s">
        <v>1286</v>
      </c>
      <c r="E936" s="273" t="s">
        <v>1435</v>
      </c>
      <c r="F936" s="272">
        <v>2.5000000000000001E-2</v>
      </c>
      <c r="G936" s="72">
        <v>0</v>
      </c>
      <c r="H936" s="284">
        <v>2.3199999999999998</v>
      </c>
      <c r="I936" s="274" t="s">
        <v>1742</v>
      </c>
      <c r="J936" s="273"/>
      <c r="T936" s="318" t="str">
        <f t="shared" si="179"/>
        <v>乗用車</v>
      </c>
      <c r="U936" s="300" t="str">
        <f t="shared" si="180"/>
        <v>ガソリン</v>
      </c>
      <c r="V936" s="300" t="str">
        <f t="shared" si="181"/>
        <v>全て</v>
      </c>
      <c r="W936" s="300" t="str">
        <f t="shared" si="182"/>
        <v>H30</v>
      </c>
      <c r="X936" s="301" t="str">
        <f t="shared" si="183"/>
        <v>5BA</v>
      </c>
      <c r="Y936" s="380" t="s">
        <v>1057</v>
      </c>
      <c r="Z936" s="300">
        <f t="shared" si="184"/>
        <v>2.5000000000000001E-2</v>
      </c>
      <c r="AA936" s="300">
        <f t="shared" si="185"/>
        <v>0</v>
      </c>
      <c r="AB936" s="361">
        <f t="shared" si="186"/>
        <v>2.3199999999999998</v>
      </c>
    </row>
    <row r="937" spans="1:28" x14ac:dyDescent="0.2">
      <c r="A937" s="72" t="str">
        <f t="shared" si="178"/>
        <v>乗0ガ5AA</v>
      </c>
      <c r="B937" s="272" t="s">
        <v>953</v>
      </c>
      <c r="C937" s="272" t="s">
        <v>952</v>
      </c>
      <c r="D937" s="273" t="s">
        <v>1286</v>
      </c>
      <c r="E937" s="273" t="s">
        <v>1437</v>
      </c>
      <c r="F937" s="272">
        <v>2.5000000000000001E-2</v>
      </c>
      <c r="G937" s="72">
        <v>0</v>
      </c>
      <c r="H937" s="284">
        <v>2.3199999999999998</v>
      </c>
      <c r="I937" s="274" t="s">
        <v>241</v>
      </c>
      <c r="J937" s="273"/>
      <c r="T937" s="318" t="str">
        <f t="shared" si="179"/>
        <v>乗用車</v>
      </c>
      <c r="U937" s="300" t="str">
        <f t="shared" si="180"/>
        <v>ガソリン</v>
      </c>
      <c r="V937" s="300" t="str">
        <f t="shared" si="181"/>
        <v>全て</v>
      </c>
      <c r="W937" s="300" t="str">
        <f t="shared" si="182"/>
        <v>H30</v>
      </c>
      <c r="X937" s="301" t="str">
        <f t="shared" si="183"/>
        <v>5AA</v>
      </c>
      <c r="Y937" s="380" t="s">
        <v>1057</v>
      </c>
      <c r="Z937" s="300">
        <f t="shared" si="184"/>
        <v>2.5000000000000001E-2</v>
      </c>
      <c r="AA937" s="300">
        <f t="shared" si="185"/>
        <v>0</v>
      </c>
      <c r="AB937" s="361">
        <f t="shared" si="186"/>
        <v>2.3199999999999998</v>
      </c>
    </row>
    <row r="938" spans="1:28" x14ac:dyDescent="0.2">
      <c r="A938" s="72" t="str">
        <f t="shared" si="178"/>
        <v>乗0ガ5LA</v>
      </c>
      <c r="B938" s="272" t="s">
        <v>953</v>
      </c>
      <c r="C938" s="272" t="s">
        <v>952</v>
      </c>
      <c r="D938" s="273" t="s">
        <v>1286</v>
      </c>
      <c r="E938" s="273" t="s">
        <v>1700</v>
      </c>
      <c r="F938" s="272">
        <v>2.5000000000000001E-2</v>
      </c>
      <c r="G938" s="72">
        <v>0</v>
      </c>
      <c r="H938" s="72">
        <v>2.3199999999999998</v>
      </c>
      <c r="I938" s="274" t="s">
        <v>498</v>
      </c>
      <c r="J938" s="273"/>
      <c r="T938" s="318" t="str">
        <f t="shared" si="179"/>
        <v>乗用車</v>
      </c>
      <c r="U938" s="300" t="str">
        <f t="shared" si="180"/>
        <v>ガソリン</v>
      </c>
      <c r="V938" s="300" t="str">
        <f t="shared" si="181"/>
        <v>全て</v>
      </c>
      <c r="W938" s="300" t="str">
        <f t="shared" si="182"/>
        <v>H30</v>
      </c>
      <c r="X938" s="301" t="str">
        <f t="shared" si="183"/>
        <v>5LA</v>
      </c>
      <c r="Y938" s="380" t="s">
        <v>1057</v>
      </c>
      <c r="Z938" s="300">
        <f t="shared" si="184"/>
        <v>2.5000000000000001E-2</v>
      </c>
      <c r="AA938" s="300">
        <f t="shared" si="185"/>
        <v>0</v>
      </c>
      <c r="AB938" s="361">
        <f t="shared" si="186"/>
        <v>2.3199999999999998</v>
      </c>
    </row>
    <row r="939" spans="1:28" x14ac:dyDescent="0.2">
      <c r="A939" s="72" t="str">
        <f t="shared" si="178"/>
        <v>乗0ガ6BA</v>
      </c>
      <c r="B939" s="272" t="s">
        <v>953</v>
      </c>
      <c r="C939" s="272" t="s">
        <v>952</v>
      </c>
      <c r="D939" s="273" t="s">
        <v>1286</v>
      </c>
      <c r="E939" s="273" t="s">
        <v>1439</v>
      </c>
      <c r="F939" s="272">
        <v>1.2500000000000001E-2</v>
      </c>
      <c r="G939" s="72">
        <v>0</v>
      </c>
      <c r="H939" s="284">
        <v>2.3199999999999998</v>
      </c>
      <c r="I939" s="274" t="s">
        <v>1744</v>
      </c>
      <c r="J939" s="273"/>
      <c r="T939" s="318" t="str">
        <f t="shared" si="179"/>
        <v>乗用車</v>
      </c>
      <c r="U939" s="300" t="str">
        <f t="shared" si="180"/>
        <v>ガソリン</v>
      </c>
      <c r="V939" s="300" t="str">
        <f t="shared" si="181"/>
        <v>全て</v>
      </c>
      <c r="W939" s="300" t="str">
        <f t="shared" si="182"/>
        <v>H30</v>
      </c>
      <c r="X939" s="301" t="str">
        <f t="shared" si="183"/>
        <v>6BA</v>
      </c>
      <c r="Y939" s="380" t="s">
        <v>1706</v>
      </c>
      <c r="Z939" s="300">
        <f t="shared" si="184"/>
        <v>1.2500000000000001E-2</v>
      </c>
      <c r="AA939" s="300">
        <f t="shared" si="185"/>
        <v>0</v>
      </c>
      <c r="AB939" s="361">
        <f t="shared" si="186"/>
        <v>2.3199999999999998</v>
      </c>
    </row>
    <row r="940" spans="1:28" x14ac:dyDescent="0.2">
      <c r="A940" s="72" t="str">
        <f t="shared" si="178"/>
        <v>乗0ガ6AA</v>
      </c>
      <c r="B940" s="272" t="s">
        <v>953</v>
      </c>
      <c r="C940" s="272" t="s">
        <v>952</v>
      </c>
      <c r="D940" s="273" t="s">
        <v>1286</v>
      </c>
      <c r="E940" s="273" t="s">
        <v>1441</v>
      </c>
      <c r="F940" s="272">
        <v>1.2500000000000001E-2</v>
      </c>
      <c r="G940" s="72">
        <v>0</v>
      </c>
      <c r="H940" s="72">
        <v>2.3199999999999998</v>
      </c>
      <c r="I940" s="274" t="s">
        <v>241</v>
      </c>
      <c r="J940" s="273"/>
      <c r="T940" s="318" t="str">
        <f t="shared" si="179"/>
        <v>乗用車</v>
      </c>
      <c r="U940" s="300" t="str">
        <f t="shared" si="180"/>
        <v>ガソリン</v>
      </c>
      <c r="V940" s="300" t="str">
        <f t="shared" si="181"/>
        <v>全て</v>
      </c>
      <c r="W940" s="300" t="str">
        <f t="shared" si="182"/>
        <v>H30</v>
      </c>
      <c r="X940" s="301" t="str">
        <f t="shared" si="183"/>
        <v>6AA</v>
      </c>
      <c r="Y940" s="380" t="s">
        <v>1706</v>
      </c>
      <c r="Z940" s="300">
        <f t="shared" si="184"/>
        <v>1.2500000000000001E-2</v>
      </c>
      <c r="AA940" s="300">
        <f t="shared" si="185"/>
        <v>0</v>
      </c>
      <c r="AB940" s="361">
        <f t="shared" si="186"/>
        <v>2.3199999999999998</v>
      </c>
    </row>
    <row r="941" spans="1:28" x14ac:dyDescent="0.2">
      <c r="A941" s="72" t="str">
        <f t="shared" si="178"/>
        <v>乗0ガ6LA</v>
      </c>
      <c r="B941" s="272" t="s">
        <v>953</v>
      </c>
      <c r="C941" s="272" t="s">
        <v>952</v>
      </c>
      <c r="D941" s="273" t="s">
        <v>1286</v>
      </c>
      <c r="E941" s="273" t="s">
        <v>1701</v>
      </c>
      <c r="F941" s="272">
        <v>1.2500000000000001E-2</v>
      </c>
      <c r="G941" s="72">
        <v>0</v>
      </c>
      <c r="H941" s="284">
        <v>2.3199999999999998</v>
      </c>
      <c r="I941" s="274" t="s">
        <v>498</v>
      </c>
      <c r="J941" s="273"/>
      <c r="T941" s="318" t="str">
        <f t="shared" si="179"/>
        <v>乗用車</v>
      </c>
      <c r="U941" s="300" t="str">
        <f t="shared" si="180"/>
        <v>ガソリン</v>
      </c>
      <c r="V941" s="300" t="str">
        <f t="shared" si="181"/>
        <v>全て</v>
      </c>
      <c r="W941" s="300" t="str">
        <f t="shared" si="182"/>
        <v>H30</v>
      </c>
      <c r="X941" s="301" t="str">
        <f t="shared" si="183"/>
        <v>6LA</v>
      </c>
      <c r="Y941" s="380" t="s">
        <v>1706</v>
      </c>
      <c r="Z941" s="300">
        <f t="shared" si="184"/>
        <v>1.2500000000000001E-2</v>
      </c>
      <c r="AA941" s="300">
        <f t="shared" si="185"/>
        <v>0</v>
      </c>
      <c r="AB941" s="361">
        <f t="shared" si="186"/>
        <v>2.3199999999999998</v>
      </c>
    </row>
    <row r="942" spans="1:28" x14ac:dyDescent="0.2">
      <c r="A942" s="72" t="str">
        <f t="shared" ref="A942:A977" si="187">CONCATENATE(C942,E942)</f>
        <v>乗0L-</v>
      </c>
      <c r="B942" s="272" t="s">
        <v>953</v>
      </c>
      <c r="C942" s="272" t="s">
        <v>796</v>
      </c>
      <c r="D942" s="273" t="s">
        <v>1181</v>
      </c>
      <c r="E942" s="273" t="s">
        <v>1182</v>
      </c>
      <c r="F942" s="272">
        <v>2.1800000000000002</v>
      </c>
      <c r="G942" s="272">
        <v>0</v>
      </c>
      <c r="H942" s="272">
        <v>3</v>
      </c>
      <c r="I942" s="274" t="s">
        <v>235</v>
      </c>
      <c r="J942" s="273"/>
      <c r="T942" s="318" t="str">
        <f t="shared" si="168"/>
        <v>乗用車</v>
      </c>
      <c r="U942" s="300" t="str">
        <f t="shared" si="169"/>
        <v>LPG</v>
      </c>
      <c r="V942" s="300" t="str">
        <f t="shared" si="170"/>
        <v>全て</v>
      </c>
      <c r="W942" s="300" t="str">
        <f t="shared" si="171"/>
        <v>S50前</v>
      </c>
      <c r="X942" s="301" t="str">
        <f t="shared" si="172"/>
        <v>-</v>
      </c>
      <c r="Y942" s="380"/>
      <c r="Z942" s="300">
        <f t="shared" si="173"/>
        <v>2.1800000000000002</v>
      </c>
      <c r="AA942" s="300">
        <f t="shared" si="174"/>
        <v>0</v>
      </c>
      <c r="AB942" s="361">
        <f t="shared" si="175"/>
        <v>3</v>
      </c>
    </row>
    <row r="943" spans="1:28" x14ac:dyDescent="0.2">
      <c r="A943" s="72" t="str">
        <f t="shared" si="187"/>
        <v>乗0LA</v>
      </c>
      <c r="B943" s="272" t="s">
        <v>953</v>
      </c>
      <c r="C943" s="272" t="s">
        <v>796</v>
      </c>
      <c r="D943" s="273" t="s">
        <v>1184</v>
      </c>
      <c r="E943" s="273" t="s">
        <v>35</v>
      </c>
      <c r="F943" s="272">
        <v>1.2</v>
      </c>
      <c r="G943" s="272">
        <v>0</v>
      </c>
      <c r="H943" s="272">
        <v>3</v>
      </c>
      <c r="I943" s="274" t="s">
        <v>235</v>
      </c>
      <c r="J943" s="273"/>
      <c r="T943" s="318" t="str">
        <f t="shared" si="168"/>
        <v>乗用車</v>
      </c>
      <c r="U943" s="300" t="str">
        <f t="shared" si="169"/>
        <v>LPG</v>
      </c>
      <c r="V943" s="300" t="str">
        <f t="shared" si="170"/>
        <v>全て</v>
      </c>
      <c r="W943" s="300" t="str">
        <f t="shared" si="171"/>
        <v>S50</v>
      </c>
      <c r="X943" s="301" t="str">
        <f t="shared" si="172"/>
        <v>A</v>
      </c>
      <c r="Y943" s="380"/>
      <c r="Z943" s="300">
        <f t="shared" si="173"/>
        <v>1.2</v>
      </c>
      <c r="AA943" s="300">
        <f t="shared" si="174"/>
        <v>0</v>
      </c>
      <c r="AB943" s="361">
        <f t="shared" si="175"/>
        <v>3</v>
      </c>
    </row>
    <row r="944" spans="1:28" x14ac:dyDescent="0.2">
      <c r="A944" s="72" t="str">
        <f t="shared" si="187"/>
        <v>乗0LB</v>
      </c>
      <c r="B944" s="272" t="s">
        <v>953</v>
      </c>
      <c r="C944" s="272" t="s">
        <v>796</v>
      </c>
      <c r="D944" s="273" t="s">
        <v>37</v>
      </c>
      <c r="E944" s="273" t="s">
        <v>46</v>
      </c>
      <c r="F944" s="272">
        <v>0.6</v>
      </c>
      <c r="G944" s="272">
        <v>0</v>
      </c>
      <c r="H944" s="272">
        <v>3</v>
      </c>
      <c r="I944" s="274" t="s">
        <v>235</v>
      </c>
      <c r="J944" s="273"/>
      <c r="T944" s="318" t="str">
        <f t="shared" si="168"/>
        <v>乗用車</v>
      </c>
      <c r="U944" s="300" t="str">
        <f t="shared" si="169"/>
        <v>LPG</v>
      </c>
      <c r="V944" s="300" t="str">
        <f t="shared" si="170"/>
        <v>全て</v>
      </c>
      <c r="W944" s="300" t="str">
        <f t="shared" si="171"/>
        <v>S51</v>
      </c>
      <c r="X944" s="301" t="str">
        <f t="shared" si="172"/>
        <v>B</v>
      </c>
      <c r="Y944" s="380"/>
      <c r="Z944" s="300">
        <f t="shared" si="173"/>
        <v>0.6</v>
      </c>
      <c r="AA944" s="300">
        <f t="shared" si="174"/>
        <v>0</v>
      </c>
      <c r="AB944" s="361">
        <f t="shared" si="175"/>
        <v>3</v>
      </c>
    </row>
    <row r="945" spans="1:28" x14ac:dyDescent="0.2">
      <c r="A945" s="72" t="str">
        <f t="shared" si="187"/>
        <v>乗0LC</v>
      </c>
      <c r="B945" s="72" t="s">
        <v>953</v>
      </c>
      <c r="C945" s="72" t="s">
        <v>796</v>
      </c>
      <c r="D945" s="72" t="s">
        <v>37</v>
      </c>
      <c r="E945" s="72" t="s">
        <v>47</v>
      </c>
      <c r="F945" s="72">
        <v>0.6</v>
      </c>
      <c r="G945" s="72">
        <v>0</v>
      </c>
      <c r="H945" s="72">
        <v>3</v>
      </c>
      <c r="I945" s="12" t="s">
        <v>235</v>
      </c>
      <c r="T945" s="318" t="str">
        <f t="shared" si="168"/>
        <v>乗用車</v>
      </c>
      <c r="U945" s="300" t="str">
        <f t="shared" si="169"/>
        <v>LPG</v>
      </c>
      <c r="V945" s="300" t="str">
        <f t="shared" si="170"/>
        <v>全て</v>
      </c>
      <c r="W945" s="300" t="str">
        <f t="shared" si="171"/>
        <v>S51</v>
      </c>
      <c r="X945" s="301" t="str">
        <f t="shared" si="172"/>
        <v>C</v>
      </c>
      <c r="Y945" s="380"/>
      <c r="Z945" s="300">
        <f t="shared" si="173"/>
        <v>0.6</v>
      </c>
      <c r="AA945" s="300">
        <f t="shared" si="174"/>
        <v>0</v>
      </c>
      <c r="AB945" s="361">
        <f t="shared" si="175"/>
        <v>3</v>
      </c>
    </row>
    <row r="946" spans="1:28" x14ac:dyDescent="0.2">
      <c r="A946" s="72" t="str">
        <f t="shared" si="187"/>
        <v>乗0LE</v>
      </c>
      <c r="B946" s="72" t="s">
        <v>953</v>
      </c>
      <c r="C946" s="72" t="s">
        <v>796</v>
      </c>
      <c r="D946" s="72" t="s">
        <v>38</v>
      </c>
      <c r="E946" s="72" t="s">
        <v>48</v>
      </c>
      <c r="F946" s="72">
        <v>0.25</v>
      </c>
      <c r="G946" s="72">
        <v>0</v>
      </c>
      <c r="H946" s="72">
        <v>3</v>
      </c>
      <c r="I946" s="12" t="s">
        <v>235</v>
      </c>
      <c r="T946" s="318" t="str">
        <f t="shared" si="168"/>
        <v>乗用車</v>
      </c>
      <c r="U946" s="300" t="str">
        <f t="shared" si="169"/>
        <v>LPG</v>
      </c>
      <c r="V946" s="300" t="str">
        <f t="shared" si="170"/>
        <v>全て</v>
      </c>
      <c r="W946" s="300" t="str">
        <f t="shared" si="171"/>
        <v>S53,H10</v>
      </c>
      <c r="X946" s="301" t="str">
        <f t="shared" si="172"/>
        <v>E</v>
      </c>
      <c r="Y946" s="380"/>
      <c r="Z946" s="300">
        <f t="shared" si="173"/>
        <v>0.25</v>
      </c>
      <c r="AA946" s="300">
        <f t="shared" si="174"/>
        <v>0</v>
      </c>
      <c r="AB946" s="361">
        <f t="shared" si="175"/>
        <v>3</v>
      </c>
    </row>
    <row r="947" spans="1:28" x14ac:dyDescent="0.2">
      <c r="A947" s="72" t="str">
        <f t="shared" si="187"/>
        <v>乗0LGF</v>
      </c>
      <c r="B947" s="72" t="s">
        <v>953</v>
      </c>
      <c r="C947" s="72" t="s">
        <v>796</v>
      </c>
      <c r="D947" s="72" t="s">
        <v>38</v>
      </c>
      <c r="E947" s="72" t="s">
        <v>53</v>
      </c>
      <c r="F947" s="72">
        <v>0.25</v>
      </c>
      <c r="G947" s="72">
        <v>0</v>
      </c>
      <c r="H947" s="72">
        <v>3</v>
      </c>
      <c r="I947" s="12" t="s">
        <v>235</v>
      </c>
      <c r="T947" s="318" t="str">
        <f t="shared" si="168"/>
        <v>乗用車</v>
      </c>
      <c r="U947" s="300" t="str">
        <f t="shared" si="169"/>
        <v>LPG</v>
      </c>
      <c r="V947" s="300" t="str">
        <f t="shared" si="170"/>
        <v>全て</v>
      </c>
      <c r="W947" s="300" t="str">
        <f t="shared" si="171"/>
        <v>S53,H10</v>
      </c>
      <c r="X947" s="301" t="str">
        <f t="shared" si="172"/>
        <v>GF</v>
      </c>
      <c r="Y947" s="380"/>
      <c r="Z947" s="300">
        <f t="shared" si="173"/>
        <v>0.25</v>
      </c>
      <c r="AA947" s="300">
        <f t="shared" si="174"/>
        <v>0</v>
      </c>
      <c r="AB947" s="361">
        <f t="shared" si="175"/>
        <v>3</v>
      </c>
    </row>
    <row r="948" spans="1:28" x14ac:dyDescent="0.2">
      <c r="A948" s="72" t="str">
        <f t="shared" si="187"/>
        <v>乗0LHK</v>
      </c>
      <c r="B948" s="72" t="s">
        <v>953</v>
      </c>
      <c r="C948" s="72" t="s">
        <v>796</v>
      </c>
      <c r="D948" s="72" t="s">
        <v>38</v>
      </c>
      <c r="E948" s="72" t="s">
        <v>61</v>
      </c>
      <c r="F948" s="72">
        <v>0.125</v>
      </c>
      <c r="G948" s="72">
        <v>0</v>
      </c>
      <c r="H948" s="72">
        <v>3</v>
      </c>
      <c r="I948" s="12" t="s">
        <v>241</v>
      </c>
      <c r="J948" s="72" t="s">
        <v>242</v>
      </c>
      <c r="T948" s="318" t="str">
        <f t="shared" si="168"/>
        <v>乗用車</v>
      </c>
      <c r="U948" s="300" t="str">
        <f t="shared" si="169"/>
        <v>LPG</v>
      </c>
      <c r="V948" s="300" t="str">
        <f t="shared" si="170"/>
        <v>全て</v>
      </c>
      <c r="W948" s="300" t="str">
        <f t="shared" si="171"/>
        <v>S53,H10</v>
      </c>
      <c r="X948" s="301" t="str">
        <f t="shared" si="172"/>
        <v>HK</v>
      </c>
      <c r="Y948" s="380"/>
      <c r="Z948" s="300">
        <f t="shared" si="173"/>
        <v>0.125</v>
      </c>
      <c r="AA948" s="300">
        <f t="shared" si="174"/>
        <v>0</v>
      </c>
      <c r="AB948" s="361">
        <f t="shared" si="175"/>
        <v>3</v>
      </c>
    </row>
    <row r="949" spans="1:28" x14ac:dyDescent="0.2">
      <c r="A949" s="72" t="str">
        <f t="shared" si="187"/>
        <v>乗0LGH</v>
      </c>
      <c r="B949" s="72" t="s">
        <v>953</v>
      </c>
      <c r="C949" s="72" t="s">
        <v>796</v>
      </c>
      <c r="D949" s="72" t="s">
        <v>15</v>
      </c>
      <c r="E949" s="72" t="s">
        <v>55</v>
      </c>
      <c r="F949" s="72">
        <v>0.08</v>
      </c>
      <c r="G949" s="72">
        <v>0</v>
      </c>
      <c r="H949" s="72">
        <v>3</v>
      </c>
      <c r="I949" s="12" t="s">
        <v>235</v>
      </c>
      <c r="T949" s="318" t="str">
        <f t="shared" si="168"/>
        <v>乗用車</v>
      </c>
      <c r="U949" s="300" t="str">
        <f t="shared" si="169"/>
        <v>LPG</v>
      </c>
      <c r="V949" s="300" t="str">
        <f t="shared" si="170"/>
        <v>全て</v>
      </c>
      <c r="W949" s="300" t="str">
        <f t="shared" si="171"/>
        <v>H12</v>
      </c>
      <c r="X949" s="301" t="str">
        <f t="shared" si="172"/>
        <v>GH</v>
      </c>
      <c r="Y949" s="380"/>
      <c r="Z949" s="300">
        <f t="shared" si="173"/>
        <v>0.08</v>
      </c>
      <c r="AA949" s="300">
        <f t="shared" si="174"/>
        <v>0</v>
      </c>
      <c r="AB949" s="361">
        <f t="shared" si="175"/>
        <v>3</v>
      </c>
    </row>
    <row r="950" spans="1:28" x14ac:dyDescent="0.2">
      <c r="A950" s="72" t="str">
        <f t="shared" si="187"/>
        <v>乗0LHN</v>
      </c>
      <c r="B950" s="72" t="s">
        <v>953</v>
      </c>
      <c r="C950" s="72" t="s">
        <v>796</v>
      </c>
      <c r="D950" s="72" t="s">
        <v>15</v>
      </c>
      <c r="E950" s="72" t="s">
        <v>63</v>
      </c>
      <c r="F950" s="72">
        <v>0.04</v>
      </c>
      <c r="G950" s="72">
        <v>0</v>
      </c>
      <c r="H950" s="72">
        <v>3</v>
      </c>
      <c r="I950" s="12" t="s">
        <v>241</v>
      </c>
      <c r="J950" t="s">
        <v>242</v>
      </c>
      <c r="T950" s="318" t="str">
        <f t="shared" si="168"/>
        <v>乗用車</v>
      </c>
      <c r="U950" s="300" t="str">
        <f t="shared" si="169"/>
        <v>LPG</v>
      </c>
      <c r="V950" s="300" t="str">
        <f t="shared" si="170"/>
        <v>全て</v>
      </c>
      <c r="W950" s="300" t="str">
        <f t="shared" si="171"/>
        <v>H12</v>
      </c>
      <c r="X950" s="301" t="str">
        <f t="shared" si="172"/>
        <v>HN</v>
      </c>
      <c r="Y950" s="380"/>
      <c r="Z950" s="300">
        <f t="shared" si="173"/>
        <v>0.04</v>
      </c>
      <c r="AA950" s="300">
        <f t="shared" si="174"/>
        <v>0</v>
      </c>
      <c r="AB950" s="361">
        <f t="shared" si="175"/>
        <v>3</v>
      </c>
    </row>
    <row r="951" spans="1:28" x14ac:dyDescent="0.2">
      <c r="A951" s="72" t="str">
        <f t="shared" si="187"/>
        <v>乗0LTA</v>
      </c>
      <c r="B951" s="72" t="s">
        <v>953</v>
      </c>
      <c r="C951" s="72" t="s">
        <v>796</v>
      </c>
      <c r="D951" s="72" t="s">
        <v>15</v>
      </c>
      <c r="E951" s="72" t="s">
        <v>79</v>
      </c>
      <c r="F951" s="72">
        <v>0.06</v>
      </c>
      <c r="G951" s="72">
        <v>0</v>
      </c>
      <c r="H951" s="72">
        <v>3</v>
      </c>
      <c r="I951" s="12" t="s">
        <v>235</v>
      </c>
      <c r="J951" t="s">
        <v>243</v>
      </c>
      <c r="T951" s="318" t="str">
        <f t="shared" si="168"/>
        <v>乗用車</v>
      </c>
      <c r="U951" s="300" t="str">
        <f t="shared" si="169"/>
        <v>LPG</v>
      </c>
      <c r="V951" s="300" t="str">
        <f t="shared" si="170"/>
        <v>全て</v>
      </c>
      <c r="W951" s="300" t="str">
        <f t="shared" si="171"/>
        <v>H12</v>
      </c>
      <c r="X951" s="301" t="str">
        <f t="shared" si="172"/>
        <v>TA</v>
      </c>
      <c r="Y951" s="380" t="s">
        <v>1707</v>
      </c>
      <c r="Z951" s="300">
        <f t="shared" si="173"/>
        <v>0.06</v>
      </c>
      <c r="AA951" s="300">
        <f t="shared" si="174"/>
        <v>0</v>
      </c>
      <c r="AB951" s="361">
        <f t="shared" si="175"/>
        <v>3</v>
      </c>
    </row>
    <row r="952" spans="1:28" x14ac:dyDescent="0.2">
      <c r="A952" s="72" t="str">
        <f t="shared" si="187"/>
        <v>乗0LXA</v>
      </c>
      <c r="B952" s="72" t="s">
        <v>953</v>
      </c>
      <c r="C952" s="72" t="s">
        <v>796</v>
      </c>
      <c r="D952" s="72" t="s">
        <v>15</v>
      </c>
      <c r="E952" s="72" t="s">
        <v>93</v>
      </c>
      <c r="F952" s="72">
        <v>0.06</v>
      </c>
      <c r="G952" s="72">
        <v>0</v>
      </c>
      <c r="H952" s="72">
        <v>3</v>
      </c>
      <c r="I952" s="12" t="s">
        <v>241</v>
      </c>
      <c r="J952" t="s">
        <v>972</v>
      </c>
      <c r="T952" s="318" t="str">
        <f t="shared" si="168"/>
        <v>乗用車</v>
      </c>
      <c r="U952" s="300" t="str">
        <f t="shared" si="169"/>
        <v>LPG</v>
      </c>
      <c r="V952" s="300" t="str">
        <f t="shared" si="170"/>
        <v>全て</v>
      </c>
      <c r="W952" s="300" t="str">
        <f t="shared" si="171"/>
        <v>H12</v>
      </c>
      <c r="X952" s="301" t="str">
        <f t="shared" si="172"/>
        <v>XA</v>
      </c>
      <c r="Y952" s="380" t="s">
        <v>1707</v>
      </c>
      <c r="Z952" s="300">
        <f t="shared" si="173"/>
        <v>0.06</v>
      </c>
      <c r="AA952" s="300">
        <f t="shared" si="174"/>
        <v>0</v>
      </c>
      <c r="AB952" s="361">
        <f t="shared" si="175"/>
        <v>3</v>
      </c>
    </row>
    <row r="953" spans="1:28" x14ac:dyDescent="0.2">
      <c r="A953" s="72" t="str">
        <f t="shared" si="187"/>
        <v>乗0LLA</v>
      </c>
      <c r="B953" s="72" t="s">
        <v>953</v>
      </c>
      <c r="C953" s="72" t="s">
        <v>796</v>
      </c>
      <c r="D953" s="72" t="s">
        <v>15</v>
      </c>
      <c r="E953" s="72" t="s">
        <v>70</v>
      </c>
      <c r="F953" s="72">
        <v>0.04</v>
      </c>
      <c r="G953" s="72">
        <v>0</v>
      </c>
      <c r="H953" s="72">
        <v>3</v>
      </c>
      <c r="I953" s="12" t="s">
        <v>235</v>
      </c>
      <c r="J953" t="s">
        <v>244</v>
      </c>
      <c r="T953" s="318" t="str">
        <f t="shared" si="168"/>
        <v>乗用車</v>
      </c>
      <c r="U953" s="300" t="str">
        <f t="shared" si="169"/>
        <v>LPG</v>
      </c>
      <c r="V953" s="300" t="str">
        <f t="shared" si="170"/>
        <v>全て</v>
      </c>
      <c r="W953" s="300" t="str">
        <f t="shared" si="171"/>
        <v>H12</v>
      </c>
      <c r="X953" s="301" t="str">
        <f t="shared" si="172"/>
        <v>LA</v>
      </c>
      <c r="Y953" s="380" t="s">
        <v>1708</v>
      </c>
      <c r="Z953" s="300">
        <f t="shared" si="173"/>
        <v>0.04</v>
      </c>
      <c r="AA953" s="300">
        <f t="shared" si="174"/>
        <v>0</v>
      </c>
      <c r="AB953" s="361">
        <f t="shared" si="175"/>
        <v>3</v>
      </c>
    </row>
    <row r="954" spans="1:28" x14ac:dyDescent="0.2">
      <c r="A954" s="72" t="str">
        <f t="shared" si="187"/>
        <v>乗0LYA</v>
      </c>
      <c r="B954" s="272" t="s">
        <v>953</v>
      </c>
      <c r="C954" s="272" t="s">
        <v>796</v>
      </c>
      <c r="D954" s="273" t="s">
        <v>15</v>
      </c>
      <c r="E954" s="273" t="s">
        <v>97</v>
      </c>
      <c r="F954" s="272">
        <v>0.04</v>
      </c>
      <c r="G954" s="272">
        <v>0</v>
      </c>
      <c r="H954" s="272">
        <v>3</v>
      </c>
      <c r="I954" s="274" t="s">
        <v>241</v>
      </c>
      <c r="J954" s="272" t="s">
        <v>973</v>
      </c>
      <c r="T954" s="318" t="str">
        <f t="shared" si="168"/>
        <v>乗用車</v>
      </c>
      <c r="U954" s="300" t="str">
        <f t="shared" si="169"/>
        <v>LPG</v>
      </c>
      <c r="V954" s="300" t="str">
        <f t="shared" si="170"/>
        <v>全て</v>
      </c>
      <c r="W954" s="300" t="str">
        <f t="shared" si="171"/>
        <v>H12</v>
      </c>
      <c r="X954" s="301" t="str">
        <f t="shared" si="172"/>
        <v>YA</v>
      </c>
      <c r="Y954" s="380" t="s">
        <v>1708</v>
      </c>
      <c r="Z954" s="300">
        <f t="shared" si="173"/>
        <v>0.04</v>
      </c>
      <c r="AA954" s="300">
        <f t="shared" si="174"/>
        <v>0</v>
      </c>
      <c r="AB954" s="361">
        <f t="shared" si="175"/>
        <v>3</v>
      </c>
    </row>
    <row r="955" spans="1:28" x14ac:dyDescent="0.2">
      <c r="A955" s="72" t="str">
        <f t="shared" si="187"/>
        <v>乗0LUA</v>
      </c>
      <c r="B955" s="272" t="s">
        <v>953</v>
      </c>
      <c r="C955" s="272" t="s">
        <v>796</v>
      </c>
      <c r="D955" s="273" t="s">
        <v>15</v>
      </c>
      <c r="E955" s="273" t="s">
        <v>86</v>
      </c>
      <c r="F955" s="272">
        <v>0.02</v>
      </c>
      <c r="G955" s="272">
        <v>0</v>
      </c>
      <c r="H955" s="272">
        <v>3</v>
      </c>
      <c r="I955" s="274" t="s">
        <v>235</v>
      </c>
      <c r="J955" s="273" t="s">
        <v>245</v>
      </c>
      <c r="T955" s="318" t="str">
        <f t="shared" si="168"/>
        <v>乗用車</v>
      </c>
      <c r="U955" s="300" t="str">
        <f t="shared" si="169"/>
        <v>LPG</v>
      </c>
      <c r="V955" s="300" t="str">
        <f t="shared" si="170"/>
        <v>全て</v>
      </c>
      <c r="W955" s="300" t="str">
        <f t="shared" si="171"/>
        <v>H12</v>
      </c>
      <c r="X955" s="301" t="str">
        <f t="shared" si="172"/>
        <v>UA</v>
      </c>
      <c r="Y955" s="380" t="s">
        <v>1709</v>
      </c>
      <c r="Z955" s="300">
        <f t="shared" si="173"/>
        <v>0.02</v>
      </c>
      <c r="AA955" s="300">
        <f t="shared" si="174"/>
        <v>0</v>
      </c>
      <c r="AB955" s="361">
        <f t="shared" si="175"/>
        <v>3</v>
      </c>
    </row>
    <row r="956" spans="1:28" x14ac:dyDescent="0.2">
      <c r="A956" s="72" t="str">
        <f t="shared" si="187"/>
        <v>乗0LZA</v>
      </c>
      <c r="B956" s="272" t="s">
        <v>953</v>
      </c>
      <c r="C956" s="272" t="s">
        <v>796</v>
      </c>
      <c r="D956" s="273" t="s">
        <v>15</v>
      </c>
      <c r="E956" s="273" t="s">
        <v>101</v>
      </c>
      <c r="F956" s="272">
        <v>0.02</v>
      </c>
      <c r="G956" s="272">
        <v>0</v>
      </c>
      <c r="H956" s="272">
        <v>3</v>
      </c>
      <c r="I956" s="274" t="s">
        <v>241</v>
      </c>
      <c r="J956" s="273" t="s">
        <v>974</v>
      </c>
      <c r="T956" s="318" t="str">
        <f t="shared" si="168"/>
        <v>乗用車</v>
      </c>
      <c r="U956" s="300" t="str">
        <f t="shared" si="169"/>
        <v>LPG</v>
      </c>
      <c r="V956" s="300" t="str">
        <f t="shared" si="170"/>
        <v>全て</v>
      </c>
      <c r="W956" s="300" t="str">
        <f t="shared" si="171"/>
        <v>H12</v>
      </c>
      <c r="X956" s="301" t="str">
        <f t="shared" si="172"/>
        <v>ZA</v>
      </c>
      <c r="Y956" s="380" t="s">
        <v>1709</v>
      </c>
      <c r="Z956" s="300">
        <f t="shared" si="173"/>
        <v>0.02</v>
      </c>
      <c r="AA956" s="300">
        <f t="shared" si="174"/>
        <v>0</v>
      </c>
      <c r="AB956" s="361">
        <f t="shared" si="175"/>
        <v>3</v>
      </c>
    </row>
    <row r="957" spans="1:28" x14ac:dyDescent="0.2">
      <c r="A957" s="72" t="str">
        <f t="shared" si="187"/>
        <v>乗0LABA</v>
      </c>
      <c r="B957" s="272" t="s">
        <v>953</v>
      </c>
      <c r="C957" s="272" t="s">
        <v>796</v>
      </c>
      <c r="D957" s="273" t="s">
        <v>839</v>
      </c>
      <c r="E957" s="273" t="s">
        <v>495</v>
      </c>
      <c r="F957" s="272">
        <v>0.05</v>
      </c>
      <c r="G957" s="272">
        <v>0</v>
      </c>
      <c r="H957" s="272">
        <v>3</v>
      </c>
      <c r="I957" s="274" t="s">
        <v>235</v>
      </c>
      <c r="J957" s="273"/>
      <c r="T957" s="318" t="str">
        <f t="shared" si="168"/>
        <v>乗用車</v>
      </c>
      <c r="U957" s="300" t="str">
        <f t="shared" si="169"/>
        <v>LPG</v>
      </c>
      <c r="V957" s="300" t="str">
        <f t="shared" si="170"/>
        <v>全て</v>
      </c>
      <c r="W957" s="300" t="str">
        <f t="shared" si="171"/>
        <v>H17</v>
      </c>
      <c r="X957" s="301" t="str">
        <f t="shared" si="172"/>
        <v>ABA</v>
      </c>
      <c r="Y957" s="380"/>
      <c r="Z957" s="300">
        <f t="shared" si="173"/>
        <v>0.05</v>
      </c>
      <c r="AA957" s="300">
        <f t="shared" si="174"/>
        <v>0</v>
      </c>
      <c r="AB957" s="361">
        <f t="shared" si="175"/>
        <v>3</v>
      </c>
    </row>
    <row r="958" spans="1:28" x14ac:dyDescent="0.2">
      <c r="A958" s="72" t="str">
        <f t="shared" si="187"/>
        <v>乗0LAAA</v>
      </c>
      <c r="B958" s="272" t="s">
        <v>953</v>
      </c>
      <c r="C958" s="272" t="s">
        <v>796</v>
      </c>
      <c r="D958" s="273" t="s">
        <v>839</v>
      </c>
      <c r="E958" s="273" t="s">
        <v>496</v>
      </c>
      <c r="F958" s="272">
        <v>2.5000000000000001E-2</v>
      </c>
      <c r="G958" s="272">
        <v>0</v>
      </c>
      <c r="H958" s="272">
        <v>3</v>
      </c>
      <c r="I958" s="274" t="s">
        <v>241</v>
      </c>
      <c r="J958" s="273" t="s">
        <v>242</v>
      </c>
      <c r="T958" s="318" t="str">
        <f t="shared" si="168"/>
        <v>乗用車</v>
      </c>
      <c r="U958" s="300" t="str">
        <f t="shared" si="169"/>
        <v>LPG</v>
      </c>
      <c r="V958" s="300" t="str">
        <f t="shared" si="170"/>
        <v>全て</v>
      </c>
      <c r="W958" s="300" t="str">
        <f t="shared" si="171"/>
        <v>H17</v>
      </c>
      <c r="X958" s="301" t="str">
        <f t="shared" si="172"/>
        <v>AAA</v>
      </c>
      <c r="Y958" s="380"/>
      <c r="Z958" s="300">
        <f t="shared" si="173"/>
        <v>2.5000000000000001E-2</v>
      </c>
      <c r="AA958" s="300">
        <f t="shared" si="174"/>
        <v>0</v>
      </c>
      <c r="AB958" s="361">
        <f t="shared" si="175"/>
        <v>3</v>
      </c>
    </row>
    <row r="959" spans="1:28" x14ac:dyDescent="0.2">
      <c r="A959" s="72" t="str">
        <f t="shared" si="187"/>
        <v>乗0LALA</v>
      </c>
      <c r="B959" s="272" t="s">
        <v>953</v>
      </c>
      <c r="C959" s="272" t="s">
        <v>796</v>
      </c>
      <c r="D959" s="273" t="s">
        <v>839</v>
      </c>
      <c r="E959" s="273" t="s">
        <v>497</v>
      </c>
      <c r="F959" s="272">
        <v>1.2500000000000001E-2</v>
      </c>
      <c r="G959" s="272">
        <v>0</v>
      </c>
      <c r="H959" s="272">
        <v>3</v>
      </c>
      <c r="I959" s="274" t="s">
        <v>498</v>
      </c>
      <c r="J959" s="273" t="s">
        <v>499</v>
      </c>
      <c r="T959" s="318" t="str">
        <f t="shared" si="168"/>
        <v>乗用車</v>
      </c>
      <c r="U959" s="300" t="str">
        <f t="shared" si="169"/>
        <v>LPG</v>
      </c>
      <c r="V959" s="300" t="str">
        <f t="shared" si="170"/>
        <v>全て</v>
      </c>
      <c r="W959" s="300" t="str">
        <f t="shared" si="171"/>
        <v>H17</v>
      </c>
      <c r="X959" s="301" t="str">
        <f t="shared" si="172"/>
        <v>ALA</v>
      </c>
      <c r="Y959" s="380"/>
      <c r="Z959" s="300">
        <f t="shared" si="173"/>
        <v>1.2500000000000001E-2</v>
      </c>
      <c r="AA959" s="300">
        <f t="shared" si="174"/>
        <v>0</v>
      </c>
      <c r="AB959" s="361">
        <f t="shared" si="175"/>
        <v>3</v>
      </c>
    </row>
    <row r="960" spans="1:28" x14ac:dyDescent="0.2">
      <c r="A960" s="72" t="str">
        <f t="shared" si="187"/>
        <v>乗0LCAA</v>
      </c>
      <c r="B960" s="268" t="s">
        <v>953</v>
      </c>
      <c r="C960" s="268" t="s">
        <v>796</v>
      </c>
      <c r="D960" s="268" t="s">
        <v>839</v>
      </c>
      <c r="E960" s="268" t="s">
        <v>947</v>
      </c>
      <c r="F960" s="268">
        <v>2.5000000000000001E-2</v>
      </c>
      <c r="G960" s="268">
        <v>0</v>
      </c>
      <c r="H960" s="268">
        <v>3</v>
      </c>
      <c r="I960" s="12" t="s">
        <v>241</v>
      </c>
      <c r="J960" s="72" t="s">
        <v>974</v>
      </c>
      <c r="T960" s="318" t="str">
        <f t="shared" si="168"/>
        <v>乗用車</v>
      </c>
      <c r="U960" s="300" t="str">
        <f t="shared" si="169"/>
        <v>LPG</v>
      </c>
      <c r="V960" s="300" t="str">
        <f t="shared" si="170"/>
        <v>全て</v>
      </c>
      <c r="W960" s="300" t="str">
        <f t="shared" si="171"/>
        <v>H17</v>
      </c>
      <c r="X960" s="301" t="str">
        <f t="shared" si="172"/>
        <v>CAA</v>
      </c>
      <c r="Y960" s="380" t="s">
        <v>1056</v>
      </c>
      <c r="Z960" s="300">
        <f t="shared" si="173"/>
        <v>2.5000000000000001E-2</v>
      </c>
      <c r="AA960" s="300">
        <f t="shared" si="174"/>
        <v>0</v>
      </c>
      <c r="AB960" s="361">
        <f t="shared" si="175"/>
        <v>3</v>
      </c>
    </row>
    <row r="961" spans="1:28" x14ac:dyDescent="0.2">
      <c r="A961" s="72" t="str">
        <f t="shared" si="187"/>
        <v>乗0LCBA</v>
      </c>
      <c r="B961" s="268" t="s">
        <v>953</v>
      </c>
      <c r="C961" s="268" t="s">
        <v>796</v>
      </c>
      <c r="D961" s="268" t="s">
        <v>839</v>
      </c>
      <c r="E961" s="268" t="s">
        <v>948</v>
      </c>
      <c r="F961" s="268">
        <v>2.5000000000000001E-2</v>
      </c>
      <c r="G961" s="268">
        <v>0</v>
      </c>
      <c r="H961" s="268">
        <v>3</v>
      </c>
      <c r="I961" s="12" t="s">
        <v>248</v>
      </c>
      <c r="J961" s="72" t="s">
        <v>245</v>
      </c>
      <c r="T961" s="318" t="str">
        <f t="shared" si="168"/>
        <v>乗用車</v>
      </c>
      <c r="U961" s="300" t="str">
        <f t="shared" si="169"/>
        <v>LPG</v>
      </c>
      <c r="V961" s="300" t="str">
        <f t="shared" si="170"/>
        <v>全て</v>
      </c>
      <c r="W961" s="300" t="str">
        <f t="shared" si="171"/>
        <v>H17</v>
      </c>
      <c r="X961" s="301" t="str">
        <f t="shared" si="172"/>
        <v>CBA</v>
      </c>
      <c r="Y961" s="380" t="s">
        <v>1056</v>
      </c>
      <c r="Z961" s="300">
        <f t="shared" si="173"/>
        <v>2.5000000000000001E-2</v>
      </c>
      <c r="AA961" s="300">
        <f t="shared" si="174"/>
        <v>0</v>
      </c>
      <c r="AB961" s="361">
        <f t="shared" si="175"/>
        <v>3</v>
      </c>
    </row>
    <row r="962" spans="1:28" x14ac:dyDescent="0.2">
      <c r="A962" s="72" t="str">
        <f t="shared" si="187"/>
        <v>乗0LCLA</v>
      </c>
      <c r="B962" s="268" t="s">
        <v>953</v>
      </c>
      <c r="C962" s="268" t="s">
        <v>796</v>
      </c>
      <c r="D962" s="268" t="s">
        <v>839</v>
      </c>
      <c r="E962" s="268" t="s">
        <v>500</v>
      </c>
      <c r="F962" s="268">
        <v>2.5000000000000001E-2</v>
      </c>
      <c r="G962" s="268">
        <v>0</v>
      </c>
      <c r="H962" s="268">
        <v>3</v>
      </c>
      <c r="I962" s="12" t="s">
        <v>498</v>
      </c>
      <c r="J962" s="72" t="s">
        <v>1134</v>
      </c>
      <c r="T962" s="318" t="str">
        <f t="shared" si="168"/>
        <v>乗用車</v>
      </c>
      <c r="U962" s="300" t="str">
        <f t="shared" si="169"/>
        <v>LPG</v>
      </c>
      <c r="V962" s="300" t="str">
        <f t="shared" si="170"/>
        <v>全て</v>
      </c>
      <c r="W962" s="300" t="str">
        <f t="shared" si="171"/>
        <v>H17</v>
      </c>
      <c r="X962" s="301" t="str">
        <f t="shared" si="172"/>
        <v>CLA</v>
      </c>
      <c r="Y962" s="380" t="s">
        <v>1056</v>
      </c>
      <c r="Z962" s="300">
        <f t="shared" si="173"/>
        <v>2.5000000000000001E-2</v>
      </c>
      <c r="AA962" s="300">
        <f t="shared" si="174"/>
        <v>0</v>
      </c>
      <c r="AB962" s="361">
        <f t="shared" si="175"/>
        <v>3</v>
      </c>
    </row>
    <row r="963" spans="1:28" x14ac:dyDescent="0.2">
      <c r="A963" s="72" t="str">
        <f t="shared" si="187"/>
        <v>乗0LDAA</v>
      </c>
      <c r="B963" s="268" t="s">
        <v>953</v>
      </c>
      <c r="C963" s="268" t="s">
        <v>796</v>
      </c>
      <c r="D963" s="268" t="s">
        <v>839</v>
      </c>
      <c r="E963" s="268" t="s">
        <v>949</v>
      </c>
      <c r="F963" s="268">
        <v>1.2500000000000001E-2</v>
      </c>
      <c r="G963" s="268">
        <v>0</v>
      </c>
      <c r="H963" s="268">
        <v>3</v>
      </c>
      <c r="I963" s="12" t="s">
        <v>241</v>
      </c>
      <c r="J963" s="72" t="s">
        <v>1126</v>
      </c>
      <c r="T963" s="318" t="str">
        <f t="shared" si="168"/>
        <v>乗用車</v>
      </c>
      <c r="U963" s="300" t="str">
        <f t="shared" si="169"/>
        <v>LPG</v>
      </c>
      <c r="V963" s="300" t="str">
        <f t="shared" si="170"/>
        <v>全て</v>
      </c>
      <c r="W963" s="300" t="str">
        <f t="shared" si="171"/>
        <v>H17</v>
      </c>
      <c r="X963" s="301" t="str">
        <f t="shared" si="172"/>
        <v>DAA</v>
      </c>
      <c r="Y963" s="380" t="s">
        <v>1057</v>
      </c>
      <c r="Z963" s="300">
        <f t="shared" si="173"/>
        <v>1.2500000000000001E-2</v>
      </c>
      <c r="AA963" s="300">
        <f t="shared" si="174"/>
        <v>0</v>
      </c>
      <c r="AB963" s="361">
        <f t="shared" si="175"/>
        <v>3</v>
      </c>
    </row>
    <row r="964" spans="1:28" x14ac:dyDescent="0.2">
      <c r="A964" s="72" t="str">
        <f t="shared" si="187"/>
        <v>乗0LDBA</v>
      </c>
      <c r="B964" s="268" t="s">
        <v>953</v>
      </c>
      <c r="C964" s="268" t="s">
        <v>796</v>
      </c>
      <c r="D964" s="268" t="s">
        <v>839</v>
      </c>
      <c r="E964" s="268" t="s">
        <v>950</v>
      </c>
      <c r="F964" s="268">
        <v>1.2500000000000001E-2</v>
      </c>
      <c r="G964" s="268">
        <v>0</v>
      </c>
      <c r="H964" s="268">
        <v>3</v>
      </c>
      <c r="I964" s="12" t="s">
        <v>249</v>
      </c>
      <c r="J964" s="72" t="s">
        <v>283</v>
      </c>
      <c r="T964" s="318" t="str">
        <f t="shared" si="168"/>
        <v>乗用車</v>
      </c>
      <c r="U964" s="300" t="str">
        <f t="shared" si="169"/>
        <v>LPG</v>
      </c>
      <c r="V964" s="300" t="str">
        <f t="shared" si="170"/>
        <v>全て</v>
      </c>
      <c r="W964" s="300" t="str">
        <f t="shared" si="171"/>
        <v>H17</v>
      </c>
      <c r="X964" s="301" t="str">
        <f t="shared" si="172"/>
        <v>DBA</v>
      </c>
      <c r="Y964" s="380" t="s">
        <v>1057</v>
      </c>
      <c r="Z964" s="300">
        <f t="shared" si="173"/>
        <v>1.2500000000000001E-2</v>
      </c>
      <c r="AA964" s="300">
        <f t="shared" si="174"/>
        <v>0</v>
      </c>
      <c r="AB964" s="361">
        <f t="shared" si="175"/>
        <v>3</v>
      </c>
    </row>
    <row r="965" spans="1:28" x14ac:dyDescent="0.2">
      <c r="A965" s="72" t="str">
        <f t="shared" si="187"/>
        <v>乗0LDLA</v>
      </c>
      <c r="B965" s="72" t="s">
        <v>953</v>
      </c>
      <c r="C965" s="72" t="s">
        <v>796</v>
      </c>
      <c r="D965" s="72" t="s">
        <v>839</v>
      </c>
      <c r="E965" s="72" t="s">
        <v>501</v>
      </c>
      <c r="F965" s="72">
        <v>1.2500000000000001E-2</v>
      </c>
      <c r="G965" s="268">
        <v>0</v>
      </c>
      <c r="H965" s="72">
        <v>3</v>
      </c>
      <c r="I965" s="12" t="s">
        <v>498</v>
      </c>
      <c r="J965" s="72" t="s">
        <v>1133</v>
      </c>
      <c r="T965" s="318" t="str">
        <f t="shared" si="168"/>
        <v>乗用車</v>
      </c>
      <c r="U965" s="300" t="str">
        <f t="shared" si="169"/>
        <v>LPG</v>
      </c>
      <c r="V965" s="300" t="str">
        <f t="shared" si="170"/>
        <v>全て</v>
      </c>
      <c r="W965" s="300" t="str">
        <f t="shared" si="171"/>
        <v>H17</v>
      </c>
      <c r="X965" s="301" t="str">
        <f t="shared" si="172"/>
        <v>DLA</v>
      </c>
      <c r="Y965" s="380" t="s">
        <v>1057</v>
      </c>
      <c r="Z965" s="300">
        <f t="shared" si="173"/>
        <v>1.2500000000000001E-2</v>
      </c>
      <c r="AA965" s="300">
        <f t="shared" si="174"/>
        <v>0</v>
      </c>
      <c r="AB965" s="361">
        <f t="shared" si="175"/>
        <v>3</v>
      </c>
    </row>
    <row r="966" spans="1:28" x14ac:dyDescent="0.2">
      <c r="A966" s="72" t="str">
        <f t="shared" si="187"/>
        <v>乗0LLBA</v>
      </c>
      <c r="B966" s="72" t="s">
        <v>953</v>
      </c>
      <c r="C966" s="72" t="s">
        <v>796</v>
      </c>
      <c r="D966" s="72" t="s">
        <v>1100</v>
      </c>
      <c r="E966" s="72" t="s">
        <v>502</v>
      </c>
      <c r="F966" s="72">
        <v>0.05</v>
      </c>
      <c r="G966" s="268">
        <v>0</v>
      </c>
      <c r="H966" s="72">
        <v>3</v>
      </c>
      <c r="I966" s="12" t="s">
        <v>235</v>
      </c>
      <c r="T966" s="318" t="str">
        <f t="shared" si="168"/>
        <v>乗用車</v>
      </c>
      <c r="U966" s="300" t="str">
        <f t="shared" si="169"/>
        <v>LPG</v>
      </c>
      <c r="V966" s="300" t="str">
        <f t="shared" si="170"/>
        <v>全て</v>
      </c>
      <c r="W966" s="300" t="str">
        <f t="shared" si="171"/>
        <v>H21</v>
      </c>
      <c r="X966" s="301" t="str">
        <f t="shared" si="172"/>
        <v>LBA</v>
      </c>
      <c r="Y966" s="380"/>
      <c r="Z966" s="300">
        <f t="shared" si="173"/>
        <v>0.05</v>
      </c>
      <c r="AA966" s="300">
        <f t="shared" si="174"/>
        <v>0</v>
      </c>
      <c r="AB966" s="361">
        <f t="shared" si="175"/>
        <v>3</v>
      </c>
    </row>
    <row r="967" spans="1:28" x14ac:dyDescent="0.2">
      <c r="A967" s="72" t="str">
        <f t="shared" si="187"/>
        <v>乗0LLAA</v>
      </c>
      <c r="B967" s="72" t="s">
        <v>953</v>
      </c>
      <c r="C967" s="72" t="s">
        <v>796</v>
      </c>
      <c r="D967" s="72" t="s">
        <v>1100</v>
      </c>
      <c r="E967" s="72" t="s">
        <v>503</v>
      </c>
      <c r="F967" s="72">
        <v>2.5000000000000001E-2</v>
      </c>
      <c r="G967" s="268">
        <v>0</v>
      </c>
      <c r="H967" s="72">
        <v>3</v>
      </c>
      <c r="I967" s="12" t="s">
        <v>241</v>
      </c>
      <c r="J967" s="72" t="s">
        <v>242</v>
      </c>
      <c r="T967" s="318" t="str">
        <f t="shared" si="168"/>
        <v>乗用車</v>
      </c>
      <c r="U967" s="300" t="str">
        <f t="shared" si="169"/>
        <v>LPG</v>
      </c>
      <c r="V967" s="300" t="str">
        <f t="shared" si="170"/>
        <v>全て</v>
      </c>
      <c r="W967" s="300" t="str">
        <f t="shared" si="171"/>
        <v>H21</v>
      </c>
      <c r="X967" s="301" t="str">
        <f t="shared" si="172"/>
        <v>LAA</v>
      </c>
      <c r="Y967" s="380"/>
      <c r="Z967" s="300">
        <f t="shared" si="173"/>
        <v>2.5000000000000001E-2</v>
      </c>
      <c r="AA967" s="300">
        <f t="shared" si="174"/>
        <v>0</v>
      </c>
      <c r="AB967" s="361">
        <f t="shared" si="175"/>
        <v>3</v>
      </c>
    </row>
    <row r="968" spans="1:28" x14ac:dyDescent="0.2">
      <c r="A968" s="72" t="str">
        <f t="shared" si="187"/>
        <v>乗0LLLA</v>
      </c>
      <c r="B968" s="72" t="s">
        <v>953</v>
      </c>
      <c r="C968" s="72" t="s">
        <v>796</v>
      </c>
      <c r="D968" s="72" t="s">
        <v>1100</v>
      </c>
      <c r="E968" s="72" t="s">
        <v>504</v>
      </c>
      <c r="F968" s="72">
        <v>1.2500000000000001E-2</v>
      </c>
      <c r="G968" s="268">
        <v>0</v>
      </c>
      <c r="H968" s="72">
        <v>3</v>
      </c>
      <c r="I968" s="12" t="s">
        <v>498</v>
      </c>
      <c r="J968" s="72" t="s">
        <v>499</v>
      </c>
      <c r="T968" s="318" t="str">
        <f t="shared" si="168"/>
        <v>乗用車</v>
      </c>
      <c r="U968" s="300" t="str">
        <f t="shared" si="169"/>
        <v>LPG</v>
      </c>
      <c r="V968" s="300" t="str">
        <f t="shared" si="170"/>
        <v>全て</v>
      </c>
      <c r="W968" s="300" t="str">
        <f t="shared" si="171"/>
        <v>H21</v>
      </c>
      <c r="X968" s="301" t="str">
        <f t="shared" si="172"/>
        <v>LLA</v>
      </c>
      <c r="Y968" s="380"/>
      <c r="Z968" s="300">
        <f t="shared" si="173"/>
        <v>1.2500000000000001E-2</v>
      </c>
      <c r="AA968" s="300">
        <f t="shared" si="174"/>
        <v>0</v>
      </c>
      <c r="AB968" s="361">
        <f t="shared" si="175"/>
        <v>3</v>
      </c>
    </row>
    <row r="969" spans="1:28" x14ac:dyDescent="0.2">
      <c r="A969" s="72" t="str">
        <f t="shared" si="187"/>
        <v>乗0LMBA</v>
      </c>
      <c r="B969" s="72" t="s">
        <v>953</v>
      </c>
      <c r="C969" s="72" t="s">
        <v>796</v>
      </c>
      <c r="D969" s="72" t="s">
        <v>1100</v>
      </c>
      <c r="E969" s="72" t="s">
        <v>505</v>
      </c>
      <c r="F969" s="72">
        <v>2.5000000000000001E-2</v>
      </c>
      <c r="G969" s="268">
        <v>0</v>
      </c>
      <c r="H969" s="72">
        <v>3</v>
      </c>
      <c r="I969" s="12" t="s">
        <v>248</v>
      </c>
      <c r="J969" s="72" t="s">
        <v>1056</v>
      </c>
      <c r="T969" s="318" t="str">
        <f t="shared" ref="T969:T1032" si="188">IF(LEFT(C969,1)="貨","トラック・バス","乗用車")</f>
        <v>乗用車</v>
      </c>
      <c r="U969" s="300" t="str">
        <f t="shared" ref="U969:U1032" si="189">VLOOKUP(RIGHT(C969,1),$AL$4:$AM$8,2,FALSE)</f>
        <v>LPG</v>
      </c>
      <c r="V969" s="300" t="str">
        <f t="shared" ref="V969:V1032" si="190">VLOOKUP(VALUE(MID(C969,2,1)),$AL$10:$AM$15,2,FALSE)</f>
        <v>全て</v>
      </c>
      <c r="W969" s="300" t="str">
        <f t="shared" ref="W969:W1032" si="191">D969</f>
        <v>H21</v>
      </c>
      <c r="X969" s="301" t="str">
        <f t="shared" ref="X969:X1032" si="192">E969</f>
        <v>MBA</v>
      </c>
      <c r="Y969" s="380" t="s">
        <v>1056</v>
      </c>
      <c r="Z969" s="300">
        <f t="shared" ref="Z969:Z1032" si="193">F969</f>
        <v>2.5000000000000001E-2</v>
      </c>
      <c r="AA969" s="300">
        <f t="shared" ref="AA969:AA1032" si="194">G969</f>
        <v>0</v>
      </c>
      <c r="AB969" s="361">
        <f t="shared" ref="AB969:AB1032" si="195">H969</f>
        <v>3</v>
      </c>
    </row>
    <row r="970" spans="1:28" x14ac:dyDescent="0.2">
      <c r="A970" s="72" t="str">
        <f t="shared" si="187"/>
        <v>乗0LMAA</v>
      </c>
      <c r="B970" s="72" t="s">
        <v>953</v>
      </c>
      <c r="C970" s="72" t="s">
        <v>796</v>
      </c>
      <c r="D970" s="72" t="s">
        <v>1100</v>
      </c>
      <c r="E970" s="72" t="s">
        <v>506</v>
      </c>
      <c r="F970" s="72">
        <v>2.5000000000000001E-2</v>
      </c>
      <c r="G970" s="268">
        <v>0</v>
      </c>
      <c r="H970" s="72">
        <v>3</v>
      </c>
      <c r="I970" s="12" t="s">
        <v>241</v>
      </c>
      <c r="J970" s="72" t="s">
        <v>1114</v>
      </c>
      <c r="T970" s="318" t="str">
        <f t="shared" si="188"/>
        <v>乗用車</v>
      </c>
      <c r="U970" s="300" t="str">
        <f t="shared" si="189"/>
        <v>LPG</v>
      </c>
      <c r="V970" s="300" t="str">
        <f t="shared" si="190"/>
        <v>全て</v>
      </c>
      <c r="W970" s="300" t="str">
        <f t="shared" si="191"/>
        <v>H21</v>
      </c>
      <c r="X970" s="301" t="str">
        <f t="shared" si="192"/>
        <v>MAA</v>
      </c>
      <c r="Y970" s="380" t="s">
        <v>1056</v>
      </c>
      <c r="Z970" s="300">
        <f t="shared" si="193"/>
        <v>2.5000000000000001E-2</v>
      </c>
      <c r="AA970" s="300">
        <f t="shared" si="194"/>
        <v>0</v>
      </c>
      <c r="AB970" s="361">
        <f t="shared" si="195"/>
        <v>3</v>
      </c>
    </row>
    <row r="971" spans="1:28" x14ac:dyDescent="0.2">
      <c r="A971" s="72" t="str">
        <f t="shared" si="187"/>
        <v>乗0LMLA</v>
      </c>
      <c r="B971" s="72" t="s">
        <v>953</v>
      </c>
      <c r="C971" s="72" t="s">
        <v>796</v>
      </c>
      <c r="D971" s="72" t="s">
        <v>1100</v>
      </c>
      <c r="E971" s="72" t="s">
        <v>507</v>
      </c>
      <c r="F971" s="72">
        <v>2.5000000000000001E-2</v>
      </c>
      <c r="G971" s="268">
        <v>0</v>
      </c>
      <c r="H971" s="72">
        <v>3</v>
      </c>
      <c r="I971" s="12" t="s">
        <v>498</v>
      </c>
      <c r="J971" s="72" t="s">
        <v>1134</v>
      </c>
      <c r="T971" s="318" t="str">
        <f t="shared" si="188"/>
        <v>乗用車</v>
      </c>
      <c r="U971" s="300" t="str">
        <f t="shared" si="189"/>
        <v>LPG</v>
      </c>
      <c r="V971" s="300" t="str">
        <f t="shared" si="190"/>
        <v>全て</v>
      </c>
      <c r="W971" s="300" t="str">
        <f t="shared" si="191"/>
        <v>H21</v>
      </c>
      <c r="X971" s="301" t="str">
        <f t="shared" si="192"/>
        <v>MLA</v>
      </c>
      <c r="Y971" s="380" t="s">
        <v>1056</v>
      </c>
      <c r="Z971" s="300">
        <f t="shared" si="193"/>
        <v>2.5000000000000001E-2</v>
      </c>
      <c r="AA971" s="300">
        <f t="shared" si="194"/>
        <v>0</v>
      </c>
      <c r="AB971" s="361">
        <f t="shared" si="195"/>
        <v>3</v>
      </c>
    </row>
    <row r="972" spans="1:28" x14ac:dyDescent="0.2">
      <c r="A972" s="72" t="str">
        <f t="shared" si="187"/>
        <v>乗0LRBA</v>
      </c>
      <c r="B972" s="72" t="s">
        <v>953</v>
      </c>
      <c r="C972" s="72" t="s">
        <v>796</v>
      </c>
      <c r="D972" s="72" t="s">
        <v>1100</v>
      </c>
      <c r="E972" s="72" t="s">
        <v>508</v>
      </c>
      <c r="F972" s="72">
        <v>1.2500000000000001E-2</v>
      </c>
      <c r="G972" s="268">
        <v>0</v>
      </c>
      <c r="H972" s="72">
        <v>3</v>
      </c>
      <c r="I972" s="12" t="s">
        <v>249</v>
      </c>
      <c r="J972" s="72" t="s">
        <v>1057</v>
      </c>
      <c r="T972" s="318" t="str">
        <f t="shared" si="188"/>
        <v>乗用車</v>
      </c>
      <c r="U972" s="300" t="str">
        <f t="shared" si="189"/>
        <v>LPG</v>
      </c>
      <c r="V972" s="300" t="str">
        <f t="shared" si="190"/>
        <v>全て</v>
      </c>
      <c r="W972" s="300" t="str">
        <f t="shared" si="191"/>
        <v>H21</v>
      </c>
      <c r="X972" s="301" t="str">
        <f t="shared" si="192"/>
        <v>RBA</v>
      </c>
      <c r="Y972" s="380" t="s">
        <v>1057</v>
      </c>
      <c r="Z972" s="300">
        <f t="shared" si="193"/>
        <v>1.2500000000000001E-2</v>
      </c>
      <c r="AA972" s="300">
        <f t="shared" si="194"/>
        <v>0</v>
      </c>
      <c r="AB972" s="361">
        <f t="shared" si="195"/>
        <v>3</v>
      </c>
    </row>
    <row r="973" spans="1:28" x14ac:dyDescent="0.2">
      <c r="A973" s="72" t="str">
        <f t="shared" si="187"/>
        <v>乗0LRAA</v>
      </c>
      <c r="B973" s="72" t="s">
        <v>953</v>
      </c>
      <c r="C973" s="72" t="s">
        <v>796</v>
      </c>
      <c r="D973" s="72" t="s">
        <v>1100</v>
      </c>
      <c r="E973" s="72" t="s">
        <v>509</v>
      </c>
      <c r="F973" s="72">
        <v>1.2500000000000001E-2</v>
      </c>
      <c r="G973" s="268">
        <v>0</v>
      </c>
      <c r="H973" s="72">
        <v>3</v>
      </c>
      <c r="I973" s="12" t="s">
        <v>241</v>
      </c>
      <c r="J973" s="72" t="s">
        <v>1104</v>
      </c>
      <c r="T973" s="318" t="str">
        <f t="shared" si="188"/>
        <v>乗用車</v>
      </c>
      <c r="U973" s="300" t="str">
        <f t="shared" si="189"/>
        <v>LPG</v>
      </c>
      <c r="V973" s="300" t="str">
        <f t="shared" si="190"/>
        <v>全て</v>
      </c>
      <c r="W973" s="300" t="str">
        <f t="shared" si="191"/>
        <v>H21</v>
      </c>
      <c r="X973" s="301" t="str">
        <f t="shared" si="192"/>
        <v>RAA</v>
      </c>
      <c r="Y973" s="380" t="s">
        <v>1057</v>
      </c>
      <c r="Z973" s="300">
        <f t="shared" si="193"/>
        <v>1.2500000000000001E-2</v>
      </c>
      <c r="AA973" s="300">
        <f t="shared" si="194"/>
        <v>0</v>
      </c>
      <c r="AB973" s="361">
        <f t="shared" si="195"/>
        <v>3</v>
      </c>
    </row>
    <row r="974" spans="1:28" x14ac:dyDescent="0.2">
      <c r="A974" s="72" t="str">
        <f t="shared" si="187"/>
        <v>乗0LRLA</v>
      </c>
      <c r="B974" s="72" t="s">
        <v>953</v>
      </c>
      <c r="C974" s="72" t="s">
        <v>796</v>
      </c>
      <c r="D974" s="72" t="s">
        <v>1100</v>
      </c>
      <c r="E974" s="72" t="s">
        <v>510</v>
      </c>
      <c r="F974" s="72">
        <v>1.2500000000000001E-2</v>
      </c>
      <c r="G974" s="268">
        <v>0</v>
      </c>
      <c r="H974" s="72">
        <v>3</v>
      </c>
      <c r="I974" s="12" t="s">
        <v>498</v>
      </c>
      <c r="J974" s="72" t="s">
        <v>1133</v>
      </c>
      <c r="T974" s="318" t="str">
        <f t="shared" si="188"/>
        <v>乗用車</v>
      </c>
      <c r="U974" s="300" t="str">
        <f t="shared" si="189"/>
        <v>LPG</v>
      </c>
      <c r="V974" s="300" t="str">
        <f t="shared" si="190"/>
        <v>全て</v>
      </c>
      <c r="W974" s="300" t="str">
        <f t="shared" si="191"/>
        <v>H21</v>
      </c>
      <c r="X974" s="301" t="str">
        <f t="shared" si="192"/>
        <v>RLA</v>
      </c>
      <c r="Y974" s="380" t="s">
        <v>1057</v>
      </c>
      <c r="Z974" s="300">
        <f t="shared" si="193"/>
        <v>1.2500000000000001E-2</v>
      </c>
      <c r="AA974" s="300">
        <f t="shared" si="194"/>
        <v>0</v>
      </c>
      <c r="AB974" s="361">
        <f t="shared" si="195"/>
        <v>3</v>
      </c>
    </row>
    <row r="975" spans="1:28" x14ac:dyDescent="0.2">
      <c r="A975" s="72" t="str">
        <f t="shared" si="187"/>
        <v>乗0LQBA</v>
      </c>
      <c r="B975" s="72" t="s">
        <v>953</v>
      </c>
      <c r="C975" s="72" t="s">
        <v>796</v>
      </c>
      <c r="D975" s="72" t="s">
        <v>1100</v>
      </c>
      <c r="E975" s="72" t="s">
        <v>511</v>
      </c>
      <c r="F975" s="72">
        <v>4.4999999999999998E-2</v>
      </c>
      <c r="G975" s="268">
        <v>0</v>
      </c>
      <c r="H975" s="72">
        <v>3</v>
      </c>
      <c r="I975" s="12" t="s">
        <v>235</v>
      </c>
      <c r="J975" s="72" t="s">
        <v>1119</v>
      </c>
      <c r="T975" s="318" t="str">
        <f t="shared" si="188"/>
        <v>乗用車</v>
      </c>
      <c r="U975" s="300" t="str">
        <f t="shared" si="189"/>
        <v>LPG</v>
      </c>
      <c r="V975" s="300" t="str">
        <f t="shared" si="190"/>
        <v>全て</v>
      </c>
      <c r="W975" s="300" t="str">
        <f t="shared" si="191"/>
        <v>H21</v>
      </c>
      <c r="X975" s="301" t="str">
        <f t="shared" si="192"/>
        <v>QBA</v>
      </c>
      <c r="Y975" s="380" t="s">
        <v>1705</v>
      </c>
      <c r="Z975" s="300">
        <f t="shared" si="193"/>
        <v>4.4999999999999998E-2</v>
      </c>
      <c r="AA975" s="300">
        <f t="shared" si="194"/>
        <v>0</v>
      </c>
      <c r="AB975" s="361">
        <f t="shared" si="195"/>
        <v>3</v>
      </c>
    </row>
    <row r="976" spans="1:28" x14ac:dyDescent="0.2">
      <c r="A976" s="72" t="str">
        <f t="shared" si="187"/>
        <v>乗0LQAA</v>
      </c>
      <c r="B976" s="72" t="s">
        <v>953</v>
      </c>
      <c r="C976" s="72" t="s">
        <v>796</v>
      </c>
      <c r="D976" s="72" t="s">
        <v>1100</v>
      </c>
      <c r="E976" s="72" t="s">
        <v>512</v>
      </c>
      <c r="F976" s="72">
        <v>4.4999999999999998E-2</v>
      </c>
      <c r="G976" s="268">
        <v>0</v>
      </c>
      <c r="H976" s="72">
        <v>3</v>
      </c>
      <c r="I976" s="12" t="s">
        <v>241</v>
      </c>
      <c r="J976" s="72" t="s">
        <v>513</v>
      </c>
      <c r="T976" s="318" t="str">
        <f t="shared" si="188"/>
        <v>乗用車</v>
      </c>
      <c r="U976" s="300" t="str">
        <f t="shared" si="189"/>
        <v>LPG</v>
      </c>
      <c r="V976" s="300" t="str">
        <f t="shared" si="190"/>
        <v>全て</v>
      </c>
      <c r="W976" s="300" t="str">
        <f t="shared" si="191"/>
        <v>H21</v>
      </c>
      <c r="X976" s="301" t="str">
        <f t="shared" si="192"/>
        <v>QAA</v>
      </c>
      <c r="Y976" s="380" t="s">
        <v>1705</v>
      </c>
      <c r="Z976" s="300">
        <f t="shared" si="193"/>
        <v>4.4999999999999998E-2</v>
      </c>
      <c r="AA976" s="300">
        <f t="shared" si="194"/>
        <v>0</v>
      </c>
      <c r="AB976" s="361">
        <f t="shared" si="195"/>
        <v>3</v>
      </c>
    </row>
    <row r="977" spans="1:28" x14ac:dyDescent="0.2">
      <c r="A977" s="72" t="str">
        <f t="shared" si="187"/>
        <v>乗0LQLA</v>
      </c>
      <c r="B977" s="72" t="s">
        <v>953</v>
      </c>
      <c r="C977" s="72" t="s">
        <v>796</v>
      </c>
      <c r="D977" s="72" t="s">
        <v>1100</v>
      </c>
      <c r="E977" s="72" t="s">
        <v>514</v>
      </c>
      <c r="F977" s="72">
        <v>4.4999999999999998E-2</v>
      </c>
      <c r="G977" s="268">
        <v>0</v>
      </c>
      <c r="H977" s="72">
        <v>3</v>
      </c>
      <c r="I977" s="12" t="s">
        <v>498</v>
      </c>
      <c r="J977" s="72" t="s">
        <v>515</v>
      </c>
      <c r="T977" s="318" t="str">
        <f t="shared" si="188"/>
        <v>乗用車</v>
      </c>
      <c r="U977" s="300" t="str">
        <f t="shared" si="189"/>
        <v>LPG</v>
      </c>
      <c r="V977" s="300" t="str">
        <f t="shared" si="190"/>
        <v>全て</v>
      </c>
      <c r="W977" s="300" t="str">
        <f t="shared" si="191"/>
        <v>H21</v>
      </c>
      <c r="X977" s="301" t="str">
        <f t="shared" si="192"/>
        <v>QLA</v>
      </c>
      <c r="Y977" s="380" t="s">
        <v>1705</v>
      </c>
      <c r="Z977" s="300">
        <f t="shared" si="193"/>
        <v>4.4999999999999998E-2</v>
      </c>
      <c r="AA977" s="300">
        <f t="shared" si="194"/>
        <v>0</v>
      </c>
      <c r="AB977" s="361">
        <f t="shared" si="195"/>
        <v>3</v>
      </c>
    </row>
    <row r="978" spans="1:28" x14ac:dyDescent="0.2">
      <c r="A978" s="72" t="str">
        <f t="shared" ref="A978:A989" si="196">CONCATENATE(C978,E978)</f>
        <v>乗0L3BA</v>
      </c>
      <c r="B978" s="72" t="s">
        <v>953</v>
      </c>
      <c r="C978" s="72" t="s">
        <v>796</v>
      </c>
      <c r="D978" s="72" t="s">
        <v>1286</v>
      </c>
      <c r="E978" s="72" t="s">
        <v>1203</v>
      </c>
      <c r="F978" s="72">
        <v>0.05</v>
      </c>
      <c r="G978" s="268">
        <v>0</v>
      </c>
      <c r="H978" s="72">
        <v>3</v>
      </c>
      <c r="I978" s="12" t="s">
        <v>235</v>
      </c>
      <c r="T978" s="318" t="str">
        <f t="shared" si="188"/>
        <v>乗用車</v>
      </c>
      <c r="U978" s="300" t="str">
        <f t="shared" si="189"/>
        <v>LPG</v>
      </c>
      <c r="V978" s="300" t="str">
        <f t="shared" si="190"/>
        <v>全て</v>
      </c>
      <c r="W978" s="300" t="str">
        <f t="shared" si="191"/>
        <v>H30</v>
      </c>
      <c r="X978" s="301" t="str">
        <f t="shared" si="192"/>
        <v>3BA</v>
      </c>
      <c r="Y978" s="380"/>
      <c r="Z978" s="300">
        <f t="shared" si="193"/>
        <v>0.05</v>
      </c>
      <c r="AA978" s="300">
        <f t="shared" si="194"/>
        <v>0</v>
      </c>
      <c r="AB978" s="361">
        <f t="shared" si="195"/>
        <v>3</v>
      </c>
    </row>
    <row r="979" spans="1:28" x14ac:dyDescent="0.2">
      <c r="A979" s="72" t="str">
        <f t="shared" si="196"/>
        <v>乗0L3AA</v>
      </c>
      <c r="B979" s="72" t="s">
        <v>953</v>
      </c>
      <c r="C979" s="72" t="s">
        <v>796</v>
      </c>
      <c r="D979" s="72" t="s">
        <v>1286</v>
      </c>
      <c r="E979" s="72" t="s">
        <v>1200</v>
      </c>
      <c r="F979" s="72">
        <v>2.5000000000000001E-2</v>
      </c>
      <c r="G979" s="268">
        <v>0</v>
      </c>
      <c r="H979" s="72">
        <v>3</v>
      </c>
      <c r="I979" s="12" t="s">
        <v>241</v>
      </c>
      <c r="T979" s="318" t="str">
        <f t="shared" si="188"/>
        <v>乗用車</v>
      </c>
      <c r="U979" s="300" t="str">
        <f t="shared" si="189"/>
        <v>LPG</v>
      </c>
      <c r="V979" s="300" t="str">
        <f t="shared" si="190"/>
        <v>全て</v>
      </c>
      <c r="W979" s="300" t="str">
        <f t="shared" si="191"/>
        <v>H30</v>
      </c>
      <c r="X979" s="301" t="str">
        <f t="shared" si="192"/>
        <v>3AA</v>
      </c>
      <c r="Y979" s="380"/>
      <c r="Z979" s="300">
        <f t="shared" si="193"/>
        <v>2.5000000000000001E-2</v>
      </c>
      <c r="AA979" s="300">
        <f t="shared" si="194"/>
        <v>0</v>
      </c>
      <c r="AB979" s="361">
        <f t="shared" si="195"/>
        <v>3</v>
      </c>
    </row>
    <row r="980" spans="1:28" x14ac:dyDescent="0.2">
      <c r="A980" s="72" t="str">
        <f t="shared" si="196"/>
        <v>乗0L3LA</v>
      </c>
      <c r="B980" s="72" t="s">
        <v>953</v>
      </c>
      <c r="C980" s="72" t="s">
        <v>796</v>
      </c>
      <c r="D980" s="72" t="s">
        <v>1286</v>
      </c>
      <c r="E980" s="291" t="s">
        <v>1455</v>
      </c>
      <c r="F980" s="291">
        <v>1.2500000000000001E-2</v>
      </c>
      <c r="G980" s="268">
        <v>0</v>
      </c>
      <c r="H980" s="72">
        <v>3</v>
      </c>
      <c r="I980" s="12" t="s">
        <v>498</v>
      </c>
      <c r="T980" s="318" t="str">
        <f t="shared" si="188"/>
        <v>乗用車</v>
      </c>
      <c r="U980" s="300" t="str">
        <f t="shared" si="189"/>
        <v>LPG</v>
      </c>
      <c r="V980" s="300" t="str">
        <f t="shared" si="190"/>
        <v>全て</v>
      </c>
      <c r="W980" s="300" t="str">
        <f t="shared" si="191"/>
        <v>H30</v>
      </c>
      <c r="X980" s="301" t="str">
        <f t="shared" si="192"/>
        <v>3LA</v>
      </c>
      <c r="Y980" s="380"/>
      <c r="Z980" s="300">
        <f t="shared" si="193"/>
        <v>1.2500000000000001E-2</v>
      </c>
      <c r="AA980" s="300">
        <f t="shared" si="194"/>
        <v>0</v>
      </c>
      <c r="AB980" s="361">
        <f t="shared" si="195"/>
        <v>3</v>
      </c>
    </row>
    <row r="981" spans="1:28" x14ac:dyDescent="0.2">
      <c r="A981" s="72" t="str">
        <f t="shared" si="196"/>
        <v>乗0L4BA</v>
      </c>
      <c r="B981" s="72" t="s">
        <v>953</v>
      </c>
      <c r="C981" s="72" t="s">
        <v>796</v>
      </c>
      <c r="D981" s="72" t="s">
        <v>1286</v>
      </c>
      <c r="E981" s="72" t="s">
        <v>1430</v>
      </c>
      <c r="F981" s="72">
        <v>3.7499999999999999E-2</v>
      </c>
      <c r="G981" s="268">
        <v>0</v>
      </c>
      <c r="H981" s="72">
        <v>3</v>
      </c>
      <c r="I981" s="12" t="s">
        <v>1746</v>
      </c>
      <c r="T981" s="318" t="str">
        <f t="shared" si="188"/>
        <v>乗用車</v>
      </c>
      <c r="U981" s="300" t="str">
        <f t="shared" si="189"/>
        <v>LPG</v>
      </c>
      <c r="V981" s="300" t="str">
        <f t="shared" si="190"/>
        <v>全て</v>
      </c>
      <c r="W981" s="300" t="str">
        <f t="shared" si="191"/>
        <v>H30</v>
      </c>
      <c r="X981" s="301" t="str">
        <f t="shared" si="192"/>
        <v>4BA</v>
      </c>
      <c r="Y981" s="380" t="s">
        <v>1704</v>
      </c>
      <c r="Z981" s="300">
        <f t="shared" si="193"/>
        <v>3.7499999999999999E-2</v>
      </c>
      <c r="AA981" s="300">
        <f t="shared" si="194"/>
        <v>0</v>
      </c>
      <c r="AB981" s="361">
        <f t="shared" si="195"/>
        <v>3</v>
      </c>
    </row>
    <row r="982" spans="1:28" x14ac:dyDescent="0.2">
      <c r="A982" s="72" t="str">
        <f t="shared" si="196"/>
        <v>乗0L4AA</v>
      </c>
      <c r="B982" s="72" t="s">
        <v>953</v>
      </c>
      <c r="C982" s="72" t="s">
        <v>796</v>
      </c>
      <c r="D982" s="72" t="s">
        <v>1286</v>
      </c>
      <c r="E982" s="72" t="s">
        <v>1432</v>
      </c>
      <c r="F982" s="72">
        <v>3.7499999999999999E-2</v>
      </c>
      <c r="G982" s="268">
        <v>0</v>
      </c>
      <c r="H982" s="72">
        <v>3</v>
      </c>
      <c r="I982" s="12" t="s">
        <v>241</v>
      </c>
      <c r="T982" s="318" t="str">
        <f t="shared" si="188"/>
        <v>乗用車</v>
      </c>
      <c r="U982" s="300" t="str">
        <f t="shared" si="189"/>
        <v>LPG</v>
      </c>
      <c r="V982" s="300" t="str">
        <f t="shared" si="190"/>
        <v>全て</v>
      </c>
      <c r="W982" s="300" t="str">
        <f t="shared" si="191"/>
        <v>H30</v>
      </c>
      <c r="X982" s="301" t="str">
        <f t="shared" si="192"/>
        <v>4AA</v>
      </c>
      <c r="Y982" s="380" t="s">
        <v>1704</v>
      </c>
      <c r="Z982" s="300">
        <f t="shared" si="193"/>
        <v>3.7499999999999999E-2</v>
      </c>
      <c r="AA982" s="300">
        <f t="shared" si="194"/>
        <v>0</v>
      </c>
      <c r="AB982" s="361">
        <f t="shared" si="195"/>
        <v>3</v>
      </c>
    </row>
    <row r="983" spans="1:28" x14ac:dyDescent="0.2">
      <c r="A983" s="72" t="str">
        <f t="shared" si="196"/>
        <v>乗0L4LA</v>
      </c>
      <c r="B983" s="72" t="s">
        <v>953</v>
      </c>
      <c r="C983" s="72" t="s">
        <v>796</v>
      </c>
      <c r="D983" s="72" t="s">
        <v>1286</v>
      </c>
      <c r="E983" s="291" t="s">
        <v>1456</v>
      </c>
      <c r="F983" s="72">
        <v>3.7499999999999999E-2</v>
      </c>
      <c r="G983" s="268">
        <v>0</v>
      </c>
      <c r="H983" s="72">
        <v>3</v>
      </c>
      <c r="I983" s="12" t="s">
        <v>498</v>
      </c>
      <c r="T983" s="318" t="str">
        <f t="shared" si="188"/>
        <v>乗用車</v>
      </c>
      <c r="U983" s="300" t="str">
        <f t="shared" si="189"/>
        <v>LPG</v>
      </c>
      <c r="V983" s="300" t="str">
        <f t="shared" si="190"/>
        <v>全て</v>
      </c>
      <c r="W983" s="300" t="str">
        <f t="shared" si="191"/>
        <v>H30</v>
      </c>
      <c r="X983" s="301" t="str">
        <f t="shared" si="192"/>
        <v>4LA</v>
      </c>
      <c r="Y983" s="380" t="s">
        <v>1704</v>
      </c>
      <c r="Z983" s="300">
        <f t="shared" si="193"/>
        <v>3.7499999999999999E-2</v>
      </c>
      <c r="AA983" s="300">
        <f t="shared" si="194"/>
        <v>0</v>
      </c>
      <c r="AB983" s="361">
        <f t="shared" si="195"/>
        <v>3</v>
      </c>
    </row>
    <row r="984" spans="1:28" x14ac:dyDescent="0.2">
      <c r="A984" s="72" t="str">
        <f t="shared" si="196"/>
        <v>乗0L5BA</v>
      </c>
      <c r="B984" s="72" t="s">
        <v>953</v>
      </c>
      <c r="C984" s="72" t="s">
        <v>796</v>
      </c>
      <c r="D984" s="72" t="s">
        <v>1286</v>
      </c>
      <c r="E984" s="72" t="s">
        <v>1434</v>
      </c>
      <c r="F984" s="72">
        <v>2.5000000000000001E-2</v>
      </c>
      <c r="G984" s="268">
        <v>0</v>
      </c>
      <c r="H984" s="72">
        <v>3</v>
      </c>
      <c r="I984" s="12" t="s">
        <v>1747</v>
      </c>
      <c r="T984" s="318" t="str">
        <f t="shared" si="188"/>
        <v>乗用車</v>
      </c>
      <c r="U984" s="300" t="str">
        <f t="shared" si="189"/>
        <v>LPG</v>
      </c>
      <c r="V984" s="300" t="str">
        <f t="shared" si="190"/>
        <v>全て</v>
      </c>
      <c r="W984" s="300" t="str">
        <f t="shared" si="191"/>
        <v>H30</v>
      </c>
      <c r="X984" s="301" t="str">
        <f t="shared" si="192"/>
        <v>5BA</v>
      </c>
      <c r="Y984" s="380" t="s">
        <v>1057</v>
      </c>
      <c r="Z984" s="300">
        <f t="shared" si="193"/>
        <v>2.5000000000000001E-2</v>
      </c>
      <c r="AA984" s="300">
        <f t="shared" si="194"/>
        <v>0</v>
      </c>
      <c r="AB984" s="361">
        <f t="shared" si="195"/>
        <v>3</v>
      </c>
    </row>
    <row r="985" spans="1:28" x14ac:dyDescent="0.2">
      <c r="A985" s="72" t="str">
        <f t="shared" si="196"/>
        <v>乗0L5AA</v>
      </c>
      <c r="B985" s="72" t="s">
        <v>953</v>
      </c>
      <c r="C985" s="72" t="s">
        <v>796</v>
      </c>
      <c r="D985" s="72" t="s">
        <v>1286</v>
      </c>
      <c r="E985" s="72" t="s">
        <v>1436</v>
      </c>
      <c r="F985" s="72">
        <v>2.5000000000000001E-2</v>
      </c>
      <c r="G985" s="268">
        <v>0</v>
      </c>
      <c r="H985" s="72">
        <v>3</v>
      </c>
      <c r="I985" s="12" t="s">
        <v>241</v>
      </c>
      <c r="T985" s="318" t="str">
        <f t="shared" si="188"/>
        <v>乗用車</v>
      </c>
      <c r="U985" s="300" t="str">
        <f t="shared" si="189"/>
        <v>LPG</v>
      </c>
      <c r="V985" s="300" t="str">
        <f t="shared" si="190"/>
        <v>全て</v>
      </c>
      <c r="W985" s="300" t="str">
        <f t="shared" si="191"/>
        <v>H30</v>
      </c>
      <c r="X985" s="301" t="str">
        <f t="shared" si="192"/>
        <v>5AA</v>
      </c>
      <c r="Y985" s="380" t="s">
        <v>1057</v>
      </c>
      <c r="Z985" s="300">
        <f t="shared" si="193"/>
        <v>2.5000000000000001E-2</v>
      </c>
      <c r="AA985" s="300">
        <f t="shared" si="194"/>
        <v>0</v>
      </c>
      <c r="AB985" s="361">
        <f t="shared" si="195"/>
        <v>3</v>
      </c>
    </row>
    <row r="986" spans="1:28" x14ac:dyDescent="0.2">
      <c r="A986" s="72" t="str">
        <f t="shared" si="196"/>
        <v>乗0L5LA</v>
      </c>
      <c r="B986" s="72" t="s">
        <v>953</v>
      </c>
      <c r="C986" s="72" t="s">
        <v>796</v>
      </c>
      <c r="D986" s="72" t="s">
        <v>1286</v>
      </c>
      <c r="E986" s="291" t="s">
        <v>1457</v>
      </c>
      <c r="F986" s="72">
        <v>2.5000000000000001E-2</v>
      </c>
      <c r="G986" s="268">
        <v>0</v>
      </c>
      <c r="H986" s="72">
        <v>3</v>
      </c>
      <c r="I986" s="12" t="s">
        <v>498</v>
      </c>
      <c r="T986" s="318" t="str">
        <f t="shared" si="188"/>
        <v>乗用車</v>
      </c>
      <c r="U986" s="300" t="str">
        <f t="shared" si="189"/>
        <v>LPG</v>
      </c>
      <c r="V986" s="300" t="str">
        <f t="shared" si="190"/>
        <v>全て</v>
      </c>
      <c r="W986" s="300" t="str">
        <f t="shared" si="191"/>
        <v>H30</v>
      </c>
      <c r="X986" s="301" t="str">
        <f t="shared" si="192"/>
        <v>5LA</v>
      </c>
      <c r="Y986" s="380" t="s">
        <v>1057</v>
      </c>
      <c r="Z986" s="300">
        <f t="shared" si="193"/>
        <v>2.5000000000000001E-2</v>
      </c>
      <c r="AA986" s="300">
        <f t="shared" si="194"/>
        <v>0</v>
      </c>
      <c r="AB986" s="361">
        <f t="shared" si="195"/>
        <v>3</v>
      </c>
    </row>
    <row r="987" spans="1:28" x14ac:dyDescent="0.2">
      <c r="A987" s="72" t="str">
        <f t="shared" si="196"/>
        <v>乗0L6BA</v>
      </c>
      <c r="B987" s="72" t="s">
        <v>953</v>
      </c>
      <c r="C987" s="72" t="s">
        <v>796</v>
      </c>
      <c r="D987" s="72" t="s">
        <v>1286</v>
      </c>
      <c r="E987" s="72" t="s">
        <v>1438</v>
      </c>
      <c r="F987" s="72">
        <v>1.2500000000000001E-2</v>
      </c>
      <c r="G987" s="268">
        <v>0</v>
      </c>
      <c r="H987" s="72">
        <v>3</v>
      </c>
      <c r="I987" s="12" t="s">
        <v>1748</v>
      </c>
      <c r="T987" s="318" t="str">
        <f t="shared" si="188"/>
        <v>乗用車</v>
      </c>
      <c r="U987" s="300" t="str">
        <f t="shared" si="189"/>
        <v>LPG</v>
      </c>
      <c r="V987" s="300" t="str">
        <f t="shared" si="190"/>
        <v>全て</v>
      </c>
      <c r="W987" s="300" t="str">
        <f t="shared" si="191"/>
        <v>H30</v>
      </c>
      <c r="X987" s="301" t="str">
        <f t="shared" si="192"/>
        <v>6BA</v>
      </c>
      <c r="Y987" s="380" t="s">
        <v>1706</v>
      </c>
      <c r="Z987" s="300">
        <f t="shared" si="193"/>
        <v>1.2500000000000001E-2</v>
      </c>
      <c r="AA987" s="300">
        <f t="shared" si="194"/>
        <v>0</v>
      </c>
      <c r="AB987" s="361">
        <f t="shared" si="195"/>
        <v>3</v>
      </c>
    </row>
    <row r="988" spans="1:28" x14ac:dyDescent="0.2">
      <c r="A988" s="72" t="str">
        <f t="shared" si="196"/>
        <v>乗0L6AA</v>
      </c>
      <c r="B988" s="72" t="s">
        <v>953</v>
      </c>
      <c r="C988" s="72" t="s">
        <v>796</v>
      </c>
      <c r="D988" s="72" t="s">
        <v>1286</v>
      </c>
      <c r="E988" s="72" t="s">
        <v>1440</v>
      </c>
      <c r="F988" s="72">
        <v>1.2500000000000001E-2</v>
      </c>
      <c r="G988" s="268">
        <v>0</v>
      </c>
      <c r="H988" s="72">
        <v>3</v>
      </c>
      <c r="I988" s="12" t="s">
        <v>241</v>
      </c>
      <c r="T988" s="318" t="str">
        <f t="shared" si="188"/>
        <v>乗用車</v>
      </c>
      <c r="U988" s="300" t="str">
        <f t="shared" si="189"/>
        <v>LPG</v>
      </c>
      <c r="V988" s="300" t="str">
        <f t="shared" si="190"/>
        <v>全て</v>
      </c>
      <c r="W988" s="300" t="str">
        <f t="shared" si="191"/>
        <v>H30</v>
      </c>
      <c r="X988" s="301" t="str">
        <f t="shared" si="192"/>
        <v>6AA</v>
      </c>
      <c r="Y988" s="380" t="s">
        <v>1706</v>
      </c>
      <c r="Z988" s="300">
        <f t="shared" si="193"/>
        <v>1.2500000000000001E-2</v>
      </c>
      <c r="AA988" s="300">
        <f t="shared" si="194"/>
        <v>0</v>
      </c>
      <c r="AB988" s="361">
        <f t="shared" si="195"/>
        <v>3</v>
      </c>
    </row>
    <row r="989" spans="1:28" x14ac:dyDescent="0.2">
      <c r="A989" s="72" t="str">
        <f t="shared" si="196"/>
        <v>乗0L6LA</v>
      </c>
      <c r="B989" s="72" t="s">
        <v>953</v>
      </c>
      <c r="C989" s="72" t="s">
        <v>796</v>
      </c>
      <c r="D989" s="72" t="s">
        <v>1286</v>
      </c>
      <c r="E989" s="291" t="s">
        <v>1458</v>
      </c>
      <c r="F989" s="72">
        <v>1.2500000000000001E-2</v>
      </c>
      <c r="G989" s="268">
        <v>0</v>
      </c>
      <c r="H989" s="72">
        <v>3</v>
      </c>
      <c r="I989" s="12" t="s">
        <v>498</v>
      </c>
      <c r="T989" s="318" t="str">
        <f t="shared" si="188"/>
        <v>乗用車</v>
      </c>
      <c r="U989" s="300" t="str">
        <f t="shared" si="189"/>
        <v>LPG</v>
      </c>
      <c r="V989" s="300" t="str">
        <f t="shared" si="190"/>
        <v>全て</v>
      </c>
      <c r="W989" s="300" t="str">
        <f t="shared" si="191"/>
        <v>H30</v>
      </c>
      <c r="X989" s="301" t="str">
        <f t="shared" si="192"/>
        <v>6LA</v>
      </c>
      <c r="Y989" s="380" t="s">
        <v>1706</v>
      </c>
      <c r="Z989" s="300">
        <f t="shared" si="193"/>
        <v>1.2500000000000001E-2</v>
      </c>
      <c r="AA989" s="300">
        <f t="shared" si="194"/>
        <v>0</v>
      </c>
      <c r="AB989" s="361">
        <f t="shared" si="195"/>
        <v>3</v>
      </c>
    </row>
    <row r="990" spans="1:28" x14ac:dyDescent="0.2">
      <c r="A990" s="72" t="str">
        <f t="shared" ref="A990:A1021" si="197">CONCATENATE(C990,E990)</f>
        <v>乗0軽-</v>
      </c>
      <c r="B990" s="72" t="s">
        <v>963</v>
      </c>
      <c r="C990" s="72" t="s">
        <v>954</v>
      </c>
      <c r="D990" s="72" t="s">
        <v>1183</v>
      </c>
      <c r="E990" s="72" t="s">
        <v>1182</v>
      </c>
      <c r="F990" s="72">
        <v>1.34</v>
      </c>
      <c r="G990" s="72">
        <v>0.2</v>
      </c>
      <c r="H990" s="72">
        <v>2.58</v>
      </c>
      <c r="I990" s="12" t="s">
        <v>833</v>
      </c>
      <c r="T990" s="318" t="str">
        <f t="shared" si="188"/>
        <v>乗用車</v>
      </c>
      <c r="U990" s="300" t="str">
        <f t="shared" si="189"/>
        <v>軽油</v>
      </c>
      <c r="V990" s="300" t="str">
        <f t="shared" si="190"/>
        <v>全て</v>
      </c>
      <c r="W990" s="300" t="str">
        <f t="shared" si="191"/>
        <v>S54前</v>
      </c>
      <c r="X990" s="301" t="str">
        <f t="shared" si="192"/>
        <v>-</v>
      </c>
      <c r="Y990" s="287"/>
      <c r="Z990" s="300">
        <f t="shared" si="193"/>
        <v>1.34</v>
      </c>
      <c r="AA990" s="300">
        <f t="shared" si="194"/>
        <v>0.2</v>
      </c>
      <c r="AB990" s="361">
        <f t="shared" si="195"/>
        <v>2.58</v>
      </c>
    </row>
    <row r="991" spans="1:28" x14ac:dyDescent="0.2">
      <c r="A991" s="72" t="str">
        <f t="shared" si="197"/>
        <v>乗0軽K</v>
      </c>
      <c r="B991" s="72" t="s">
        <v>963</v>
      </c>
      <c r="C991" s="72" t="s">
        <v>954</v>
      </c>
      <c r="D991" s="72" t="s">
        <v>0</v>
      </c>
      <c r="E991" s="72" t="s">
        <v>6</v>
      </c>
      <c r="F991" s="72">
        <v>1.2</v>
      </c>
      <c r="G991" s="72">
        <v>0.2</v>
      </c>
      <c r="H991" s="72">
        <v>2.58</v>
      </c>
      <c r="I991" s="12" t="s">
        <v>833</v>
      </c>
      <c r="T991" s="318" t="str">
        <f t="shared" si="188"/>
        <v>乗用車</v>
      </c>
      <c r="U991" s="300" t="str">
        <f t="shared" si="189"/>
        <v>軽油</v>
      </c>
      <c r="V991" s="300" t="str">
        <f t="shared" si="190"/>
        <v>全て</v>
      </c>
      <c r="W991" s="300" t="str">
        <f t="shared" si="191"/>
        <v>S54</v>
      </c>
      <c r="X991" s="301" t="str">
        <f t="shared" si="192"/>
        <v>K</v>
      </c>
      <c r="Y991" s="287"/>
      <c r="Z991" s="300">
        <f t="shared" si="193"/>
        <v>1.2</v>
      </c>
      <c r="AA991" s="300">
        <f t="shared" si="194"/>
        <v>0.2</v>
      </c>
      <c r="AB991" s="361">
        <f t="shared" si="195"/>
        <v>2.58</v>
      </c>
    </row>
    <row r="992" spans="1:28" x14ac:dyDescent="0.2">
      <c r="A992" s="72" t="str">
        <f t="shared" si="197"/>
        <v>乗0軽N</v>
      </c>
      <c r="B992" s="72" t="s">
        <v>963</v>
      </c>
      <c r="C992" s="72" t="s">
        <v>954</v>
      </c>
      <c r="D992" s="72" t="s">
        <v>8</v>
      </c>
      <c r="E992" s="72" t="s">
        <v>136</v>
      </c>
      <c r="F992" s="72">
        <v>1.02</v>
      </c>
      <c r="G992" s="72">
        <v>0.2</v>
      </c>
      <c r="H992" s="72">
        <v>2.58</v>
      </c>
      <c r="I992" s="12" t="s">
        <v>833</v>
      </c>
      <c r="T992" s="318" t="str">
        <f t="shared" si="188"/>
        <v>乗用車</v>
      </c>
      <c r="U992" s="300" t="str">
        <f t="shared" si="189"/>
        <v>軽油</v>
      </c>
      <c r="V992" s="300" t="str">
        <f t="shared" si="190"/>
        <v>全て</v>
      </c>
      <c r="W992" s="300" t="str">
        <f t="shared" si="191"/>
        <v>S57,S58</v>
      </c>
      <c r="X992" s="301" t="str">
        <f t="shared" si="192"/>
        <v>N</v>
      </c>
      <c r="Y992" s="287"/>
      <c r="Z992" s="300">
        <f t="shared" si="193"/>
        <v>1.02</v>
      </c>
      <c r="AA992" s="300">
        <f t="shared" si="194"/>
        <v>0.2</v>
      </c>
      <c r="AB992" s="361">
        <f t="shared" si="195"/>
        <v>2.58</v>
      </c>
    </row>
    <row r="993" spans="1:28" x14ac:dyDescent="0.2">
      <c r="A993" s="72" t="str">
        <f t="shared" si="197"/>
        <v>乗0軽P</v>
      </c>
      <c r="B993" s="72" t="s">
        <v>963</v>
      </c>
      <c r="C993" s="72" t="s">
        <v>954</v>
      </c>
      <c r="D993" s="72" t="s">
        <v>8</v>
      </c>
      <c r="E993" s="72" t="s">
        <v>137</v>
      </c>
      <c r="F993" s="72">
        <v>1.02</v>
      </c>
      <c r="G993" s="72">
        <v>0.2</v>
      </c>
      <c r="H993" s="72">
        <v>2.58</v>
      </c>
      <c r="I993" s="12" t="s">
        <v>833</v>
      </c>
      <c r="T993" s="318" t="str">
        <f t="shared" si="188"/>
        <v>乗用車</v>
      </c>
      <c r="U993" s="300" t="str">
        <f t="shared" si="189"/>
        <v>軽油</v>
      </c>
      <c r="V993" s="300" t="str">
        <f t="shared" si="190"/>
        <v>全て</v>
      </c>
      <c r="W993" s="300" t="str">
        <f t="shared" si="191"/>
        <v>S57,S58</v>
      </c>
      <c r="X993" s="301" t="str">
        <f t="shared" si="192"/>
        <v>P</v>
      </c>
      <c r="Y993" s="287"/>
      <c r="Z993" s="300">
        <f t="shared" si="193"/>
        <v>1.02</v>
      </c>
      <c r="AA993" s="300">
        <f t="shared" si="194"/>
        <v>0.2</v>
      </c>
      <c r="AB993" s="361">
        <f t="shared" si="195"/>
        <v>2.58</v>
      </c>
    </row>
    <row r="994" spans="1:28" x14ac:dyDescent="0.2">
      <c r="A994" s="72" t="str">
        <f t="shared" si="197"/>
        <v>乗0軽Q</v>
      </c>
      <c r="B994" s="72" t="s">
        <v>963</v>
      </c>
      <c r="C994" s="72" t="s">
        <v>954</v>
      </c>
      <c r="D994" s="72" t="s">
        <v>30</v>
      </c>
      <c r="E994" s="72" t="s">
        <v>31</v>
      </c>
      <c r="F994" s="72">
        <v>0.7</v>
      </c>
      <c r="G994" s="72">
        <v>0.2</v>
      </c>
      <c r="H994" s="72">
        <v>2.58</v>
      </c>
      <c r="I994" s="12" t="s">
        <v>833</v>
      </c>
      <c r="T994" s="318" t="str">
        <f t="shared" si="188"/>
        <v>乗用車</v>
      </c>
      <c r="U994" s="300" t="str">
        <f t="shared" si="189"/>
        <v>軽油</v>
      </c>
      <c r="V994" s="300" t="str">
        <f t="shared" si="190"/>
        <v>全て</v>
      </c>
      <c r="W994" s="300" t="str">
        <f t="shared" si="191"/>
        <v>S61,S62</v>
      </c>
      <c r="X994" s="301" t="str">
        <f t="shared" si="192"/>
        <v>Q</v>
      </c>
      <c r="Y994" s="287"/>
      <c r="Z994" s="300">
        <f t="shared" si="193"/>
        <v>0.7</v>
      </c>
      <c r="AA994" s="300">
        <f t="shared" si="194"/>
        <v>0.2</v>
      </c>
      <c r="AB994" s="361">
        <f t="shared" si="195"/>
        <v>2.58</v>
      </c>
    </row>
    <row r="995" spans="1:28" x14ac:dyDescent="0.2">
      <c r="A995" s="72" t="str">
        <f t="shared" si="197"/>
        <v>乗0軽X</v>
      </c>
      <c r="B995" s="72" t="s">
        <v>963</v>
      </c>
      <c r="C995" s="72" t="s">
        <v>954</v>
      </c>
      <c r="D995" s="72" t="s">
        <v>32</v>
      </c>
      <c r="E995" s="72" t="s">
        <v>182</v>
      </c>
      <c r="F995" s="72">
        <v>0.5</v>
      </c>
      <c r="G995" s="72">
        <v>0.2</v>
      </c>
      <c r="H995" s="72">
        <v>2.58</v>
      </c>
      <c r="I995" s="12" t="s">
        <v>833</v>
      </c>
      <c r="T995" s="318" t="str">
        <f t="shared" si="188"/>
        <v>乗用車</v>
      </c>
      <c r="U995" s="300" t="str">
        <f t="shared" si="189"/>
        <v>軽油</v>
      </c>
      <c r="V995" s="300" t="str">
        <f t="shared" si="190"/>
        <v>全て</v>
      </c>
      <c r="W995" s="300" t="str">
        <f t="shared" si="191"/>
        <v>H2,H4</v>
      </c>
      <c r="X995" s="301" t="str">
        <f t="shared" si="192"/>
        <v>X</v>
      </c>
      <c r="Y995" s="287"/>
      <c r="Z995" s="300">
        <f t="shared" si="193"/>
        <v>0.5</v>
      </c>
      <c r="AA995" s="300">
        <f t="shared" si="194"/>
        <v>0.2</v>
      </c>
      <c r="AB995" s="361">
        <f t="shared" si="195"/>
        <v>2.58</v>
      </c>
    </row>
    <row r="996" spans="1:28" x14ac:dyDescent="0.2">
      <c r="A996" s="72" t="str">
        <f t="shared" si="197"/>
        <v>乗0軽Y</v>
      </c>
      <c r="B996" s="72" t="s">
        <v>963</v>
      </c>
      <c r="C996" s="72" t="s">
        <v>954</v>
      </c>
      <c r="D996" s="72" t="s">
        <v>32</v>
      </c>
      <c r="E996" s="72" t="s">
        <v>188</v>
      </c>
      <c r="F996" s="72">
        <v>0.5</v>
      </c>
      <c r="G996" s="72">
        <v>0.2</v>
      </c>
      <c r="H996" s="72">
        <v>2.58</v>
      </c>
      <c r="I996" s="12" t="s">
        <v>833</v>
      </c>
      <c r="T996" s="318" t="str">
        <f t="shared" si="188"/>
        <v>乗用車</v>
      </c>
      <c r="U996" s="300" t="str">
        <f t="shared" si="189"/>
        <v>軽油</v>
      </c>
      <c r="V996" s="300" t="str">
        <f t="shared" si="190"/>
        <v>全て</v>
      </c>
      <c r="W996" s="300" t="str">
        <f t="shared" si="191"/>
        <v>H2,H4</v>
      </c>
      <c r="X996" s="301" t="str">
        <f t="shared" si="192"/>
        <v>Y</v>
      </c>
      <c r="Y996" s="287"/>
      <c r="Z996" s="300">
        <f t="shared" si="193"/>
        <v>0.5</v>
      </c>
      <c r="AA996" s="300">
        <f t="shared" si="194"/>
        <v>0.2</v>
      </c>
      <c r="AB996" s="361">
        <f t="shared" si="195"/>
        <v>2.58</v>
      </c>
    </row>
    <row r="997" spans="1:28" x14ac:dyDescent="0.2">
      <c r="A997" s="72" t="str">
        <f t="shared" si="197"/>
        <v>乗0軽KD</v>
      </c>
      <c r="B997" s="72" t="s">
        <v>963</v>
      </c>
      <c r="C997" s="72" t="s">
        <v>954</v>
      </c>
      <c r="D997" s="72" t="s">
        <v>33</v>
      </c>
      <c r="E997" s="72" t="s">
        <v>34</v>
      </c>
      <c r="F997" s="72">
        <v>0.5</v>
      </c>
      <c r="G997" s="72">
        <v>0.2</v>
      </c>
      <c r="H997" s="72">
        <v>2.58</v>
      </c>
      <c r="I997" s="12" t="s">
        <v>833</v>
      </c>
      <c r="T997" s="318" t="str">
        <f t="shared" si="188"/>
        <v>乗用車</v>
      </c>
      <c r="U997" s="300" t="str">
        <f t="shared" si="189"/>
        <v>軽油</v>
      </c>
      <c r="V997" s="300" t="str">
        <f t="shared" si="190"/>
        <v>全て</v>
      </c>
      <c r="W997" s="300" t="str">
        <f t="shared" si="191"/>
        <v>H6</v>
      </c>
      <c r="X997" s="301" t="str">
        <f t="shared" si="192"/>
        <v>KD</v>
      </c>
      <c r="Y997" s="287"/>
      <c r="Z997" s="300">
        <f t="shared" si="193"/>
        <v>0.5</v>
      </c>
      <c r="AA997" s="300">
        <f t="shared" si="194"/>
        <v>0.2</v>
      </c>
      <c r="AB997" s="361">
        <f t="shared" si="195"/>
        <v>2.58</v>
      </c>
    </row>
    <row r="998" spans="1:28" x14ac:dyDescent="0.2">
      <c r="A998" s="72" t="str">
        <f t="shared" si="197"/>
        <v>乗0軽KE</v>
      </c>
      <c r="B998" s="72" t="s">
        <v>963</v>
      </c>
      <c r="C998" s="72" t="s">
        <v>954</v>
      </c>
      <c r="D998" s="72" t="s">
        <v>36</v>
      </c>
      <c r="E998" s="72" t="s">
        <v>118</v>
      </c>
      <c r="F998" s="72">
        <v>0.4</v>
      </c>
      <c r="G998" s="72">
        <v>0.08</v>
      </c>
      <c r="H998" s="72">
        <v>2.58</v>
      </c>
      <c r="I998" s="12" t="s">
        <v>833</v>
      </c>
      <c r="T998" s="318" t="str">
        <f t="shared" si="188"/>
        <v>乗用車</v>
      </c>
      <c r="U998" s="300" t="str">
        <f t="shared" si="189"/>
        <v>軽油</v>
      </c>
      <c r="V998" s="300" t="str">
        <f t="shared" si="190"/>
        <v>全て</v>
      </c>
      <c r="W998" s="300" t="str">
        <f t="shared" si="191"/>
        <v>H9,H10</v>
      </c>
      <c r="X998" s="301" t="str">
        <f t="shared" si="192"/>
        <v>KE</v>
      </c>
      <c r="Y998" s="287"/>
      <c r="Z998" s="300">
        <f t="shared" si="193"/>
        <v>0.4</v>
      </c>
      <c r="AA998" s="300">
        <f t="shared" si="194"/>
        <v>0.08</v>
      </c>
      <c r="AB998" s="361">
        <f t="shared" si="195"/>
        <v>2.58</v>
      </c>
    </row>
    <row r="999" spans="1:28" x14ac:dyDescent="0.2">
      <c r="A999" s="72" t="str">
        <f t="shared" si="197"/>
        <v>乗0軽HA</v>
      </c>
      <c r="B999" s="72" t="s">
        <v>963</v>
      </c>
      <c r="C999" s="72" t="s">
        <v>954</v>
      </c>
      <c r="D999" s="72" t="s">
        <v>36</v>
      </c>
      <c r="E999" s="72" t="s">
        <v>105</v>
      </c>
      <c r="F999" s="72">
        <v>0.2</v>
      </c>
      <c r="G999" s="72">
        <v>0.04</v>
      </c>
      <c r="H999" s="72">
        <v>2.58</v>
      </c>
      <c r="I999" s="12" t="s">
        <v>241</v>
      </c>
      <c r="J999" s="72" t="s">
        <v>242</v>
      </c>
      <c r="T999" s="318" t="str">
        <f t="shared" si="188"/>
        <v>乗用車</v>
      </c>
      <c r="U999" s="300" t="str">
        <f t="shared" si="189"/>
        <v>軽油</v>
      </c>
      <c r="V999" s="300" t="str">
        <f t="shared" si="190"/>
        <v>全て</v>
      </c>
      <c r="W999" s="300" t="str">
        <f t="shared" si="191"/>
        <v>H9,H10</v>
      </c>
      <c r="X999" s="301" t="str">
        <f t="shared" si="192"/>
        <v>HA</v>
      </c>
      <c r="Y999" s="287"/>
      <c r="Z999" s="300">
        <f t="shared" si="193"/>
        <v>0.2</v>
      </c>
      <c r="AA999" s="300">
        <f t="shared" si="194"/>
        <v>0.04</v>
      </c>
      <c r="AB999" s="361">
        <f t="shared" si="195"/>
        <v>2.58</v>
      </c>
    </row>
    <row r="1000" spans="1:28" x14ac:dyDescent="0.2">
      <c r="A1000" s="72" t="str">
        <f t="shared" si="197"/>
        <v>乗0軽KH</v>
      </c>
      <c r="B1000" s="72" t="s">
        <v>963</v>
      </c>
      <c r="C1000" s="72" t="s">
        <v>954</v>
      </c>
      <c r="D1000" s="72" t="s">
        <v>36</v>
      </c>
      <c r="E1000" s="72" t="s">
        <v>121</v>
      </c>
      <c r="F1000" s="72">
        <v>0.4</v>
      </c>
      <c r="G1000" s="72">
        <v>0.08</v>
      </c>
      <c r="H1000" s="72">
        <v>2.58</v>
      </c>
      <c r="I1000" s="12" t="s">
        <v>833</v>
      </c>
      <c r="T1000" s="318" t="str">
        <f t="shared" si="188"/>
        <v>乗用車</v>
      </c>
      <c r="U1000" s="300" t="str">
        <f t="shared" si="189"/>
        <v>軽油</v>
      </c>
      <c r="V1000" s="300" t="str">
        <f t="shared" si="190"/>
        <v>全て</v>
      </c>
      <c r="W1000" s="300" t="str">
        <f t="shared" si="191"/>
        <v>H9,H10</v>
      </c>
      <c r="X1000" s="301" t="str">
        <f t="shared" si="192"/>
        <v>KH</v>
      </c>
      <c r="Y1000" s="287"/>
      <c r="Z1000" s="300">
        <f t="shared" si="193"/>
        <v>0.4</v>
      </c>
      <c r="AA1000" s="300">
        <f t="shared" si="194"/>
        <v>0.08</v>
      </c>
      <c r="AB1000" s="361">
        <f t="shared" si="195"/>
        <v>2.58</v>
      </c>
    </row>
    <row r="1001" spans="1:28" x14ac:dyDescent="0.2">
      <c r="A1001" s="72" t="str">
        <f t="shared" si="197"/>
        <v>乗0軽HD</v>
      </c>
      <c r="B1001" s="72" t="s">
        <v>963</v>
      </c>
      <c r="C1001" s="72" t="s">
        <v>954</v>
      </c>
      <c r="D1001" s="72" t="s">
        <v>36</v>
      </c>
      <c r="E1001" s="72" t="s">
        <v>108</v>
      </c>
      <c r="F1001" s="72">
        <v>0.2</v>
      </c>
      <c r="G1001" s="72">
        <v>0.04</v>
      </c>
      <c r="H1001" s="72">
        <v>2.58</v>
      </c>
      <c r="I1001" s="12" t="s">
        <v>241</v>
      </c>
      <c r="J1001" s="72" t="s">
        <v>242</v>
      </c>
      <c r="T1001" s="318" t="str">
        <f t="shared" si="188"/>
        <v>乗用車</v>
      </c>
      <c r="U1001" s="300" t="str">
        <f t="shared" si="189"/>
        <v>軽油</v>
      </c>
      <c r="V1001" s="300" t="str">
        <f t="shared" si="190"/>
        <v>全て</v>
      </c>
      <c r="W1001" s="300" t="str">
        <f t="shared" si="191"/>
        <v>H9,H10</v>
      </c>
      <c r="X1001" s="301" t="str">
        <f t="shared" si="192"/>
        <v>HD</v>
      </c>
      <c r="Y1001" s="287"/>
      <c r="Z1001" s="300">
        <f t="shared" si="193"/>
        <v>0.2</v>
      </c>
      <c r="AA1001" s="300">
        <f t="shared" si="194"/>
        <v>0.04</v>
      </c>
      <c r="AB1001" s="361">
        <f t="shared" si="195"/>
        <v>2.58</v>
      </c>
    </row>
    <row r="1002" spans="1:28" x14ac:dyDescent="0.2">
      <c r="A1002" s="72" t="str">
        <f t="shared" si="197"/>
        <v>乗0軽DA</v>
      </c>
      <c r="B1002" s="72" t="s">
        <v>963</v>
      </c>
      <c r="C1002" s="72" t="s">
        <v>954</v>
      </c>
      <c r="D1002" s="72" t="s">
        <v>36</v>
      </c>
      <c r="E1002" s="72" t="s">
        <v>516</v>
      </c>
      <c r="F1002" s="72">
        <v>0.3</v>
      </c>
      <c r="G1002" s="72">
        <v>0.06</v>
      </c>
      <c r="H1002" s="72">
        <v>2.58</v>
      </c>
      <c r="I1002" s="12" t="s">
        <v>833</v>
      </c>
      <c r="J1002" s="72" t="s">
        <v>243</v>
      </c>
      <c r="T1002" s="318" t="str">
        <f t="shared" si="188"/>
        <v>乗用車</v>
      </c>
      <c r="U1002" s="300" t="str">
        <f t="shared" si="189"/>
        <v>軽油</v>
      </c>
      <c r="V1002" s="300" t="str">
        <f t="shared" si="190"/>
        <v>全て</v>
      </c>
      <c r="W1002" s="300" t="str">
        <f t="shared" si="191"/>
        <v>H9,H10</v>
      </c>
      <c r="X1002" s="301" t="str">
        <f t="shared" si="192"/>
        <v>DA</v>
      </c>
      <c r="Y1002" s="287" t="s">
        <v>243</v>
      </c>
      <c r="Z1002" s="300">
        <f t="shared" si="193"/>
        <v>0.3</v>
      </c>
      <c r="AA1002" s="300">
        <f t="shared" si="194"/>
        <v>0.06</v>
      </c>
      <c r="AB1002" s="361">
        <f t="shared" si="195"/>
        <v>2.58</v>
      </c>
    </row>
    <row r="1003" spans="1:28" x14ac:dyDescent="0.2">
      <c r="A1003" s="72" t="str">
        <f t="shared" si="197"/>
        <v>乗0軽WA</v>
      </c>
      <c r="B1003" s="72" t="s">
        <v>963</v>
      </c>
      <c r="C1003" s="72" t="s">
        <v>954</v>
      </c>
      <c r="D1003" s="72" t="s">
        <v>36</v>
      </c>
      <c r="E1003" s="72" t="s">
        <v>517</v>
      </c>
      <c r="F1003" s="72">
        <v>0.3</v>
      </c>
      <c r="G1003" s="72">
        <v>0.06</v>
      </c>
      <c r="H1003" s="72">
        <v>2.58</v>
      </c>
      <c r="I1003" s="12" t="s">
        <v>241</v>
      </c>
      <c r="J1003" s="72" t="s">
        <v>972</v>
      </c>
      <c r="T1003" s="318" t="str">
        <f t="shared" si="188"/>
        <v>乗用車</v>
      </c>
      <c r="U1003" s="300" t="str">
        <f t="shared" si="189"/>
        <v>軽油</v>
      </c>
      <c r="V1003" s="300" t="str">
        <f t="shared" si="190"/>
        <v>全て</v>
      </c>
      <c r="W1003" s="300" t="str">
        <f t="shared" si="191"/>
        <v>H9,H10</v>
      </c>
      <c r="X1003" s="301" t="str">
        <f t="shared" si="192"/>
        <v>WA</v>
      </c>
      <c r="Y1003" s="287" t="s">
        <v>243</v>
      </c>
      <c r="Z1003" s="300">
        <f t="shared" si="193"/>
        <v>0.3</v>
      </c>
      <c r="AA1003" s="300">
        <f t="shared" si="194"/>
        <v>0.06</v>
      </c>
      <c r="AB1003" s="361">
        <f t="shared" si="195"/>
        <v>2.58</v>
      </c>
    </row>
    <row r="1004" spans="1:28" x14ac:dyDescent="0.2">
      <c r="A1004" s="72" t="str">
        <f t="shared" si="197"/>
        <v>乗0軽DB</v>
      </c>
      <c r="B1004" s="72" t="s">
        <v>963</v>
      </c>
      <c r="C1004" s="72" t="s">
        <v>954</v>
      </c>
      <c r="D1004" s="72" t="s">
        <v>36</v>
      </c>
      <c r="E1004" s="72" t="s">
        <v>518</v>
      </c>
      <c r="F1004" s="72">
        <v>0.2</v>
      </c>
      <c r="G1004" s="72">
        <v>0.04</v>
      </c>
      <c r="H1004" s="72">
        <v>2.58</v>
      </c>
      <c r="I1004" s="12" t="s">
        <v>833</v>
      </c>
      <c r="J1004" s="72" t="s">
        <v>244</v>
      </c>
      <c r="T1004" s="318" t="str">
        <f t="shared" si="188"/>
        <v>乗用車</v>
      </c>
      <c r="U1004" s="300" t="str">
        <f t="shared" si="189"/>
        <v>軽油</v>
      </c>
      <c r="V1004" s="300" t="str">
        <f t="shared" si="190"/>
        <v>全て</v>
      </c>
      <c r="W1004" s="300" t="str">
        <f t="shared" si="191"/>
        <v>H9,H10</v>
      </c>
      <c r="X1004" s="301" t="str">
        <f t="shared" si="192"/>
        <v>DB</v>
      </c>
      <c r="Y1004" s="287" t="s">
        <v>244</v>
      </c>
      <c r="Z1004" s="300">
        <f t="shared" si="193"/>
        <v>0.2</v>
      </c>
      <c r="AA1004" s="300">
        <f t="shared" si="194"/>
        <v>0.04</v>
      </c>
      <c r="AB1004" s="361">
        <f t="shared" si="195"/>
        <v>2.58</v>
      </c>
    </row>
    <row r="1005" spans="1:28" x14ac:dyDescent="0.2">
      <c r="A1005" s="72" t="str">
        <f t="shared" si="197"/>
        <v>乗0軽WB</v>
      </c>
      <c r="B1005" s="72" t="s">
        <v>963</v>
      </c>
      <c r="C1005" s="72" t="s">
        <v>954</v>
      </c>
      <c r="D1005" s="72" t="s">
        <v>36</v>
      </c>
      <c r="E1005" s="72" t="s">
        <v>519</v>
      </c>
      <c r="F1005" s="72">
        <v>0.2</v>
      </c>
      <c r="G1005" s="72">
        <v>0.04</v>
      </c>
      <c r="H1005" s="72">
        <v>2.58</v>
      </c>
      <c r="I1005" s="12" t="s">
        <v>241</v>
      </c>
      <c r="J1005" s="72" t="s">
        <v>973</v>
      </c>
      <c r="T1005" s="318" t="str">
        <f t="shared" si="188"/>
        <v>乗用車</v>
      </c>
      <c r="U1005" s="300" t="str">
        <f t="shared" si="189"/>
        <v>軽油</v>
      </c>
      <c r="V1005" s="300" t="str">
        <f t="shared" si="190"/>
        <v>全て</v>
      </c>
      <c r="W1005" s="300" t="str">
        <f t="shared" si="191"/>
        <v>H9,H10</v>
      </c>
      <c r="X1005" s="301" t="str">
        <f t="shared" si="192"/>
        <v>WB</v>
      </c>
      <c r="Y1005" s="287" t="s">
        <v>244</v>
      </c>
      <c r="Z1005" s="300">
        <f t="shared" si="193"/>
        <v>0.2</v>
      </c>
      <c r="AA1005" s="300">
        <f t="shared" si="194"/>
        <v>0.04</v>
      </c>
      <c r="AB1005" s="361">
        <f t="shared" si="195"/>
        <v>2.58</v>
      </c>
    </row>
    <row r="1006" spans="1:28" x14ac:dyDescent="0.2">
      <c r="A1006" s="72" t="str">
        <f t="shared" si="197"/>
        <v>乗0軽DC</v>
      </c>
      <c r="B1006" s="72" t="s">
        <v>963</v>
      </c>
      <c r="C1006" s="72" t="s">
        <v>954</v>
      </c>
      <c r="D1006" s="72" t="s">
        <v>36</v>
      </c>
      <c r="E1006" s="72" t="s">
        <v>520</v>
      </c>
      <c r="F1006" s="72">
        <v>0.1</v>
      </c>
      <c r="G1006" s="72">
        <v>0.02</v>
      </c>
      <c r="H1006" s="72">
        <v>2.58</v>
      </c>
      <c r="I1006" s="12" t="s">
        <v>833</v>
      </c>
      <c r="J1006" s="72" t="s">
        <v>245</v>
      </c>
      <c r="T1006" s="318" t="str">
        <f t="shared" si="188"/>
        <v>乗用車</v>
      </c>
      <c r="U1006" s="300" t="str">
        <f t="shared" si="189"/>
        <v>軽油</v>
      </c>
      <c r="V1006" s="300" t="str">
        <f t="shared" si="190"/>
        <v>全て</v>
      </c>
      <c r="W1006" s="300" t="str">
        <f t="shared" si="191"/>
        <v>H9,H10</v>
      </c>
      <c r="X1006" s="301" t="str">
        <f t="shared" si="192"/>
        <v>DC</v>
      </c>
      <c r="Y1006" s="287" t="s">
        <v>245</v>
      </c>
      <c r="Z1006" s="300">
        <f t="shared" si="193"/>
        <v>0.1</v>
      </c>
      <c r="AA1006" s="300">
        <f t="shared" si="194"/>
        <v>0.02</v>
      </c>
      <c r="AB1006" s="361">
        <f t="shared" si="195"/>
        <v>2.58</v>
      </c>
    </row>
    <row r="1007" spans="1:28" x14ac:dyDescent="0.2">
      <c r="A1007" s="72" t="str">
        <f t="shared" si="197"/>
        <v>乗0軽WC</v>
      </c>
      <c r="B1007" s="72" t="s">
        <v>963</v>
      </c>
      <c r="C1007" s="72" t="s">
        <v>954</v>
      </c>
      <c r="D1007" s="72" t="s">
        <v>36</v>
      </c>
      <c r="E1007" s="72" t="s">
        <v>521</v>
      </c>
      <c r="F1007" s="72">
        <v>0.1</v>
      </c>
      <c r="G1007" s="72">
        <v>0.02</v>
      </c>
      <c r="H1007" s="72">
        <v>2.58</v>
      </c>
      <c r="I1007" s="12" t="s">
        <v>241</v>
      </c>
      <c r="J1007" s="72" t="s">
        <v>974</v>
      </c>
      <c r="T1007" s="318" t="str">
        <f t="shared" si="188"/>
        <v>乗用車</v>
      </c>
      <c r="U1007" s="300" t="str">
        <f t="shared" si="189"/>
        <v>軽油</v>
      </c>
      <c r="V1007" s="300" t="str">
        <f t="shared" si="190"/>
        <v>全て</v>
      </c>
      <c r="W1007" s="300" t="str">
        <f t="shared" si="191"/>
        <v>H9,H10</v>
      </c>
      <c r="X1007" s="301" t="str">
        <f t="shared" si="192"/>
        <v>WC</v>
      </c>
      <c r="Y1007" s="287" t="s">
        <v>245</v>
      </c>
      <c r="Z1007" s="300">
        <f t="shared" si="193"/>
        <v>0.1</v>
      </c>
      <c r="AA1007" s="300">
        <f t="shared" si="194"/>
        <v>0.02</v>
      </c>
      <c r="AB1007" s="361">
        <f t="shared" si="195"/>
        <v>2.58</v>
      </c>
    </row>
    <row r="1008" spans="1:28" x14ac:dyDescent="0.2">
      <c r="A1008" s="72" t="str">
        <f t="shared" si="197"/>
        <v>乗0軽DK</v>
      </c>
      <c r="B1008" s="72" t="s">
        <v>963</v>
      </c>
      <c r="C1008" s="72" t="s">
        <v>954</v>
      </c>
      <c r="D1008" s="72" t="s">
        <v>36</v>
      </c>
      <c r="E1008" s="72" t="s">
        <v>522</v>
      </c>
      <c r="F1008" s="72">
        <v>0.3</v>
      </c>
      <c r="G1008" s="72">
        <v>0.06</v>
      </c>
      <c r="H1008" s="72">
        <v>2.58</v>
      </c>
      <c r="I1008" s="12" t="s">
        <v>833</v>
      </c>
      <c r="J1008" s="72" t="s">
        <v>243</v>
      </c>
      <c r="T1008" s="318" t="str">
        <f t="shared" si="188"/>
        <v>乗用車</v>
      </c>
      <c r="U1008" s="300" t="str">
        <f t="shared" si="189"/>
        <v>軽油</v>
      </c>
      <c r="V1008" s="300" t="str">
        <f t="shared" si="190"/>
        <v>全て</v>
      </c>
      <c r="W1008" s="300" t="str">
        <f t="shared" si="191"/>
        <v>H9,H10</v>
      </c>
      <c r="X1008" s="301" t="str">
        <f t="shared" si="192"/>
        <v>DK</v>
      </c>
      <c r="Y1008" s="287" t="s">
        <v>243</v>
      </c>
      <c r="Z1008" s="300">
        <f t="shared" si="193"/>
        <v>0.3</v>
      </c>
      <c r="AA1008" s="300">
        <f t="shared" si="194"/>
        <v>0.06</v>
      </c>
      <c r="AB1008" s="361">
        <f t="shared" si="195"/>
        <v>2.58</v>
      </c>
    </row>
    <row r="1009" spans="1:28" x14ac:dyDescent="0.2">
      <c r="A1009" s="72" t="str">
        <f t="shared" si="197"/>
        <v>乗0軽WK</v>
      </c>
      <c r="B1009" s="72" t="s">
        <v>963</v>
      </c>
      <c r="C1009" s="72" t="s">
        <v>954</v>
      </c>
      <c r="D1009" s="72" t="s">
        <v>36</v>
      </c>
      <c r="E1009" s="72" t="s">
        <v>523</v>
      </c>
      <c r="F1009" s="72">
        <v>0.3</v>
      </c>
      <c r="G1009" s="72">
        <v>0.06</v>
      </c>
      <c r="H1009" s="72">
        <v>2.58</v>
      </c>
      <c r="I1009" s="12" t="s">
        <v>241</v>
      </c>
      <c r="J1009" s="72" t="s">
        <v>972</v>
      </c>
      <c r="T1009" s="318" t="str">
        <f t="shared" si="188"/>
        <v>乗用車</v>
      </c>
      <c r="U1009" s="300" t="str">
        <f t="shared" si="189"/>
        <v>軽油</v>
      </c>
      <c r="V1009" s="300" t="str">
        <f t="shared" si="190"/>
        <v>全て</v>
      </c>
      <c r="W1009" s="300" t="str">
        <f t="shared" si="191"/>
        <v>H9,H10</v>
      </c>
      <c r="X1009" s="301" t="str">
        <f t="shared" si="192"/>
        <v>WK</v>
      </c>
      <c r="Y1009" s="287" t="s">
        <v>243</v>
      </c>
      <c r="Z1009" s="300">
        <f t="shared" si="193"/>
        <v>0.3</v>
      </c>
      <c r="AA1009" s="300">
        <f t="shared" si="194"/>
        <v>0.06</v>
      </c>
      <c r="AB1009" s="361">
        <f t="shared" si="195"/>
        <v>2.58</v>
      </c>
    </row>
    <row r="1010" spans="1:28" x14ac:dyDescent="0.2">
      <c r="A1010" s="72" t="str">
        <f t="shared" si="197"/>
        <v>乗0軽DL</v>
      </c>
      <c r="B1010" s="72" t="s">
        <v>963</v>
      </c>
      <c r="C1010" s="72" t="s">
        <v>954</v>
      </c>
      <c r="D1010" s="72" t="s">
        <v>36</v>
      </c>
      <c r="E1010" s="72" t="s">
        <v>524</v>
      </c>
      <c r="F1010" s="72">
        <v>0.2</v>
      </c>
      <c r="G1010" s="72">
        <v>0.04</v>
      </c>
      <c r="H1010" s="72">
        <v>2.58</v>
      </c>
      <c r="I1010" s="12" t="s">
        <v>833</v>
      </c>
      <c r="J1010" s="72" t="s">
        <v>244</v>
      </c>
      <c r="T1010" s="318" t="str">
        <f t="shared" si="188"/>
        <v>乗用車</v>
      </c>
      <c r="U1010" s="300" t="str">
        <f t="shared" si="189"/>
        <v>軽油</v>
      </c>
      <c r="V1010" s="300" t="str">
        <f t="shared" si="190"/>
        <v>全て</v>
      </c>
      <c r="W1010" s="300" t="str">
        <f t="shared" si="191"/>
        <v>H9,H10</v>
      </c>
      <c r="X1010" s="301" t="str">
        <f t="shared" si="192"/>
        <v>DL</v>
      </c>
      <c r="Y1010" s="287" t="s">
        <v>244</v>
      </c>
      <c r="Z1010" s="300">
        <f t="shared" si="193"/>
        <v>0.2</v>
      </c>
      <c r="AA1010" s="300">
        <f t="shared" si="194"/>
        <v>0.04</v>
      </c>
      <c r="AB1010" s="361">
        <f t="shared" si="195"/>
        <v>2.58</v>
      </c>
    </row>
    <row r="1011" spans="1:28" x14ac:dyDescent="0.2">
      <c r="A1011" s="72" t="str">
        <f t="shared" si="197"/>
        <v>乗0軽WL</v>
      </c>
      <c r="B1011" s="72" t="s">
        <v>963</v>
      </c>
      <c r="C1011" s="72" t="s">
        <v>954</v>
      </c>
      <c r="D1011" s="72" t="s">
        <v>36</v>
      </c>
      <c r="E1011" s="72" t="s">
        <v>525</v>
      </c>
      <c r="F1011" s="72">
        <v>0.2</v>
      </c>
      <c r="G1011" s="72">
        <v>0.04</v>
      </c>
      <c r="H1011" s="72">
        <v>2.58</v>
      </c>
      <c r="I1011" s="12" t="s">
        <v>241</v>
      </c>
      <c r="J1011" s="72" t="s">
        <v>973</v>
      </c>
      <c r="T1011" s="318" t="str">
        <f t="shared" si="188"/>
        <v>乗用車</v>
      </c>
      <c r="U1011" s="300" t="str">
        <f t="shared" si="189"/>
        <v>軽油</v>
      </c>
      <c r="V1011" s="300" t="str">
        <f t="shared" si="190"/>
        <v>全て</v>
      </c>
      <c r="W1011" s="300" t="str">
        <f t="shared" si="191"/>
        <v>H9,H10</v>
      </c>
      <c r="X1011" s="301" t="str">
        <f t="shared" si="192"/>
        <v>WL</v>
      </c>
      <c r="Y1011" s="287" t="s">
        <v>244</v>
      </c>
      <c r="Z1011" s="300">
        <f t="shared" si="193"/>
        <v>0.2</v>
      </c>
      <c r="AA1011" s="300">
        <f t="shared" si="194"/>
        <v>0.04</v>
      </c>
      <c r="AB1011" s="361">
        <f t="shared" si="195"/>
        <v>2.58</v>
      </c>
    </row>
    <row r="1012" spans="1:28" x14ac:dyDescent="0.2">
      <c r="A1012" s="72" t="str">
        <f t="shared" si="197"/>
        <v>乗0軽DM</v>
      </c>
      <c r="B1012" s="72" t="s">
        <v>963</v>
      </c>
      <c r="C1012" s="72" t="s">
        <v>954</v>
      </c>
      <c r="D1012" s="72" t="s">
        <v>36</v>
      </c>
      <c r="E1012" s="72" t="s">
        <v>526</v>
      </c>
      <c r="F1012" s="72">
        <v>0.1</v>
      </c>
      <c r="G1012" s="72">
        <v>0.02</v>
      </c>
      <c r="H1012" s="72">
        <v>2.58</v>
      </c>
      <c r="I1012" s="12" t="s">
        <v>833</v>
      </c>
      <c r="J1012" s="72" t="s">
        <v>245</v>
      </c>
      <c r="T1012" s="318" t="str">
        <f t="shared" si="188"/>
        <v>乗用車</v>
      </c>
      <c r="U1012" s="300" t="str">
        <f t="shared" si="189"/>
        <v>軽油</v>
      </c>
      <c r="V1012" s="300" t="str">
        <f t="shared" si="190"/>
        <v>全て</v>
      </c>
      <c r="W1012" s="300" t="str">
        <f t="shared" si="191"/>
        <v>H9,H10</v>
      </c>
      <c r="X1012" s="301" t="str">
        <f t="shared" si="192"/>
        <v>DM</v>
      </c>
      <c r="Y1012" s="287" t="s">
        <v>245</v>
      </c>
      <c r="Z1012" s="300">
        <f t="shared" si="193"/>
        <v>0.1</v>
      </c>
      <c r="AA1012" s="300">
        <f t="shared" si="194"/>
        <v>0.02</v>
      </c>
      <c r="AB1012" s="361">
        <f t="shared" si="195"/>
        <v>2.58</v>
      </c>
    </row>
    <row r="1013" spans="1:28" x14ac:dyDescent="0.2">
      <c r="A1013" s="72" t="str">
        <f t="shared" si="197"/>
        <v>乗0軽WM</v>
      </c>
      <c r="B1013" s="72" t="s">
        <v>963</v>
      </c>
      <c r="C1013" s="72" t="s">
        <v>954</v>
      </c>
      <c r="D1013" s="72" t="s">
        <v>36</v>
      </c>
      <c r="E1013" s="72" t="s">
        <v>527</v>
      </c>
      <c r="F1013" s="72">
        <v>0.1</v>
      </c>
      <c r="G1013" s="72">
        <v>0.02</v>
      </c>
      <c r="H1013" s="72">
        <v>2.58</v>
      </c>
      <c r="I1013" s="12" t="s">
        <v>241</v>
      </c>
      <c r="J1013" s="72" t="s">
        <v>974</v>
      </c>
      <c r="T1013" s="318" t="str">
        <f t="shared" si="188"/>
        <v>乗用車</v>
      </c>
      <c r="U1013" s="300" t="str">
        <f t="shared" si="189"/>
        <v>軽油</v>
      </c>
      <c r="V1013" s="300" t="str">
        <f t="shared" si="190"/>
        <v>全て</v>
      </c>
      <c r="W1013" s="300" t="str">
        <f t="shared" si="191"/>
        <v>H9,H10</v>
      </c>
      <c r="X1013" s="301" t="str">
        <f t="shared" si="192"/>
        <v>WM</v>
      </c>
      <c r="Y1013" s="287" t="s">
        <v>245</v>
      </c>
      <c r="Z1013" s="300">
        <f t="shared" si="193"/>
        <v>0.1</v>
      </c>
      <c r="AA1013" s="300">
        <f t="shared" si="194"/>
        <v>0.02</v>
      </c>
      <c r="AB1013" s="361">
        <f t="shared" si="195"/>
        <v>2.58</v>
      </c>
    </row>
    <row r="1014" spans="1:28" x14ac:dyDescent="0.2">
      <c r="A1014" s="72" t="str">
        <f t="shared" si="197"/>
        <v>乗0軽KM</v>
      </c>
      <c r="B1014" s="72" t="s">
        <v>963</v>
      </c>
      <c r="C1014" s="72" t="s">
        <v>954</v>
      </c>
      <c r="D1014" s="72" t="s">
        <v>16</v>
      </c>
      <c r="E1014" s="72" t="s">
        <v>125</v>
      </c>
      <c r="F1014" s="72">
        <v>0.28000000000000003</v>
      </c>
      <c r="G1014" s="72">
        <v>5.1999999999999998E-2</v>
      </c>
      <c r="H1014" s="72">
        <v>2.58</v>
      </c>
      <c r="I1014" s="12" t="s">
        <v>833</v>
      </c>
      <c r="T1014" s="318" t="str">
        <f t="shared" si="188"/>
        <v>乗用車</v>
      </c>
      <c r="U1014" s="300" t="str">
        <f t="shared" si="189"/>
        <v>軽油</v>
      </c>
      <c r="V1014" s="300" t="str">
        <f t="shared" si="190"/>
        <v>全て</v>
      </c>
      <c r="W1014" s="300" t="str">
        <f t="shared" si="191"/>
        <v>H14</v>
      </c>
      <c r="X1014" s="301" t="str">
        <f t="shared" si="192"/>
        <v>KM</v>
      </c>
      <c r="Y1014" s="287"/>
      <c r="Z1014" s="300">
        <f t="shared" si="193"/>
        <v>0.28000000000000003</v>
      </c>
      <c r="AA1014" s="300">
        <f t="shared" si="194"/>
        <v>5.1999999999999998E-2</v>
      </c>
      <c r="AB1014" s="361">
        <f t="shared" si="195"/>
        <v>2.58</v>
      </c>
    </row>
    <row r="1015" spans="1:28" x14ac:dyDescent="0.2">
      <c r="A1015" s="72" t="str">
        <f t="shared" si="197"/>
        <v>乗0軽HT</v>
      </c>
      <c r="B1015" s="72" t="s">
        <v>963</v>
      </c>
      <c r="C1015" s="72" t="s">
        <v>954</v>
      </c>
      <c r="D1015" s="72" t="s">
        <v>16</v>
      </c>
      <c r="E1015" s="72" t="s">
        <v>112</v>
      </c>
      <c r="F1015" s="72">
        <v>0.14000000000000001</v>
      </c>
      <c r="G1015" s="72">
        <v>2.5999999999999999E-2</v>
      </c>
      <c r="H1015" s="72">
        <v>2.58</v>
      </c>
      <c r="I1015" s="12" t="s">
        <v>241</v>
      </c>
      <c r="J1015" s="72" t="s">
        <v>242</v>
      </c>
      <c r="T1015" s="318" t="str">
        <f t="shared" si="188"/>
        <v>乗用車</v>
      </c>
      <c r="U1015" s="300" t="str">
        <f t="shared" si="189"/>
        <v>軽油</v>
      </c>
      <c r="V1015" s="300" t="str">
        <f t="shared" si="190"/>
        <v>全て</v>
      </c>
      <c r="W1015" s="300" t="str">
        <f t="shared" si="191"/>
        <v>H14</v>
      </c>
      <c r="X1015" s="301" t="str">
        <f t="shared" si="192"/>
        <v>HT</v>
      </c>
      <c r="Y1015" s="287"/>
      <c r="Z1015" s="300">
        <f t="shared" si="193"/>
        <v>0.14000000000000001</v>
      </c>
      <c r="AA1015" s="300">
        <f t="shared" si="194"/>
        <v>2.5999999999999999E-2</v>
      </c>
      <c r="AB1015" s="361">
        <f t="shared" si="195"/>
        <v>2.58</v>
      </c>
    </row>
    <row r="1016" spans="1:28" x14ac:dyDescent="0.2">
      <c r="A1016" s="72" t="str">
        <f t="shared" si="197"/>
        <v>乗0軽KN</v>
      </c>
      <c r="B1016" s="72" t="s">
        <v>963</v>
      </c>
      <c r="C1016" s="72" t="s">
        <v>954</v>
      </c>
      <c r="D1016" s="72" t="s">
        <v>16</v>
      </c>
      <c r="E1016" s="72" t="s">
        <v>126</v>
      </c>
      <c r="F1016" s="72">
        <v>0.28000000000000003</v>
      </c>
      <c r="G1016" s="72">
        <v>5.1999999999999998E-2</v>
      </c>
      <c r="H1016" s="72">
        <v>2.58</v>
      </c>
      <c r="I1016" s="12" t="s">
        <v>833</v>
      </c>
      <c r="T1016" s="318" t="str">
        <f t="shared" si="188"/>
        <v>乗用車</v>
      </c>
      <c r="U1016" s="300" t="str">
        <f t="shared" si="189"/>
        <v>軽油</v>
      </c>
      <c r="V1016" s="300" t="str">
        <f t="shared" si="190"/>
        <v>全て</v>
      </c>
      <c r="W1016" s="300" t="str">
        <f t="shared" si="191"/>
        <v>H14</v>
      </c>
      <c r="X1016" s="301" t="str">
        <f t="shared" si="192"/>
        <v>KN</v>
      </c>
      <c r="Y1016" s="287"/>
      <c r="Z1016" s="300">
        <f t="shared" si="193"/>
        <v>0.28000000000000003</v>
      </c>
      <c r="AA1016" s="300">
        <f t="shared" si="194"/>
        <v>5.1999999999999998E-2</v>
      </c>
      <c r="AB1016" s="361">
        <f t="shared" si="195"/>
        <v>2.58</v>
      </c>
    </row>
    <row r="1017" spans="1:28" x14ac:dyDescent="0.2">
      <c r="A1017" s="72" t="str">
        <f t="shared" si="197"/>
        <v>乗0軽HU</v>
      </c>
      <c r="B1017" s="72" t="s">
        <v>963</v>
      </c>
      <c r="C1017" s="72" t="s">
        <v>954</v>
      </c>
      <c r="D1017" s="72" t="s">
        <v>16</v>
      </c>
      <c r="E1017" s="72" t="s">
        <v>113</v>
      </c>
      <c r="F1017" s="72">
        <v>0.14000000000000001</v>
      </c>
      <c r="G1017" s="72">
        <v>2.5999999999999999E-2</v>
      </c>
      <c r="H1017" s="72">
        <v>2.58</v>
      </c>
      <c r="I1017" s="12" t="s">
        <v>241</v>
      </c>
      <c r="J1017" s="72" t="s">
        <v>242</v>
      </c>
      <c r="T1017" s="318" t="str">
        <f t="shared" si="188"/>
        <v>乗用車</v>
      </c>
      <c r="U1017" s="300" t="str">
        <f t="shared" si="189"/>
        <v>軽油</v>
      </c>
      <c r="V1017" s="300" t="str">
        <f t="shared" si="190"/>
        <v>全て</v>
      </c>
      <c r="W1017" s="300" t="str">
        <f t="shared" si="191"/>
        <v>H14</v>
      </c>
      <c r="X1017" s="301" t="str">
        <f t="shared" si="192"/>
        <v>HU</v>
      </c>
      <c r="Y1017" s="287"/>
      <c r="Z1017" s="300">
        <f t="shared" si="193"/>
        <v>0.14000000000000001</v>
      </c>
      <c r="AA1017" s="300">
        <f t="shared" si="194"/>
        <v>2.5999999999999999E-2</v>
      </c>
      <c r="AB1017" s="361">
        <f t="shared" si="195"/>
        <v>2.58</v>
      </c>
    </row>
    <row r="1018" spans="1:28" x14ac:dyDescent="0.2">
      <c r="A1018" s="72" t="str">
        <f t="shared" si="197"/>
        <v>乗0軽TF</v>
      </c>
      <c r="B1018" s="72" t="s">
        <v>963</v>
      </c>
      <c r="C1018" s="72" t="s">
        <v>954</v>
      </c>
      <c r="D1018" s="72" t="s">
        <v>16</v>
      </c>
      <c r="E1018" s="72" t="s">
        <v>528</v>
      </c>
      <c r="F1018" s="72">
        <v>0.21</v>
      </c>
      <c r="G1018" s="72">
        <v>3.9E-2</v>
      </c>
      <c r="H1018" s="72">
        <v>2.58</v>
      </c>
      <c r="I1018" s="12" t="s">
        <v>833</v>
      </c>
      <c r="J1018" s="72" t="s">
        <v>243</v>
      </c>
      <c r="T1018" s="318" t="str">
        <f t="shared" si="188"/>
        <v>乗用車</v>
      </c>
      <c r="U1018" s="300" t="str">
        <f t="shared" si="189"/>
        <v>軽油</v>
      </c>
      <c r="V1018" s="300" t="str">
        <f t="shared" si="190"/>
        <v>全て</v>
      </c>
      <c r="W1018" s="300" t="str">
        <f t="shared" si="191"/>
        <v>H14</v>
      </c>
      <c r="X1018" s="301" t="str">
        <f t="shared" si="192"/>
        <v>TF</v>
      </c>
      <c r="Y1018" s="287" t="s">
        <v>243</v>
      </c>
      <c r="Z1018" s="300">
        <f t="shared" si="193"/>
        <v>0.21</v>
      </c>
      <c r="AA1018" s="300">
        <f t="shared" si="194"/>
        <v>3.9E-2</v>
      </c>
      <c r="AB1018" s="361">
        <f t="shared" si="195"/>
        <v>2.58</v>
      </c>
    </row>
    <row r="1019" spans="1:28" x14ac:dyDescent="0.2">
      <c r="A1019" s="72" t="str">
        <f t="shared" si="197"/>
        <v>乗0軽XF</v>
      </c>
      <c r="B1019" s="72" t="s">
        <v>963</v>
      </c>
      <c r="C1019" s="72" t="s">
        <v>954</v>
      </c>
      <c r="D1019" s="72" t="s">
        <v>16</v>
      </c>
      <c r="E1019" s="72" t="s">
        <v>529</v>
      </c>
      <c r="F1019" s="72">
        <v>0.21</v>
      </c>
      <c r="G1019" s="72">
        <v>3.9E-2</v>
      </c>
      <c r="H1019" s="72">
        <v>2.58</v>
      </c>
      <c r="I1019" s="12" t="s">
        <v>241</v>
      </c>
      <c r="J1019" s="72" t="s">
        <v>972</v>
      </c>
      <c r="T1019" s="318" t="str">
        <f t="shared" si="188"/>
        <v>乗用車</v>
      </c>
      <c r="U1019" s="300" t="str">
        <f t="shared" si="189"/>
        <v>軽油</v>
      </c>
      <c r="V1019" s="300" t="str">
        <f t="shared" si="190"/>
        <v>全て</v>
      </c>
      <c r="W1019" s="300" t="str">
        <f t="shared" si="191"/>
        <v>H14</v>
      </c>
      <c r="X1019" s="301" t="str">
        <f t="shared" si="192"/>
        <v>XF</v>
      </c>
      <c r="Y1019" s="287" t="s">
        <v>243</v>
      </c>
      <c r="Z1019" s="300">
        <f t="shared" si="193"/>
        <v>0.21</v>
      </c>
      <c r="AA1019" s="300">
        <f t="shared" si="194"/>
        <v>3.9E-2</v>
      </c>
      <c r="AB1019" s="361">
        <f t="shared" si="195"/>
        <v>2.58</v>
      </c>
    </row>
    <row r="1020" spans="1:28" x14ac:dyDescent="0.2">
      <c r="A1020" s="72" t="str">
        <f t="shared" si="197"/>
        <v>乗0軽TG</v>
      </c>
      <c r="B1020" s="72" t="s">
        <v>963</v>
      </c>
      <c r="C1020" s="72" t="s">
        <v>954</v>
      </c>
      <c r="D1020" s="72" t="s">
        <v>16</v>
      </c>
      <c r="E1020" s="72" t="s">
        <v>530</v>
      </c>
      <c r="F1020" s="72">
        <v>0.21</v>
      </c>
      <c r="G1020" s="72">
        <v>3.9E-2</v>
      </c>
      <c r="H1020" s="72">
        <v>2.58</v>
      </c>
      <c r="I1020" s="12" t="s">
        <v>833</v>
      </c>
      <c r="J1020" s="72" t="s">
        <v>243</v>
      </c>
      <c r="T1020" s="318" t="str">
        <f t="shared" si="188"/>
        <v>乗用車</v>
      </c>
      <c r="U1020" s="300" t="str">
        <f t="shared" si="189"/>
        <v>軽油</v>
      </c>
      <c r="V1020" s="300" t="str">
        <f t="shared" si="190"/>
        <v>全て</v>
      </c>
      <c r="W1020" s="300" t="str">
        <f t="shared" si="191"/>
        <v>H14</v>
      </c>
      <c r="X1020" s="301" t="str">
        <f t="shared" si="192"/>
        <v>TG</v>
      </c>
      <c r="Y1020" s="287" t="s">
        <v>243</v>
      </c>
      <c r="Z1020" s="300">
        <f t="shared" si="193"/>
        <v>0.21</v>
      </c>
      <c r="AA1020" s="300">
        <f t="shared" si="194"/>
        <v>3.9E-2</v>
      </c>
      <c r="AB1020" s="361">
        <f t="shared" si="195"/>
        <v>2.58</v>
      </c>
    </row>
    <row r="1021" spans="1:28" x14ac:dyDescent="0.2">
      <c r="A1021" s="72" t="str">
        <f t="shared" si="197"/>
        <v>乗0軽XG</v>
      </c>
      <c r="B1021" s="72" t="s">
        <v>963</v>
      </c>
      <c r="C1021" s="72" t="s">
        <v>954</v>
      </c>
      <c r="D1021" s="72" t="s">
        <v>16</v>
      </c>
      <c r="E1021" s="72" t="s">
        <v>531</v>
      </c>
      <c r="F1021" s="72">
        <v>0.21</v>
      </c>
      <c r="G1021" s="72">
        <v>3.9E-2</v>
      </c>
      <c r="H1021" s="72">
        <v>2.58</v>
      </c>
      <c r="I1021" s="12" t="s">
        <v>241</v>
      </c>
      <c r="J1021" s="72" t="s">
        <v>972</v>
      </c>
      <c r="T1021" s="318" t="str">
        <f t="shared" si="188"/>
        <v>乗用車</v>
      </c>
      <c r="U1021" s="300" t="str">
        <f t="shared" si="189"/>
        <v>軽油</v>
      </c>
      <c r="V1021" s="300" t="str">
        <f t="shared" si="190"/>
        <v>全て</v>
      </c>
      <c r="W1021" s="300" t="str">
        <f t="shared" si="191"/>
        <v>H14</v>
      </c>
      <c r="X1021" s="301" t="str">
        <f t="shared" si="192"/>
        <v>XG</v>
      </c>
      <c r="Y1021" s="287" t="s">
        <v>243</v>
      </c>
      <c r="Z1021" s="300">
        <f t="shared" si="193"/>
        <v>0.21</v>
      </c>
      <c r="AA1021" s="300">
        <f t="shared" si="194"/>
        <v>3.9E-2</v>
      </c>
      <c r="AB1021" s="361">
        <f t="shared" si="195"/>
        <v>2.58</v>
      </c>
    </row>
    <row r="1022" spans="1:28" x14ac:dyDescent="0.2">
      <c r="A1022" s="72" t="str">
        <f t="shared" ref="A1022:A1053" si="198">CONCATENATE(C1022,E1022)</f>
        <v>乗0軽LF</v>
      </c>
      <c r="B1022" s="72" t="s">
        <v>963</v>
      </c>
      <c r="C1022" s="72" t="s">
        <v>954</v>
      </c>
      <c r="D1022" s="72" t="s">
        <v>16</v>
      </c>
      <c r="E1022" s="72" t="s">
        <v>532</v>
      </c>
      <c r="F1022" s="72">
        <v>0.14000000000000001</v>
      </c>
      <c r="G1022" s="72">
        <v>2.5999999999999999E-2</v>
      </c>
      <c r="H1022" s="72">
        <v>2.58</v>
      </c>
      <c r="I1022" s="12" t="s">
        <v>833</v>
      </c>
      <c r="J1022" s="72" t="s">
        <v>244</v>
      </c>
      <c r="T1022" s="318" t="str">
        <f t="shared" si="188"/>
        <v>乗用車</v>
      </c>
      <c r="U1022" s="300" t="str">
        <f t="shared" si="189"/>
        <v>軽油</v>
      </c>
      <c r="V1022" s="300" t="str">
        <f t="shared" si="190"/>
        <v>全て</v>
      </c>
      <c r="W1022" s="300" t="str">
        <f t="shared" si="191"/>
        <v>H14</v>
      </c>
      <c r="X1022" s="301" t="str">
        <f t="shared" si="192"/>
        <v>LF</v>
      </c>
      <c r="Y1022" s="287" t="s">
        <v>244</v>
      </c>
      <c r="Z1022" s="300">
        <f t="shared" si="193"/>
        <v>0.14000000000000001</v>
      </c>
      <c r="AA1022" s="300">
        <f t="shared" si="194"/>
        <v>2.5999999999999999E-2</v>
      </c>
      <c r="AB1022" s="361">
        <f t="shared" si="195"/>
        <v>2.58</v>
      </c>
    </row>
    <row r="1023" spans="1:28" x14ac:dyDescent="0.2">
      <c r="A1023" s="72" t="str">
        <f t="shared" si="198"/>
        <v>乗0軽YF</v>
      </c>
      <c r="B1023" s="72" t="s">
        <v>963</v>
      </c>
      <c r="C1023" s="72" t="s">
        <v>954</v>
      </c>
      <c r="D1023" s="72" t="s">
        <v>16</v>
      </c>
      <c r="E1023" s="72" t="s">
        <v>533</v>
      </c>
      <c r="F1023" s="72">
        <v>0.14000000000000001</v>
      </c>
      <c r="G1023" s="72">
        <v>2.5999999999999999E-2</v>
      </c>
      <c r="H1023" s="72">
        <v>2.58</v>
      </c>
      <c r="I1023" s="12" t="s">
        <v>241</v>
      </c>
      <c r="J1023" s="72" t="s">
        <v>973</v>
      </c>
      <c r="T1023" s="318" t="str">
        <f t="shared" si="188"/>
        <v>乗用車</v>
      </c>
      <c r="U1023" s="300" t="str">
        <f t="shared" si="189"/>
        <v>軽油</v>
      </c>
      <c r="V1023" s="300" t="str">
        <f t="shared" si="190"/>
        <v>全て</v>
      </c>
      <c r="W1023" s="300" t="str">
        <f t="shared" si="191"/>
        <v>H14</v>
      </c>
      <c r="X1023" s="301" t="str">
        <f t="shared" si="192"/>
        <v>YF</v>
      </c>
      <c r="Y1023" s="287" t="s">
        <v>244</v>
      </c>
      <c r="Z1023" s="300">
        <f t="shared" si="193"/>
        <v>0.14000000000000001</v>
      </c>
      <c r="AA1023" s="300">
        <f t="shared" si="194"/>
        <v>2.5999999999999999E-2</v>
      </c>
      <c r="AB1023" s="361">
        <f t="shared" si="195"/>
        <v>2.58</v>
      </c>
    </row>
    <row r="1024" spans="1:28" x14ac:dyDescent="0.2">
      <c r="A1024" s="72" t="str">
        <f t="shared" si="198"/>
        <v>乗0軽LG</v>
      </c>
      <c r="B1024" s="72" t="s">
        <v>963</v>
      </c>
      <c r="C1024" s="72" t="s">
        <v>954</v>
      </c>
      <c r="D1024" s="72" t="s">
        <v>16</v>
      </c>
      <c r="E1024" s="72" t="s">
        <v>534</v>
      </c>
      <c r="F1024" s="72">
        <v>0.14000000000000001</v>
      </c>
      <c r="G1024" s="72">
        <v>2.5999999999999999E-2</v>
      </c>
      <c r="H1024" s="72">
        <v>2.58</v>
      </c>
      <c r="I1024" s="12" t="s">
        <v>833</v>
      </c>
      <c r="J1024" s="72" t="s">
        <v>244</v>
      </c>
      <c r="T1024" s="318" t="str">
        <f t="shared" si="188"/>
        <v>乗用車</v>
      </c>
      <c r="U1024" s="300" t="str">
        <f t="shared" si="189"/>
        <v>軽油</v>
      </c>
      <c r="V1024" s="300" t="str">
        <f t="shared" si="190"/>
        <v>全て</v>
      </c>
      <c r="W1024" s="300" t="str">
        <f t="shared" si="191"/>
        <v>H14</v>
      </c>
      <c r="X1024" s="301" t="str">
        <f t="shared" si="192"/>
        <v>LG</v>
      </c>
      <c r="Y1024" s="287" t="s">
        <v>244</v>
      </c>
      <c r="Z1024" s="300">
        <f t="shared" si="193"/>
        <v>0.14000000000000001</v>
      </c>
      <c r="AA1024" s="300">
        <f t="shared" si="194"/>
        <v>2.5999999999999999E-2</v>
      </c>
      <c r="AB1024" s="361">
        <f t="shared" si="195"/>
        <v>2.58</v>
      </c>
    </row>
    <row r="1025" spans="1:30" x14ac:dyDescent="0.2">
      <c r="A1025" s="72" t="str">
        <f t="shared" si="198"/>
        <v>乗0軽YG</v>
      </c>
      <c r="B1025" s="72" t="s">
        <v>963</v>
      </c>
      <c r="C1025" s="72" t="s">
        <v>954</v>
      </c>
      <c r="D1025" s="72" t="s">
        <v>16</v>
      </c>
      <c r="E1025" s="72" t="s">
        <v>535</v>
      </c>
      <c r="F1025" s="72">
        <v>0.14000000000000001</v>
      </c>
      <c r="G1025" s="72">
        <v>2.5999999999999999E-2</v>
      </c>
      <c r="H1025" s="72">
        <v>2.58</v>
      </c>
      <c r="I1025" s="12" t="s">
        <v>241</v>
      </c>
      <c r="J1025" s="72" t="s">
        <v>973</v>
      </c>
      <c r="T1025" s="318" t="str">
        <f t="shared" si="188"/>
        <v>乗用車</v>
      </c>
      <c r="U1025" s="300" t="str">
        <f t="shared" si="189"/>
        <v>軽油</v>
      </c>
      <c r="V1025" s="300" t="str">
        <f t="shared" si="190"/>
        <v>全て</v>
      </c>
      <c r="W1025" s="300" t="str">
        <f t="shared" si="191"/>
        <v>H14</v>
      </c>
      <c r="X1025" s="301" t="str">
        <f t="shared" si="192"/>
        <v>YG</v>
      </c>
      <c r="Y1025" s="287" t="s">
        <v>244</v>
      </c>
      <c r="Z1025" s="300">
        <f t="shared" si="193"/>
        <v>0.14000000000000001</v>
      </c>
      <c r="AA1025" s="300">
        <f t="shared" si="194"/>
        <v>2.5999999999999999E-2</v>
      </c>
      <c r="AB1025" s="361">
        <f t="shared" si="195"/>
        <v>2.58</v>
      </c>
    </row>
    <row r="1026" spans="1:30" x14ac:dyDescent="0.2">
      <c r="A1026" s="72" t="str">
        <f t="shared" si="198"/>
        <v>乗0軽UF</v>
      </c>
      <c r="B1026" s="72" t="s">
        <v>963</v>
      </c>
      <c r="C1026" s="72" t="s">
        <v>954</v>
      </c>
      <c r="D1026" s="72" t="s">
        <v>16</v>
      </c>
      <c r="E1026" s="72" t="s">
        <v>536</v>
      </c>
      <c r="F1026" s="72">
        <v>7.0000000000000007E-2</v>
      </c>
      <c r="G1026" s="72">
        <v>1.2999999999999999E-2</v>
      </c>
      <c r="H1026" s="72">
        <v>2.58</v>
      </c>
      <c r="I1026" s="12" t="s">
        <v>833</v>
      </c>
      <c r="J1026" s="72" t="s">
        <v>245</v>
      </c>
      <c r="T1026" s="318" t="str">
        <f t="shared" si="188"/>
        <v>乗用車</v>
      </c>
      <c r="U1026" s="300" t="str">
        <f t="shared" si="189"/>
        <v>軽油</v>
      </c>
      <c r="V1026" s="300" t="str">
        <f t="shared" si="190"/>
        <v>全て</v>
      </c>
      <c r="W1026" s="300" t="str">
        <f t="shared" si="191"/>
        <v>H14</v>
      </c>
      <c r="X1026" s="301" t="str">
        <f t="shared" si="192"/>
        <v>UF</v>
      </c>
      <c r="Y1026" s="287" t="s">
        <v>245</v>
      </c>
      <c r="Z1026" s="300">
        <f t="shared" si="193"/>
        <v>7.0000000000000007E-2</v>
      </c>
      <c r="AA1026" s="300">
        <f t="shared" si="194"/>
        <v>1.2999999999999999E-2</v>
      </c>
      <c r="AB1026" s="361">
        <f t="shared" si="195"/>
        <v>2.58</v>
      </c>
    </row>
    <row r="1027" spans="1:30" x14ac:dyDescent="0.2">
      <c r="A1027" s="72" t="str">
        <f t="shared" si="198"/>
        <v>乗0軽ZF</v>
      </c>
      <c r="B1027" s="72" t="s">
        <v>963</v>
      </c>
      <c r="C1027" s="72" t="s">
        <v>954</v>
      </c>
      <c r="D1027" s="72" t="s">
        <v>16</v>
      </c>
      <c r="E1027" s="72" t="s">
        <v>537</v>
      </c>
      <c r="F1027" s="72">
        <v>7.0000000000000007E-2</v>
      </c>
      <c r="G1027" s="72">
        <v>1.2999999999999999E-2</v>
      </c>
      <c r="H1027" s="72">
        <v>2.58</v>
      </c>
      <c r="I1027" s="12" t="s">
        <v>241</v>
      </c>
      <c r="J1027" s="72" t="s">
        <v>974</v>
      </c>
      <c r="T1027" s="318" t="str">
        <f t="shared" si="188"/>
        <v>乗用車</v>
      </c>
      <c r="U1027" s="300" t="str">
        <f t="shared" si="189"/>
        <v>軽油</v>
      </c>
      <c r="V1027" s="300" t="str">
        <f t="shared" si="190"/>
        <v>全て</v>
      </c>
      <c r="W1027" s="300" t="str">
        <f t="shared" si="191"/>
        <v>H14</v>
      </c>
      <c r="X1027" s="301" t="str">
        <f t="shared" si="192"/>
        <v>ZF</v>
      </c>
      <c r="Y1027" s="287" t="s">
        <v>245</v>
      </c>
      <c r="Z1027" s="300">
        <f t="shared" si="193"/>
        <v>7.0000000000000007E-2</v>
      </c>
      <c r="AA1027" s="300">
        <f t="shared" si="194"/>
        <v>1.2999999999999999E-2</v>
      </c>
      <c r="AB1027" s="361">
        <f t="shared" si="195"/>
        <v>2.58</v>
      </c>
    </row>
    <row r="1028" spans="1:30" x14ac:dyDescent="0.2">
      <c r="A1028" s="72" t="str">
        <f t="shared" si="198"/>
        <v>乗0軽UG</v>
      </c>
      <c r="B1028" s="72" t="s">
        <v>963</v>
      </c>
      <c r="C1028" s="72" t="s">
        <v>954</v>
      </c>
      <c r="D1028" s="72" t="s">
        <v>16</v>
      </c>
      <c r="E1028" s="72" t="s">
        <v>538</v>
      </c>
      <c r="F1028" s="72">
        <v>7.0000000000000007E-2</v>
      </c>
      <c r="G1028" s="72">
        <v>1.2999999999999999E-2</v>
      </c>
      <c r="H1028" s="72">
        <v>2.58</v>
      </c>
      <c r="I1028" s="12" t="s">
        <v>833</v>
      </c>
      <c r="J1028" s="72" t="s">
        <v>245</v>
      </c>
      <c r="T1028" s="318" t="str">
        <f t="shared" si="188"/>
        <v>乗用車</v>
      </c>
      <c r="U1028" s="300" t="str">
        <f t="shared" si="189"/>
        <v>軽油</v>
      </c>
      <c r="V1028" s="300" t="str">
        <f t="shared" si="190"/>
        <v>全て</v>
      </c>
      <c r="W1028" s="300" t="str">
        <f t="shared" si="191"/>
        <v>H14</v>
      </c>
      <c r="X1028" s="301" t="str">
        <f t="shared" si="192"/>
        <v>UG</v>
      </c>
      <c r="Y1028" s="287" t="s">
        <v>245</v>
      </c>
      <c r="Z1028" s="300">
        <f t="shared" si="193"/>
        <v>7.0000000000000007E-2</v>
      </c>
      <c r="AA1028" s="300">
        <f t="shared" si="194"/>
        <v>1.2999999999999999E-2</v>
      </c>
      <c r="AB1028" s="361">
        <f t="shared" si="195"/>
        <v>2.58</v>
      </c>
    </row>
    <row r="1029" spans="1:30" x14ac:dyDescent="0.2">
      <c r="A1029" s="72" t="str">
        <f t="shared" si="198"/>
        <v>乗0軽ZG</v>
      </c>
      <c r="B1029" s="72" t="s">
        <v>963</v>
      </c>
      <c r="C1029" s="72" t="s">
        <v>954</v>
      </c>
      <c r="D1029" s="72" t="s">
        <v>16</v>
      </c>
      <c r="E1029" s="72" t="s">
        <v>539</v>
      </c>
      <c r="F1029" s="72">
        <v>7.0000000000000007E-2</v>
      </c>
      <c r="G1029" s="72">
        <v>1.2999999999999999E-2</v>
      </c>
      <c r="H1029" s="72">
        <v>2.58</v>
      </c>
      <c r="I1029" s="12" t="s">
        <v>241</v>
      </c>
      <c r="J1029" s="72" t="s">
        <v>974</v>
      </c>
      <c r="T1029" s="318" t="str">
        <f t="shared" si="188"/>
        <v>乗用車</v>
      </c>
      <c r="U1029" s="300" t="str">
        <f t="shared" si="189"/>
        <v>軽油</v>
      </c>
      <c r="V1029" s="300" t="str">
        <f t="shared" si="190"/>
        <v>全て</v>
      </c>
      <c r="W1029" s="300" t="str">
        <f t="shared" si="191"/>
        <v>H14</v>
      </c>
      <c r="X1029" s="301" t="str">
        <f t="shared" si="192"/>
        <v>ZG</v>
      </c>
      <c r="Y1029" s="287" t="s">
        <v>245</v>
      </c>
      <c r="Z1029" s="300">
        <f t="shared" si="193"/>
        <v>7.0000000000000007E-2</v>
      </c>
      <c r="AA1029" s="300">
        <f t="shared" si="194"/>
        <v>1.2999999999999999E-2</v>
      </c>
      <c r="AB1029" s="361">
        <f t="shared" si="195"/>
        <v>2.58</v>
      </c>
    </row>
    <row r="1030" spans="1:30" x14ac:dyDescent="0.2">
      <c r="A1030" s="72" t="str">
        <f t="shared" si="198"/>
        <v>乗0軽ADB</v>
      </c>
      <c r="B1030" s="72" t="s">
        <v>963</v>
      </c>
      <c r="C1030" s="72" t="s">
        <v>954</v>
      </c>
      <c r="D1030" s="72" t="s">
        <v>839</v>
      </c>
      <c r="E1030" s="72" t="s">
        <v>540</v>
      </c>
      <c r="F1030" s="72">
        <v>0.14000000000000001</v>
      </c>
      <c r="G1030" s="72">
        <v>1.2999999999999999E-2</v>
      </c>
      <c r="H1030" s="72">
        <v>2.58</v>
      </c>
      <c r="I1030" s="12" t="s">
        <v>1085</v>
      </c>
      <c r="T1030" s="318" t="str">
        <f t="shared" si="188"/>
        <v>乗用車</v>
      </c>
      <c r="U1030" s="300" t="str">
        <f t="shared" si="189"/>
        <v>軽油</v>
      </c>
      <c r="V1030" s="300" t="str">
        <f t="shared" si="190"/>
        <v>全て</v>
      </c>
      <c r="W1030" s="300" t="str">
        <f t="shared" si="191"/>
        <v>H17</v>
      </c>
      <c r="X1030" s="301" t="str">
        <f t="shared" si="192"/>
        <v>ADB</v>
      </c>
      <c r="Y1030" s="287"/>
      <c r="Z1030" s="300">
        <f t="shared" si="193"/>
        <v>0.14000000000000001</v>
      </c>
      <c r="AA1030" s="300">
        <f t="shared" si="194"/>
        <v>1.2999999999999999E-2</v>
      </c>
      <c r="AB1030" s="361">
        <f t="shared" si="195"/>
        <v>2.58</v>
      </c>
    </row>
    <row r="1031" spans="1:30" x14ac:dyDescent="0.2">
      <c r="A1031" s="72" t="str">
        <f t="shared" si="198"/>
        <v>乗0軽ADC</v>
      </c>
      <c r="B1031" s="72" t="s">
        <v>963</v>
      </c>
      <c r="C1031" s="72" t="s">
        <v>954</v>
      </c>
      <c r="D1031" s="72" t="s">
        <v>839</v>
      </c>
      <c r="E1031" s="72" t="s">
        <v>541</v>
      </c>
      <c r="F1031" s="72">
        <v>0.14000000000000001</v>
      </c>
      <c r="G1031" s="72">
        <v>1.2999999999999999E-2</v>
      </c>
      <c r="H1031" s="72">
        <v>2.58</v>
      </c>
      <c r="I1031" s="12" t="s">
        <v>1085</v>
      </c>
      <c r="T1031" s="318" t="str">
        <f t="shared" si="188"/>
        <v>乗用車</v>
      </c>
      <c r="U1031" s="300" t="str">
        <f t="shared" si="189"/>
        <v>軽油</v>
      </c>
      <c r="V1031" s="300" t="str">
        <f t="shared" si="190"/>
        <v>全て</v>
      </c>
      <c r="W1031" s="300" t="str">
        <f t="shared" si="191"/>
        <v>H17</v>
      </c>
      <c r="X1031" s="301" t="str">
        <f t="shared" si="192"/>
        <v>ADC</v>
      </c>
      <c r="Y1031" s="362"/>
      <c r="Z1031" s="300">
        <f t="shared" si="193"/>
        <v>0.14000000000000001</v>
      </c>
      <c r="AA1031" s="300">
        <f t="shared" si="194"/>
        <v>1.2999999999999999E-2</v>
      </c>
      <c r="AB1031" s="361">
        <f t="shared" si="195"/>
        <v>2.58</v>
      </c>
      <c r="AD1031" s="232"/>
    </row>
    <row r="1032" spans="1:30" x14ac:dyDescent="0.2">
      <c r="A1032" s="72" t="str">
        <f t="shared" si="198"/>
        <v>乗0軽ACB</v>
      </c>
      <c r="B1032" s="72" t="s">
        <v>963</v>
      </c>
      <c r="C1032" s="72" t="s">
        <v>954</v>
      </c>
      <c r="D1032" s="72" t="s">
        <v>839</v>
      </c>
      <c r="E1032" s="72" t="s">
        <v>542</v>
      </c>
      <c r="F1032" s="72">
        <v>7.0000000000000007E-2</v>
      </c>
      <c r="G1032" s="72">
        <v>6.4999999999999997E-3</v>
      </c>
      <c r="H1032" s="72">
        <v>2.58</v>
      </c>
      <c r="I1032" s="12" t="s">
        <v>241</v>
      </c>
      <c r="J1032" s="72" t="s">
        <v>242</v>
      </c>
      <c r="T1032" s="318" t="str">
        <f t="shared" si="188"/>
        <v>乗用車</v>
      </c>
      <c r="U1032" s="300" t="str">
        <f t="shared" si="189"/>
        <v>軽油</v>
      </c>
      <c r="V1032" s="300" t="str">
        <f t="shared" si="190"/>
        <v>全て</v>
      </c>
      <c r="W1032" s="300" t="str">
        <f t="shared" si="191"/>
        <v>H17</v>
      </c>
      <c r="X1032" s="301" t="str">
        <f t="shared" si="192"/>
        <v>ACB</v>
      </c>
      <c r="Y1032" s="358"/>
      <c r="Z1032" s="300">
        <f t="shared" si="193"/>
        <v>7.0000000000000007E-2</v>
      </c>
      <c r="AA1032" s="300">
        <f t="shared" si="194"/>
        <v>6.4999999999999997E-3</v>
      </c>
      <c r="AB1032" s="361">
        <f t="shared" si="195"/>
        <v>2.58</v>
      </c>
      <c r="AD1032" s="232"/>
    </row>
    <row r="1033" spans="1:30" x14ac:dyDescent="0.2">
      <c r="A1033" s="72" t="str">
        <f t="shared" si="198"/>
        <v>乗0軽ACC</v>
      </c>
      <c r="B1033" s="72" t="s">
        <v>963</v>
      </c>
      <c r="C1033" s="72" t="s">
        <v>954</v>
      </c>
      <c r="D1033" s="72" t="s">
        <v>839</v>
      </c>
      <c r="E1033" s="72" t="s">
        <v>543</v>
      </c>
      <c r="F1033" s="72">
        <v>7.0000000000000007E-2</v>
      </c>
      <c r="G1033" s="72">
        <v>6.4999999999999997E-3</v>
      </c>
      <c r="H1033" s="72">
        <v>2.58</v>
      </c>
      <c r="I1033" s="12" t="s">
        <v>241</v>
      </c>
      <c r="J1033" s="72" t="s">
        <v>242</v>
      </c>
      <c r="T1033" s="318" t="str">
        <f t="shared" ref="T1033:T1096" si="199">IF(LEFT(C1033,1)="貨","トラック・バス","乗用車")</f>
        <v>乗用車</v>
      </c>
      <c r="U1033" s="300" t="str">
        <f t="shared" ref="U1033:U1096" si="200">VLOOKUP(RIGHT(C1033,1),$AL$4:$AM$8,2,FALSE)</f>
        <v>軽油</v>
      </c>
      <c r="V1033" s="300" t="str">
        <f t="shared" ref="V1033:V1096" si="201">VLOOKUP(VALUE(MID(C1033,2,1)),$AL$10:$AM$15,2,FALSE)</f>
        <v>全て</v>
      </c>
      <c r="W1033" s="300" t="str">
        <f t="shared" ref="W1033:W1096" si="202">D1033</f>
        <v>H17</v>
      </c>
      <c r="X1033" s="301" t="str">
        <f t="shared" ref="X1033:X1096" si="203">E1033</f>
        <v>ACC</v>
      </c>
      <c r="Y1033" s="358"/>
      <c r="Z1033" s="300">
        <f t="shared" ref="Z1033:Z1096" si="204">F1033</f>
        <v>7.0000000000000007E-2</v>
      </c>
      <c r="AA1033" s="300">
        <f t="shared" ref="AA1033:AA1096" si="205">G1033</f>
        <v>6.4999999999999997E-3</v>
      </c>
      <c r="AB1033" s="361">
        <f t="shared" ref="AB1033:AB1096" si="206">H1033</f>
        <v>2.58</v>
      </c>
      <c r="AC1033" s="232"/>
      <c r="AD1033" s="269"/>
    </row>
    <row r="1034" spans="1:30" x14ac:dyDescent="0.2">
      <c r="A1034" s="72" t="str">
        <f t="shared" si="198"/>
        <v>乗0軽AMB</v>
      </c>
      <c r="B1034" s="72" t="s">
        <v>963</v>
      </c>
      <c r="C1034" s="72" t="s">
        <v>954</v>
      </c>
      <c r="D1034" s="72" t="s">
        <v>839</v>
      </c>
      <c r="E1034" s="72" t="s">
        <v>544</v>
      </c>
      <c r="F1034" s="72">
        <v>3.5000000000000003E-2</v>
      </c>
      <c r="G1034" s="72">
        <v>3.2499999999999999E-3</v>
      </c>
      <c r="H1034" s="72">
        <v>2.58</v>
      </c>
      <c r="I1034" s="12" t="s">
        <v>498</v>
      </c>
      <c r="J1034" s="72" t="s">
        <v>499</v>
      </c>
      <c r="T1034" s="318" t="str">
        <f t="shared" si="199"/>
        <v>乗用車</v>
      </c>
      <c r="U1034" s="300" t="str">
        <f t="shared" si="200"/>
        <v>軽油</v>
      </c>
      <c r="V1034" s="300" t="str">
        <f t="shared" si="201"/>
        <v>全て</v>
      </c>
      <c r="W1034" s="300" t="str">
        <f t="shared" si="202"/>
        <v>H17</v>
      </c>
      <c r="X1034" s="301" t="str">
        <f t="shared" si="203"/>
        <v>AMB</v>
      </c>
      <c r="Y1034" s="363"/>
      <c r="Z1034" s="300">
        <f t="shared" si="204"/>
        <v>3.5000000000000003E-2</v>
      </c>
      <c r="AA1034" s="300">
        <f t="shared" si="205"/>
        <v>3.2499999999999999E-3</v>
      </c>
      <c r="AB1034" s="361">
        <f t="shared" si="206"/>
        <v>2.58</v>
      </c>
      <c r="AC1034" s="232"/>
      <c r="AD1034" s="269"/>
    </row>
    <row r="1035" spans="1:30" x14ac:dyDescent="0.2">
      <c r="A1035" s="72" t="str">
        <f t="shared" si="198"/>
        <v>乗0軽AMC</v>
      </c>
      <c r="B1035" s="72" t="s">
        <v>963</v>
      </c>
      <c r="C1035" s="72" t="s">
        <v>954</v>
      </c>
      <c r="D1035" s="72" t="s">
        <v>839</v>
      </c>
      <c r="E1035" s="72" t="s">
        <v>545</v>
      </c>
      <c r="F1035" s="72">
        <v>3.5000000000000003E-2</v>
      </c>
      <c r="G1035" s="72">
        <v>3.2499999999999999E-3</v>
      </c>
      <c r="H1035" s="72">
        <v>2.58</v>
      </c>
      <c r="I1035" s="12" t="s">
        <v>498</v>
      </c>
      <c r="J1035" s="72" t="s">
        <v>499</v>
      </c>
      <c r="T1035" s="318" t="str">
        <f t="shared" si="199"/>
        <v>乗用車</v>
      </c>
      <c r="U1035" s="300" t="str">
        <f t="shared" si="200"/>
        <v>軽油</v>
      </c>
      <c r="V1035" s="300" t="str">
        <f t="shared" si="201"/>
        <v>全て</v>
      </c>
      <c r="W1035" s="300" t="str">
        <f t="shared" si="202"/>
        <v>H17</v>
      </c>
      <c r="X1035" s="301" t="str">
        <f t="shared" si="203"/>
        <v>AMC</v>
      </c>
      <c r="Y1035" s="363"/>
      <c r="Z1035" s="300">
        <f t="shared" si="204"/>
        <v>3.5000000000000003E-2</v>
      </c>
      <c r="AA1035" s="300">
        <f t="shared" si="205"/>
        <v>3.2499999999999999E-3</v>
      </c>
      <c r="AB1035" s="361">
        <f t="shared" si="206"/>
        <v>2.58</v>
      </c>
      <c r="AC1035" s="269"/>
      <c r="AD1035" s="269"/>
    </row>
    <row r="1036" spans="1:30" x14ac:dyDescent="0.2">
      <c r="A1036" s="72" t="str">
        <f t="shared" si="198"/>
        <v>乗0軽CCB</v>
      </c>
      <c r="B1036" s="72" t="s">
        <v>963</v>
      </c>
      <c r="C1036" s="72" t="s">
        <v>954</v>
      </c>
      <c r="D1036" s="72" t="s">
        <v>839</v>
      </c>
      <c r="E1036" s="72" t="s">
        <v>955</v>
      </c>
      <c r="F1036" s="72">
        <v>7.0000000000000007E-2</v>
      </c>
      <c r="G1036" s="72">
        <v>6.4999999999999997E-3</v>
      </c>
      <c r="H1036" s="72">
        <v>2.58</v>
      </c>
      <c r="I1036" s="12" t="s">
        <v>241</v>
      </c>
      <c r="J1036" s="72" t="s">
        <v>974</v>
      </c>
      <c r="T1036" s="318" t="str">
        <f t="shared" si="199"/>
        <v>乗用車</v>
      </c>
      <c r="U1036" s="300" t="str">
        <f t="shared" si="200"/>
        <v>軽油</v>
      </c>
      <c r="V1036" s="300" t="str">
        <f t="shared" si="201"/>
        <v>全て</v>
      </c>
      <c r="W1036" s="300" t="str">
        <f t="shared" si="202"/>
        <v>H17</v>
      </c>
      <c r="X1036" s="301" t="str">
        <f t="shared" si="203"/>
        <v>CCB</v>
      </c>
      <c r="Y1036" s="362" t="s">
        <v>1702</v>
      </c>
      <c r="Z1036" s="300">
        <f t="shared" si="204"/>
        <v>7.0000000000000007E-2</v>
      </c>
      <c r="AA1036" s="300">
        <f t="shared" si="205"/>
        <v>6.4999999999999997E-3</v>
      </c>
      <c r="AB1036" s="361">
        <f t="shared" si="206"/>
        <v>2.58</v>
      </c>
      <c r="AC1036" s="269"/>
      <c r="AD1036" s="269"/>
    </row>
    <row r="1037" spans="1:30" x14ac:dyDescent="0.2">
      <c r="A1037" s="72" t="str">
        <f t="shared" si="198"/>
        <v>乗0軽CCC</v>
      </c>
      <c r="B1037" s="72" t="s">
        <v>963</v>
      </c>
      <c r="C1037" s="72" t="s">
        <v>954</v>
      </c>
      <c r="D1037" s="72" t="s">
        <v>839</v>
      </c>
      <c r="E1037" s="72" t="s">
        <v>956</v>
      </c>
      <c r="F1037" s="72">
        <v>7.0000000000000007E-2</v>
      </c>
      <c r="G1037" s="72">
        <v>6.4999999999999997E-3</v>
      </c>
      <c r="H1037" s="72">
        <v>2.58</v>
      </c>
      <c r="I1037" s="12" t="s">
        <v>241</v>
      </c>
      <c r="J1037" s="72" t="s">
        <v>974</v>
      </c>
      <c r="T1037" s="318" t="str">
        <f t="shared" si="199"/>
        <v>乗用車</v>
      </c>
      <c r="U1037" s="300" t="str">
        <f t="shared" si="200"/>
        <v>軽油</v>
      </c>
      <c r="V1037" s="300" t="str">
        <f t="shared" si="201"/>
        <v>全て</v>
      </c>
      <c r="W1037" s="300" t="str">
        <f t="shared" si="202"/>
        <v>H17</v>
      </c>
      <c r="X1037" s="301" t="str">
        <f t="shared" si="203"/>
        <v>CCC</v>
      </c>
      <c r="Y1037" s="362" t="s">
        <v>1702</v>
      </c>
      <c r="Z1037" s="300">
        <f t="shared" si="204"/>
        <v>7.0000000000000007E-2</v>
      </c>
      <c r="AA1037" s="300">
        <f t="shared" si="205"/>
        <v>6.4999999999999997E-3</v>
      </c>
      <c r="AB1037" s="361">
        <f t="shared" si="206"/>
        <v>2.58</v>
      </c>
      <c r="AC1037" s="269"/>
      <c r="AD1037" s="269"/>
    </row>
    <row r="1038" spans="1:30" x14ac:dyDescent="0.2">
      <c r="A1038" s="72" t="str">
        <f t="shared" si="198"/>
        <v>乗0軽CDB</v>
      </c>
      <c r="B1038" s="72" t="s">
        <v>963</v>
      </c>
      <c r="C1038" s="72" t="s">
        <v>954</v>
      </c>
      <c r="D1038" s="72" t="s">
        <v>839</v>
      </c>
      <c r="E1038" s="72" t="s">
        <v>957</v>
      </c>
      <c r="F1038" s="72">
        <v>7.0000000000000007E-2</v>
      </c>
      <c r="G1038" s="72">
        <v>6.4999999999999997E-3</v>
      </c>
      <c r="H1038" s="72">
        <v>2.58</v>
      </c>
      <c r="I1038" s="12" t="s">
        <v>1085</v>
      </c>
      <c r="J1038" s="72" t="s">
        <v>245</v>
      </c>
      <c r="T1038" s="318" t="str">
        <f t="shared" si="199"/>
        <v>乗用車</v>
      </c>
      <c r="U1038" s="300" t="str">
        <f t="shared" si="200"/>
        <v>軽油</v>
      </c>
      <c r="V1038" s="300" t="str">
        <f t="shared" si="201"/>
        <v>全て</v>
      </c>
      <c r="W1038" s="300" t="str">
        <f t="shared" si="202"/>
        <v>H17</v>
      </c>
      <c r="X1038" s="301" t="str">
        <f t="shared" si="203"/>
        <v>CDB</v>
      </c>
      <c r="Y1038" s="362" t="s">
        <v>1702</v>
      </c>
      <c r="Z1038" s="300">
        <f t="shared" si="204"/>
        <v>7.0000000000000007E-2</v>
      </c>
      <c r="AA1038" s="300">
        <f t="shared" si="205"/>
        <v>6.4999999999999997E-3</v>
      </c>
      <c r="AB1038" s="361">
        <f t="shared" si="206"/>
        <v>2.58</v>
      </c>
      <c r="AC1038" s="269"/>
      <c r="AD1038" s="269"/>
    </row>
    <row r="1039" spans="1:30" x14ac:dyDescent="0.2">
      <c r="A1039" s="72" t="str">
        <f t="shared" si="198"/>
        <v>乗0軽CDC</v>
      </c>
      <c r="B1039" s="72" t="s">
        <v>963</v>
      </c>
      <c r="C1039" s="72" t="s">
        <v>954</v>
      </c>
      <c r="D1039" s="72" t="s">
        <v>839</v>
      </c>
      <c r="E1039" s="72" t="s">
        <v>958</v>
      </c>
      <c r="F1039" s="72">
        <v>7.0000000000000007E-2</v>
      </c>
      <c r="G1039" s="72">
        <v>6.4999999999999997E-3</v>
      </c>
      <c r="H1039" s="72">
        <v>2.58</v>
      </c>
      <c r="I1039" s="12" t="s">
        <v>1085</v>
      </c>
      <c r="J1039" s="72" t="s">
        <v>245</v>
      </c>
      <c r="T1039" s="318" t="str">
        <f t="shared" si="199"/>
        <v>乗用車</v>
      </c>
      <c r="U1039" s="300" t="str">
        <f t="shared" si="200"/>
        <v>軽油</v>
      </c>
      <c r="V1039" s="300" t="str">
        <f t="shared" si="201"/>
        <v>全て</v>
      </c>
      <c r="W1039" s="300" t="str">
        <f t="shared" si="202"/>
        <v>H17</v>
      </c>
      <c r="X1039" s="301" t="str">
        <f t="shared" si="203"/>
        <v>CDC</v>
      </c>
      <c r="Y1039" s="362" t="s">
        <v>1702</v>
      </c>
      <c r="Z1039" s="300">
        <f t="shared" si="204"/>
        <v>7.0000000000000007E-2</v>
      </c>
      <c r="AA1039" s="300">
        <f t="shared" si="205"/>
        <v>6.4999999999999997E-3</v>
      </c>
      <c r="AB1039" s="361">
        <f t="shared" si="206"/>
        <v>2.58</v>
      </c>
      <c r="AC1039" s="269"/>
      <c r="AD1039" s="269"/>
    </row>
    <row r="1040" spans="1:30" x14ac:dyDescent="0.2">
      <c r="A1040" s="72" t="str">
        <f t="shared" si="198"/>
        <v>乗0軽CMB</v>
      </c>
      <c r="B1040" s="72" t="s">
        <v>963</v>
      </c>
      <c r="C1040" s="72" t="s">
        <v>954</v>
      </c>
      <c r="D1040" s="72" t="s">
        <v>839</v>
      </c>
      <c r="E1040" s="72" t="s">
        <v>546</v>
      </c>
      <c r="F1040" s="72">
        <v>7.0000000000000007E-2</v>
      </c>
      <c r="G1040" s="72">
        <v>6.4999999999999997E-3</v>
      </c>
      <c r="H1040" s="72">
        <v>2.58</v>
      </c>
      <c r="I1040" s="12" t="s">
        <v>498</v>
      </c>
      <c r="J1040" s="72" t="s">
        <v>1134</v>
      </c>
      <c r="T1040" s="318" t="str">
        <f t="shared" si="199"/>
        <v>乗用車</v>
      </c>
      <c r="U1040" s="300" t="str">
        <f t="shared" si="200"/>
        <v>軽油</v>
      </c>
      <c r="V1040" s="300" t="str">
        <f t="shared" si="201"/>
        <v>全て</v>
      </c>
      <c r="W1040" s="300" t="str">
        <f t="shared" si="202"/>
        <v>H17</v>
      </c>
      <c r="X1040" s="301" t="str">
        <f t="shared" si="203"/>
        <v>CMB</v>
      </c>
      <c r="Y1040" s="362" t="s">
        <v>1702</v>
      </c>
      <c r="Z1040" s="300">
        <f t="shared" si="204"/>
        <v>7.0000000000000007E-2</v>
      </c>
      <c r="AA1040" s="300">
        <f t="shared" si="205"/>
        <v>6.4999999999999997E-3</v>
      </c>
      <c r="AB1040" s="361">
        <f t="shared" si="206"/>
        <v>2.58</v>
      </c>
      <c r="AC1040" s="269"/>
      <c r="AD1040" s="269"/>
    </row>
    <row r="1041" spans="1:30" x14ac:dyDescent="0.2">
      <c r="A1041" s="72" t="str">
        <f t="shared" si="198"/>
        <v>乗0軽CMC</v>
      </c>
      <c r="B1041" s="72" t="s">
        <v>963</v>
      </c>
      <c r="C1041" s="72" t="s">
        <v>954</v>
      </c>
      <c r="D1041" s="72" t="s">
        <v>839</v>
      </c>
      <c r="E1041" s="72" t="s">
        <v>547</v>
      </c>
      <c r="F1041" s="72">
        <v>7.0000000000000007E-2</v>
      </c>
      <c r="G1041" s="72">
        <v>6.4999999999999997E-3</v>
      </c>
      <c r="H1041" s="72">
        <v>2.58</v>
      </c>
      <c r="I1041" s="12" t="s">
        <v>498</v>
      </c>
      <c r="J1041" s="72" t="s">
        <v>1134</v>
      </c>
      <c r="T1041" s="318" t="str">
        <f t="shared" si="199"/>
        <v>乗用車</v>
      </c>
      <c r="U1041" s="300" t="str">
        <f t="shared" si="200"/>
        <v>軽油</v>
      </c>
      <c r="V1041" s="300" t="str">
        <f t="shared" si="201"/>
        <v>全て</v>
      </c>
      <c r="W1041" s="300" t="str">
        <f t="shared" si="202"/>
        <v>H17</v>
      </c>
      <c r="X1041" s="301" t="str">
        <f t="shared" si="203"/>
        <v>CMC</v>
      </c>
      <c r="Y1041" s="362" t="s">
        <v>1702</v>
      </c>
      <c r="Z1041" s="300">
        <f t="shared" si="204"/>
        <v>7.0000000000000007E-2</v>
      </c>
      <c r="AA1041" s="300">
        <f t="shared" si="205"/>
        <v>6.4999999999999997E-3</v>
      </c>
      <c r="AB1041" s="361">
        <f t="shared" si="206"/>
        <v>2.58</v>
      </c>
      <c r="AC1041" s="269"/>
      <c r="AD1041" s="269"/>
    </row>
    <row r="1042" spans="1:30" x14ac:dyDescent="0.2">
      <c r="A1042" s="72" t="str">
        <f t="shared" si="198"/>
        <v>乗0軽DCB</v>
      </c>
      <c r="B1042" s="72" t="s">
        <v>963</v>
      </c>
      <c r="C1042" s="72" t="s">
        <v>954</v>
      </c>
      <c r="D1042" s="72" t="s">
        <v>839</v>
      </c>
      <c r="E1042" s="72" t="s">
        <v>959</v>
      </c>
      <c r="F1042" s="72">
        <v>3.5000000000000003E-2</v>
      </c>
      <c r="G1042" s="72">
        <v>3.2499999999999999E-3</v>
      </c>
      <c r="H1042" s="72">
        <v>2.58</v>
      </c>
      <c r="I1042" s="12" t="s">
        <v>241</v>
      </c>
      <c r="J1042" s="72" t="s">
        <v>1126</v>
      </c>
      <c r="T1042" s="318" t="str">
        <f t="shared" si="199"/>
        <v>乗用車</v>
      </c>
      <c r="U1042" s="300" t="str">
        <f t="shared" si="200"/>
        <v>軽油</v>
      </c>
      <c r="V1042" s="300" t="str">
        <f t="shared" si="201"/>
        <v>全て</v>
      </c>
      <c r="W1042" s="300" t="str">
        <f t="shared" si="202"/>
        <v>H17</v>
      </c>
      <c r="X1042" s="301" t="str">
        <f t="shared" si="203"/>
        <v>DCB</v>
      </c>
      <c r="Y1042" s="362" t="s">
        <v>1703</v>
      </c>
      <c r="Z1042" s="300">
        <f t="shared" si="204"/>
        <v>3.5000000000000003E-2</v>
      </c>
      <c r="AA1042" s="300">
        <f t="shared" si="205"/>
        <v>3.2499999999999999E-3</v>
      </c>
      <c r="AB1042" s="361">
        <f t="shared" si="206"/>
        <v>2.58</v>
      </c>
      <c r="AC1042" s="269"/>
      <c r="AD1042" s="269"/>
    </row>
    <row r="1043" spans="1:30" x14ac:dyDescent="0.2">
      <c r="A1043" s="72" t="str">
        <f t="shared" si="198"/>
        <v>乗0軽DCC</v>
      </c>
      <c r="B1043" s="72" t="s">
        <v>963</v>
      </c>
      <c r="C1043" s="72" t="s">
        <v>954</v>
      </c>
      <c r="D1043" s="72" t="s">
        <v>839</v>
      </c>
      <c r="E1043" s="72" t="s">
        <v>960</v>
      </c>
      <c r="F1043" s="72">
        <v>3.5000000000000003E-2</v>
      </c>
      <c r="G1043" s="72">
        <v>3.2499999999999999E-3</v>
      </c>
      <c r="H1043" s="72">
        <v>2.58</v>
      </c>
      <c r="I1043" s="12" t="s">
        <v>241</v>
      </c>
      <c r="J1043" s="72" t="s">
        <v>1126</v>
      </c>
      <c r="T1043" s="318" t="str">
        <f t="shared" si="199"/>
        <v>乗用車</v>
      </c>
      <c r="U1043" s="300" t="str">
        <f t="shared" si="200"/>
        <v>軽油</v>
      </c>
      <c r="V1043" s="300" t="str">
        <f t="shared" si="201"/>
        <v>全て</v>
      </c>
      <c r="W1043" s="300" t="str">
        <f t="shared" si="202"/>
        <v>H17</v>
      </c>
      <c r="X1043" s="301" t="str">
        <f t="shared" si="203"/>
        <v>DCC</v>
      </c>
      <c r="Y1043" s="362" t="s">
        <v>1703</v>
      </c>
      <c r="Z1043" s="300">
        <f t="shared" si="204"/>
        <v>3.5000000000000003E-2</v>
      </c>
      <c r="AA1043" s="300">
        <f t="shared" si="205"/>
        <v>3.2499999999999999E-3</v>
      </c>
      <c r="AB1043" s="361">
        <f t="shared" si="206"/>
        <v>2.58</v>
      </c>
      <c r="AC1043" s="269"/>
      <c r="AD1043" s="269"/>
    </row>
    <row r="1044" spans="1:30" x14ac:dyDescent="0.2">
      <c r="A1044" s="72" t="str">
        <f t="shared" si="198"/>
        <v>乗0軽DDB</v>
      </c>
      <c r="B1044" s="72" t="s">
        <v>963</v>
      </c>
      <c r="C1044" s="72" t="s">
        <v>954</v>
      </c>
      <c r="D1044" s="72" t="s">
        <v>839</v>
      </c>
      <c r="E1044" s="72" t="s">
        <v>961</v>
      </c>
      <c r="F1044" s="72">
        <v>3.5000000000000003E-2</v>
      </c>
      <c r="G1044" s="72">
        <v>3.2499999999999999E-3</v>
      </c>
      <c r="H1044" s="72">
        <v>2.58</v>
      </c>
      <c r="I1044" s="12" t="s">
        <v>1085</v>
      </c>
      <c r="J1044" s="72" t="s">
        <v>283</v>
      </c>
      <c r="T1044" s="318" t="str">
        <f t="shared" si="199"/>
        <v>乗用車</v>
      </c>
      <c r="U1044" s="300" t="str">
        <f t="shared" si="200"/>
        <v>軽油</v>
      </c>
      <c r="V1044" s="300" t="str">
        <f t="shared" si="201"/>
        <v>全て</v>
      </c>
      <c r="W1044" s="300" t="str">
        <f t="shared" si="202"/>
        <v>H17</v>
      </c>
      <c r="X1044" s="301" t="str">
        <f t="shared" si="203"/>
        <v>DDB</v>
      </c>
      <c r="Y1044" s="362" t="s">
        <v>1703</v>
      </c>
      <c r="Z1044" s="300">
        <f t="shared" si="204"/>
        <v>3.5000000000000003E-2</v>
      </c>
      <c r="AA1044" s="300">
        <f t="shared" si="205"/>
        <v>3.2499999999999999E-3</v>
      </c>
      <c r="AB1044" s="361">
        <f t="shared" si="206"/>
        <v>2.58</v>
      </c>
      <c r="AC1044" s="269"/>
      <c r="AD1044" s="269"/>
    </row>
    <row r="1045" spans="1:30" x14ac:dyDescent="0.2">
      <c r="A1045" s="72" t="str">
        <f t="shared" si="198"/>
        <v>乗0軽DDC</v>
      </c>
      <c r="B1045" s="72" t="s">
        <v>963</v>
      </c>
      <c r="C1045" s="72" t="s">
        <v>954</v>
      </c>
      <c r="D1045" s="72" t="s">
        <v>839</v>
      </c>
      <c r="E1045" s="72" t="s">
        <v>962</v>
      </c>
      <c r="F1045" s="72">
        <v>3.5000000000000003E-2</v>
      </c>
      <c r="G1045" s="72">
        <v>3.2499999999999999E-3</v>
      </c>
      <c r="H1045" s="72">
        <v>2.58</v>
      </c>
      <c r="I1045" s="12" t="s">
        <v>1085</v>
      </c>
      <c r="J1045" s="72" t="s">
        <v>283</v>
      </c>
      <c r="T1045" s="318" t="str">
        <f t="shared" si="199"/>
        <v>乗用車</v>
      </c>
      <c r="U1045" s="300" t="str">
        <f t="shared" si="200"/>
        <v>軽油</v>
      </c>
      <c r="V1045" s="300" t="str">
        <f t="shared" si="201"/>
        <v>全て</v>
      </c>
      <c r="W1045" s="300" t="str">
        <f t="shared" si="202"/>
        <v>H17</v>
      </c>
      <c r="X1045" s="301" t="str">
        <f t="shared" si="203"/>
        <v>DDC</v>
      </c>
      <c r="Y1045" s="362" t="s">
        <v>1703</v>
      </c>
      <c r="Z1045" s="300">
        <f t="shared" si="204"/>
        <v>3.5000000000000003E-2</v>
      </c>
      <c r="AA1045" s="300">
        <f t="shared" si="205"/>
        <v>3.2499999999999999E-3</v>
      </c>
      <c r="AB1045" s="361">
        <f t="shared" si="206"/>
        <v>2.58</v>
      </c>
      <c r="AC1045" s="269"/>
      <c r="AD1045" s="269"/>
    </row>
    <row r="1046" spans="1:30" x14ac:dyDescent="0.2">
      <c r="A1046" s="72" t="str">
        <f t="shared" si="198"/>
        <v>乗0軽DMB</v>
      </c>
      <c r="B1046" s="72" t="s">
        <v>963</v>
      </c>
      <c r="C1046" s="72" t="s">
        <v>954</v>
      </c>
      <c r="D1046" s="72" t="s">
        <v>839</v>
      </c>
      <c r="E1046" s="72" t="s">
        <v>548</v>
      </c>
      <c r="F1046" s="72">
        <v>3.5000000000000003E-2</v>
      </c>
      <c r="G1046" s="72">
        <v>3.2499999999999999E-3</v>
      </c>
      <c r="H1046" s="72">
        <v>2.58</v>
      </c>
      <c r="I1046" s="12" t="s">
        <v>498</v>
      </c>
      <c r="J1046" s="72" t="s">
        <v>1133</v>
      </c>
      <c r="T1046" s="318" t="str">
        <f t="shared" si="199"/>
        <v>乗用車</v>
      </c>
      <c r="U1046" s="300" t="str">
        <f t="shared" si="200"/>
        <v>軽油</v>
      </c>
      <c r="V1046" s="300" t="str">
        <f t="shared" si="201"/>
        <v>全て</v>
      </c>
      <c r="W1046" s="300" t="str">
        <f t="shared" si="202"/>
        <v>H17</v>
      </c>
      <c r="X1046" s="301" t="str">
        <f t="shared" si="203"/>
        <v>DMB</v>
      </c>
      <c r="Y1046" s="362" t="s">
        <v>1703</v>
      </c>
      <c r="Z1046" s="300">
        <f t="shared" si="204"/>
        <v>3.5000000000000003E-2</v>
      </c>
      <c r="AA1046" s="300">
        <f t="shared" si="205"/>
        <v>3.2499999999999999E-3</v>
      </c>
      <c r="AB1046" s="361">
        <f t="shared" si="206"/>
        <v>2.58</v>
      </c>
      <c r="AC1046" s="269"/>
      <c r="AD1046" s="269"/>
    </row>
    <row r="1047" spans="1:30" x14ac:dyDescent="0.2">
      <c r="A1047" s="72" t="str">
        <f t="shared" si="198"/>
        <v>乗0軽DMC</v>
      </c>
      <c r="B1047" s="72" t="s">
        <v>963</v>
      </c>
      <c r="C1047" s="72" t="s">
        <v>954</v>
      </c>
      <c r="D1047" s="72" t="s">
        <v>839</v>
      </c>
      <c r="E1047" s="72" t="s">
        <v>549</v>
      </c>
      <c r="F1047" s="72">
        <v>3.5000000000000003E-2</v>
      </c>
      <c r="G1047" s="72">
        <v>3.2499999999999999E-3</v>
      </c>
      <c r="H1047" s="72">
        <v>2.58</v>
      </c>
      <c r="I1047" s="12" t="s">
        <v>498</v>
      </c>
      <c r="J1047" s="72" t="s">
        <v>1133</v>
      </c>
      <c r="T1047" s="318" t="str">
        <f t="shared" si="199"/>
        <v>乗用車</v>
      </c>
      <c r="U1047" s="300" t="str">
        <f t="shared" si="200"/>
        <v>軽油</v>
      </c>
      <c r="V1047" s="300" t="str">
        <f t="shared" si="201"/>
        <v>全て</v>
      </c>
      <c r="W1047" s="300" t="str">
        <f t="shared" si="202"/>
        <v>H17</v>
      </c>
      <c r="X1047" s="301" t="str">
        <f t="shared" si="203"/>
        <v>DMC</v>
      </c>
      <c r="Y1047" s="362" t="s">
        <v>1703</v>
      </c>
      <c r="Z1047" s="300">
        <f t="shared" si="204"/>
        <v>3.5000000000000003E-2</v>
      </c>
      <c r="AA1047" s="300">
        <f t="shared" si="205"/>
        <v>3.2499999999999999E-3</v>
      </c>
      <c r="AB1047" s="361">
        <f t="shared" si="206"/>
        <v>2.58</v>
      </c>
      <c r="AC1047" s="269"/>
      <c r="AD1047" s="269"/>
    </row>
    <row r="1048" spans="1:30" x14ac:dyDescent="0.2">
      <c r="A1048" s="72" t="str">
        <f t="shared" si="198"/>
        <v>乗0軽LDA</v>
      </c>
      <c r="B1048" s="72" t="s">
        <v>963</v>
      </c>
      <c r="C1048" s="72" t="s">
        <v>954</v>
      </c>
      <c r="D1048" s="72" t="s">
        <v>1100</v>
      </c>
      <c r="E1048" s="72" t="s">
        <v>550</v>
      </c>
      <c r="F1048" s="72">
        <v>0.08</v>
      </c>
      <c r="G1048" s="72">
        <v>5.0000000000000001E-3</v>
      </c>
      <c r="H1048" s="72">
        <v>2.58</v>
      </c>
      <c r="I1048" s="12" t="s">
        <v>285</v>
      </c>
      <c r="T1048" s="318" t="str">
        <f t="shared" si="199"/>
        <v>乗用車</v>
      </c>
      <c r="U1048" s="300" t="str">
        <f t="shared" si="200"/>
        <v>軽油</v>
      </c>
      <c r="V1048" s="300" t="str">
        <f t="shared" si="201"/>
        <v>全て</v>
      </c>
      <c r="W1048" s="300" t="str">
        <f t="shared" si="202"/>
        <v>H21</v>
      </c>
      <c r="X1048" s="301" t="str">
        <f t="shared" si="203"/>
        <v>LDA</v>
      </c>
      <c r="Y1048" s="365"/>
      <c r="Z1048" s="300">
        <f t="shared" si="204"/>
        <v>0.08</v>
      </c>
      <c r="AA1048" s="300">
        <f t="shared" si="205"/>
        <v>5.0000000000000001E-3</v>
      </c>
      <c r="AB1048" s="361">
        <f t="shared" si="206"/>
        <v>2.58</v>
      </c>
      <c r="AC1048" s="269"/>
      <c r="AD1048" s="269"/>
    </row>
    <row r="1049" spans="1:30" x14ac:dyDescent="0.2">
      <c r="A1049" s="72" t="str">
        <f t="shared" si="198"/>
        <v>乗0軽LCA</v>
      </c>
      <c r="B1049" s="72" t="s">
        <v>963</v>
      </c>
      <c r="C1049" s="72" t="s">
        <v>954</v>
      </c>
      <c r="D1049" s="72" t="s">
        <v>1100</v>
      </c>
      <c r="E1049" s="72" t="s">
        <v>551</v>
      </c>
      <c r="F1049" s="72">
        <v>0.04</v>
      </c>
      <c r="G1049" s="72">
        <v>2.5000000000000001E-3</v>
      </c>
      <c r="H1049" s="72">
        <v>2.58</v>
      </c>
      <c r="I1049" s="12" t="s">
        <v>241</v>
      </c>
      <c r="J1049" s="72" t="s">
        <v>242</v>
      </c>
      <c r="T1049" s="318" t="str">
        <f t="shared" si="199"/>
        <v>乗用車</v>
      </c>
      <c r="U1049" s="300" t="str">
        <f t="shared" si="200"/>
        <v>軽油</v>
      </c>
      <c r="V1049" s="300" t="str">
        <f t="shared" si="201"/>
        <v>全て</v>
      </c>
      <c r="W1049" s="300" t="str">
        <f t="shared" si="202"/>
        <v>H21</v>
      </c>
      <c r="X1049" s="301" t="str">
        <f t="shared" si="203"/>
        <v>LCA</v>
      </c>
      <c r="Y1049" s="363"/>
      <c r="Z1049" s="300">
        <f t="shared" si="204"/>
        <v>0.04</v>
      </c>
      <c r="AA1049" s="300">
        <f t="shared" si="205"/>
        <v>2.5000000000000001E-3</v>
      </c>
      <c r="AB1049" s="361">
        <f t="shared" si="206"/>
        <v>2.58</v>
      </c>
      <c r="AC1049" s="269"/>
      <c r="AD1049" s="269"/>
    </row>
    <row r="1050" spans="1:30" x14ac:dyDescent="0.2">
      <c r="A1050" s="72" t="str">
        <f t="shared" si="198"/>
        <v>乗0軽LMA</v>
      </c>
      <c r="B1050" s="72" t="s">
        <v>963</v>
      </c>
      <c r="C1050" s="72" t="s">
        <v>954</v>
      </c>
      <c r="D1050" s="72" t="s">
        <v>1100</v>
      </c>
      <c r="E1050" s="72" t="s">
        <v>552</v>
      </c>
      <c r="F1050" s="72">
        <v>0.02</v>
      </c>
      <c r="G1050" s="72">
        <v>1.25E-3</v>
      </c>
      <c r="H1050" s="72">
        <v>2.58</v>
      </c>
      <c r="I1050" s="12" t="s">
        <v>498</v>
      </c>
      <c r="J1050" s="72" t="s">
        <v>499</v>
      </c>
      <c r="T1050" s="318" t="str">
        <f t="shared" si="199"/>
        <v>乗用車</v>
      </c>
      <c r="U1050" s="300" t="str">
        <f t="shared" si="200"/>
        <v>軽油</v>
      </c>
      <c r="V1050" s="300" t="str">
        <f t="shared" si="201"/>
        <v>全て</v>
      </c>
      <c r="W1050" s="300" t="str">
        <f t="shared" si="202"/>
        <v>H21</v>
      </c>
      <c r="X1050" s="301" t="str">
        <f t="shared" si="203"/>
        <v>LMA</v>
      </c>
      <c r="Y1050" s="363"/>
      <c r="Z1050" s="300">
        <f t="shared" si="204"/>
        <v>0.02</v>
      </c>
      <c r="AA1050" s="300">
        <f t="shared" si="205"/>
        <v>1.25E-3</v>
      </c>
      <c r="AB1050" s="361">
        <f t="shared" si="206"/>
        <v>2.58</v>
      </c>
      <c r="AC1050" s="269"/>
      <c r="AD1050" s="233"/>
    </row>
    <row r="1051" spans="1:30" x14ac:dyDescent="0.2">
      <c r="A1051" s="72" t="str">
        <f t="shared" si="198"/>
        <v>乗0軽FDA</v>
      </c>
      <c r="B1051" s="72" t="s">
        <v>963</v>
      </c>
      <c r="C1051" s="72" t="s">
        <v>954</v>
      </c>
      <c r="D1051" s="72" t="s">
        <v>1100</v>
      </c>
      <c r="E1051" s="72" t="s">
        <v>553</v>
      </c>
      <c r="F1051" s="72">
        <v>0.08</v>
      </c>
      <c r="G1051" s="72">
        <v>5.0000000000000001E-3</v>
      </c>
      <c r="H1051" s="72">
        <v>2.58</v>
      </c>
      <c r="I1051" s="12" t="s">
        <v>285</v>
      </c>
      <c r="T1051" s="318" t="str">
        <f t="shared" si="199"/>
        <v>乗用車</v>
      </c>
      <c r="U1051" s="300" t="str">
        <f t="shared" si="200"/>
        <v>軽油</v>
      </c>
      <c r="V1051" s="300" t="str">
        <f t="shared" si="201"/>
        <v>全て</v>
      </c>
      <c r="W1051" s="300" t="str">
        <f t="shared" si="202"/>
        <v>H21</v>
      </c>
      <c r="X1051" s="301" t="str">
        <f t="shared" si="203"/>
        <v>FDA</v>
      </c>
      <c r="Y1051" s="364"/>
      <c r="Z1051" s="300">
        <f t="shared" si="204"/>
        <v>0.08</v>
      </c>
      <c r="AA1051" s="300">
        <f t="shared" si="205"/>
        <v>5.0000000000000001E-3</v>
      </c>
      <c r="AB1051" s="361">
        <f t="shared" si="206"/>
        <v>2.58</v>
      </c>
      <c r="AC1051" s="269"/>
      <c r="AD1051" s="264"/>
    </row>
    <row r="1052" spans="1:30" x14ac:dyDescent="0.2">
      <c r="A1052" s="72" t="str">
        <f t="shared" si="198"/>
        <v>乗0軽FCA</v>
      </c>
      <c r="B1052" s="72" t="s">
        <v>963</v>
      </c>
      <c r="C1052" s="72" t="s">
        <v>954</v>
      </c>
      <c r="D1052" s="72" t="s">
        <v>1100</v>
      </c>
      <c r="E1052" s="72" t="s">
        <v>554</v>
      </c>
      <c r="F1052" s="72">
        <v>0.04</v>
      </c>
      <c r="G1052" s="72">
        <v>2.5000000000000001E-3</v>
      </c>
      <c r="H1052" s="72">
        <v>2.58</v>
      </c>
      <c r="I1052" s="12" t="s">
        <v>241</v>
      </c>
      <c r="J1052" s="72" t="s">
        <v>242</v>
      </c>
      <c r="T1052" s="318" t="str">
        <f t="shared" si="199"/>
        <v>乗用車</v>
      </c>
      <c r="U1052" s="300" t="str">
        <f t="shared" si="200"/>
        <v>軽油</v>
      </c>
      <c r="V1052" s="300" t="str">
        <f t="shared" si="201"/>
        <v>全て</v>
      </c>
      <c r="W1052" s="300" t="str">
        <f t="shared" si="202"/>
        <v>H21</v>
      </c>
      <c r="X1052" s="301" t="str">
        <f t="shared" si="203"/>
        <v>FCA</v>
      </c>
      <c r="Y1052" s="365"/>
      <c r="Z1052" s="300">
        <f t="shared" si="204"/>
        <v>0.04</v>
      </c>
      <c r="AA1052" s="300">
        <f t="shared" si="205"/>
        <v>2.5000000000000001E-3</v>
      </c>
      <c r="AB1052" s="361">
        <f t="shared" si="206"/>
        <v>2.58</v>
      </c>
      <c r="AC1052" s="233"/>
      <c r="AD1052" s="264"/>
    </row>
    <row r="1053" spans="1:30" x14ac:dyDescent="0.2">
      <c r="A1053" s="72" t="str">
        <f t="shared" si="198"/>
        <v>乗0軽FMA</v>
      </c>
      <c r="B1053" s="72" t="s">
        <v>963</v>
      </c>
      <c r="C1053" s="72" t="s">
        <v>954</v>
      </c>
      <c r="D1053" s="72" t="s">
        <v>1100</v>
      </c>
      <c r="E1053" s="72" t="s">
        <v>555</v>
      </c>
      <c r="F1053" s="72">
        <v>0.02</v>
      </c>
      <c r="G1053" s="72">
        <v>1.25E-3</v>
      </c>
      <c r="H1053" s="72">
        <v>2.58</v>
      </c>
      <c r="I1053" s="12" t="s">
        <v>498</v>
      </c>
      <c r="J1053" s="72" t="s">
        <v>499</v>
      </c>
      <c r="T1053" s="318" t="str">
        <f t="shared" si="199"/>
        <v>乗用車</v>
      </c>
      <c r="U1053" s="300" t="str">
        <f t="shared" si="200"/>
        <v>軽油</v>
      </c>
      <c r="V1053" s="300" t="str">
        <f t="shared" si="201"/>
        <v>全て</v>
      </c>
      <c r="W1053" s="300" t="str">
        <f t="shared" si="202"/>
        <v>H21</v>
      </c>
      <c r="X1053" s="301" t="str">
        <f t="shared" si="203"/>
        <v>FMA</v>
      </c>
      <c r="Y1053" s="365"/>
      <c r="Z1053" s="300">
        <f t="shared" si="204"/>
        <v>0.02</v>
      </c>
      <c r="AA1053" s="300">
        <f t="shared" si="205"/>
        <v>1.25E-3</v>
      </c>
      <c r="AB1053" s="361">
        <f t="shared" si="206"/>
        <v>2.58</v>
      </c>
      <c r="AC1053" s="264"/>
      <c r="AD1053" s="264"/>
    </row>
    <row r="1054" spans="1:30" x14ac:dyDescent="0.2">
      <c r="A1054" s="72" t="str">
        <f t="shared" ref="A1054:A1062" si="207">CONCATENATE(C1054,E1054)</f>
        <v>乗0軽MDA</v>
      </c>
      <c r="B1054" s="72" t="s">
        <v>963</v>
      </c>
      <c r="C1054" s="72" t="s">
        <v>954</v>
      </c>
      <c r="D1054" s="72" t="s">
        <v>1100</v>
      </c>
      <c r="E1054" s="72" t="s">
        <v>556</v>
      </c>
      <c r="F1054" s="72">
        <v>0.04</v>
      </c>
      <c r="G1054" s="72">
        <v>2.5000000000000001E-3</v>
      </c>
      <c r="H1054" s="72">
        <v>2.58</v>
      </c>
      <c r="I1054" s="12" t="s">
        <v>285</v>
      </c>
      <c r="J1054" s="72" t="s">
        <v>1056</v>
      </c>
      <c r="T1054" s="318" t="str">
        <f t="shared" si="199"/>
        <v>乗用車</v>
      </c>
      <c r="U1054" s="300" t="str">
        <f t="shared" si="200"/>
        <v>軽油</v>
      </c>
      <c r="V1054" s="300" t="str">
        <f t="shared" si="201"/>
        <v>全て</v>
      </c>
      <c r="W1054" s="300" t="str">
        <f t="shared" si="202"/>
        <v>H21</v>
      </c>
      <c r="X1054" s="301" t="str">
        <f t="shared" si="203"/>
        <v>MDA</v>
      </c>
      <c r="Y1054" s="380" t="s">
        <v>1704</v>
      </c>
      <c r="Z1054" s="300">
        <f t="shared" si="204"/>
        <v>0.04</v>
      </c>
      <c r="AA1054" s="300">
        <f t="shared" si="205"/>
        <v>2.5000000000000001E-3</v>
      </c>
      <c r="AB1054" s="361">
        <f t="shared" si="206"/>
        <v>2.58</v>
      </c>
      <c r="AC1054" s="264"/>
      <c r="AD1054" s="264"/>
    </row>
    <row r="1055" spans="1:30" x14ac:dyDescent="0.2">
      <c r="A1055" s="72" t="str">
        <f t="shared" si="207"/>
        <v>乗0軽MCA</v>
      </c>
      <c r="B1055" s="72" t="s">
        <v>963</v>
      </c>
      <c r="C1055" s="72" t="s">
        <v>954</v>
      </c>
      <c r="D1055" s="72" t="s">
        <v>1100</v>
      </c>
      <c r="E1055" s="72" t="s">
        <v>557</v>
      </c>
      <c r="F1055" s="72">
        <v>0.04</v>
      </c>
      <c r="G1055" s="72">
        <v>2.5000000000000001E-3</v>
      </c>
      <c r="H1055" s="72">
        <v>2.58</v>
      </c>
      <c r="I1055" s="12" t="s">
        <v>241</v>
      </c>
      <c r="J1055" s="72" t="s">
        <v>1114</v>
      </c>
      <c r="T1055" s="318" t="str">
        <f t="shared" si="199"/>
        <v>乗用車</v>
      </c>
      <c r="U1055" s="300" t="str">
        <f t="shared" si="200"/>
        <v>軽油</v>
      </c>
      <c r="V1055" s="300" t="str">
        <f t="shared" si="201"/>
        <v>全て</v>
      </c>
      <c r="W1055" s="300" t="str">
        <f t="shared" si="202"/>
        <v>H21</v>
      </c>
      <c r="X1055" s="301" t="str">
        <f t="shared" si="203"/>
        <v>MCA</v>
      </c>
      <c r="Y1055" s="380" t="s">
        <v>1056</v>
      </c>
      <c r="Z1055" s="300">
        <f t="shared" si="204"/>
        <v>0.04</v>
      </c>
      <c r="AA1055" s="300">
        <f t="shared" si="205"/>
        <v>2.5000000000000001E-3</v>
      </c>
      <c r="AB1055" s="361">
        <f t="shared" si="206"/>
        <v>2.58</v>
      </c>
      <c r="AC1055" s="264"/>
      <c r="AD1055" s="264"/>
    </row>
    <row r="1056" spans="1:30" x14ac:dyDescent="0.2">
      <c r="A1056" s="72" t="str">
        <f t="shared" si="207"/>
        <v>乗0軽MMA</v>
      </c>
      <c r="B1056" s="72" t="s">
        <v>963</v>
      </c>
      <c r="C1056" s="72" t="s">
        <v>954</v>
      </c>
      <c r="D1056" s="72" t="s">
        <v>1100</v>
      </c>
      <c r="E1056" s="72" t="s">
        <v>558</v>
      </c>
      <c r="F1056" s="72">
        <v>0.04</v>
      </c>
      <c r="G1056" s="72">
        <v>2.5000000000000001E-3</v>
      </c>
      <c r="H1056" s="72">
        <v>2.58</v>
      </c>
      <c r="I1056" s="12" t="s">
        <v>498</v>
      </c>
      <c r="J1056" s="72" t="s">
        <v>1134</v>
      </c>
      <c r="T1056" s="318" t="str">
        <f t="shared" si="199"/>
        <v>乗用車</v>
      </c>
      <c r="U1056" s="300" t="str">
        <f t="shared" si="200"/>
        <v>軽油</v>
      </c>
      <c r="V1056" s="300" t="str">
        <f t="shared" si="201"/>
        <v>全て</v>
      </c>
      <c r="W1056" s="300" t="str">
        <f t="shared" si="202"/>
        <v>H21</v>
      </c>
      <c r="X1056" s="301" t="str">
        <f t="shared" si="203"/>
        <v>MMA</v>
      </c>
      <c r="Y1056" s="380" t="s">
        <v>1056</v>
      </c>
      <c r="Z1056" s="300">
        <f t="shared" si="204"/>
        <v>0.04</v>
      </c>
      <c r="AA1056" s="300">
        <f t="shared" si="205"/>
        <v>2.5000000000000001E-3</v>
      </c>
      <c r="AB1056" s="361">
        <f t="shared" si="206"/>
        <v>2.58</v>
      </c>
      <c r="AC1056" s="264"/>
      <c r="AD1056" s="264"/>
    </row>
    <row r="1057" spans="1:30" x14ac:dyDescent="0.2">
      <c r="A1057" s="72" t="str">
        <f t="shared" si="207"/>
        <v>乗0軽RDA</v>
      </c>
      <c r="B1057" s="72" t="s">
        <v>963</v>
      </c>
      <c r="C1057" s="72" t="s">
        <v>954</v>
      </c>
      <c r="D1057" s="72" t="s">
        <v>1100</v>
      </c>
      <c r="E1057" s="72" t="s">
        <v>559</v>
      </c>
      <c r="F1057" s="72">
        <v>0.02</v>
      </c>
      <c r="G1057" s="72">
        <v>1.25E-3</v>
      </c>
      <c r="H1057" s="72">
        <v>2.58</v>
      </c>
      <c r="I1057" s="12" t="s">
        <v>285</v>
      </c>
      <c r="J1057" s="72" t="s">
        <v>1057</v>
      </c>
      <c r="T1057" s="318" t="str">
        <f t="shared" si="199"/>
        <v>乗用車</v>
      </c>
      <c r="U1057" s="300" t="str">
        <f t="shared" si="200"/>
        <v>軽油</v>
      </c>
      <c r="V1057" s="300" t="str">
        <f t="shared" si="201"/>
        <v>全て</v>
      </c>
      <c r="W1057" s="300" t="str">
        <f t="shared" si="202"/>
        <v>H21</v>
      </c>
      <c r="X1057" s="301" t="str">
        <f t="shared" si="203"/>
        <v>RDA</v>
      </c>
      <c r="Y1057" s="380" t="s">
        <v>1711</v>
      </c>
      <c r="Z1057" s="300">
        <f t="shared" si="204"/>
        <v>0.02</v>
      </c>
      <c r="AA1057" s="300">
        <f t="shared" si="205"/>
        <v>1.25E-3</v>
      </c>
      <c r="AB1057" s="361">
        <f t="shared" si="206"/>
        <v>2.58</v>
      </c>
      <c r="AC1057" s="264"/>
      <c r="AD1057" s="269"/>
    </row>
    <row r="1058" spans="1:30" x14ac:dyDescent="0.2">
      <c r="A1058" s="72" t="str">
        <f t="shared" si="207"/>
        <v>乗0軽RCA</v>
      </c>
      <c r="B1058" s="72" t="s">
        <v>963</v>
      </c>
      <c r="C1058" s="72" t="s">
        <v>954</v>
      </c>
      <c r="D1058" s="72" t="s">
        <v>1100</v>
      </c>
      <c r="E1058" s="72" t="s">
        <v>560</v>
      </c>
      <c r="F1058" s="72">
        <v>0.02</v>
      </c>
      <c r="G1058" s="72">
        <v>1.25E-3</v>
      </c>
      <c r="H1058" s="72">
        <v>2.58</v>
      </c>
      <c r="I1058" s="12" t="s">
        <v>241</v>
      </c>
      <c r="J1058" s="72" t="s">
        <v>1112</v>
      </c>
      <c r="T1058" s="318" t="str">
        <f t="shared" si="199"/>
        <v>乗用車</v>
      </c>
      <c r="U1058" s="300" t="str">
        <f t="shared" si="200"/>
        <v>軽油</v>
      </c>
      <c r="V1058" s="300" t="str">
        <f t="shared" si="201"/>
        <v>全て</v>
      </c>
      <c r="W1058" s="300" t="str">
        <f t="shared" si="202"/>
        <v>H21</v>
      </c>
      <c r="X1058" s="301" t="str">
        <f t="shared" si="203"/>
        <v>RCA</v>
      </c>
      <c r="Y1058" s="380" t="s">
        <v>1057</v>
      </c>
      <c r="Z1058" s="300">
        <f t="shared" si="204"/>
        <v>0.02</v>
      </c>
      <c r="AA1058" s="300">
        <f t="shared" si="205"/>
        <v>1.25E-3</v>
      </c>
      <c r="AB1058" s="361">
        <f t="shared" si="206"/>
        <v>2.58</v>
      </c>
      <c r="AC1058" s="264"/>
      <c r="AD1058" s="269"/>
    </row>
    <row r="1059" spans="1:30" x14ac:dyDescent="0.2">
      <c r="A1059" s="72" t="str">
        <f t="shared" si="207"/>
        <v>乗0軽RMA</v>
      </c>
      <c r="B1059" s="72" t="s">
        <v>963</v>
      </c>
      <c r="C1059" s="72" t="s">
        <v>954</v>
      </c>
      <c r="D1059" s="72" t="s">
        <v>1100</v>
      </c>
      <c r="E1059" s="72" t="s">
        <v>561</v>
      </c>
      <c r="F1059" s="72">
        <v>0.02</v>
      </c>
      <c r="G1059" s="72">
        <v>1.25E-3</v>
      </c>
      <c r="H1059" s="72">
        <v>2.58</v>
      </c>
      <c r="I1059" s="12" t="s">
        <v>498</v>
      </c>
      <c r="J1059" s="72" t="s">
        <v>1133</v>
      </c>
      <c r="T1059" s="318" t="str">
        <f t="shared" si="199"/>
        <v>乗用車</v>
      </c>
      <c r="U1059" s="300" t="str">
        <f t="shared" si="200"/>
        <v>軽油</v>
      </c>
      <c r="V1059" s="300" t="str">
        <f t="shared" si="201"/>
        <v>全て</v>
      </c>
      <c r="W1059" s="300" t="str">
        <f t="shared" si="202"/>
        <v>H21</v>
      </c>
      <c r="X1059" s="301" t="str">
        <f t="shared" si="203"/>
        <v>RMA</v>
      </c>
      <c r="Y1059" s="380" t="s">
        <v>1057</v>
      </c>
      <c r="Z1059" s="300">
        <f t="shared" si="204"/>
        <v>0.02</v>
      </c>
      <c r="AA1059" s="300">
        <f t="shared" si="205"/>
        <v>1.25E-3</v>
      </c>
      <c r="AB1059" s="361">
        <f t="shared" si="206"/>
        <v>2.58</v>
      </c>
      <c r="AC1059" s="269"/>
      <c r="AD1059" s="269"/>
    </row>
    <row r="1060" spans="1:30" x14ac:dyDescent="0.2">
      <c r="A1060" s="72" t="str">
        <f t="shared" si="207"/>
        <v>乗0軽QDA</v>
      </c>
      <c r="B1060" s="72" t="s">
        <v>963</v>
      </c>
      <c r="C1060" s="72" t="s">
        <v>954</v>
      </c>
      <c r="D1060" s="72" t="s">
        <v>1100</v>
      </c>
      <c r="E1060" s="72" t="s">
        <v>562</v>
      </c>
      <c r="F1060" s="72">
        <v>7.2000000000000008E-2</v>
      </c>
      <c r="G1060" s="72">
        <v>4.5000000000000005E-3</v>
      </c>
      <c r="H1060" s="72">
        <v>2.58</v>
      </c>
      <c r="I1060" s="12" t="s">
        <v>285</v>
      </c>
      <c r="J1060" s="72" t="s">
        <v>1119</v>
      </c>
      <c r="T1060" s="318" t="str">
        <f t="shared" si="199"/>
        <v>乗用車</v>
      </c>
      <c r="U1060" s="300" t="str">
        <f t="shared" si="200"/>
        <v>軽油</v>
      </c>
      <c r="V1060" s="300" t="str">
        <f t="shared" si="201"/>
        <v>全て</v>
      </c>
      <c r="W1060" s="300" t="str">
        <f t="shared" si="202"/>
        <v>H21</v>
      </c>
      <c r="X1060" s="301" t="str">
        <f t="shared" si="203"/>
        <v>QDA</v>
      </c>
      <c r="Y1060" s="380" t="s">
        <v>1705</v>
      </c>
      <c r="Z1060" s="300">
        <f t="shared" si="204"/>
        <v>7.2000000000000008E-2</v>
      </c>
      <c r="AA1060" s="300">
        <f t="shared" si="205"/>
        <v>4.5000000000000005E-3</v>
      </c>
      <c r="AB1060" s="361">
        <f t="shared" si="206"/>
        <v>2.58</v>
      </c>
      <c r="AC1060" s="269"/>
      <c r="AD1060" s="269"/>
    </row>
    <row r="1061" spans="1:30" x14ac:dyDescent="0.2">
      <c r="A1061" s="72" t="str">
        <f t="shared" si="207"/>
        <v>乗0軽QCA</v>
      </c>
      <c r="B1061" s="72" t="s">
        <v>963</v>
      </c>
      <c r="C1061" s="72" t="s">
        <v>954</v>
      </c>
      <c r="D1061" s="72" t="s">
        <v>1100</v>
      </c>
      <c r="E1061" s="72" t="s">
        <v>563</v>
      </c>
      <c r="F1061" s="72">
        <v>7.2000000000000008E-2</v>
      </c>
      <c r="G1061" s="72">
        <v>4.5000000000000005E-3</v>
      </c>
      <c r="H1061" s="72">
        <v>2.58</v>
      </c>
      <c r="I1061" s="12" t="s">
        <v>241</v>
      </c>
      <c r="J1061" s="72" t="s">
        <v>513</v>
      </c>
      <c r="T1061" s="318" t="str">
        <f t="shared" si="199"/>
        <v>乗用車</v>
      </c>
      <c r="U1061" s="300" t="str">
        <f t="shared" si="200"/>
        <v>軽油</v>
      </c>
      <c r="V1061" s="300" t="str">
        <f t="shared" si="201"/>
        <v>全て</v>
      </c>
      <c r="W1061" s="300" t="str">
        <f t="shared" si="202"/>
        <v>H21</v>
      </c>
      <c r="X1061" s="301" t="str">
        <f t="shared" si="203"/>
        <v>QCA</v>
      </c>
      <c r="Y1061" s="380" t="s">
        <v>1705</v>
      </c>
      <c r="Z1061" s="300">
        <f t="shared" si="204"/>
        <v>7.2000000000000008E-2</v>
      </c>
      <c r="AA1061" s="300">
        <f t="shared" si="205"/>
        <v>4.5000000000000005E-3</v>
      </c>
      <c r="AB1061" s="361">
        <f t="shared" si="206"/>
        <v>2.58</v>
      </c>
      <c r="AC1061" s="269"/>
      <c r="AD1061" s="269"/>
    </row>
    <row r="1062" spans="1:30" x14ac:dyDescent="0.2">
      <c r="A1062" s="72" t="str">
        <f t="shared" si="207"/>
        <v>乗0軽QMA</v>
      </c>
      <c r="B1062" s="72" t="s">
        <v>963</v>
      </c>
      <c r="C1062" s="72" t="s">
        <v>954</v>
      </c>
      <c r="D1062" s="72" t="s">
        <v>1100</v>
      </c>
      <c r="E1062" s="72" t="s">
        <v>564</v>
      </c>
      <c r="F1062" s="72">
        <v>7.2000000000000008E-2</v>
      </c>
      <c r="G1062" s="72">
        <v>4.5000000000000005E-3</v>
      </c>
      <c r="H1062" s="72">
        <v>2.58</v>
      </c>
      <c r="I1062" s="12" t="s">
        <v>498</v>
      </c>
      <c r="J1062" s="72" t="s">
        <v>515</v>
      </c>
      <c r="T1062" s="318" t="str">
        <f t="shared" si="199"/>
        <v>乗用車</v>
      </c>
      <c r="U1062" s="300" t="str">
        <f t="shared" si="200"/>
        <v>軽油</v>
      </c>
      <c r="V1062" s="300" t="str">
        <f t="shared" si="201"/>
        <v>全て</v>
      </c>
      <c r="W1062" s="300" t="str">
        <f t="shared" si="202"/>
        <v>H21</v>
      </c>
      <c r="X1062" s="301" t="str">
        <f t="shared" si="203"/>
        <v>QMA</v>
      </c>
      <c r="Y1062" s="380" t="s">
        <v>1705</v>
      </c>
      <c r="Z1062" s="300">
        <f t="shared" si="204"/>
        <v>7.2000000000000008E-2</v>
      </c>
      <c r="AA1062" s="300">
        <f t="shared" si="205"/>
        <v>4.5000000000000005E-3</v>
      </c>
      <c r="AB1062" s="361">
        <f t="shared" si="206"/>
        <v>2.58</v>
      </c>
      <c r="AC1062" s="269"/>
      <c r="AD1062" s="269"/>
    </row>
    <row r="1063" spans="1:30" x14ac:dyDescent="0.2">
      <c r="A1063" s="72" t="str">
        <f t="shared" ref="A1063:A1074" si="208">CONCATENATE(C1063,E1063)</f>
        <v>乗0軽3DA</v>
      </c>
      <c r="B1063" s="72" t="s">
        <v>963</v>
      </c>
      <c r="C1063" s="72" t="s">
        <v>954</v>
      </c>
      <c r="D1063" s="291" t="s">
        <v>1289</v>
      </c>
      <c r="E1063" s="291" t="s">
        <v>1442</v>
      </c>
      <c r="F1063" s="291">
        <v>0.15</v>
      </c>
      <c r="G1063" s="291">
        <v>5.0000000000000001E-3</v>
      </c>
      <c r="H1063" s="72">
        <v>2.58</v>
      </c>
      <c r="I1063" s="12" t="s">
        <v>1745</v>
      </c>
      <c r="T1063" s="318" t="str">
        <f t="shared" si="199"/>
        <v>乗用車</v>
      </c>
      <c r="U1063" s="300" t="str">
        <f t="shared" si="200"/>
        <v>軽油</v>
      </c>
      <c r="V1063" s="300" t="str">
        <f t="shared" si="201"/>
        <v>全て</v>
      </c>
      <c r="W1063" s="300" t="str">
        <f t="shared" si="202"/>
        <v>H30</v>
      </c>
      <c r="X1063" s="301" t="str">
        <f t="shared" si="203"/>
        <v>3DA</v>
      </c>
      <c r="Y1063" s="363"/>
      <c r="Z1063" s="300">
        <f t="shared" si="204"/>
        <v>0.15</v>
      </c>
      <c r="AA1063" s="300">
        <f t="shared" si="205"/>
        <v>5.0000000000000001E-3</v>
      </c>
      <c r="AB1063" s="361">
        <f t="shared" si="206"/>
        <v>2.58</v>
      </c>
      <c r="AC1063" s="269"/>
      <c r="AD1063" s="269"/>
    </row>
    <row r="1064" spans="1:30" x14ac:dyDescent="0.2">
      <c r="A1064" s="72" t="str">
        <f t="shared" si="208"/>
        <v>乗0軽3CA</v>
      </c>
      <c r="B1064" s="72" t="s">
        <v>963</v>
      </c>
      <c r="C1064" s="72" t="s">
        <v>954</v>
      </c>
      <c r="D1064" s="291" t="s">
        <v>1290</v>
      </c>
      <c r="E1064" s="291" t="s">
        <v>1443</v>
      </c>
      <c r="F1064" s="72">
        <v>7.4999999999999997E-2</v>
      </c>
      <c r="G1064" s="291">
        <v>2.5000000000000001E-3</v>
      </c>
      <c r="H1064" s="72">
        <v>2.58</v>
      </c>
      <c r="I1064" s="12" t="s">
        <v>241</v>
      </c>
      <c r="T1064" s="318" t="str">
        <f t="shared" si="199"/>
        <v>乗用車</v>
      </c>
      <c r="U1064" s="300" t="str">
        <f t="shared" si="200"/>
        <v>軽油</v>
      </c>
      <c r="V1064" s="300" t="str">
        <f t="shared" si="201"/>
        <v>全て</v>
      </c>
      <c r="W1064" s="300" t="str">
        <f t="shared" si="202"/>
        <v>H30</v>
      </c>
      <c r="X1064" s="301" t="str">
        <f t="shared" si="203"/>
        <v>3CA</v>
      </c>
      <c r="Y1064" s="363"/>
      <c r="Z1064" s="300">
        <f t="shared" si="204"/>
        <v>7.4999999999999997E-2</v>
      </c>
      <c r="AA1064" s="300">
        <f t="shared" si="205"/>
        <v>2.5000000000000001E-3</v>
      </c>
      <c r="AB1064" s="361">
        <f t="shared" si="206"/>
        <v>2.58</v>
      </c>
      <c r="AC1064" s="269"/>
      <c r="AD1064" s="269"/>
    </row>
    <row r="1065" spans="1:30" x14ac:dyDescent="0.2">
      <c r="A1065" s="72" t="str">
        <f t="shared" si="208"/>
        <v>乗0軽3MA</v>
      </c>
      <c r="B1065" s="72" t="s">
        <v>963</v>
      </c>
      <c r="C1065" s="72" t="s">
        <v>954</v>
      </c>
      <c r="D1065" s="291" t="s">
        <v>1291</v>
      </c>
      <c r="E1065" s="291" t="s">
        <v>1444</v>
      </c>
      <c r="F1065" s="72">
        <v>3.7499999999999999E-2</v>
      </c>
      <c r="G1065" s="291">
        <v>1.25E-3</v>
      </c>
      <c r="H1065" s="72">
        <v>2.58</v>
      </c>
      <c r="I1065" s="12" t="s">
        <v>498</v>
      </c>
      <c r="T1065" s="318" t="str">
        <f t="shared" si="199"/>
        <v>乗用車</v>
      </c>
      <c r="U1065" s="300" t="str">
        <f t="shared" si="200"/>
        <v>軽油</v>
      </c>
      <c r="V1065" s="300" t="str">
        <f t="shared" si="201"/>
        <v>全て</v>
      </c>
      <c r="W1065" s="300" t="str">
        <f t="shared" si="202"/>
        <v>H30</v>
      </c>
      <c r="X1065" s="301" t="str">
        <f t="shared" si="203"/>
        <v>3MA</v>
      </c>
      <c r="Y1065" s="363"/>
      <c r="Z1065" s="300">
        <f t="shared" si="204"/>
        <v>3.7499999999999999E-2</v>
      </c>
      <c r="AA1065" s="300">
        <f t="shared" si="205"/>
        <v>1.25E-3</v>
      </c>
      <c r="AB1065" s="361">
        <f t="shared" si="206"/>
        <v>2.58</v>
      </c>
      <c r="AC1065" s="269"/>
      <c r="AD1065" s="269"/>
    </row>
    <row r="1066" spans="1:30" x14ac:dyDescent="0.2">
      <c r="A1066" s="72" t="str">
        <f t="shared" si="208"/>
        <v>乗0軽4DA</v>
      </c>
      <c r="B1066" s="72" t="s">
        <v>963</v>
      </c>
      <c r="C1066" s="72" t="s">
        <v>954</v>
      </c>
      <c r="D1066" s="291" t="s">
        <v>1288</v>
      </c>
      <c r="E1066" s="291" t="s">
        <v>1445</v>
      </c>
      <c r="F1066" s="72">
        <v>0.11249999999999999</v>
      </c>
      <c r="G1066" s="291">
        <v>3.7499999999999994E-3</v>
      </c>
      <c r="H1066" s="72">
        <v>2.58</v>
      </c>
      <c r="I1066" s="12" t="s">
        <v>1745</v>
      </c>
      <c r="T1066" s="318" t="str">
        <f t="shared" si="199"/>
        <v>乗用車</v>
      </c>
      <c r="U1066" s="300" t="str">
        <f t="shared" si="200"/>
        <v>軽油</v>
      </c>
      <c r="V1066" s="300" t="str">
        <f t="shared" si="201"/>
        <v>全て</v>
      </c>
      <c r="W1066" s="300" t="str">
        <f t="shared" si="202"/>
        <v>H30</v>
      </c>
      <c r="X1066" s="301" t="str">
        <f t="shared" si="203"/>
        <v>4DA</v>
      </c>
      <c r="Y1066" s="380" t="s">
        <v>1704</v>
      </c>
      <c r="Z1066" s="300">
        <f t="shared" si="204"/>
        <v>0.11249999999999999</v>
      </c>
      <c r="AA1066" s="300">
        <f t="shared" si="205"/>
        <v>3.7499999999999994E-3</v>
      </c>
      <c r="AB1066" s="361">
        <f t="shared" si="206"/>
        <v>2.58</v>
      </c>
      <c r="AC1066" s="269"/>
      <c r="AD1066" s="269"/>
    </row>
    <row r="1067" spans="1:30" x14ac:dyDescent="0.2">
      <c r="A1067" s="72" t="str">
        <f t="shared" si="208"/>
        <v>乗0軽4CA</v>
      </c>
      <c r="B1067" s="72" t="s">
        <v>963</v>
      </c>
      <c r="C1067" s="72" t="s">
        <v>954</v>
      </c>
      <c r="D1067" s="291" t="s">
        <v>1291</v>
      </c>
      <c r="E1067" s="291" t="s">
        <v>1446</v>
      </c>
      <c r="F1067" s="72">
        <v>0.11249999999999999</v>
      </c>
      <c r="G1067" s="291">
        <v>3.7499999999999994E-3</v>
      </c>
      <c r="H1067" s="72">
        <v>2.58</v>
      </c>
      <c r="I1067" s="12" t="s">
        <v>241</v>
      </c>
      <c r="T1067" s="318" t="str">
        <f t="shared" si="199"/>
        <v>乗用車</v>
      </c>
      <c r="U1067" s="300" t="str">
        <f t="shared" si="200"/>
        <v>軽油</v>
      </c>
      <c r="V1067" s="300" t="str">
        <f t="shared" si="201"/>
        <v>全て</v>
      </c>
      <c r="W1067" s="300" t="str">
        <f t="shared" si="202"/>
        <v>H30</v>
      </c>
      <c r="X1067" s="301" t="str">
        <f t="shared" si="203"/>
        <v>4CA</v>
      </c>
      <c r="Y1067" s="380" t="s">
        <v>1704</v>
      </c>
      <c r="Z1067" s="300">
        <f t="shared" si="204"/>
        <v>0.11249999999999999</v>
      </c>
      <c r="AA1067" s="300">
        <f t="shared" si="205"/>
        <v>3.7499999999999994E-3</v>
      </c>
      <c r="AB1067" s="361">
        <f t="shared" si="206"/>
        <v>2.58</v>
      </c>
      <c r="AC1067" s="269"/>
      <c r="AD1067" s="231"/>
    </row>
    <row r="1068" spans="1:30" x14ac:dyDescent="0.2">
      <c r="A1068" s="72" t="str">
        <f t="shared" si="208"/>
        <v>乗0軽4MA</v>
      </c>
      <c r="B1068" s="72" t="s">
        <v>963</v>
      </c>
      <c r="C1068" s="72" t="s">
        <v>954</v>
      </c>
      <c r="D1068" s="291" t="s">
        <v>1288</v>
      </c>
      <c r="E1068" s="291" t="s">
        <v>1447</v>
      </c>
      <c r="F1068" s="72">
        <v>0.11249999999999999</v>
      </c>
      <c r="G1068" s="291">
        <v>3.7499999999999994E-3</v>
      </c>
      <c r="H1068" s="72">
        <v>2.58</v>
      </c>
      <c r="I1068" s="12" t="s">
        <v>498</v>
      </c>
      <c r="T1068" s="318" t="str">
        <f t="shared" si="199"/>
        <v>乗用車</v>
      </c>
      <c r="U1068" s="300" t="str">
        <f t="shared" si="200"/>
        <v>軽油</v>
      </c>
      <c r="V1068" s="300" t="str">
        <f t="shared" si="201"/>
        <v>全て</v>
      </c>
      <c r="W1068" s="300" t="str">
        <f t="shared" si="202"/>
        <v>H30</v>
      </c>
      <c r="X1068" s="301" t="str">
        <f t="shared" si="203"/>
        <v>4MA</v>
      </c>
      <c r="Y1068" s="380" t="s">
        <v>1704</v>
      </c>
      <c r="Z1068" s="300">
        <f t="shared" si="204"/>
        <v>0.11249999999999999</v>
      </c>
      <c r="AA1068" s="300">
        <f t="shared" si="205"/>
        <v>3.7499999999999994E-3</v>
      </c>
      <c r="AB1068" s="361">
        <f t="shared" si="206"/>
        <v>2.58</v>
      </c>
      <c r="AC1068" s="269"/>
      <c r="AD1068" s="231"/>
    </row>
    <row r="1069" spans="1:30" x14ac:dyDescent="0.2">
      <c r="A1069" s="72" t="str">
        <f t="shared" si="208"/>
        <v>乗0軽5DA</v>
      </c>
      <c r="B1069" s="72" t="s">
        <v>963</v>
      </c>
      <c r="C1069" s="72" t="s">
        <v>954</v>
      </c>
      <c r="D1069" s="291" t="s">
        <v>1291</v>
      </c>
      <c r="E1069" s="291" t="s">
        <v>1449</v>
      </c>
      <c r="F1069" s="72">
        <v>7.4999999999999997E-2</v>
      </c>
      <c r="G1069" s="291">
        <v>2.5000000000000001E-3</v>
      </c>
      <c r="H1069" s="72">
        <v>2.58</v>
      </c>
      <c r="I1069" s="12" t="s">
        <v>1745</v>
      </c>
      <c r="T1069" s="318" t="str">
        <f t="shared" si="199"/>
        <v>乗用車</v>
      </c>
      <c r="U1069" s="300" t="str">
        <f t="shared" si="200"/>
        <v>軽油</v>
      </c>
      <c r="V1069" s="300" t="str">
        <f t="shared" si="201"/>
        <v>全て</v>
      </c>
      <c r="W1069" s="300" t="str">
        <f t="shared" si="202"/>
        <v>H30</v>
      </c>
      <c r="X1069" s="301" t="str">
        <f t="shared" si="203"/>
        <v>5DA</v>
      </c>
      <c r="Y1069" s="380" t="s">
        <v>1057</v>
      </c>
      <c r="Z1069" s="300">
        <f t="shared" si="204"/>
        <v>7.4999999999999997E-2</v>
      </c>
      <c r="AA1069" s="300">
        <f t="shared" si="205"/>
        <v>2.5000000000000001E-3</v>
      </c>
      <c r="AB1069" s="361">
        <f t="shared" si="206"/>
        <v>2.58</v>
      </c>
      <c r="AC1069" s="231"/>
      <c r="AD1069" s="231"/>
    </row>
    <row r="1070" spans="1:30" x14ac:dyDescent="0.2">
      <c r="A1070" s="72" t="str">
        <f t="shared" si="208"/>
        <v>乗0軽5CA</v>
      </c>
      <c r="B1070" s="72" t="s">
        <v>963</v>
      </c>
      <c r="C1070" s="72" t="s">
        <v>954</v>
      </c>
      <c r="D1070" s="291" t="s">
        <v>1288</v>
      </c>
      <c r="E1070" s="291" t="s">
        <v>1450</v>
      </c>
      <c r="F1070" s="72">
        <v>7.4999999999999997E-2</v>
      </c>
      <c r="G1070" s="291">
        <v>2.5000000000000001E-3</v>
      </c>
      <c r="H1070" s="72">
        <v>2.58</v>
      </c>
      <c r="I1070" s="12" t="s">
        <v>241</v>
      </c>
      <c r="T1070" s="318" t="str">
        <f t="shared" si="199"/>
        <v>乗用車</v>
      </c>
      <c r="U1070" s="300" t="str">
        <f t="shared" si="200"/>
        <v>軽油</v>
      </c>
      <c r="V1070" s="300" t="str">
        <f t="shared" si="201"/>
        <v>全て</v>
      </c>
      <c r="W1070" s="300" t="str">
        <f t="shared" si="202"/>
        <v>H30</v>
      </c>
      <c r="X1070" s="301" t="str">
        <f t="shared" si="203"/>
        <v>5CA</v>
      </c>
      <c r="Y1070" s="380" t="s">
        <v>1057</v>
      </c>
      <c r="Z1070" s="300">
        <f t="shared" si="204"/>
        <v>7.4999999999999997E-2</v>
      </c>
      <c r="AA1070" s="300">
        <f t="shared" si="205"/>
        <v>2.5000000000000001E-3</v>
      </c>
      <c r="AB1070" s="361">
        <f t="shared" si="206"/>
        <v>2.58</v>
      </c>
      <c r="AC1070" s="231"/>
    </row>
    <row r="1071" spans="1:30" x14ac:dyDescent="0.2">
      <c r="A1071" s="72" t="str">
        <f t="shared" si="208"/>
        <v>乗0軽5MA</v>
      </c>
      <c r="B1071" s="72" t="s">
        <v>963</v>
      </c>
      <c r="C1071" s="72" t="s">
        <v>954</v>
      </c>
      <c r="D1071" s="291" t="s">
        <v>1291</v>
      </c>
      <c r="E1071" s="291" t="s">
        <v>1451</v>
      </c>
      <c r="F1071" s="72">
        <v>7.4999999999999997E-2</v>
      </c>
      <c r="G1071" s="291">
        <v>2.5000000000000001E-3</v>
      </c>
      <c r="H1071" s="72">
        <v>2.58</v>
      </c>
      <c r="I1071" s="12" t="s">
        <v>498</v>
      </c>
      <c r="T1071" s="318" t="str">
        <f t="shared" si="199"/>
        <v>乗用車</v>
      </c>
      <c r="U1071" s="300" t="str">
        <f t="shared" si="200"/>
        <v>軽油</v>
      </c>
      <c r="V1071" s="300" t="str">
        <f t="shared" si="201"/>
        <v>全て</v>
      </c>
      <c r="W1071" s="300" t="str">
        <f t="shared" si="202"/>
        <v>H30</v>
      </c>
      <c r="X1071" s="301" t="str">
        <f t="shared" si="203"/>
        <v>5MA</v>
      </c>
      <c r="Y1071" s="380" t="s">
        <v>1057</v>
      </c>
      <c r="Z1071" s="300">
        <f t="shared" si="204"/>
        <v>7.4999999999999997E-2</v>
      </c>
      <c r="AA1071" s="300">
        <f t="shared" si="205"/>
        <v>2.5000000000000001E-3</v>
      </c>
      <c r="AB1071" s="361">
        <f t="shared" si="206"/>
        <v>2.58</v>
      </c>
      <c r="AC1071" s="231"/>
    </row>
    <row r="1072" spans="1:30" x14ac:dyDescent="0.2">
      <c r="A1072" s="72" t="str">
        <f t="shared" si="208"/>
        <v>乗0軽6DA</v>
      </c>
      <c r="B1072" s="72" t="s">
        <v>963</v>
      </c>
      <c r="C1072" s="72" t="s">
        <v>954</v>
      </c>
      <c r="D1072" s="291" t="s">
        <v>1288</v>
      </c>
      <c r="E1072" s="291" t="s">
        <v>1452</v>
      </c>
      <c r="F1072" s="72">
        <v>3.7499999999999999E-2</v>
      </c>
      <c r="G1072" s="291">
        <v>1.25E-3</v>
      </c>
      <c r="H1072" s="72">
        <v>2.58</v>
      </c>
      <c r="I1072" s="12" t="s">
        <v>1745</v>
      </c>
      <c r="T1072" s="318" t="str">
        <f t="shared" si="199"/>
        <v>乗用車</v>
      </c>
      <c r="U1072" s="300" t="str">
        <f t="shared" si="200"/>
        <v>軽油</v>
      </c>
      <c r="V1072" s="300" t="str">
        <f t="shared" si="201"/>
        <v>全て</v>
      </c>
      <c r="W1072" s="300" t="str">
        <f t="shared" si="202"/>
        <v>H30</v>
      </c>
      <c r="X1072" s="301" t="str">
        <f t="shared" si="203"/>
        <v>6DA</v>
      </c>
      <c r="Y1072" s="380" t="s">
        <v>1706</v>
      </c>
      <c r="Z1072" s="300">
        <f t="shared" si="204"/>
        <v>3.7499999999999999E-2</v>
      </c>
      <c r="AA1072" s="300">
        <f t="shared" si="205"/>
        <v>1.25E-3</v>
      </c>
      <c r="AB1072" s="361">
        <f t="shared" si="206"/>
        <v>2.58</v>
      </c>
    </row>
    <row r="1073" spans="1:28" x14ac:dyDescent="0.2">
      <c r="A1073" s="72" t="str">
        <f t="shared" si="208"/>
        <v>乗0軽6CA</v>
      </c>
      <c r="B1073" s="72" t="s">
        <v>963</v>
      </c>
      <c r="C1073" s="72" t="s">
        <v>954</v>
      </c>
      <c r="D1073" s="291" t="s">
        <v>1291</v>
      </c>
      <c r="E1073" s="291" t="s">
        <v>1453</v>
      </c>
      <c r="F1073" s="72">
        <v>3.7499999999999999E-2</v>
      </c>
      <c r="G1073" s="291">
        <v>1.25E-3</v>
      </c>
      <c r="H1073" s="72">
        <v>2.58</v>
      </c>
      <c r="I1073" s="12" t="s">
        <v>241</v>
      </c>
      <c r="T1073" s="318" t="str">
        <f t="shared" si="199"/>
        <v>乗用車</v>
      </c>
      <c r="U1073" s="300" t="str">
        <f t="shared" si="200"/>
        <v>軽油</v>
      </c>
      <c r="V1073" s="300" t="str">
        <f t="shared" si="201"/>
        <v>全て</v>
      </c>
      <c r="W1073" s="300" t="str">
        <f t="shared" si="202"/>
        <v>H30</v>
      </c>
      <c r="X1073" s="301" t="str">
        <f t="shared" si="203"/>
        <v>6CA</v>
      </c>
      <c r="Y1073" s="380" t="s">
        <v>1706</v>
      </c>
      <c r="Z1073" s="300">
        <f t="shared" si="204"/>
        <v>3.7499999999999999E-2</v>
      </c>
      <c r="AA1073" s="300">
        <f t="shared" si="205"/>
        <v>1.25E-3</v>
      </c>
      <c r="AB1073" s="361">
        <f t="shared" si="206"/>
        <v>2.58</v>
      </c>
    </row>
    <row r="1074" spans="1:28" x14ac:dyDescent="0.2">
      <c r="A1074" s="72" t="str">
        <f t="shared" si="208"/>
        <v>乗0軽6MA</v>
      </c>
      <c r="B1074" s="72" t="s">
        <v>963</v>
      </c>
      <c r="C1074" s="72" t="s">
        <v>954</v>
      </c>
      <c r="D1074" s="291" t="s">
        <v>1288</v>
      </c>
      <c r="E1074" s="291" t="s">
        <v>1454</v>
      </c>
      <c r="F1074" s="72">
        <v>3.7499999999999999E-2</v>
      </c>
      <c r="G1074" s="291">
        <v>1.25E-3</v>
      </c>
      <c r="H1074" s="72">
        <v>2.58</v>
      </c>
      <c r="I1074" s="12" t="s">
        <v>498</v>
      </c>
      <c r="T1074" s="318" t="str">
        <f t="shared" si="199"/>
        <v>乗用車</v>
      </c>
      <c r="U1074" s="300" t="str">
        <f t="shared" si="200"/>
        <v>軽油</v>
      </c>
      <c r="V1074" s="300" t="str">
        <f t="shared" si="201"/>
        <v>全て</v>
      </c>
      <c r="W1074" s="300" t="str">
        <f t="shared" si="202"/>
        <v>H30</v>
      </c>
      <c r="X1074" s="301" t="str">
        <f t="shared" si="203"/>
        <v>6MA</v>
      </c>
      <c r="Y1074" s="380" t="s">
        <v>1706</v>
      </c>
      <c r="Z1074" s="300">
        <f t="shared" si="204"/>
        <v>3.7499999999999999E-2</v>
      </c>
      <c r="AA1074" s="300">
        <f t="shared" si="205"/>
        <v>1.25E-3</v>
      </c>
      <c r="AB1074" s="361">
        <f t="shared" si="206"/>
        <v>2.58</v>
      </c>
    </row>
    <row r="1075" spans="1:28" x14ac:dyDescent="0.2">
      <c r="A1075" s="72" t="str">
        <f t="shared" ref="A1075:A1093" si="209">CONCATENATE(C1075,E1075)</f>
        <v>乗0CTN</v>
      </c>
      <c r="B1075" s="72" t="s">
        <v>969</v>
      </c>
      <c r="C1075" s="72" t="s">
        <v>968</v>
      </c>
      <c r="D1075" s="72" t="s">
        <v>15</v>
      </c>
      <c r="E1075" s="72" t="s">
        <v>83</v>
      </c>
      <c r="F1075" s="72">
        <v>0.03</v>
      </c>
      <c r="G1075" s="72">
        <v>0</v>
      </c>
      <c r="H1075" s="72">
        <v>2.23</v>
      </c>
      <c r="I1075" s="12" t="s">
        <v>47</v>
      </c>
      <c r="J1075" s="72" t="s">
        <v>409</v>
      </c>
      <c r="T1075" s="318" t="str">
        <f t="shared" si="199"/>
        <v>乗用車</v>
      </c>
      <c r="U1075" s="300" t="str">
        <f t="shared" si="200"/>
        <v>CNG</v>
      </c>
      <c r="V1075" s="300" t="str">
        <f t="shared" si="201"/>
        <v>全て</v>
      </c>
      <c r="W1075" s="300" t="str">
        <f t="shared" si="202"/>
        <v>H12</v>
      </c>
      <c r="X1075" s="301" t="str">
        <f t="shared" si="203"/>
        <v>TN</v>
      </c>
      <c r="Y1075" s="380" t="s">
        <v>1729</v>
      </c>
      <c r="Z1075" s="300">
        <f t="shared" si="204"/>
        <v>0.03</v>
      </c>
      <c r="AA1075" s="300">
        <f t="shared" si="205"/>
        <v>0</v>
      </c>
      <c r="AB1075" s="361">
        <f t="shared" si="206"/>
        <v>2.23</v>
      </c>
    </row>
    <row r="1076" spans="1:28" x14ac:dyDescent="0.2">
      <c r="A1076" s="72" t="str">
        <f t="shared" si="209"/>
        <v>乗0CLN</v>
      </c>
      <c r="B1076" s="72" t="s">
        <v>969</v>
      </c>
      <c r="C1076" s="72" t="s">
        <v>968</v>
      </c>
      <c r="D1076" s="72" t="s">
        <v>15</v>
      </c>
      <c r="E1076" s="72" t="s">
        <v>75</v>
      </c>
      <c r="F1076" s="72">
        <v>0.02</v>
      </c>
      <c r="G1076" s="72">
        <v>0</v>
      </c>
      <c r="H1076" s="72">
        <v>2.23</v>
      </c>
      <c r="I1076" s="12" t="s">
        <v>47</v>
      </c>
      <c r="J1076" s="72" t="s">
        <v>410</v>
      </c>
      <c r="T1076" s="318" t="str">
        <f t="shared" si="199"/>
        <v>乗用車</v>
      </c>
      <c r="U1076" s="300" t="str">
        <f t="shared" si="200"/>
        <v>CNG</v>
      </c>
      <c r="V1076" s="300" t="str">
        <f t="shared" si="201"/>
        <v>全て</v>
      </c>
      <c r="W1076" s="300" t="str">
        <f t="shared" si="202"/>
        <v>H12</v>
      </c>
      <c r="X1076" s="301" t="str">
        <f t="shared" si="203"/>
        <v>LN</v>
      </c>
      <c r="Y1076" s="380" t="s">
        <v>1730</v>
      </c>
      <c r="Z1076" s="300">
        <f t="shared" si="204"/>
        <v>0.02</v>
      </c>
      <c r="AA1076" s="300">
        <f t="shared" si="205"/>
        <v>0</v>
      </c>
      <c r="AB1076" s="361">
        <f t="shared" si="206"/>
        <v>2.23</v>
      </c>
    </row>
    <row r="1077" spans="1:28" x14ac:dyDescent="0.2">
      <c r="A1077" s="72" t="str">
        <f t="shared" si="209"/>
        <v>乗0CUN</v>
      </c>
      <c r="B1077" s="72" t="s">
        <v>969</v>
      </c>
      <c r="C1077" s="72" t="s">
        <v>968</v>
      </c>
      <c r="D1077" s="72" t="s">
        <v>15</v>
      </c>
      <c r="E1077" s="72" t="s">
        <v>90</v>
      </c>
      <c r="F1077" s="72">
        <v>0.01</v>
      </c>
      <c r="G1077" s="72">
        <v>0</v>
      </c>
      <c r="H1077" s="72">
        <v>2.23</v>
      </c>
      <c r="I1077" s="12" t="s">
        <v>47</v>
      </c>
      <c r="J1077" s="72" t="s">
        <v>411</v>
      </c>
      <c r="T1077" s="318" t="str">
        <f t="shared" si="199"/>
        <v>乗用車</v>
      </c>
      <c r="U1077" s="300" t="str">
        <f t="shared" si="200"/>
        <v>CNG</v>
      </c>
      <c r="V1077" s="300" t="str">
        <f t="shared" si="201"/>
        <v>全て</v>
      </c>
      <c r="W1077" s="300" t="str">
        <f t="shared" si="202"/>
        <v>H12</v>
      </c>
      <c r="X1077" s="301" t="str">
        <f t="shared" si="203"/>
        <v>UN</v>
      </c>
      <c r="Y1077" s="380" t="s">
        <v>1731</v>
      </c>
      <c r="Z1077" s="300">
        <f t="shared" si="204"/>
        <v>0.01</v>
      </c>
      <c r="AA1077" s="300">
        <f t="shared" si="205"/>
        <v>0</v>
      </c>
      <c r="AB1077" s="361">
        <f t="shared" si="206"/>
        <v>2.23</v>
      </c>
    </row>
    <row r="1078" spans="1:28" x14ac:dyDescent="0.2">
      <c r="A1078" s="72" t="str">
        <f t="shared" si="209"/>
        <v>乗0CAFA</v>
      </c>
      <c r="B1078" s="72" t="s">
        <v>969</v>
      </c>
      <c r="C1078" s="72" t="s">
        <v>968</v>
      </c>
      <c r="D1078" s="72" t="s">
        <v>839</v>
      </c>
      <c r="E1078" s="72" t="s">
        <v>565</v>
      </c>
      <c r="F1078" s="72">
        <v>2.5000000000000001E-2</v>
      </c>
      <c r="G1078" s="72">
        <v>0</v>
      </c>
      <c r="H1078" s="72">
        <v>2.23</v>
      </c>
      <c r="I1078" s="12" t="s">
        <v>47</v>
      </c>
      <c r="J1078" s="72" t="s">
        <v>413</v>
      </c>
      <c r="T1078" s="318" t="str">
        <f t="shared" si="199"/>
        <v>乗用車</v>
      </c>
      <c r="U1078" s="300" t="str">
        <f t="shared" si="200"/>
        <v>CNG</v>
      </c>
      <c r="V1078" s="300" t="str">
        <f t="shared" si="201"/>
        <v>全て</v>
      </c>
      <c r="W1078" s="300" t="str">
        <f t="shared" si="202"/>
        <v>H17</v>
      </c>
      <c r="X1078" s="301" t="str">
        <f t="shared" si="203"/>
        <v>AFA</v>
      </c>
      <c r="Y1078" s="380"/>
      <c r="Z1078" s="300">
        <f t="shared" si="204"/>
        <v>2.5000000000000001E-2</v>
      </c>
      <c r="AA1078" s="300">
        <f t="shared" si="205"/>
        <v>0</v>
      </c>
      <c r="AB1078" s="361">
        <f t="shared" si="206"/>
        <v>2.23</v>
      </c>
    </row>
    <row r="1079" spans="1:28" x14ac:dyDescent="0.2">
      <c r="A1079" s="72" t="str">
        <f t="shared" si="209"/>
        <v>乗0CAFB</v>
      </c>
      <c r="B1079" s="72" t="s">
        <v>969</v>
      </c>
      <c r="C1079" s="72" t="s">
        <v>968</v>
      </c>
      <c r="D1079" s="72" t="s">
        <v>839</v>
      </c>
      <c r="E1079" s="72" t="s">
        <v>566</v>
      </c>
      <c r="F1079" s="72">
        <v>2.5000000000000001E-2</v>
      </c>
      <c r="G1079" s="72">
        <v>0</v>
      </c>
      <c r="H1079" s="72">
        <v>2.23</v>
      </c>
      <c r="I1079" s="12" t="s">
        <v>47</v>
      </c>
      <c r="J1079" s="72" t="s">
        <v>413</v>
      </c>
      <c r="T1079" s="318" t="str">
        <f t="shared" si="199"/>
        <v>乗用車</v>
      </c>
      <c r="U1079" s="300" t="str">
        <f t="shared" si="200"/>
        <v>CNG</v>
      </c>
      <c r="V1079" s="300" t="str">
        <f t="shared" si="201"/>
        <v>全て</v>
      </c>
      <c r="W1079" s="300" t="str">
        <f t="shared" si="202"/>
        <v>H17</v>
      </c>
      <c r="X1079" s="301" t="str">
        <f t="shared" si="203"/>
        <v>AFB</v>
      </c>
      <c r="Y1079" s="380"/>
      <c r="Z1079" s="300">
        <f t="shared" si="204"/>
        <v>2.5000000000000001E-2</v>
      </c>
      <c r="AA1079" s="300">
        <f t="shared" si="205"/>
        <v>0</v>
      </c>
      <c r="AB1079" s="361">
        <f t="shared" si="206"/>
        <v>2.23</v>
      </c>
    </row>
    <row r="1080" spans="1:28" x14ac:dyDescent="0.2">
      <c r="A1080" s="72" t="str">
        <f t="shared" si="209"/>
        <v>乗0CAEA</v>
      </c>
      <c r="B1080" s="72" t="s">
        <v>969</v>
      </c>
      <c r="C1080" s="72" t="s">
        <v>968</v>
      </c>
      <c r="D1080" s="72" t="s">
        <v>839</v>
      </c>
      <c r="E1080" s="72" t="s">
        <v>567</v>
      </c>
      <c r="F1080" s="72">
        <v>1.2500000000000001E-2</v>
      </c>
      <c r="G1080" s="72">
        <v>0</v>
      </c>
      <c r="H1080" s="72">
        <v>2.23</v>
      </c>
      <c r="I1080" s="12" t="s">
        <v>47</v>
      </c>
      <c r="J1080" s="72" t="s">
        <v>415</v>
      </c>
      <c r="T1080" s="318" t="str">
        <f t="shared" si="199"/>
        <v>乗用車</v>
      </c>
      <c r="U1080" s="300" t="str">
        <f t="shared" si="200"/>
        <v>CNG</v>
      </c>
      <c r="V1080" s="300" t="str">
        <f t="shared" si="201"/>
        <v>全て</v>
      </c>
      <c r="W1080" s="300" t="str">
        <f t="shared" si="202"/>
        <v>H17</v>
      </c>
      <c r="X1080" s="301" t="str">
        <f t="shared" si="203"/>
        <v>AEA</v>
      </c>
      <c r="Y1080" s="380"/>
      <c r="Z1080" s="300">
        <f t="shared" si="204"/>
        <v>1.2500000000000001E-2</v>
      </c>
      <c r="AA1080" s="300">
        <f t="shared" si="205"/>
        <v>0</v>
      </c>
      <c r="AB1080" s="361">
        <f t="shared" si="206"/>
        <v>2.23</v>
      </c>
    </row>
    <row r="1081" spans="1:28" x14ac:dyDescent="0.2">
      <c r="A1081" s="72" t="str">
        <f t="shared" si="209"/>
        <v>乗0CAEB</v>
      </c>
      <c r="B1081" s="72" t="s">
        <v>969</v>
      </c>
      <c r="C1081" s="72" t="s">
        <v>968</v>
      </c>
      <c r="D1081" s="72" t="s">
        <v>839</v>
      </c>
      <c r="E1081" s="72" t="s">
        <v>568</v>
      </c>
      <c r="F1081" s="72">
        <v>1.2500000000000001E-2</v>
      </c>
      <c r="G1081" s="72">
        <v>0</v>
      </c>
      <c r="H1081" s="72">
        <v>2.23</v>
      </c>
      <c r="I1081" s="12" t="s">
        <v>47</v>
      </c>
      <c r="J1081" s="72" t="s">
        <v>569</v>
      </c>
      <c r="T1081" s="318" t="str">
        <f t="shared" si="199"/>
        <v>乗用車</v>
      </c>
      <c r="U1081" s="300" t="str">
        <f t="shared" si="200"/>
        <v>CNG</v>
      </c>
      <c r="V1081" s="300" t="str">
        <f t="shared" si="201"/>
        <v>全て</v>
      </c>
      <c r="W1081" s="300" t="str">
        <f t="shared" si="202"/>
        <v>H17</v>
      </c>
      <c r="X1081" s="301" t="str">
        <f t="shared" si="203"/>
        <v>AEB</v>
      </c>
      <c r="Y1081" s="380"/>
      <c r="Z1081" s="300">
        <f t="shared" si="204"/>
        <v>1.2500000000000001E-2</v>
      </c>
      <c r="AA1081" s="300">
        <f t="shared" si="205"/>
        <v>0</v>
      </c>
      <c r="AB1081" s="361">
        <f t="shared" si="206"/>
        <v>2.23</v>
      </c>
    </row>
    <row r="1082" spans="1:28" x14ac:dyDescent="0.2">
      <c r="A1082" s="72" t="str">
        <f t="shared" si="209"/>
        <v>乗0CCEA</v>
      </c>
      <c r="B1082" s="72" t="s">
        <v>969</v>
      </c>
      <c r="C1082" s="72" t="s">
        <v>968</v>
      </c>
      <c r="D1082" s="72" t="s">
        <v>839</v>
      </c>
      <c r="E1082" s="72" t="s">
        <v>964</v>
      </c>
      <c r="F1082" s="72">
        <v>1.2500000000000001E-2</v>
      </c>
      <c r="G1082" s="72">
        <v>0</v>
      </c>
      <c r="H1082" s="72">
        <v>2.23</v>
      </c>
      <c r="I1082" s="12" t="s">
        <v>47</v>
      </c>
      <c r="J1082" s="72" t="s">
        <v>800</v>
      </c>
      <c r="T1082" s="318" t="str">
        <f t="shared" si="199"/>
        <v>乗用車</v>
      </c>
      <c r="U1082" s="300" t="str">
        <f t="shared" si="200"/>
        <v>CNG</v>
      </c>
      <c r="V1082" s="300" t="str">
        <f t="shared" si="201"/>
        <v>全て</v>
      </c>
      <c r="W1082" s="300" t="str">
        <f t="shared" si="202"/>
        <v>H17</v>
      </c>
      <c r="X1082" s="301" t="str">
        <f t="shared" si="203"/>
        <v>CEA</v>
      </c>
      <c r="Y1082" s="380" t="s">
        <v>1056</v>
      </c>
      <c r="Z1082" s="300">
        <f t="shared" si="204"/>
        <v>1.2500000000000001E-2</v>
      </c>
      <c r="AA1082" s="300">
        <f t="shared" si="205"/>
        <v>0</v>
      </c>
      <c r="AB1082" s="361">
        <f t="shared" si="206"/>
        <v>2.23</v>
      </c>
    </row>
    <row r="1083" spans="1:28" x14ac:dyDescent="0.2">
      <c r="A1083" s="72" t="str">
        <f t="shared" si="209"/>
        <v>乗0CCFA</v>
      </c>
      <c r="B1083" s="72" t="s">
        <v>969</v>
      </c>
      <c r="C1083" s="72" t="s">
        <v>968</v>
      </c>
      <c r="D1083" s="72" t="s">
        <v>839</v>
      </c>
      <c r="E1083" s="72" t="s">
        <v>965</v>
      </c>
      <c r="F1083" s="72">
        <v>1.2500000000000001E-2</v>
      </c>
      <c r="G1083" s="72">
        <v>0</v>
      </c>
      <c r="H1083" s="72">
        <v>2.23</v>
      </c>
      <c r="I1083" s="12" t="s">
        <v>47</v>
      </c>
      <c r="J1083" s="72" t="s">
        <v>799</v>
      </c>
      <c r="T1083" s="318" t="str">
        <f t="shared" si="199"/>
        <v>乗用車</v>
      </c>
      <c r="U1083" s="300" t="str">
        <f t="shared" si="200"/>
        <v>CNG</v>
      </c>
      <c r="V1083" s="300" t="str">
        <f t="shared" si="201"/>
        <v>全て</v>
      </c>
      <c r="W1083" s="300" t="str">
        <f t="shared" si="202"/>
        <v>H17</v>
      </c>
      <c r="X1083" s="301" t="str">
        <f t="shared" si="203"/>
        <v>CFA</v>
      </c>
      <c r="Y1083" s="380" t="s">
        <v>1056</v>
      </c>
      <c r="Z1083" s="300">
        <f t="shared" si="204"/>
        <v>1.2500000000000001E-2</v>
      </c>
      <c r="AA1083" s="300">
        <f t="shared" si="205"/>
        <v>0</v>
      </c>
      <c r="AB1083" s="361">
        <f t="shared" si="206"/>
        <v>2.23</v>
      </c>
    </row>
    <row r="1084" spans="1:28" x14ac:dyDescent="0.2">
      <c r="A1084" s="72" t="str">
        <f t="shared" si="209"/>
        <v>乗0CDEA</v>
      </c>
      <c r="B1084" s="72" t="s">
        <v>969</v>
      </c>
      <c r="C1084" s="72" t="s">
        <v>968</v>
      </c>
      <c r="D1084" s="72" t="s">
        <v>839</v>
      </c>
      <c r="E1084" s="72" t="s">
        <v>966</v>
      </c>
      <c r="F1084" s="72">
        <v>6.2500000000000003E-3</v>
      </c>
      <c r="G1084" s="72">
        <v>0</v>
      </c>
      <c r="H1084" s="72">
        <v>2.23</v>
      </c>
      <c r="I1084" s="12" t="s">
        <v>47</v>
      </c>
      <c r="J1084" s="72" t="s">
        <v>1127</v>
      </c>
      <c r="T1084" s="318" t="str">
        <f t="shared" si="199"/>
        <v>乗用車</v>
      </c>
      <c r="U1084" s="300" t="str">
        <f t="shared" si="200"/>
        <v>CNG</v>
      </c>
      <c r="V1084" s="300" t="str">
        <f t="shared" si="201"/>
        <v>全て</v>
      </c>
      <c r="W1084" s="300" t="str">
        <f t="shared" si="202"/>
        <v>H17</v>
      </c>
      <c r="X1084" s="301" t="str">
        <f t="shared" si="203"/>
        <v>DEA</v>
      </c>
      <c r="Y1084" s="380" t="s">
        <v>1057</v>
      </c>
      <c r="Z1084" s="300">
        <f t="shared" si="204"/>
        <v>6.2500000000000003E-3</v>
      </c>
      <c r="AA1084" s="300">
        <f t="shared" si="205"/>
        <v>0</v>
      </c>
      <c r="AB1084" s="361">
        <f t="shared" si="206"/>
        <v>2.23</v>
      </c>
    </row>
    <row r="1085" spans="1:28" x14ac:dyDescent="0.2">
      <c r="A1085" s="72" t="str">
        <f t="shared" si="209"/>
        <v>乗0CDFA</v>
      </c>
      <c r="B1085" s="72" t="s">
        <v>969</v>
      </c>
      <c r="C1085" s="72" t="s">
        <v>968</v>
      </c>
      <c r="D1085" s="72" t="s">
        <v>839</v>
      </c>
      <c r="E1085" s="72" t="s">
        <v>967</v>
      </c>
      <c r="F1085" s="72">
        <v>6.2500000000000003E-3</v>
      </c>
      <c r="G1085" s="72">
        <v>0</v>
      </c>
      <c r="H1085" s="72">
        <v>2.23</v>
      </c>
      <c r="I1085" s="12" t="s">
        <v>47</v>
      </c>
      <c r="J1085" s="72" t="s">
        <v>1128</v>
      </c>
      <c r="T1085" s="318" t="str">
        <f t="shared" si="199"/>
        <v>乗用車</v>
      </c>
      <c r="U1085" s="300" t="str">
        <f t="shared" si="200"/>
        <v>CNG</v>
      </c>
      <c r="V1085" s="300" t="str">
        <f t="shared" si="201"/>
        <v>全て</v>
      </c>
      <c r="W1085" s="300" t="str">
        <f t="shared" si="202"/>
        <v>H17</v>
      </c>
      <c r="X1085" s="301" t="str">
        <f t="shared" si="203"/>
        <v>DFA</v>
      </c>
      <c r="Y1085" s="380" t="s">
        <v>1057</v>
      </c>
      <c r="Z1085" s="300">
        <f t="shared" si="204"/>
        <v>6.2500000000000003E-3</v>
      </c>
      <c r="AA1085" s="300">
        <f t="shared" si="205"/>
        <v>0</v>
      </c>
      <c r="AB1085" s="361">
        <f t="shared" si="206"/>
        <v>2.23</v>
      </c>
    </row>
    <row r="1086" spans="1:28" x14ac:dyDescent="0.2">
      <c r="A1086" s="72" t="str">
        <f t="shared" si="209"/>
        <v>乗0CLFA</v>
      </c>
      <c r="B1086" s="72" t="s">
        <v>969</v>
      </c>
      <c r="C1086" s="72" t="s">
        <v>968</v>
      </c>
      <c r="D1086" s="72" t="s">
        <v>1100</v>
      </c>
      <c r="E1086" s="72" t="s">
        <v>570</v>
      </c>
      <c r="F1086" s="72">
        <v>2.5000000000000001E-2</v>
      </c>
      <c r="G1086" s="72">
        <v>0</v>
      </c>
      <c r="H1086" s="72">
        <v>2.23</v>
      </c>
      <c r="I1086" s="12" t="s">
        <v>47</v>
      </c>
      <c r="J1086" s="72" t="s">
        <v>413</v>
      </c>
      <c r="T1086" s="318" t="str">
        <f t="shared" si="199"/>
        <v>乗用車</v>
      </c>
      <c r="U1086" s="300" t="str">
        <f t="shared" si="200"/>
        <v>CNG</v>
      </c>
      <c r="V1086" s="300" t="str">
        <f t="shared" si="201"/>
        <v>全て</v>
      </c>
      <c r="W1086" s="300" t="str">
        <f t="shared" si="202"/>
        <v>H21</v>
      </c>
      <c r="X1086" s="301" t="str">
        <f t="shared" si="203"/>
        <v>LFA</v>
      </c>
      <c r="Y1086" s="380"/>
      <c r="Z1086" s="300">
        <f t="shared" si="204"/>
        <v>2.5000000000000001E-2</v>
      </c>
      <c r="AA1086" s="300">
        <f t="shared" si="205"/>
        <v>0</v>
      </c>
      <c r="AB1086" s="361">
        <f t="shared" si="206"/>
        <v>2.23</v>
      </c>
    </row>
    <row r="1087" spans="1:28" x14ac:dyDescent="0.2">
      <c r="A1087" s="72" t="str">
        <f t="shared" si="209"/>
        <v>乗0CLEA</v>
      </c>
      <c r="B1087" s="72" t="s">
        <v>969</v>
      </c>
      <c r="C1087" s="72" t="s">
        <v>968</v>
      </c>
      <c r="D1087" s="72" t="s">
        <v>1100</v>
      </c>
      <c r="E1087" s="72" t="s">
        <v>571</v>
      </c>
      <c r="F1087" s="72">
        <v>1.2500000000000001E-2</v>
      </c>
      <c r="G1087" s="72">
        <v>0</v>
      </c>
      <c r="H1087" s="72">
        <v>2.23</v>
      </c>
      <c r="I1087" s="12" t="s">
        <v>47</v>
      </c>
      <c r="J1087" s="72" t="s">
        <v>242</v>
      </c>
      <c r="T1087" s="318" t="str">
        <f t="shared" si="199"/>
        <v>乗用車</v>
      </c>
      <c r="U1087" s="300" t="str">
        <f t="shared" si="200"/>
        <v>CNG</v>
      </c>
      <c r="V1087" s="300" t="str">
        <f t="shared" si="201"/>
        <v>全て</v>
      </c>
      <c r="W1087" s="300" t="str">
        <f t="shared" si="202"/>
        <v>H21</v>
      </c>
      <c r="X1087" s="301" t="str">
        <f t="shared" si="203"/>
        <v>LEA</v>
      </c>
      <c r="Y1087" s="380"/>
      <c r="Z1087" s="300">
        <f t="shared" si="204"/>
        <v>1.2500000000000001E-2</v>
      </c>
      <c r="AA1087" s="300">
        <f t="shared" si="205"/>
        <v>0</v>
      </c>
      <c r="AB1087" s="361">
        <f t="shared" si="206"/>
        <v>2.23</v>
      </c>
    </row>
    <row r="1088" spans="1:28" x14ac:dyDescent="0.2">
      <c r="A1088" s="72" t="str">
        <f t="shared" si="209"/>
        <v>乗0CMFA</v>
      </c>
      <c r="B1088" s="72" t="s">
        <v>969</v>
      </c>
      <c r="C1088" s="72" t="s">
        <v>968</v>
      </c>
      <c r="D1088" s="72" t="s">
        <v>1100</v>
      </c>
      <c r="E1088" s="72" t="s">
        <v>572</v>
      </c>
      <c r="F1088" s="72">
        <v>1.2500000000000001E-2</v>
      </c>
      <c r="G1088" s="72">
        <v>0</v>
      </c>
      <c r="H1088" s="72">
        <v>2.23</v>
      </c>
      <c r="I1088" s="12" t="s">
        <v>47</v>
      </c>
      <c r="J1088" s="72" t="s">
        <v>1056</v>
      </c>
      <c r="T1088" s="318" t="str">
        <f t="shared" si="199"/>
        <v>乗用車</v>
      </c>
      <c r="U1088" s="300" t="str">
        <f t="shared" si="200"/>
        <v>CNG</v>
      </c>
      <c r="V1088" s="300" t="str">
        <f t="shared" si="201"/>
        <v>全て</v>
      </c>
      <c r="W1088" s="300" t="str">
        <f t="shared" si="202"/>
        <v>H21</v>
      </c>
      <c r="X1088" s="301" t="str">
        <f t="shared" si="203"/>
        <v>MFA</v>
      </c>
      <c r="Y1088" s="380" t="s">
        <v>1056</v>
      </c>
      <c r="Z1088" s="300">
        <f t="shared" si="204"/>
        <v>1.2500000000000001E-2</v>
      </c>
      <c r="AA1088" s="300">
        <f t="shared" si="205"/>
        <v>0</v>
      </c>
      <c r="AB1088" s="361">
        <f t="shared" si="206"/>
        <v>2.23</v>
      </c>
    </row>
    <row r="1089" spans="1:28" x14ac:dyDescent="0.2">
      <c r="A1089" s="72" t="str">
        <f t="shared" si="209"/>
        <v>乗0CMEA</v>
      </c>
      <c r="B1089" s="72" t="s">
        <v>969</v>
      </c>
      <c r="C1089" s="72" t="s">
        <v>968</v>
      </c>
      <c r="D1089" s="72" t="s">
        <v>1100</v>
      </c>
      <c r="E1089" s="72" t="s">
        <v>573</v>
      </c>
      <c r="F1089" s="72">
        <v>1.2500000000000001E-2</v>
      </c>
      <c r="G1089" s="72">
        <v>0</v>
      </c>
      <c r="H1089" s="72">
        <v>2.23</v>
      </c>
      <c r="I1089" s="12" t="s">
        <v>47</v>
      </c>
      <c r="J1089" s="72" t="s">
        <v>1114</v>
      </c>
      <c r="T1089" s="318" t="str">
        <f t="shared" si="199"/>
        <v>乗用車</v>
      </c>
      <c r="U1089" s="300" t="str">
        <f t="shared" si="200"/>
        <v>CNG</v>
      </c>
      <c r="V1089" s="300" t="str">
        <f t="shared" si="201"/>
        <v>全て</v>
      </c>
      <c r="W1089" s="300" t="str">
        <f t="shared" si="202"/>
        <v>H21</v>
      </c>
      <c r="X1089" s="301" t="str">
        <f t="shared" si="203"/>
        <v>MEA</v>
      </c>
      <c r="Y1089" s="380" t="s">
        <v>1056</v>
      </c>
      <c r="Z1089" s="300">
        <f t="shared" si="204"/>
        <v>1.2500000000000001E-2</v>
      </c>
      <c r="AA1089" s="300">
        <f t="shared" si="205"/>
        <v>0</v>
      </c>
      <c r="AB1089" s="361">
        <f t="shared" si="206"/>
        <v>2.23</v>
      </c>
    </row>
    <row r="1090" spans="1:28" x14ac:dyDescent="0.2">
      <c r="A1090" s="72" t="str">
        <f t="shared" si="209"/>
        <v>乗0CRFA</v>
      </c>
      <c r="B1090" s="72" t="s">
        <v>969</v>
      </c>
      <c r="C1090" s="72" t="s">
        <v>968</v>
      </c>
      <c r="D1090" s="72" t="s">
        <v>1100</v>
      </c>
      <c r="E1090" s="72" t="s">
        <v>574</v>
      </c>
      <c r="F1090" s="72">
        <v>6.2500000000000003E-3</v>
      </c>
      <c r="G1090" s="72">
        <v>0</v>
      </c>
      <c r="H1090" s="72">
        <v>2.23</v>
      </c>
      <c r="I1090" s="12" t="s">
        <v>47</v>
      </c>
      <c r="J1090" s="72" t="s">
        <v>1057</v>
      </c>
      <c r="T1090" s="318" t="str">
        <f t="shared" si="199"/>
        <v>乗用車</v>
      </c>
      <c r="U1090" s="300" t="str">
        <f t="shared" si="200"/>
        <v>CNG</v>
      </c>
      <c r="V1090" s="300" t="str">
        <f t="shared" si="201"/>
        <v>全て</v>
      </c>
      <c r="W1090" s="300" t="str">
        <f t="shared" si="202"/>
        <v>H21</v>
      </c>
      <c r="X1090" s="301" t="str">
        <f t="shared" si="203"/>
        <v>RFA</v>
      </c>
      <c r="Y1090" s="380" t="s">
        <v>1057</v>
      </c>
      <c r="Z1090" s="300">
        <f t="shared" si="204"/>
        <v>6.2500000000000003E-3</v>
      </c>
      <c r="AA1090" s="300">
        <f t="shared" si="205"/>
        <v>0</v>
      </c>
      <c r="AB1090" s="361">
        <f t="shared" si="206"/>
        <v>2.23</v>
      </c>
    </row>
    <row r="1091" spans="1:28" x14ac:dyDescent="0.2">
      <c r="A1091" s="72" t="str">
        <f t="shared" si="209"/>
        <v>乗0CREA</v>
      </c>
      <c r="B1091" s="72" t="s">
        <v>969</v>
      </c>
      <c r="C1091" s="72" t="s">
        <v>968</v>
      </c>
      <c r="D1091" s="72" t="s">
        <v>1100</v>
      </c>
      <c r="E1091" s="72" t="s">
        <v>575</v>
      </c>
      <c r="F1091" s="72">
        <v>6.2500000000000003E-3</v>
      </c>
      <c r="G1091" s="72">
        <v>0</v>
      </c>
      <c r="H1091" s="72">
        <v>2.23</v>
      </c>
      <c r="I1091" s="12" t="s">
        <v>47</v>
      </c>
      <c r="J1091" s="72" t="s">
        <v>1104</v>
      </c>
      <c r="T1091" s="318" t="str">
        <f t="shared" si="199"/>
        <v>乗用車</v>
      </c>
      <c r="U1091" s="300" t="str">
        <f t="shared" si="200"/>
        <v>CNG</v>
      </c>
      <c r="V1091" s="300" t="str">
        <f t="shared" si="201"/>
        <v>全て</v>
      </c>
      <c r="W1091" s="300" t="str">
        <f t="shared" si="202"/>
        <v>H21</v>
      </c>
      <c r="X1091" s="301" t="str">
        <f t="shared" si="203"/>
        <v>REA</v>
      </c>
      <c r="Y1091" s="380" t="s">
        <v>1057</v>
      </c>
      <c r="Z1091" s="300">
        <f t="shared" si="204"/>
        <v>6.2500000000000003E-3</v>
      </c>
      <c r="AA1091" s="300">
        <f t="shared" si="205"/>
        <v>0</v>
      </c>
      <c r="AB1091" s="361">
        <f t="shared" si="206"/>
        <v>2.23</v>
      </c>
    </row>
    <row r="1092" spans="1:28" x14ac:dyDescent="0.2">
      <c r="A1092" s="72" t="str">
        <f t="shared" si="209"/>
        <v>乗0CQFA</v>
      </c>
      <c r="B1092" s="72" t="s">
        <v>969</v>
      </c>
      <c r="C1092" s="72" t="s">
        <v>968</v>
      </c>
      <c r="D1092" s="72" t="s">
        <v>1100</v>
      </c>
      <c r="E1092" s="72" t="s">
        <v>576</v>
      </c>
      <c r="F1092" s="72">
        <v>2.2499999999999999E-2</v>
      </c>
      <c r="G1092" s="72">
        <v>0</v>
      </c>
      <c r="H1092" s="72">
        <v>2.23</v>
      </c>
      <c r="I1092" s="12" t="s">
        <v>47</v>
      </c>
      <c r="J1092" s="72" t="s">
        <v>1119</v>
      </c>
      <c r="T1092" s="318" t="str">
        <f t="shared" si="199"/>
        <v>乗用車</v>
      </c>
      <c r="U1092" s="300" t="str">
        <f t="shared" si="200"/>
        <v>CNG</v>
      </c>
      <c r="V1092" s="300" t="str">
        <f t="shared" si="201"/>
        <v>全て</v>
      </c>
      <c r="W1092" s="300" t="str">
        <f t="shared" si="202"/>
        <v>H21</v>
      </c>
      <c r="X1092" s="301" t="str">
        <f t="shared" si="203"/>
        <v>QFA</v>
      </c>
      <c r="Y1092" s="380" t="s">
        <v>1705</v>
      </c>
      <c r="Z1092" s="300">
        <f t="shared" si="204"/>
        <v>2.2499999999999999E-2</v>
      </c>
      <c r="AA1092" s="300">
        <f t="shared" si="205"/>
        <v>0</v>
      </c>
      <c r="AB1092" s="361">
        <f t="shared" si="206"/>
        <v>2.23</v>
      </c>
    </row>
    <row r="1093" spans="1:28" x14ac:dyDescent="0.2">
      <c r="A1093" s="72" t="str">
        <f t="shared" si="209"/>
        <v>乗0CQEA</v>
      </c>
      <c r="B1093" s="72" t="s">
        <v>969</v>
      </c>
      <c r="C1093" s="72" t="s">
        <v>968</v>
      </c>
      <c r="D1093" s="72" t="s">
        <v>1100</v>
      </c>
      <c r="E1093" s="72" t="s">
        <v>577</v>
      </c>
      <c r="F1093" s="72">
        <v>2.2499999999999999E-2</v>
      </c>
      <c r="G1093" s="72">
        <v>0</v>
      </c>
      <c r="H1093" s="72">
        <v>2.23</v>
      </c>
      <c r="I1093" s="12" t="s">
        <v>47</v>
      </c>
      <c r="J1093" s="72" t="s">
        <v>578</v>
      </c>
      <c r="T1093" s="318" t="str">
        <f t="shared" si="199"/>
        <v>乗用車</v>
      </c>
      <c r="U1093" s="300" t="str">
        <f t="shared" si="200"/>
        <v>CNG</v>
      </c>
      <c r="V1093" s="300" t="str">
        <f t="shared" si="201"/>
        <v>全て</v>
      </c>
      <c r="W1093" s="300" t="str">
        <f t="shared" si="202"/>
        <v>H21</v>
      </c>
      <c r="X1093" s="301" t="str">
        <f t="shared" si="203"/>
        <v>QEA</v>
      </c>
      <c r="Y1093" s="380" t="s">
        <v>1705</v>
      </c>
      <c r="Z1093" s="300">
        <f t="shared" si="204"/>
        <v>2.2499999999999999E-2</v>
      </c>
      <c r="AA1093" s="300">
        <f t="shared" si="205"/>
        <v>0</v>
      </c>
      <c r="AB1093" s="361">
        <f t="shared" si="206"/>
        <v>2.23</v>
      </c>
    </row>
    <row r="1094" spans="1:28" x14ac:dyDescent="0.2">
      <c r="A1094" s="72" t="str">
        <f t="shared" ref="A1094:A1101" si="210">CONCATENATE(C1094,E1094)</f>
        <v>乗0C3FA</v>
      </c>
      <c r="B1094" s="72" t="s">
        <v>969</v>
      </c>
      <c r="C1094" s="72" t="s">
        <v>968</v>
      </c>
      <c r="D1094" s="291" t="s">
        <v>1459</v>
      </c>
      <c r="E1094" s="291" t="s">
        <v>1461</v>
      </c>
      <c r="F1094" s="72">
        <v>2.5000000000000001E-2</v>
      </c>
      <c r="G1094" s="72">
        <v>0</v>
      </c>
      <c r="H1094" s="72">
        <v>2.23</v>
      </c>
      <c r="I1094" s="12" t="s">
        <v>47</v>
      </c>
      <c r="T1094" s="318" t="str">
        <f t="shared" si="199"/>
        <v>乗用車</v>
      </c>
      <c r="U1094" s="300" t="str">
        <f t="shared" si="200"/>
        <v>CNG</v>
      </c>
      <c r="V1094" s="300" t="str">
        <f t="shared" si="201"/>
        <v>全て</v>
      </c>
      <c r="W1094" s="300" t="str">
        <f t="shared" si="202"/>
        <v>H30</v>
      </c>
      <c r="X1094" s="301" t="str">
        <f t="shared" si="203"/>
        <v>3FA</v>
      </c>
      <c r="Y1094" s="358"/>
      <c r="Z1094" s="300">
        <f t="shared" si="204"/>
        <v>2.5000000000000001E-2</v>
      </c>
      <c r="AA1094" s="300">
        <f t="shared" si="205"/>
        <v>0</v>
      </c>
      <c r="AB1094" s="361">
        <f t="shared" si="206"/>
        <v>2.23</v>
      </c>
    </row>
    <row r="1095" spans="1:28" x14ac:dyDescent="0.2">
      <c r="A1095" s="72" t="str">
        <f t="shared" si="210"/>
        <v>乗0C3EA</v>
      </c>
      <c r="B1095" s="72" t="s">
        <v>969</v>
      </c>
      <c r="C1095" s="72" t="s">
        <v>968</v>
      </c>
      <c r="D1095" s="291" t="s">
        <v>1460</v>
      </c>
      <c r="E1095" s="291" t="s">
        <v>1462</v>
      </c>
      <c r="F1095" s="72">
        <v>1.2500000000000001E-2</v>
      </c>
      <c r="G1095" s="72">
        <v>0</v>
      </c>
      <c r="H1095" s="72">
        <v>2.23</v>
      </c>
      <c r="I1095" s="12" t="s">
        <v>47</v>
      </c>
      <c r="T1095" s="318" t="str">
        <f t="shared" si="199"/>
        <v>乗用車</v>
      </c>
      <c r="U1095" s="300" t="str">
        <f t="shared" si="200"/>
        <v>CNG</v>
      </c>
      <c r="V1095" s="300" t="str">
        <f t="shared" si="201"/>
        <v>全て</v>
      </c>
      <c r="W1095" s="300" t="str">
        <f t="shared" si="202"/>
        <v>H30</v>
      </c>
      <c r="X1095" s="301" t="str">
        <f t="shared" si="203"/>
        <v>3EA</v>
      </c>
      <c r="Y1095" s="358"/>
      <c r="Z1095" s="300">
        <f t="shared" si="204"/>
        <v>1.2500000000000001E-2</v>
      </c>
      <c r="AA1095" s="300">
        <f t="shared" si="205"/>
        <v>0</v>
      </c>
      <c r="AB1095" s="361">
        <f t="shared" si="206"/>
        <v>2.23</v>
      </c>
    </row>
    <row r="1096" spans="1:28" x14ac:dyDescent="0.2">
      <c r="A1096" s="72" t="str">
        <f t="shared" si="210"/>
        <v>乗0C4FA</v>
      </c>
      <c r="B1096" s="72" t="s">
        <v>969</v>
      </c>
      <c r="C1096" s="72" t="s">
        <v>968</v>
      </c>
      <c r="D1096" s="291" t="s">
        <v>1291</v>
      </c>
      <c r="E1096" s="291" t="s">
        <v>1463</v>
      </c>
      <c r="F1096" s="72">
        <v>1.8750000000000003E-2</v>
      </c>
      <c r="G1096" s="72">
        <v>0</v>
      </c>
      <c r="H1096" s="72">
        <v>2.23</v>
      </c>
      <c r="I1096" s="12" t="s">
        <v>47</v>
      </c>
      <c r="T1096" s="318" t="str">
        <f t="shared" si="199"/>
        <v>乗用車</v>
      </c>
      <c r="U1096" s="300" t="str">
        <f t="shared" si="200"/>
        <v>CNG</v>
      </c>
      <c r="V1096" s="300" t="str">
        <f t="shared" si="201"/>
        <v>全て</v>
      </c>
      <c r="W1096" s="300" t="str">
        <f t="shared" si="202"/>
        <v>H30</v>
      </c>
      <c r="X1096" s="301" t="str">
        <f t="shared" si="203"/>
        <v>4FA</v>
      </c>
      <c r="Y1096" s="380" t="s">
        <v>1704</v>
      </c>
      <c r="Z1096" s="300">
        <f t="shared" si="204"/>
        <v>1.8750000000000003E-2</v>
      </c>
      <c r="AA1096" s="300">
        <f t="shared" si="205"/>
        <v>0</v>
      </c>
      <c r="AB1096" s="361">
        <f t="shared" si="206"/>
        <v>2.23</v>
      </c>
    </row>
    <row r="1097" spans="1:28" x14ac:dyDescent="0.2">
      <c r="A1097" s="72" t="str">
        <f t="shared" si="210"/>
        <v>乗0C4EA</v>
      </c>
      <c r="B1097" s="72" t="s">
        <v>969</v>
      </c>
      <c r="C1097" s="72" t="s">
        <v>968</v>
      </c>
      <c r="D1097" s="291" t="s">
        <v>1288</v>
      </c>
      <c r="E1097" s="291" t="s">
        <v>1464</v>
      </c>
      <c r="F1097" s="72">
        <v>1.8750000000000003E-2</v>
      </c>
      <c r="G1097" s="72">
        <v>0</v>
      </c>
      <c r="H1097" s="72">
        <v>2.23</v>
      </c>
      <c r="I1097" s="12" t="s">
        <v>47</v>
      </c>
      <c r="T1097" s="318" t="str">
        <f t="shared" ref="T1097:T1126" si="211">IF(LEFT(C1097,1)="貨","トラック・バス","乗用車")</f>
        <v>乗用車</v>
      </c>
      <c r="U1097" s="300" t="str">
        <f t="shared" ref="U1097:U1126" si="212">VLOOKUP(RIGHT(C1097,1),$AL$4:$AM$8,2,FALSE)</f>
        <v>CNG</v>
      </c>
      <c r="V1097" s="300" t="str">
        <f t="shared" ref="V1097:V1126" si="213">VLOOKUP(VALUE(MID(C1097,2,1)),$AL$10:$AM$15,2,FALSE)</f>
        <v>全て</v>
      </c>
      <c r="W1097" s="300" t="str">
        <f t="shared" ref="W1097:W1126" si="214">D1097</f>
        <v>H30</v>
      </c>
      <c r="X1097" s="301" t="str">
        <f t="shared" ref="X1097:X1126" si="215">E1097</f>
        <v>4EA</v>
      </c>
      <c r="Y1097" s="380" t="s">
        <v>1704</v>
      </c>
      <c r="Z1097" s="300">
        <f t="shared" ref="Z1097:Z1126" si="216">F1097</f>
        <v>1.8750000000000003E-2</v>
      </c>
      <c r="AA1097" s="300">
        <f t="shared" ref="AA1097:AA1126" si="217">G1097</f>
        <v>0</v>
      </c>
      <c r="AB1097" s="361">
        <f t="shared" ref="AB1097:AB1126" si="218">H1097</f>
        <v>2.23</v>
      </c>
    </row>
    <row r="1098" spans="1:28" x14ac:dyDescent="0.2">
      <c r="A1098" s="72" t="str">
        <f t="shared" si="210"/>
        <v>乗0C5FA</v>
      </c>
      <c r="B1098" s="72" t="s">
        <v>969</v>
      </c>
      <c r="C1098" s="72" t="s">
        <v>968</v>
      </c>
      <c r="D1098" s="291" t="s">
        <v>1291</v>
      </c>
      <c r="E1098" s="291" t="s">
        <v>1465</v>
      </c>
      <c r="F1098" s="72">
        <v>1.2500000000000001E-2</v>
      </c>
      <c r="G1098" s="72">
        <v>0</v>
      </c>
      <c r="H1098" s="72">
        <v>2.23</v>
      </c>
      <c r="I1098" s="12" t="s">
        <v>47</v>
      </c>
      <c r="T1098" s="318" t="str">
        <f t="shared" si="211"/>
        <v>乗用車</v>
      </c>
      <c r="U1098" s="300" t="str">
        <f t="shared" si="212"/>
        <v>CNG</v>
      </c>
      <c r="V1098" s="300" t="str">
        <f t="shared" si="213"/>
        <v>全て</v>
      </c>
      <c r="W1098" s="300" t="str">
        <f t="shared" si="214"/>
        <v>H30</v>
      </c>
      <c r="X1098" s="301" t="str">
        <f t="shared" si="215"/>
        <v>5FA</v>
      </c>
      <c r="Y1098" s="380" t="s">
        <v>1057</v>
      </c>
      <c r="Z1098" s="300">
        <f t="shared" si="216"/>
        <v>1.2500000000000001E-2</v>
      </c>
      <c r="AA1098" s="300">
        <f t="shared" si="217"/>
        <v>0</v>
      </c>
      <c r="AB1098" s="361">
        <f t="shared" si="218"/>
        <v>2.23</v>
      </c>
    </row>
    <row r="1099" spans="1:28" x14ac:dyDescent="0.2">
      <c r="A1099" s="72" t="str">
        <f t="shared" si="210"/>
        <v>乗0C5EA</v>
      </c>
      <c r="B1099" s="72" t="s">
        <v>969</v>
      </c>
      <c r="C1099" s="72" t="s">
        <v>968</v>
      </c>
      <c r="D1099" s="291" t="s">
        <v>1288</v>
      </c>
      <c r="E1099" s="291" t="s">
        <v>1466</v>
      </c>
      <c r="F1099" s="72">
        <v>1.2500000000000001E-2</v>
      </c>
      <c r="G1099" s="72">
        <v>0</v>
      </c>
      <c r="H1099" s="72">
        <v>2.23</v>
      </c>
      <c r="I1099" s="12" t="s">
        <v>47</v>
      </c>
      <c r="T1099" s="318" t="str">
        <f t="shared" si="211"/>
        <v>乗用車</v>
      </c>
      <c r="U1099" s="300" t="str">
        <f t="shared" si="212"/>
        <v>CNG</v>
      </c>
      <c r="V1099" s="300" t="str">
        <f t="shared" si="213"/>
        <v>全て</v>
      </c>
      <c r="W1099" s="300" t="str">
        <f t="shared" si="214"/>
        <v>H30</v>
      </c>
      <c r="X1099" s="301" t="str">
        <f t="shared" si="215"/>
        <v>5EA</v>
      </c>
      <c r="Y1099" s="380" t="s">
        <v>1057</v>
      </c>
      <c r="Z1099" s="300">
        <f t="shared" si="216"/>
        <v>1.2500000000000001E-2</v>
      </c>
      <c r="AA1099" s="300">
        <f t="shared" si="217"/>
        <v>0</v>
      </c>
      <c r="AB1099" s="361">
        <f t="shared" si="218"/>
        <v>2.23</v>
      </c>
    </row>
    <row r="1100" spans="1:28" x14ac:dyDescent="0.2">
      <c r="A1100" s="72" t="str">
        <f t="shared" si="210"/>
        <v>乗0C6FA</v>
      </c>
      <c r="B1100" s="72" t="s">
        <v>969</v>
      </c>
      <c r="C1100" s="72" t="s">
        <v>968</v>
      </c>
      <c r="D1100" s="291" t="s">
        <v>1291</v>
      </c>
      <c r="E1100" s="291" t="s">
        <v>1467</v>
      </c>
      <c r="F1100" s="72">
        <v>6.2500000000000003E-3</v>
      </c>
      <c r="G1100" s="72">
        <v>0</v>
      </c>
      <c r="H1100" s="72">
        <v>2.23</v>
      </c>
      <c r="I1100" s="12" t="s">
        <v>47</v>
      </c>
      <c r="T1100" s="318" t="str">
        <f t="shared" si="211"/>
        <v>乗用車</v>
      </c>
      <c r="U1100" s="300" t="str">
        <f t="shared" si="212"/>
        <v>CNG</v>
      </c>
      <c r="V1100" s="300" t="str">
        <f t="shared" si="213"/>
        <v>全て</v>
      </c>
      <c r="W1100" s="300" t="str">
        <f t="shared" si="214"/>
        <v>H30</v>
      </c>
      <c r="X1100" s="301" t="str">
        <f t="shared" si="215"/>
        <v>6FA</v>
      </c>
      <c r="Y1100" s="380" t="s">
        <v>1706</v>
      </c>
      <c r="Z1100" s="300">
        <f t="shared" si="216"/>
        <v>6.2500000000000003E-3</v>
      </c>
      <c r="AA1100" s="300">
        <f t="shared" si="217"/>
        <v>0</v>
      </c>
      <c r="AB1100" s="361">
        <f t="shared" si="218"/>
        <v>2.23</v>
      </c>
    </row>
    <row r="1101" spans="1:28" x14ac:dyDescent="0.2">
      <c r="A1101" s="72" t="str">
        <f t="shared" si="210"/>
        <v>乗0C6EA</v>
      </c>
      <c r="B1101" s="72" t="s">
        <v>969</v>
      </c>
      <c r="C1101" s="72" t="s">
        <v>968</v>
      </c>
      <c r="D1101" s="291" t="s">
        <v>1288</v>
      </c>
      <c r="E1101" s="291" t="s">
        <v>1468</v>
      </c>
      <c r="F1101" s="72">
        <v>6.2500000000000003E-3</v>
      </c>
      <c r="G1101" s="72">
        <v>0</v>
      </c>
      <c r="H1101" s="72">
        <v>2.23</v>
      </c>
      <c r="I1101" s="12" t="s">
        <v>47</v>
      </c>
      <c r="T1101" s="318" t="str">
        <f t="shared" si="211"/>
        <v>乗用車</v>
      </c>
      <c r="U1101" s="300" t="str">
        <f t="shared" si="212"/>
        <v>CNG</v>
      </c>
      <c r="V1101" s="300" t="str">
        <f t="shared" si="213"/>
        <v>全て</v>
      </c>
      <c r="W1101" s="300" t="str">
        <f t="shared" si="214"/>
        <v>H30</v>
      </c>
      <c r="X1101" s="301" t="str">
        <f t="shared" si="215"/>
        <v>6EA</v>
      </c>
      <c r="Y1101" s="380" t="s">
        <v>1706</v>
      </c>
      <c r="Z1101" s="300">
        <f t="shared" si="216"/>
        <v>6.2500000000000003E-3</v>
      </c>
      <c r="AA1101" s="300">
        <f t="shared" si="217"/>
        <v>0</v>
      </c>
      <c r="AB1101" s="361">
        <f t="shared" si="218"/>
        <v>2.23</v>
      </c>
    </row>
    <row r="1102" spans="1:28" x14ac:dyDescent="0.2">
      <c r="A1102" s="72" t="str">
        <f t="shared" ref="A1102:A1118" si="219">CONCATENATE(C1102,E1102)</f>
        <v>乗0メTN</v>
      </c>
      <c r="B1102" s="72" t="s">
        <v>970</v>
      </c>
      <c r="C1102" s="72" t="s">
        <v>951</v>
      </c>
      <c r="D1102" s="72" t="s">
        <v>16</v>
      </c>
      <c r="E1102" s="72" t="s">
        <v>83</v>
      </c>
      <c r="F1102" s="72">
        <v>0.105</v>
      </c>
      <c r="G1102" s="72">
        <v>0</v>
      </c>
      <c r="H1102" s="72">
        <v>1.37</v>
      </c>
      <c r="I1102" s="12" t="s">
        <v>453</v>
      </c>
      <c r="J1102" s="72" t="s">
        <v>454</v>
      </c>
      <c r="T1102" s="318" t="str">
        <f t="shared" si="211"/>
        <v>乗用車</v>
      </c>
      <c r="U1102" s="300" t="str">
        <f t="shared" si="212"/>
        <v>メタノール</v>
      </c>
      <c r="V1102" s="300" t="str">
        <f t="shared" si="213"/>
        <v>全て</v>
      </c>
      <c r="W1102" s="300" t="str">
        <f t="shared" si="214"/>
        <v>H14</v>
      </c>
      <c r="X1102" s="301" t="str">
        <f t="shared" si="215"/>
        <v>TN</v>
      </c>
      <c r="Y1102" s="380"/>
      <c r="Z1102" s="300">
        <f t="shared" si="216"/>
        <v>0.105</v>
      </c>
      <c r="AA1102" s="300">
        <f t="shared" si="217"/>
        <v>0</v>
      </c>
      <c r="AB1102" s="361">
        <f t="shared" si="218"/>
        <v>1.37</v>
      </c>
    </row>
    <row r="1103" spans="1:28" x14ac:dyDescent="0.2">
      <c r="A1103" s="72" t="str">
        <f t="shared" si="219"/>
        <v>乗0メLN</v>
      </c>
      <c r="B1103" s="72" t="s">
        <v>970</v>
      </c>
      <c r="C1103" s="72" t="s">
        <v>951</v>
      </c>
      <c r="D1103" s="72" t="s">
        <v>16</v>
      </c>
      <c r="E1103" s="72" t="s">
        <v>75</v>
      </c>
      <c r="F1103" s="72">
        <v>7.0000000000000007E-2</v>
      </c>
      <c r="G1103" s="72">
        <v>0</v>
      </c>
      <c r="H1103" s="72">
        <v>1.37</v>
      </c>
      <c r="I1103" s="12" t="s">
        <v>453</v>
      </c>
      <c r="J1103" s="72" t="s">
        <v>455</v>
      </c>
      <c r="T1103" s="318" t="str">
        <f t="shared" si="211"/>
        <v>乗用車</v>
      </c>
      <c r="U1103" s="300" t="str">
        <f t="shared" si="212"/>
        <v>メタノール</v>
      </c>
      <c r="V1103" s="300" t="str">
        <f t="shared" si="213"/>
        <v>全て</v>
      </c>
      <c r="W1103" s="300" t="str">
        <f t="shared" si="214"/>
        <v>H14</v>
      </c>
      <c r="X1103" s="301" t="str">
        <f t="shared" si="215"/>
        <v>LN</v>
      </c>
      <c r="Y1103" s="380"/>
      <c r="Z1103" s="300">
        <f t="shared" si="216"/>
        <v>7.0000000000000007E-2</v>
      </c>
      <c r="AA1103" s="300">
        <f t="shared" si="217"/>
        <v>0</v>
      </c>
      <c r="AB1103" s="361">
        <f t="shared" si="218"/>
        <v>1.37</v>
      </c>
    </row>
    <row r="1104" spans="1:28" x14ac:dyDescent="0.2">
      <c r="A1104" s="72" t="str">
        <f t="shared" si="219"/>
        <v>乗0メUN</v>
      </c>
      <c r="B1104" s="72" t="s">
        <v>970</v>
      </c>
      <c r="C1104" s="72" t="s">
        <v>951</v>
      </c>
      <c r="D1104" s="72" t="s">
        <v>16</v>
      </c>
      <c r="E1104" s="72" t="s">
        <v>90</v>
      </c>
      <c r="F1104" s="72">
        <v>3.5000000000000003E-2</v>
      </c>
      <c r="G1104" s="72">
        <v>0</v>
      </c>
      <c r="H1104" s="72">
        <v>1.37</v>
      </c>
      <c r="I1104" s="12" t="s">
        <v>453</v>
      </c>
      <c r="J1104" s="72" t="s">
        <v>456</v>
      </c>
      <c r="T1104" s="318" t="str">
        <f t="shared" si="211"/>
        <v>乗用車</v>
      </c>
      <c r="U1104" s="300" t="str">
        <f t="shared" si="212"/>
        <v>メタノール</v>
      </c>
      <c r="V1104" s="300" t="str">
        <f t="shared" si="213"/>
        <v>全て</v>
      </c>
      <c r="W1104" s="300" t="str">
        <f t="shared" si="214"/>
        <v>H14</v>
      </c>
      <c r="X1104" s="301" t="str">
        <f t="shared" si="215"/>
        <v>UN</v>
      </c>
      <c r="Y1104" s="380"/>
      <c r="Z1104" s="300">
        <f t="shared" si="216"/>
        <v>3.5000000000000003E-2</v>
      </c>
      <c r="AA1104" s="300">
        <f t="shared" si="217"/>
        <v>0</v>
      </c>
      <c r="AB1104" s="361">
        <f t="shared" si="218"/>
        <v>1.37</v>
      </c>
    </row>
    <row r="1105" spans="1:28" x14ac:dyDescent="0.2">
      <c r="A1105" s="72" t="str">
        <f t="shared" si="219"/>
        <v>乗0メAHA</v>
      </c>
      <c r="B1105" s="72" t="s">
        <v>970</v>
      </c>
      <c r="C1105" s="72" t="s">
        <v>951</v>
      </c>
      <c r="D1105" s="72" t="s">
        <v>839</v>
      </c>
      <c r="E1105" s="72" t="s">
        <v>579</v>
      </c>
      <c r="F1105" s="72">
        <v>7.0000000000000007E-2</v>
      </c>
      <c r="G1105" s="72">
        <v>0</v>
      </c>
      <c r="H1105" s="72">
        <v>1.37</v>
      </c>
      <c r="I1105" s="12" t="s">
        <v>453</v>
      </c>
      <c r="J1105" s="72" t="s">
        <v>458</v>
      </c>
      <c r="T1105" s="318" t="str">
        <f t="shared" si="211"/>
        <v>乗用車</v>
      </c>
      <c r="U1105" s="300" t="str">
        <f t="shared" si="212"/>
        <v>メタノール</v>
      </c>
      <c r="V1105" s="300" t="str">
        <f t="shared" si="213"/>
        <v>全て</v>
      </c>
      <c r="W1105" s="300" t="str">
        <f t="shared" si="214"/>
        <v>H17</v>
      </c>
      <c r="X1105" s="301" t="str">
        <f t="shared" si="215"/>
        <v>AHA</v>
      </c>
      <c r="Y1105" s="380"/>
      <c r="Z1105" s="300">
        <f t="shared" si="216"/>
        <v>7.0000000000000007E-2</v>
      </c>
      <c r="AA1105" s="300">
        <f t="shared" si="217"/>
        <v>0</v>
      </c>
      <c r="AB1105" s="361">
        <f t="shared" si="218"/>
        <v>1.37</v>
      </c>
    </row>
    <row r="1106" spans="1:28" x14ac:dyDescent="0.2">
      <c r="A1106" s="72" t="str">
        <f t="shared" si="219"/>
        <v>乗0メAGA</v>
      </c>
      <c r="B1106" s="72" t="s">
        <v>970</v>
      </c>
      <c r="C1106" s="72" t="s">
        <v>951</v>
      </c>
      <c r="D1106" s="72" t="s">
        <v>839</v>
      </c>
      <c r="E1106" s="72" t="s">
        <v>580</v>
      </c>
      <c r="F1106" s="72">
        <v>3.5000000000000003E-2</v>
      </c>
      <c r="G1106" s="72">
        <v>0</v>
      </c>
      <c r="H1106" s="72">
        <v>1.37</v>
      </c>
      <c r="I1106" s="12" t="s">
        <v>453</v>
      </c>
      <c r="J1106" s="72" t="s">
        <v>460</v>
      </c>
      <c r="T1106" s="318" t="str">
        <f t="shared" si="211"/>
        <v>乗用車</v>
      </c>
      <c r="U1106" s="300" t="str">
        <f t="shared" si="212"/>
        <v>メタノール</v>
      </c>
      <c r="V1106" s="300" t="str">
        <f t="shared" si="213"/>
        <v>全て</v>
      </c>
      <c r="W1106" s="300" t="str">
        <f t="shared" si="214"/>
        <v>H17</v>
      </c>
      <c r="X1106" s="301" t="str">
        <f t="shared" si="215"/>
        <v>AGA</v>
      </c>
      <c r="Y1106" s="380"/>
      <c r="Z1106" s="300">
        <f t="shared" si="216"/>
        <v>3.5000000000000003E-2</v>
      </c>
      <c r="AA1106" s="300">
        <f t="shared" si="217"/>
        <v>0</v>
      </c>
      <c r="AB1106" s="361">
        <f t="shared" si="218"/>
        <v>1.37</v>
      </c>
    </row>
    <row r="1107" spans="1:28" x14ac:dyDescent="0.2">
      <c r="A1107" s="72" t="str">
        <f t="shared" si="219"/>
        <v>乗0メCGA</v>
      </c>
      <c r="B1107" s="72" t="s">
        <v>970</v>
      </c>
      <c r="C1107" s="72" t="s">
        <v>951</v>
      </c>
      <c r="D1107" s="72" t="s">
        <v>839</v>
      </c>
      <c r="E1107" s="72" t="s">
        <v>777</v>
      </c>
      <c r="F1107" s="72">
        <v>3.5000000000000003E-2</v>
      </c>
      <c r="G1107" s="72">
        <v>0</v>
      </c>
      <c r="H1107" s="72">
        <v>1.37</v>
      </c>
      <c r="I1107" s="12" t="s">
        <v>453</v>
      </c>
      <c r="J1107" s="72" t="s">
        <v>819</v>
      </c>
      <c r="T1107" s="318" t="str">
        <f t="shared" si="211"/>
        <v>乗用車</v>
      </c>
      <c r="U1107" s="300" t="str">
        <f t="shared" si="212"/>
        <v>メタノール</v>
      </c>
      <c r="V1107" s="300" t="str">
        <f t="shared" si="213"/>
        <v>全て</v>
      </c>
      <c r="W1107" s="300" t="str">
        <f t="shared" si="214"/>
        <v>H17</v>
      </c>
      <c r="X1107" s="301" t="str">
        <f t="shared" si="215"/>
        <v>CGA</v>
      </c>
      <c r="Y1107" s="380" t="s">
        <v>1056</v>
      </c>
      <c r="Z1107" s="300">
        <f t="shared" si="216"/>
        <v>3.5000000000000003E-2</v>
      </c>
      <c r="AA1107" s="300">
        <f t="shared" si="217"/>
        <v>0</v>
      </c>
      <c r="AB1107" s="361">
        <f t="shared" si="218"/>
        <v>1.37</v>
      </c>
    </row>
    <row r="1108" spans="1:28" x14ac:dyDescent="0.2">
      <c r="A1108" s="72" t="str">
        <f t="shared" si="219"/>
        <v>乗0メCHA</v>
      </c>
      <c r="B1108" s="72" t="s">
        <v>970</v>
      </c>
      <c r="C1108" s="72" t="s">
        <v>951</v>
      </c>
      <c r="D1108" s="72" t="s">
        <v>839</v>
      </c>
      <c r="E1108" s="72" t="s">
        <v>780</v>
      </c>
      <c r="F1108" s="72">
        <v>3.5000000000000003E-2</v>
      </c>
      <c r="G1108" s="72">
        <v>0</v>
      </c>
      <c r="H1108" s="72">
        <v>1.37</v>
      </c>
      <c r="I1108" s="12" t="s">
        <v>453</v>
      </c>
      <c r="J1108" s="72" t="s">
        <v>818</v>
      </c>
      <c r="T1108" s="318" t="str">
        <f t="shared" si="211"/>
        <v>乗用車</v>
      </c>
      <c r="U1108" s="300" t="str">
        <f t="shared" si="212"/>
        <v>メタノール</v>
      </c>
      <c r="V1108" s="300" t="str">
        <f t="shared" si="213"/>
        <v>全て</v>
      </c>
      <c r="W1108" s="300" t="str">
        <f t="shared" si="214"/>
        <v>H17</v>
      </c>
      <c r="X1108" s="301" t="str">
        <f t="shared" si="215"/>
        <v>CHA</v>
      </c>
      <c r="Y1108" s="380" t="s">
        <v>1056</v>
      </c>
      <c r="Z1108" s="300">
        <f t="shared" si="216"/>
        <v>3.5000000000000003E-2</v>
      </c>
      <c r="AA1108" s="300">
        <f t="shared" si="217"/>
        <v>0</v>
      </c>
      <c r="AB1108" s="361">
        <f t="shared" si="218"/>
        <v>1.37</v>
      </c>
    </row>
    <row r="1109" spans="1:28" x14ac:dyDescent="0.2">
      <c r="A1109" s="72" t="str">
        <f t="shared" si="219"/>
        <v>乗0メDGA</v>
      </c>
      <c r="B1109" s="72" t="s">
        <v>970</v>
      </c>
      <c r="C1109" s="72" t="s">
        <v>951</v>
      </c>
      <c r="D1109" s="72" t="s">
        <v>839</v>
      </c>
      <c r="E1109" s="72" t="s">
        <v>786</v>
      </c>
      <c r="F1109" s="72">
        <v>1.7500000000000002E-2</v>
      </c>
      <c r="G1109" s="72">
        <v>0</v>
      </c>
      <c r="H1109" s="72">
        <v>1.37</v>
      </c>
      <c r="I1109" s="12" t="s">
        <v>453</v>
      </c>
      <c r="J1109" s="72" t="s">
        <v>1129</v>
      </c>
      <c r="T1109" s="318" t="str">
        <f t="shared" si="211"/>
        <v>乗用車</v>
      </c>
      <c r="U1109" s="300" t="str">
        <f t="shared" si="212"/>
        <v>メタノール</v>
      </c>
      <c r="V1109" s="300" t="str">
        <f t="shared" si="213"/>
        <v>全て</v>
      </c>
      <c r="W1109" s="300" t="str">
        <f t="shared" si="214"/>
        <v>H17</v>
      </c>
      <c r="X1109" s="301" t="str">
        <f t="shared" si="215"/>
        <v>DGA</v>
      </c>
      <c r="Y1109" s="380" t="s">
        <v>1057</v>
      </c>
      <c r="Z1109" s="300">
        <f t="shared" si="216"/>
        <v>1.7500000000000002E-2</v>
      </c>
      <c r="AA1109" s="300">
        <f t="shared" si="217"/>
        <v>0</v>
      </c>
      <c r="AB1109" s="361">
        <f t="shared" si="218"/>
        <v>1.37</v>
      </c>
    </row>
    <row r="1110" spans="1:28" x14ac:dyDescent="0.2">
      <c r="A1110" s="72" t="str">
        <f t="shared" si="219"/>
        <v>乗0メDHA</v>
      </c>
      <c r="B1110" s="72" t="s">
        <v>970</v>
      </c>
      <c r="C1110" s="72" t="s">
        <v>951</v>
      </c>
      <c r="D1110" s="72" t="s">
        <v>839</v>
      </c>
      <c r="E1110" s="72" t="s">
        <v>789</v>
      </c>
      <c r="F1110" s="72">
        <v>1.7500000000000002E-2</v>
      </c>
      <c r="G1110" s="72">
        <v>0</v>
      </c>
      <c r="H1110" s="72">
        <v>1.37</v>
      </c>
      <c r="I1110" s="12" t="s">
        <v>453</v>
      </c>
      <c r="J1110" s="72" t="s">
        <v>1130</v>
      </c>
      <c r="T1110" s="318" t="str">
        <f t="shared" si="211"/>
        <v>乗用車</v>
      </c>
      <c r="U1110" s="300" t="str">
        <f t="shared" si="212"/>
        <v>メタノール</v>
      </c>
      <c r="V1110" s="300" t="str">
        <f t="shared" si="213"/>
        <v>全て</v>
      </c>
      <c r="W1110" s="300" t="str">
        <f t="shared" si="214"/>
        <v>H17</v>
      </c>
      <c r="X1110" s="301" t="str">
        <f t="shared" si="215"/>
        <v>DHA</v>
      </c>
      <c r="Y1110" s="380" t="s">
        <v>1057</v>
      </c>
      <c r="Z1110" s="300">
        <f t="shared" si="216"/>
        <v>1.7500000000000002E-2</v>
      </c>
      <c r="AA1110" s="300">
        <f t="shared" si="217"/>
        <v>0</v>
      </c>
      <c r="AB1110" s="361">
        <f t="shared" si="218"/>
        <v>1.37</v>
      </c>
    </row>
    <row r="1111" spans="1:28" x14ac:dyDescent="0.2">
      <c r="A1111" s="72" t="str">
        <f t="shared" si="219"/>
        <v>乗0メLHA</v>
      </c>
      <c r="B1111" s="72" t="s">
        <v>970</v>
      </c>
      <c r="C1111" s="72" t="s">
        <v>951</v>
      </c>
      <c r="D1111" s="72" t="s">
        <v>1100</v>
      </c>
      <c r="E1111" s="72" t="s">
        <v>581</v>
      </c>
      <c r="F1111" s="72">
        <v>0.04</v>
      </c>
      <c r="G1111" s="72">
        <v>0</v>
      </c>
      <c r="H1111" s="72">
        <v>1.37</v>
      </c>
      <c r="I1111" s="12" t="s">
        <v>453</v>
      </c>
      <c r="J1111" s="72" t="s">
        <v>458</v>
      </c>
      <c r="T1111" s="318" t="str">
        <f t="shared" si="211"/>
        <v>乗用車</v>
      </c>
      <c r="U1111" s="300" t="str">
        <f t="shared" si="212"/>
        <v>メタノール</v>
      </c>
      <c r="V1111" s="300" t="str">
        <f t="shared" si="213"/>
        <v>全て</v>
      </c>
      <c r="W1111" s="300" t="str">
        <f t="shared" si="214"/>
        <v>H21</v>
      </c>
      <c r="X1111" s="301" t="str">
        <f t="shared" si="215"/>
        <v>LHA</v>
      </c>
      <c r="Y1111" s="380"/>
      <c r="Z1111" s="300">
        <f t="shared" si="216"/>
        <v>0.04</v>
      </c>
      <c r="AA1111" s="300">
        <f t="shared" si="217"/>
        <v>0</v>
      </c>
      <c r="AB1111" s="361">
        <f t="shared" si="218"/>
        <v>1.37</v>
      </c>
    </row>
    <row r="1112" spans="1:28" x14ac:dyDescent="0.2">
      <c r="A1112" s="72" t="str">
        <f t="shared" si="219"/>
        <v>乗0メLGA</v>
      </c>
      <c r="B1112" s="72" t="s">
        <v>970</v>
      </c>
      <c r="C1112" s="72" t="s">
        <v>951</v>
      </c>
      <c r="D1112" s="72" t="s">
        <v>1100</v>
      </c>
      <c r="E1112" s="72" t="s">
        <v>582</v>
      </c>
      <c r="F1112" s="72">
        <v>0.02</v>
      </c>
      <c r="G1112" s="72">
        <v>0</v>
      </c>
      <c r="H1112" s="72">
        <v>1.37</v>
      </c>
      <c r="I1112" s="12" t="s">
        <v>453</v>
      </c>
      <c r="J1112" s="72" t="s">
        <v>242</v>
      </c>
      <c r="T1112" s="318" t="str">
        <f t="shared" si="211"/>
        <v>乗用車</v>
      </c>
      <c r="U1112" s="300" t="str">
        <f t="shared" si="212"/>
        <v>メタノール</v>
      </c>
      <c r="V1112" s="300" t="str">
        <f t="shared" si="213"/>
        <v>全て</v>
      </c>
      <c r="W1112" s="300" t="str">
        <f t="shared" si="214"/>
        <v>H21</v>
      </c>
      <c r="X1112" s="301" t="str">
        <f t="shared" si="215"/>
        <v>LGA</v>
      </c>
      <c r="Y1112" s="380"/>
      <c r="Z1112" s="300">
        <f t="shared" si="216"/>
        <v>0.02</v>
      </c>
      <c r="AA1112" s="300">
        <f t="shared" si="217"/>
        <v>0</v>
      </c>
      <c r="AB1112" s="361">
        <f t="shared" si="218"/>
        <v>1.37</v>
      </c>
    </row>
    <row r="1113" spans="1:28" x14ac:dyDescent="0.2">
      <c r="A1113" s="72" t="str">
        <f t="shared" si="219"/>
        <v>乗0メMHA</v>
      </c>
      <c r="B1113" s="72" t="s">
        <v>970</v>
      </c>
      <c r="C1113" s="72" t="s">
        <v>951</v>
      </c>
      <c r="D1113" s="72" t="s">
        <v>1100</v>
      </c>
      <c r="E1113" s="72" t="s">
        <v>583</v>
      </c>
      <c r="F1113" s="72">
        <v>0.02</v>
      </c>
      <c r="G1113" s="72">
        <v>0</v>
      </c>
      <c r="H1113" s="72">
        <v>1.37</v>
      </c>
      <c r="I1113" s="12" t="s">
        <v>453</v>
      </c>
      <c r="J1113" s="72" t="s">
        <v>1056</v>
      </c>
      <c r="T1113" s="318" t="str">
        <f t="shared" si="211"/>
        <v>乗用車</v>
      </c>
      <c r="U1113" s="300" t="str">
        <f t="shared" si="212"/>
        <v>メタノール</v>
      </c>
      <c r="V1113" s="300" t="str">
        <f t="shared" si="213"/>
        <v>全て</v>
      </c>
      <c r="W1113" s="300" t="str">
        <f t="shared" si="214"/>
        <v>H21</v>
      </c>
      <c r="X1113" s="301" t="str">
        <f t="shared" si="215"/>
        <v>MHA</v>
      </c>
      <c r="Y1113" s="380" t="s">
        <v>1056</v>
      </c>
      <c r="Z1113" s="300">
        <f t="shared" si="216"/>
        <v>0.02</v>
      </c>
      <c r="AA1113" s="300">
        <f t="shared" si="217"/>
        <v>0</v>
      </c>
      <c r="AB1113" s="361">
        <f t="shared" si="218"/>
        <v>1.37</v>
      </c>
    </row>
    <row r="1114" spans="1:28" x14ac:dyDescent="0.2">
      <c r="A1114" s="72" t="str">
        <f t="shared" si="219"/>
        <v>乗0メMGA</v>
      </c>
      <c r="B1114" s="72" t="s">
        <v>970</v>
      </c>
      <c r="C1114" s="72" t="s">
        <v>951</v>
      </c>
      <c r="D1114" s="72" t="s">
        <v>1100</v>
      </c>
      <c r="E1114" s="72" t="s">
        <v>584</v>
      </c>
      <c r="F1114" s="72">
        <v>0.02</v>
      </c>
      <c r="G1114" s="72">
        <v>0</v>
      </c>
      <c r="H1114" s="72">
        <v>1.37</v>
      </c>
      <c r="I1114" s="12" t="s">
        <v>453</v>
      </c>
      <c r="J1114" s="72" t="s">
        <v>1103</v>
      </c>
      <c r="T1114" s="318" t="str">
        <f t="shared" si="211"/>
        <v>乗用車</v>
      </c>
      <c r="U1114" s="300" t="str">
        <f t="shared" si="212"/>
        <v>メタノール</v>
      </c>
      <c r="V1114" s="300" t="str">
        <f t="shared" si="213"/>
        <v>全て</v>
      </c>
      <c r="W1114" s="300" t="str">
        <f t="shared" si="214"/>
        <v>H21</v>
      </c>
      <c r="X1114" s="301" t="str">
        <f t="shared" si="215"/>
        <v>MGA</v>
      </c>
      <c r="Y1114" s="380" t="s">
        <v>1056</v>
      </c>
      <c r="Z1114" s="300">
        <f t="shared" si="216"/>
        <v>0.02</v>
      </c>
      <c r="AA1114" s="300">
        <f t="shared" si="217"/>
        <v>0</v>
      </c>
      <c r="AB1114" s="361">
        <f t="shared" si="218"/>
        <v>1.37</v>
      </c>
    </row>
    <row r="1115" spans="1:28" x14ac:dyDescent="0.2">
      <c r="A1115" s="72" t="str">
        <f t="shared" si="219"/>
        <v>乗0メRHA</v>
      </c>
      <c r="B1115" s="72" t="s">
        <v>970</v>
      </c>
      <c r="C1115" s="72" t="s">
        <v>951</v>
      </c>
      <c r="D1115" s="72" t="s">
        <v>1100</v>
      </c>
      <c r="E1115" s="72" t="s">
        <v>585</v>
      </c>
      <c r="F1115" s="72">
        <v>0.01</v>
      </c>
      <c r="G1115" s="72">
        <v>0</v>
      </c>
      <c r="H1115" s="72">
        <v>1.37</v>
      </c>
      <c r="I1115" s="12" t="s">
        <v>453</v>
      </c>
      <c r="J1115" s="72" t="s">
        <v>1057</v>
      </c>
      <c r="T1115" s="318" t="str">
        <f t="shared" si="211"/>
        <v>乗用車</v>
      </c>
      <c r="U1115" s="300" t="str">
        <f t="shared" si="212"/>
        <v>メタノール</v>
      </c>
      <c r="V1115" s="300" t="str">
        <f t="shared" si="213"/>
        <v>全て</v>
      </c>
      <c r="W1115" s="300" t="str">
        <f t="shared" si="214"/>
        <v>H21</v>
      </c>
      <c r="X1115" s="301" t="str">
        <f t="shared" si="215"/>
        <v>RHA</v>
      </c>
      <c r="Y1115" s="380" t="s">
        <v>1057</v>
      </c>
      <c r="Z1115" s="300">
        <f t="shared" si="216"/>
        <v>0.01</v>
      </c>
      <c r="AA1115" s="300">
        <f t="shared" si="217"/>
        <v>0</v>
      </c>
      <c r="AB1115" s="361">
        <f t="shared" si="218"/>
        <v>1.37</v>
      </c>
    </row>
    <row r="1116" spans="1:28" x14ac:dyDescent="0.2">
      <c r="A1116" s="72" t="str">
        <f t="shared" si="219"/>
        <v>乗0メRGA</v>
      </c>
      <c r="B1116" s="72" t="s">
        <v>970</v>
      </c>
      <c r="C1116" s="72" t="s">
        <v>951</v>
      </c>
      <c r="D1116" s="72" t="s">
        <v>1100</v>
      </c>
      <c r="E1116" s="72" t="s">
        <v>586</v>
      </c>
      <c r="F1116" s="72">
        <v>0.01</v>
      </c>
      <c r="G1116" s="72">
        <v>0</v>
      </c>
      <c r="H1116" s="72">
        <v>1.37</v>
      </c>
      <c r="I1116" s="12" t="s">
        <v>453</v>
      </c>
      <c r="J1116" s="72" t="s">
        <v>1104</v>
      </c>
      <c r="T1116" s="318" t="str">
        <f t="shared" si="211"/>
        <v>乗用車</v>
      </c>
      <c r="U1116" s="300" t="str">
        <f t="shared" si="212"/>
        <v>メタノール</v>
      </c>
      <c r="V1116" s="300" t="str">
        <f t="shared" si="213"/>
        <v>全て</v>
      </c>
      <c r="W1116" s="300" t="str">
        <f t="shared" si="214"/>
        <v>H21</v>
      </c>
      <c r="X1116" s="301" t="str">
        <f t="shared" si="215"/>
        <v>RGA</v>
      </c>
      <c r="Y1116" s="380" t="s">
        <v>1057</v>
      </c>
      <c r="Z1116" s="300">
        <f t="shared" si="216"/>
        <v>0.01</v>
      </c>
      <c r="AA1116" s="300">
        <f t="shared" si="217"/>
        <v>0</v>
      </c>
      <c r="AB1116" s="361">
        <f t="shared" si="218"/>
        <v>1.37</v>
      </c>
    </row>
    <row r="1117" spans="1:28" x14ac:dyDescent="0.2">
      <c r="A1117" s="72" t="str">
        <f t="shared" si="219"/>
        <v>乗0メQHA</v>
      </c>
      <c r="B1117" s="72" t="s">
        <v>970</v>
      </c>
      <c r="C1117" s="72" t="s">
        <v>951</v>
      </c>
      <c r="D1117" s="72" t="s">
        <v>1100</v>
      </c>
      <c r="E1117" s="72" t="s">
        <v>587</v>
      </c>
      <c r="F1117" s="72">
        <v>3.5999999999999997E-2</v>
      </c>
      <c r="G1117" s="72">
        <v>0</v>
      </c>
      <c r="H1117" s="72">
        <v>1.37</v>
      </c>
      <c r="I1117" s="12" t="s">
        <v>453</v>
      </c>
      <c r="J1117" s="72" t="s">
        <v>1119</v>
      </c>
      <c r="T1117" s="318" t="str">
        <f t="shared" si="211"/>
        <v>乗用車</v>
      </c>
      <c r="U1117" s="300" t="str">
        <f t="shared" si="212"/>
        <v>メタノール</v>
      </c>
      <c r="V1117" s="300" t="str">
        <f t="shared" si="213"/>
        <v>全て</v>
      </c>
      <c r="W1117" s="300" t="str">
        <f t="shared" si="214"/>
        <v>H21</v>
      </c>
      <c r="X1117" s="301" t="str">
        <f t="shared" si="215"/>
        <v>QHA</v>
      </c>
      <c r="Y1117" s="380" t="s">
        <v>1705</v>
      </c>
      <c r="Z1117" s="300">
        <f t="shared" si="216"/>
        <v>3.5999999999999997E-2</v>
      </c>
      <c r="AA1117" s="300">
        <f t="shared" si="217"/>
        <v>0</v>
      </c>
      <c r="AB1117" s="361">
        <f t="shared" si="218"/>
        <v>1.37</v>
      </c>
    </row>
    <row r="1118" spans="1:28" x14ac:dyDescent="0.2">
      <c r="A1118" s="72" t="str">
        <f t="shared" si="219"/>
        <v>乗0メQGA</v>
      </c>
      <c r="B1118" s="72" t="s">
        <v>970</v>
      </c>
      <c r="C1118" s="72" t="s">
        <v>951</v>
      </c>
      <c r="D1118" s="72" t="s">
        <v>1100</v>
      </c>
      <c r="E1118" s="72" t="s">
        <v>588</v>
      </c>
      <c r="F1118" s="72">
        <v>3.5999999999999997E-2</v>
      </c>
      <c r="G1118" s="72">
        <v>0</v>
      </c>
      <c r="H1118" s="72">
        <v>1.37</v>
      </c>
      <c r="I1118" s="12" t="s">
        <v>453</v>
      </c>
      <c r="J1118" s="72" t="s">
        <v>578</v>
      </c>
      <c r="T1118" s="318" t="str">
        <f t="shared" si="211"/>
        <v>乗用車</v>
      </c>
      <c r="U1118" s="300" t="str">
        <f t="shared" si="212"/>
        <v>メタノール</v>
      </c>
      <c r="V1118" s="300" t="str">
        <f t="shared" si="213"/>
        <v>全て</v>
      </c>
      <c r="W1118" s="300" t="str">
        <f t="shared" si="214"/>
        <v>H21</v>
      </c>
      <c r="X1118" s="301" t="str">
        <f t="shared" si="215"/>
        <v>QGA</v>
      </c>
      <c r="Y1118" s="380" t="s">
        <v>1705</v>
      </c>
      <c r="Z1118" s="300">
        <f t="shared" si="216"/>
        <v>3.5999999999999997E-2</v>
      </c>
      <c r="AA1118" s="300">
        <f t="shared" si="217"/>
        <v>0</v>
      </c>
      <c r="AB1118" s="361">
        <f t="shared" si="218"/>
        <v>1.37</v>
      </c>
    </row>
    <row r="1119" spans="1:28" x14ac:dyDescent="0.2">
      <c r="A1119" s="72" t="str">
        <f t="shared" ref="A1119:A1126" si="220">CONCATENATE(C1119,E1119)</f>
        <v>乗0メ3HA</v>
      </c>
      <c r="B1119" s="72" t="s">
        <v>970</v>
      </c>
      <c r="C1119" s="72" t="s">
        <v>951</v>
      </c>
      <c r="D1119" s="291" t="s">
        <v>1469</v>
      </c>
      <c r="E1119" s="291" t="s">
        <v>1470</v>
      </c>
      <c r="F1119" s="72">
        <v>7.4999999999999997E-2</v>
      </c>
      <c r="G1119" s="72">
        <v>0</v>
      </c>
      <c r="H1119" s="72">
        <v>1.37</v>
      </c>
      <c r="I1119" s="12" t="s">
        <v>453</v>
      </c>
      <c r="T1119" s="318" t="str">
        <f t="shared" si="211"/>
        <v>乗用車</v>
      </c>
      <c r="U1119" s="300" t="str">
        <f t="shared" si="212"/>
        <v>メタノール</v>
      </c>
      <c r="V1119" s="300" t="str">
        <f t="shared" si="213"/>
        <v>全て</v>
      </c>
      <c r="W1119" s="300" t="str">
        <f t="shared" si="214"/>
        <v>H30</v>
      </c>
      <c r="X1119" s="301" t="str">
        <f t="shared" si="215"/>
        <v>3HA</v>
      </c>
      <c r="Y1119" s="380"/>
      <c r="Z1119" s="300">
        <f t="shared" si="216"/>
        <v>7.4999999999999997E-2</v>
      </c>
      <c r="AA1119" s="300">
        <f t="shared" si="217"/>
        <v>0</v>
      </c>
      <c r="AB1119" s="361">
        <f t="shared" si="218"/>
        <v>1.37</v>
      </c>
    </row>
    <row r="1120" spans="1:28" x14ac:dyDescent="0.2">
      <c r="A1120" s="72" t="str">
        <f t="shared" si="220"/>
        <v>乗0メ3GA</v>
      </c>
      <c r="B1120" s="72" t="s">
        <v>970</v>
      </c>
      <c r="C1120" s="72" t="s">
        <v>951</v>
      </c>
      <c r="D1120" s="291" t="s">
        <v>1287</v>
      </c>
      <c r="E1120" s="291" t="s">
        <v>1471</v>
      </c>
      <c r="F1120" s="72">
        <v>3.7499999999999999E-2</v>
      </c>
      <c r="G1120" s="72">
        <v>0</v>
      </c>
      <c r="H1120" s="72">
        <v>1.37</v>
      </c>
      <c r="I1120" s="12" t="s">
        <v>453</v>
      </c>
      <c r="T1120" s="318" t="str">
        <f t="shared" si="211"/>
        <v>乗用車</v>
      </c>
      <c r="U1120" s="300" t="str">
        <f t="shared" si="212"/>
        <v>メタノール</v>
      </c>
      <c r="V1120" s="300" t="str">
        <f t="shared" si="213"/>
        <v>全て</v>
      </c>
      <c r="W1120" s="300" t="str">
        <f t="shared" si="214"/>
        <v>H30</v>
      </c>
      <c r="X1120" s="301" t="str">
        <f t="shared" si="215"/>
        <v>3GA</v>
      </c>
      <c r="Y1120" s="380"/>
      <c r="Z1120" s="300">
        <f t="shared" si="216"/>
        <v>3.7499999999999999E-2</v>
      </c>
      <c r="AA1120" s="300">
        <f t="shared" si="217"/>
        <v>0</v>
      </c>
      <c r="AB1120" s="361">
        <f t="shared" si="218"/>
        <v>1.37</v>
      </c>
    </row>
    <row r="1121" spans="1:28" x14ac:dyDescent="0.2">
      <c r="A1121" s="72" t="str">
        <f t="shared" si="220"/>
        <v>乗0メ4HA</v>
      </c>
      <c r="B1121" s="72" t="s">
        <v>970</v>
      </c>
      <c r="C1121" s="72" t="s">
        <v>951</v>
      </c>
      <c r="D1121" s="291" t="s">
        <v>1291</v>
      </c>
      <c r="E1121" s="291" t="s">
        <v>1472</v>
      </c>
      <c r="F1121" s="72">
        <v>5.6249999999999994E-2</v>
      </c>
      <c r="G1121" s="72">
        <v>0</v>
      </c>
      <c r="H1121" s="72">
        <v>1.37</v>
      </c>
      <c r="I1121" s="12" t="s">
        <v>453</v>
      </c>
      <c r="T1121" s="318" t="str">
        <f t="shared" si="211"/>
        <v>乗用車</v>
      </c>
      <c r="U1121" s="300" t="str">
        <f t="shared" si="212"/>
        <v>メタノール</v>
      </c>
      <c r="V1121" s="300" t="str">
        <f t="shared" si="213"/>
        <v>全て</v>
      </c>
      <c r="W1121" s="300" t="str">
        <f t="shared" si="214"/>
        <v>H30</v>
      </c>
      <c r="X1121" s="301" t="str">
        <f t="shared" si="215"/>
        <v>4HA</v>
      </c>
      <c r="Y1121" s="380" t="s">
        <v>1704</v>
      </c>
      <c r="Z1121" s="300">
        <f t="shared" si="216"/>
        <v>5.6249999999999994E-2</v>
      </c>
      <c r="AA1121" s="300">
        <f t="shared" si="217"/>
        <v>0</v>
      </c>
      <c r="AB1121" s="361">
        <f t="shared" si="218"/>
        <v>1.37</v>
      </c>
    </row>
    <row r="1122" spans="1:28" x14ac:dyDescent="0.2">
      <c r="A1122" s="72" t="str">
        <f t="shared" si="220"/>
        <v>乗0メ4GA</v>
      </c>
      <c r="B1122" s="72" t="s">
        <v>970</v>
      </c>
      <c r="C1122" s="72" t="s">
        <v>951</v>
      </c>
      <c r="D1122" s="291" t="s">
        <v>1286</v>
      </c>
      <c r="E1122" s="291" t="s">
        <v>1473</v>
      </c>
      <c r="F1122" s="72">
        <v>5.6249999999999994E-2</v>
      </c>
      <c r="G1122" s="72">
        <v>0</v>
      </c>
      <c r="H1122" s="72">
        <v>1.37</v>
      </c>
      <c r="I1122" s="12" t="s">
        <v>453</v>
      </c>
      <c r="T1122" s="318" t="str">
        <f t="shared" si="211"/>
        <v>乗用車</v>
      </c>
      <c r="U1122" s="300" t="str">
        <f t="shared" si="212"/>
        <v>メタノール</v>
      </c>
      <c r="V1122" s="300" t="str">
        <f t="shared" si="213"/>
        <v>全て</v>
      </c>
      <c r="W1122" s="300" t="str">
        <f t="shared" si="214"/>
        <v>H30</v>
      </c>
      <c r="X1122" s="301" t="str">
        <f t="shared" si="215"/>
        <v>4GA</v>
      </c>
      <c r="Y1122" s="380" t="s">
        <v>1704</v>
      </c>
      <c r="Z1122" s="300">
        <f t="shared" si="216"/>
        <v>5.6249999999999994E-2</v>
      </c>
      <c r="AA1122" s="300">
        <f t="shared" si="217"/>
        <v>0</v>
      </c>
      <c r="AB1122" s="361">
        <f t="shared" si="218"/>
        <v>1.37</v>
      </c>
    </row>
    <row r="1123" spans="1:28" x14ac:dyDescent="0.2">
      <c r="A1123" s="72" t="str">
        <f t="shared" si="220"/>
        <v>乗0メ5HA</v>
      </c>
      <c r="B1123" s="72" t="s">
        <v>970</v>
      </c>
      <c r="C1123" s="72" t="s">
        <v>951</v>
      </c>
      <c r="D1123" s="291" t="s">
        <v>1291</v>
      </c>
      <c r="E1123" s="291" t="s">
        <v>1474</v>
      </c>
      <c r="F1123" s="72">
        <v>3.7499999999999999E-2</v>
      </c>
      <c r="G1123" s="72">
        <v>0</v>
      </c>
      <c r="H1123" s="72">
        <v>1.37</v>
      </c>
      <c r="I1123" s="12" t="s">
        <v>453</v>
      </c>
      <c r="T1123" s="318" t="str">
        <f t="shared" si="211"/>
        <v>乗用車</v>
      </c>
      <c r="U1123" s="300" t="str">
        <f t="shared" si="212"/>
        <v>メタノール</v>
      </c>
      <c r="V1123" s="300" t="str">
        <f t="shared" si="213"/>
        <v>全て</v>
      </c>
      <c r="W1123" s="300" t="str">
        <f t="shared" si="214"/>
        <v>H30</v>
      </c>
      <c r="X1123" s="301" t="str">
        <f t="shared" si="215"/>
        <v>5HA</v>
      </c>
      <c r="Y1123" s="380" t="s">
        <v>1057</v>
      </c>
      <c r="Z1123" s="300">
        <f t="shared" si="216"/>
        <v>3.7499999999999999E-2</v>
      </c>
      <c r="AA1123" s="300">
        <f t="shared" si="217"/>
        <v>0</v>
      </c>
      <c r="AB1123" s="361">
        <f t="shared" si="218"/>
        <v>1.37</v>
      </c>
    </row>
    <row r="1124" spans="1:28" x14ac:dyDescent="0.2">
      <c r="A1124" s="72" t="str">
        <f t="shared" si="220"/>
        <v>乗0メ5GA</v>
      </c>
      <c r="B1124" s="72" t="s">
        <v>970</v>
      </c>
      <c r="C1124" s="72" t="s">
        <v>951</v>
      </c>
      <c r="D1124" s="291" t="s">
        <v>1286</v>
      </c>
      <c r="E1124" s="291" t="s">
        <v>1475</v>
      </c>
      <c r="F1124" s="72">
        <v>3.7499999999999999E-2</v>
      </c>
      <c r="G1124" s="72">
        <v>0</v>
      </c>
      <c r="H1124" s="72">
        <v>1.37</v>
      </c>
      <c r="I1124" s="12" t="s">
        <v>453</v>
      </c>
      <c r="T1124" s="318" t="str">
        <f t="shared" si="211"/>
        <v>乗用車</v>
      </c>
      <c r="U1124" s="300" t="str">
        <f t="shared" si="212"/>
        <v>メタノール</v>
      </c>
      <c r="V1124" s="300" t="str">
        <f t="shared" si="213"/>
        <v>全て</v>
      </c>
      <c r="W1124" s="300" t="str">
        <f t="shared" si="214"/>
        <v>H30</v>
      </c>
      <c r="X1124" s="301" t="str">
        <f t="shared" si="215"/>
        <v>5GA</v>
      </c>
      <c r="Y1124" s="380" t="s">
        <v>1057</v>
      </c>
      <c r="Z1124" s="300">
        <f t="shared" si="216"/>
        <v>3.7499999999999999E-2</v>
      </c>
      <c r="AA1124" s="300">
        <f t="shared" si="217"/>
        <v>0</v>
      </c>
      <c r="AB1124" s="361">
        <f t="shared" si="218"/>
        <v>1.37</v>
      </c>
    </row>
    <row r="1125" spans="1:28" x14ac:dyDescent="0.2">
      <c r="A1125" s="72" t="str">
        <f t="shared" si="220"/>
        <v>乗0メ6HA</v>
      </c>
      <c r="B1125" s="72" t="s">
        <v>970</v>
      </c>
      <c r="C1125" s="72" t="s">
        <v>951</v>
      </c>
      <c r="D1125" s="291" t="s">
        <v>1291</v>
      </c>
      <c r="E1125" s="291" t="s">
        <v>1476</v>
      </c>
      <c r="F1125" s="72">
        <v>1.8749999999999999E-2</v>
      </c>
      <c r="G1125" s="72">
        <v>0</v>
      </c>
      <c r="H1125" s="72">
        <v>1.37</v>
      </c>
      <c r="I1125" s="12" t="s">
        <v>453</v>
      </c>
      <c r="T1125" s="318" t="str">
        <f t="shared" si="211"/>
        <v>乗用車</v>
      </c>
      <c r="U1125" s="300" t="str">
        <f t="shared" si="212"/>
        <v>メタノール</v>
      </c>
      <c r="V1125" s="300" t="str">
        <f t="shared" si="213"/>
        <v>全て</v>
      </c>
      <c r="W1125" s="300" t="str">
        <f t="shared" si="214"/>
        <v>H30</v>
      </c>
      <c r="X1125" s="301" t="str">
        <f t="shared" si="215"/>
        <v>6HA</v>
      </c>
      <c r="Y1125" s="380" t="s">
        <v>1706</v>
      </c>
      <c r="Z1125" s="300">
        <f t="shared" si="216"/>
        <v>1.8749999999999999E-2</v>
      </c>
      <c r="AA1125" s="300">
        <f t="shared" si="217"/>
        <v>0</v>
      </c>
      <c r="AB1125" s="361">
        <f t="shared" si="218"/>
        <v>1.37</v>
      </c>
    </row>
    <row r="1126" spans="1:28" x14ac:dyDescent="0.2">
      <c r="A1126" s="72" t="str">
        <f t="shared" si="220"/>
        <v>乗0メ6GA</v>
      </c>
      <c r="B1126" s="72" t="s">
        <v>970</v>
      </c>
      <c r="C1126" s="72" t="s">
        <v>951</v>
      </c>
      <c r="D1126" s="291" t="s">
        <v>1286</v>
      </c>
      <c r="E1126" s="291" t="s">
        <v>1477</v>
      </c>
      <c r="F1126" s="72">
        <v>1.8749999999999999E-2</v>
      </c>
      <c r="G1126" s="72">
        <v>0</v>
      </c>
      <c r="H1126" s="72">
        <v>1.37</v>
      </c>
      <c r="I1126" s="12" t="s">
        <v>453</v>
      </c>
      <c r="T1126" s="318" t="str">
        <f t="shared" si="211"/>
        <v>乗用車</v>
      </c>
      <c r="U1126" s="300" t="str">
        <f t="shared" si="212"/>
        <v>メタノール</v>
      </c>
      <c r="V1126" s="300" t="str">
        <f t="shared" si="213"/>
        <v>全て</v>
      </c>
      <c r="W1126" s="300" t="str">
        <f t="shared" si="214"/>
        <v>H30</v>
      </c>
      <c r="X1126" s="301" t="str">
        <f t="shared" si="215"/>
        <v>6GA</v>
      </c>
      <c r="Y1126" s="380" t="s">
        <v>1706</v>
      </c>
      <c r="Z1126" s="300">
        <f t="shared" si="216"/>
        <v>1.8749999999999999E-2</v>
      </c>
      <c r="AA1126" s="300">
        <f t="shared" si="217"/>
        <v>0</v>
      </c>
      <c r="AB1126" s="361">
        <f t="shared" si="218"/>
        <v>1.37</v>
      </c>
    </row>
    <row r="1127" spans="1:28" x14ac:dyDescent="0.2">
      <c r="A1127" s="72" t="str">
        <f t="shared" ref="A1127:A1149" si="221">CONCATENATE(C1127,E1127)</f>
        <v>乗0電EA</v>
      </c>
      <c r="B1127" s="72" t="s">
        <v>915</v>
      </c>
      <c r="C1127" s="72" t="s">
        <v>905</v>
      </c>
      <c r="E1127" s="72" t="s">
        <v>589</v>
      </c>
      <c r="F1127" s="72">
        <v>0</v>
      </c>
      <c r="G1127" s="72">
        <v>0</v>
      </c>
      <c r="H1127" s="72">
        <v>0</v>
      </c>
      <c r="I1127" s="12" t="s">
        <v>42</v>
      </c>
      <c r="T1127" s="366" t="s">
        <v>820</v>
      </c>
      <c r="U1127" s="358" t="s">
        <v>201</v>
      </c>
      <c r="V1127" s="358" t="s">
        <v>1138</v>
      </c>
      <c r="W1127" s="359"/>
      <c r="X1127" s="358" t="s">
        <v>589</v>
      </c>
      <c r="Y1127" s="380"/>
      <c r="Z1127" s="358">
        <v>0</v>
      </c>
      <c r="AA1127" s="358">
        <v>0</v>
      </c>
      <c r="AB1127" s="367">
        <v>0</v>
      </c>
    </row>
    <row r="1128" spans="1:28" x14ac:dyDescent="0.2">
      <c r="A1128" s="72" t="str">
        <f t="shared" si="221"/>
        <v>貨1電EB</v>
      </c>
      <c r="B1128" s="72" t="s">
        <v>590</v>
      </c>
      <c r="C1128" s="72" t="s">
        <v>906</v>
      </c>
      <c r="E1128" s="72" t="s">
        <v>591</v>
      </c>
      <c r="F1128" s="72">
        <v>0</v>
      </c>
      <c r="G1128" s="72">
        <v>0</v>
      </c>
      <c r="H1128" s="72">
        <v>0</v>
      </c>
      <c r="I1128" s="12" t="s">
        <v>42</v>
      </c>
      <c r="T1128" s="366" t="s">
        <v>604</v>
      </c>
      <c r="U1128" s="358" t="s">
        <v>201</v>
      </c>
      <c r="V1128" s="358" t="s">
        <v>1118</v>
      </c>
      <c r="W1128" s="359"/>
      <c r="X1128" s="358" t="s">
        <v>591</v>
      </c>
      <c r="Y1128" s="380"/>
      <c r="Z1128" s="358">
        <v>0</v>
      </c>
      <c r="AA1128" s="358">
        <v>0</v>
      </c>
      <c r="AB1128" s="367">
        <v>0</v>
      </c>
    </row>
    <row r="1129" spans="1:28" x14ac:dyDescent="0.2">
      <c r="A1129" s="72" t="str">
        <f t="shared" si="221"/>
        <v>貨2電EC</v>
      </c>
      <c r="B1129" s="72" t="s">
        <v>592</v>
      </c>
      <c r="C1129" s="72" t="s">
        <v>907</v>
      </c>
      <c r="E1129" s="72" t="s">
        <v>593</v>
      </c>
      <c r="F1129" s="72">
        <v>0</v>
      </c>
      <c r="G1129" s="72">
        <v>0</v>
      </c>
      <c r="H1129" s="72">
        <v>0</v>
      </c>
      <c r="I1129" s="12" t="s">
        <v>42</v>
      </c>
      <c r="T1129" s="366" t="s">
        <v>604</v>
      </c>
      <c r="U1129" s="358" t="s">
        <v>201</v>
      </c>
      <c r="V1129" s="358" t="s">
        <v>1626</v>
      </c>
      <c r="W1129" s="359"/>
      <c r="X1129" s="358" t="s">
        <v>593</v>
      </c>
      <c r="Y1129" s="358"/>
      <c r="Z1129" s="358">
        <v>0</v>
      </c>
      <c r="AA1129" s="358">
        <v>0</v>
      </c>
      <c r="AB1129" s="367">
        <v>0</v>
      </c>
    </row>
    <row r="1130" spans="1:28" x14ac:dyDescent="0.2">
      <c r="A1130" s="72" t="str">
        <f t="shared" si="221"/>
        <v>貨3電EC</v>
      </c>
      <c r="B1130" s="72" t="s">
        <v>594</v>
      </c>
      <c r="C1130" s="72" t="s">
        <v>908</v>
      </c>
      <c r="E1130" s="72" t="s">
        <v>593</v>
      </c>
      <c r="F1130" s="72">
        <v>0</v>
      </c>
      <c r="G1130" s="72">
        <v>0</v>
      </c>
      <c r="H1130" s="72">
        <v>0</v>
      </c>
      <c r="I1130" s="12" t="s">
        <v>42</v>
      </c>
      <c r="T1130" s="366" t="s">
        <v>604</v>
      </c>
      <c r="U1130" s="358" t="s">
        <v>608</v>
      </c>
      <c r="V1130" s="358" t="s">
        <v>1117</v>
      </c>
      <c r="W1130" s="359"/>
      <c r="X1130" s="358" t="s">
        <v>596</v>
      </c>
      <c r="Y1130" s="358"/>
      <c r="Z1130" s="358">
        <v>0</v>
      </c>
      <c r="AA1130" s="358">
        <v>0</v>
      </c>
      <c r="AB1130" s="367">
        <v>0</v>
      </c>
    </row>
    <row r="1131" spans="1:28" x14ac:dyDescent="0.2">
      <c r="A1131" s="72" t="str">
        <f t="shared" si="221"/>
        <v>貨4電ED</v>
      </c>
      <c r="B1131" s="72" t="s">
        <v>595</v>
      </c>
      <c r="C1131" s="72" t="s">
        <v>909</v>
      </c>
      <c r="E1131" s="72" t="s">
        <v>596</v>
      </c>
      <c r="F1131" s="72">
        <v>0</v>
      </c>
      <c r="G1131" s="72">
        <v>0</v>
      </c>
      <c r="H1131" s="72">
        <v>0</v>
      </c>
      <c r="I1131" s="12" t="s">
        <v>42</v>
      </c>
      <c r="T1131" s="366" t="s">
        <v>606</v>
      </c>
      <c r="U1131" s="358" t="s">
        <v>608</v>
      </c>
      <c r="V1131" s="358" t="s">
        <v>607</v>
      </c>
      <c r="W1131" s="359"/>
      <c r="X1131" s="358" t="s">
        <v>597</v>
      </c>
      <c r="Y1131" s="358"/>
      <c r="Z1131" s="358">
        <v>0</v>
      </c>
      <c r="AA1131" s="358">
        <v>0</v>
      </c>
      <c r="AB1131" s="367">
        <v>0</v>
      </c>
    </row>
    <row r="1132" spans="1:28" x14ac:dyDescent="0.2">
      <c r="A1132" s="72" t="str">
        <f t="shared" si="221"/>
        <v>乗0電ZAA</v>
      </c>
      <c r="B1132" s="72" t="s">
        <v>971</v>
      </c>
      <c r="C1132" s="72" t="s">
        <v>905</v>
      </c>
      <c r="D1132" s="72" t="s">
        <v>839</v>
      </c>
      <c r="E1132" s="72" t="s">
        <v>597</v>
      </c>
      <c r="F1132" s="72">
        <v>0</v>
      </c>
      <c r="G1132" s="72">
        <v>0</v>
      </c>
      <c r="H1132" s="72">
        <v>0</v>
      </c>
      <c r="I1132" s="12" t="s">
        <v>42</v>
      </c>
      <c r="T1132" s="366" t="s">
        <v>609</v>
      </c>
      <c r="U1132" s="358" t="s">
        <v>608</v>
      </c>
      <c r="V1132" s="358" t="s">
        <v>607</v>
      </c>
      <c r="W1132" s="359" t="s">
        <v>839</v>
      </c>
      <c r="X1132" s="358" t="s">
        <v>598</v>
      </c>
      <c r="Y1132" s="358"/>
      <c r="Z1132" s="358">
        <v>0</v>
      </c>
      <c r="AA1132" s="358">
        <v>0</v>
      </c>
      <c r="AB1132" s="367">
        <v>0</v>
      </c>
    </row>
    <row r="1133" spans="1:28" x14ac:dyDescent="0.2">
      <c r="A1133" s="72" t="str">
        <f t="shared" si="221"/>
        <v>貨1電ZAB</v>
      </c>
      <c r="B1133" s="72" t="s">
        <v>971</v>
      </c>
      <c r="C1133" s="72" t="s">
        <v>906</v>
      </c>
      <c r="D1133" s="72" t="s">
        <v>839</v>
      </c>
      <c r="E1133" s="72" t="s">
        <v>598</v>
      </c>
      <c r="F1133" s="72">
        <v>0</v>
      </c>
      <c r="G1133" s="72">
        <v>0</v>
      </c>
      <c r="H1133" s="72">
        <v>0</v>
      </c>
      <c r="I1133" s="12" t="s">
        <v>42</v>
      </c>
      <c r="T1133" s="366" t="s">
        <v>610</v>
      </c>
      <c r="U1133" s="358" t="s">
        <v>608</v>
      </c>
      <c r="V1133" s="358" t="s">
        <v>607</v>
      </c>
      <c r="W1133" s="359" t="s">
        <v>839</v>
      </c>
      <c r="X1133" s="358" t="s">
        <v>599</v>
      </c>
      <c r="Y1133" s="358"/>
      <c r="Z1133" s="358">
        <v>0</v>
      </c>
      <c r="AA1133" s="358">
        <v>0</v>
      </c>
      <c r="AB1133" s="367">
        <v>0</v>
      </c>
    </row>
    <row r="1134" spans="1:28" x14ac:dyDescent="0.2">
      <c r="A1134" s="72" t="str">
        <f t="shared" si="221"/>
        <v>貨2電ZAB</v>
      </c>
      <c r="B1134" s="72" t="s">
        <v>971</v>
      </c>
      <c r="C1134" s="72" t="s">
        <v>907</v>
      </c>
      <c r="D1134" s="72" t="s">
        <v>839</v>
      </c>
      <c r="E1134" s="72" t="s">
        <v>598</v>
      </c>
      <c r="F1134" s="72">
        <v>0</v>
      </c>
      <c r="G1134" s="72">
        <v>0</v>
      </c>
      <c r="H1134" s="72">
        <v>0</v>
      </c>
      <c r="I1134" s="12" t="s">
        <v>42</v>
      </c>
      <c r="T1134" s="366" t="s">
        <v>606</v>
      </c>
      <c r="U1134" s="358" t="s">
        <v>611</v>
      </c>
      <c r="V1134" s="358" t="s">
        <v>607</v>
      </c>
      <c r="W1134" s="359" t="s">
        <v>839</v>
      </c>
      <c r="X1134" s="358" t="s">
        <v>600</v>
      </c>
      <c r="Y1134" s="358"/>
      <c r="Z1134" s="358">
        <v>0</v>
      </c>
      <c r="AA1134" s="358">
        <v>0</v>
      </c>
      <c r="AB1134" s="367">
        <v>0</v>
      </c>
    </row>
    <row r="1135" spans="1:28" x14ac:dyDescent="0.2">
      <c r="A1135" s="72" t="str">
        <f t="shared" si="221"/>
        <v>貨3電ZAB</v>
      </c>
      <c r="B1135" s="72" t="s">
        <v>971</v>
      </c>
      <c r="C1135" s="72" t="s">
        <v>908</v>
      </c>
      <c r="D1135" s="72" t="s">
        <v>839</v>
      </c>
      <c r="E1135" s="72" t="s">
        <v>598</v>
      </c>
      <c r="F1135" s="72">
        <v>0</v>
      </c>
      <c r="G1135" s="72">
        <v>0</v>
      </c>
      <c r="H1135" s="72">
        <v>0</v>
      </c>
      <c r="I1135" s="12" t="s">
        <v>42</v>
      </c>
      <c r="T1135" s="366" t="s">
        <v>609</v>
      </c>
      <c r="U1135" s="358" t="s">
        <v>611</v>
      </c>
      <c r="V1135" s="358" t="s">
        <v>607</v>
      </c>
      <c r="W1135" s="359" t="s">
        <v>839</v>
      </c>
      <c r="X1135" s="358" t="s">
        <v>601</v>
      </c>
      <c r="Y1135" s="358"/>
      <c r="Z1135" s="358">
        <v>0</v>
      </c>
      <c r="AA1135" s="358">
        <v>0</v>
      </c>
      <c r="AB1135" s="367">
        <v>0</v>
      </c>
    </row>
    <row r="1136" spans="1:28" ht="13.5" thickBot="1" x14ac:dyDescent="0.25">
      <c r="A1136" s="72" t="str">
        <f t="shared" si="221"/>
        <v>貨4電ZAB</v>
      </c>
      <c r="B1136" s="72" t="s">
        <v>971</v>
      </c>
      <c r="C1136" s="72" t="s">
        <v>909</v>
      </c>
      <c r="D1136" s="72" t="s">
        <v>839</v>
      </c>
      <c r="E1136" s="72" t="s">
        <v>598</v>
      </c>
      <c r="F1136" s="72">
        <v>0</v>
      </c>
      <c r="G1136" s="72">
        <v>0</v>
      </c>
      <c r="H1136" s="72">
        <v>0</v>
      </c>
      <c r="I1136" s="12" t="s">
        <v>42</v>
      </c>
      <c r="T1136" s="368" t="s">
        <v>610</v>
      </c>
      <c r="U1136" s="369" t="s">
        <v>611</v>
      </c>
      <c r="V1136" s="369" t="s">
        <v>607</v>
      </c>
      <c r="W1136" s="370" t="s">
        <v>839</v>
      </c>
      <c r="X1136" s="369" t="s">
        <v>602</v>
      </c>
      <c r="Y1136" s="369"/>
      <c r="Z1136" s="369">
        <v>0</v>
      </c>
      <c r="AA1136" s="369">
        <v>0</v>
      </c>
      <c r="AB1136" s="371">
        <v>0</v>
      </c>
    </row>
    <row r="1137" spans="1:9" x14ac:dyDescent="0.2">
      <c r="A1137" s="72" t="str">
        <f t="shared" si="221"/>
        <v>貨1電ZAC</v>
      </c>
      <c r="B1137" s="72" t="s">
        <v>971</v>
      </c>
      <c r="C1137" s="72" t="s">
        <v>906</v>
      </c>
      <c r="D1137" s="72" t="s">
        <v>839</v>
      </c>
      <c r="E1137" s="72" t="s">
        <v>599</v>
      </c>
      <c r="F1137" s="72">
        <v>0</v>
      </c>
      <c r="G1137" s="72">
        <v>0</v>
      </c>
      <c r="H1137" s="72">
        <v>0</v>
      </c>
      <c r="I1137" s="12" t="s">
        <v>42</v>
      </c>
    </row>
    <row r="1138" spans="1:9" x14ac:dyDescent="0.2">
      <c r="A1138" s="72" t="str">
        <f t="shared" si="221"/>
        <v>貨2電ZAC</v>
      </c>
      <c r="B1138" s="72" t="s">
        <v>971</v>
      </c>
      <c r="C1138" s="72" t="s">
        <v>907</v>
      </c>
      <c r="D1138" s="72" t="s">
        <v>839</v>
      </c>
      <c r="E1138" s="72" t="s">
        <v>599</v>
      </c>
      <c r="F1138" s="72">
        <v>0</v>
      </c>
      <c r="G1138" s="72">
        <v>0</v>
      </c>
      <c r="H1138" s="72">
        <v>0</v>
      </c>
      <c r="I1138" s="12" t="s">
        <v>42</v>
      </c>
    </row>
    <row r="1139" spans="1:9" x14ac:dyDescent="0.2">
      <c r="A1139" s="72" t="str">
        <f t="shared" si="221"/>
        <v>貨3電ZAC</v>
      </c>
      <c r="B1139" s="72" t="s">
        <v>971</v>
      </c>
      <c r="C1139" s="72" t="s">
        <v>908</v>
      </c>
      <c r="D1139" s="72" t="s">
        <v>839</v>
      </c>
      <c r="E1139" s="72" t="s">
        <v>599</v>
      </c>
      <c r="F1139" s="72">
        <v>0</v>
      </c>
      <c r="G1139" s="72">
        <v>0</v>
      </c>
      <c r="H1139" s="72">
        <v>0</v>
      </c>
      <c r="I1139" s="12" t="s">
        <v>42</v>
      </c>
    </row>
    <row r="1140" spans="1:9" x14ac:dyDescent="0.2">
      <c r="A1140" s="72" t="str">
        <f t="shared" si="221"/>
        <v>貨4電ZAC</v>
      </c>
      <c r="B1140" s="72" t="s">
        <v>971</v>
      </c>
      <c r="C1140" s="72" t="s">
        <v>909</v>
      </c>
      <c r="D1140" s="72" t="s">
        <v>839</v>
      </c>
      <c r="E1140" s="72" t="s">
        <v>599</v>
      </c>
      <c r="F1140" s="72">
        <v>0</v>
      </c>
      <c r="G1140" s="72">
        <v>0</v>
      </c>
      <c r="H1140" s="72">
        <v>0</v>
      </c>
      <c r="I1140" s="12" t="s">
        <v>42</v>
      </c>
    </row>
    <row r="1141" spans="1:9" x14ac:dyDescent="0.2">
      <c r="A1141" s="72" t="str">
        <f t="shared" si="221"/>
        <v>乗0燃電ZBA</v>
      </c>
      <c r="B1141" s="72" t="s">
        <v>971</v>
      </c>
      <c r="C1141" s="72" t="s">
        <v>910</v>
      </c>
      <c r="D1141" s="72" t="s">
        <v>839</v>
      </c>
      <c r="E1141" s="72" t="s">
        <v>600</v>
      </c>
      <c r="F1141" s="72">
        <v>0</v>
      </c>
      <c r="G1141" s="72">
        <v>0</v>
      </c>
      <c r="H1141" s="72">
        <v>0</v>
      </c>
      <c r="I1141" s="12" t="s">
        <v>821</v>
      </c>
    </row>
    <row r="1142" spans="1:9" x14ac:dyDescent="0.2">
      <c r="A1142" s="72" t="str">
        <f t="shared" si="221"/>
        <v>貨1燃電ZBB</v>
      </c>
      <c r="B1142" s="72" t="s">
        <v>971</v>
      </c>
      <c r="C1142" s="72" t="s">
        <v>911</v>
      </c>
      <c r="D1142" s="72" t="s">
        <v>839</v>
      </c>
      <c r="E1142" s="72" t="s">
        <v>601</v>
      </c>
      <c r="F1142" s="72">
        <v>0</v>
      </c>
      <c r="G1142" s="72">
        <v>0</v>
      </c>
      <c r="H1142" s="72">
        <v>0</v>
      </c>
      <c r="I1142" s="12" t="s">
        <v>821</v>
      </c>
    </row>
    <row r="1143" spans="1:9" x14ac:dyDescent="0.2">
      <c r="A1143" s="72" t="str">
        <f t="shared" si="221"/>
        <v>貨2燃電ZBB</v>
      </c>
      <c r="B1143" s="72" t="s">
        <v>971</v>
      </c>
      <c r="C1143" s="72" t="s">
        <v>912</v>
      </c>
      <c r="D1143" s="72" t="s">
        <v>839</v>
      </c>
      <c r="E1143" s="72" t="s">
        <v>601</v>
      </c>
      <c r="F1143" s="72">
        <v>0</v>
      </c>
      <c r="G1143" s="72">
        <v>0</v>
      </c>
      <c r="H1143" s="72">
        <v>0</v>
      </c>
      <c r="I1143" s="12" t="s">
        <v>821</v>
      </c>
    </row>
    <row r="1144" spans="1:9" x14ac:dyDescent="0.2">
      <c r="A1144" s="72" t="str">
        <f t="shared" si="221"/>
        <v>貨3燃電ZBB</v>
      </c>
      <c r="B1144" s="72" t="s">
        <v>971</v>
      </c>
      <c r="C1144" s="72" t="s">
        <v>913</v>
      </c>
      <c r="D1144" s="72" t="s">
        <v>839</v>
      </c>
      <c r="E1144" s="72" t="s">
        <v>601</v>
      </c>
      <c r="F1144" s="72">
        <v>0</v>
      </c>
      <c r="G1144" s="72">
        <v>0</v>
      </c>
      <c r="H1144" s="72">
        <v>0</v>
      </c>
      <c r="I1144" s="12" t="s">
        <v>821</v>
      </c>
    </row>
    <row r="1145" spans="1:9" x14ac:dyDescent="0.2">
      <c r="A1145" s="72" t="str">
        <f t="shared" si="221"/>
        <v>貨4燃電ZBB</v>
      </c>
      <c r="B1145" s="72" t="s">
        <v>971</v>
      </c>
      <c r="C1145" s="72" t="s">
        <v>914</v>
      </c>
      <c r="D1145" s="72" t="s">
        <v>839</v>
      </c>
      <c r="E1145" s="72" t="s">
        <v>601</v>
      </c>
      <c r="F1145" s="72">
        <v>0</v>
      </c>
      <c r="G1145" s="72">
        <v>0</v>
      </c>
      <c r="H1145" s="72">
        <v>0</v>
      </c>
      <c r="I1145" s="12" t="s">
        <v>821</v>
      </c>
    </row>
    <row r="1146" spans="1:9" x14ac:dyDescent="0.2">
      <c r="A1146" s="72" t="str">
        <f t="shared" si="221"/>
        <v>貨1燃電ZBC</v>
      </c>
      <c r="B1146" s="72" t="s">
        <v>971</v>
      </c>
      <c r="C1146" s="72" t="s">
        <v>911</v>
      </c>
      <c r="D1146" s="72" t="s">
        <v>839</v>
      </c>
      <c r="E1146" s="72" t="s">
        <v>602</v>
      </c>
      <c r="F1146" s="72">
        <v>0</v>
      </c>
      <c r="G1146" s="72">
        <v>0</v>
      </c>
      <c r="H1146" s="72">
        <v>0</v>
      </c>
      <c r="I1146" s="12" t="s">
        <v>821</v>
      </c>
    </row>
    <row r="1147" spans="1:9" x14ac:dyDescent="0.2">
      <c r="A1147" s="72" t="str">
        <f t="shared" si="221"/>
        <v>貨2燃電ZBC</v>
      </c>
      <c r="B1147" s="72" t="s">
        <v>971</v>
      </c>
      <c r="C1147" s="72" t="s">
        <v>912</v>
      </c>
      <c r="D1147" s="72" t="s">
        <v>839</v>
      </c>
      <c r="E1147" s="72" t="s">
        <v>602</v>
      </c>
      <c r="F1147" s="72">
        <v>0</v>
      </c>
      <c r="G1147" s="72">
        <v>0</v>
      </c>
      <c r="H1147" s="72">
        <v>0</v>
      </c>
      <c r="I1147" s="12" t="s">
        <v>821</v>
      </c>
    </row>
    <row r="1148" spans="1:9" x14ac:dyDescent="0.2">
      <c r="A1148" s="72" t="str">
        <f t="shared" si="221"/>
        <v>貨3燃電ZBC</v>
      </c>
      <c r="B1148" s="72" t="s">
        <v>971</v>
      </c>
      <c r="C1148" s="72" t="s">
        <v>913</v>
      </c>
      <c r="D1148" s="72" t="s">
        <v>839</v>
      </c>
      <c r="E1148" s="72" t="s">
        <v>602</v>
      </c>
      <c r="F1148" s="72">
        <v>0</v>
      </c>
      <c r="G1148" s="72">
        <v>0</v>
      </c>
      <c r="H1148" s="72">
        <v>0</v>
      </c>
      <c r="I1148" s="12" t="s">
        <v>821</v>
      </c>
    </row>
    <row r="1149" spans="1:9" x14ac:dyDescent="0.2">
      <c r="A1149" s="72" t="str">
        <f t="shared" si="221"/>
        <v>貨4燃電ZBC</v>
      </c>
      <c r="B1149" s="72" t="s">
        <v>971</v>
      </c>
      <c r="C1149" s="72" t="s">
        <v>914</v>
      </c>
      <c r="D1149" s="72" t="s">
        <v>839</v>
      </c>
      <c r="E1149" s="72" t="s">
        <v>602</v>
      </c>
      <c r="F1149" s="72">
        <v>0</v>
      </c>
      <c r="G1149" s="72">
        <v>0</v>
      </c>
      <c r="H1149" s="72">
        <v>0</v>
      </c>
      <c r="I1149" s="12" t="s">
        <v>821</v>
      </c>
    </row>
  </sheetData>
  <mergeCells count="33">
    <mergeCell ref="Y603:Y604"/>
    <mergeCell ref="Y593:Y594"/>
    <mergeCell ref="Y595:Y596"/>
    <mergeCell ref="Y597:Y598"/>
    <mergeCell ref="Y599:Y600"/>
    <mergeCell ref="Y601:Y602"/>
    <mergeCell ref="Y573:Y574"/>
    <mergeCell ref="Y575:Y576"/>
    <mergeCell ref="Y577:Y578"/>
    <mergeCell ref="Y579:Y580"/>
    <mergeCell ref="Y581:Y582"/>
    <mergeCell ref="AD37:AE37"/>
    <mergeCell ref="AD28:AE28"/>
    <mergeCell ref="AD29:AE29"/>
    <mergeCell ref="AD35:AE35"/>
    <mergeCell ref="Y571:Y572"/>
    <mergeCell ref="AD39:AE39"/>
    <mergeCell ref="AD38:AE38"/>
    <mergeCell ref="AD36:AE36"/>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02"/>
  <sheetViews>
    <sheetView view="pageBreakPreview" zoomScale="60" zoomScaleNormal="100" workbookViewId="0">
      <selection activeCell="E64" sqref="E64"/>
    </sheetView>
  </sheetViews>
  <sheetFormatPr defaultRowHeight="13" x14ac:dyDescent="0.2"/>
  <cols>
    <col min="1" max="1" width="3.90625" customWidth="1"/>
    <col min="2" max="2" width="36.6328125" customWidth="1"/>
    <col min="3" max="3" width="4.453125" customWidth="1"/>
    <col min="4" max="4" width="4.36328125" customWidth="1"/>
    <col min="5" max="5" width="36.6328125" customWidth="1"/>
  </cols>
  <sheetData>
    <row r="1" spans="1:5" ht="23.25" customHeight="1" x14ac:dyDescent="0.2">
      <c r="E1" s="19"/>
    </row>
    <row r="2" spans="1:5" s="20" customFormat="1" ht="18" customHeight="1" x14ac:dyDescent="0.25">
      <c r="A2" s="845" t="s">
        <v>1018</v>
      </c>
      <c r="B2" s="845"/>
      <c r="C2" s="845"/>
      <c r="D2" s="845"/>
      <c r="E2" s="845"/>
    </row>
    <row r="3" spans="1:5" ht="13.5" thickBot="1" x14ac:dyDescent="0.25"/>
    <row r="4" spans="1:5" s="1" customFormat="1" ht="15" customHeight="1" x14ac:dyDescent="0.2">
      <c r="A4" s="21">
        <v>1</v>
      </c>
      <c r="B4" s="22" t="s">
        <v>1634</v>
      </c>
      <c r="D4" s="21">
        <v>51</v>
      </c>
      <c r="E4" s="22" t="s">
        <v>983</v>
      </c>
    </row>
    <row r="5" spans="1:5" s="1" customFormat="1" ht="15" customHeight="1" x14ac:dyDescent="0.2">
      <c r="A5" s="23">
        <v>2</v>
      </c>
      <c r="B5" s="24" t="s">
        <v>1635</v>
      </c>
      <c r="D5" s="23">
        <v>52</v>
      </c>
      <c r="E5" s="24" t="s">
        <v>1636</v>
      </c>
    </row>
    <row r="6" spans="1:5" s="1" customFormat="1" ht="15" customHeight="1" x14ac:dyDescent="0.2">
      <c r="A6" s="23">
        <v>3</v>
      </c>
      <c r="B6" s="24" t="s">
        <v>1637</v>
      </c>
      <c r="D6" s="23">
        <v>53</v>
      </c>
      <c r="E6" s="24" t="s">
        <v>1638</v>
      </c>
    </row>
    <row r="7" spans="1:5" s="1" customFormat="1" ht="15" customHeight="1" x14ac:dyDescent="0.2">
      <c r="A7" s="23">
        <v>4</v>
      </c>
      <c r="B7" s="24" t="s">
        <v>1639</v>
      </c>
      <c r="D7" s="23">
        <v>54</v>
      </c>
      <c r="E7" s="24" t="s">
        <v>984</v>
      </c>
    </row>
    <row r="8" spans="1:5" s="1" customFormat="1" ht="15" customHeight="1" x14ac:dyDescent="0.2">
      <c r="A8" s="23">
        <v>5</v>
      </c>
      <c r="B8" s="24" t="s">
        <v>1640</v>
      </c>
      <c r="D8" s="23">
        <v>55</v>
      </c>
      <c r="E8" s="24" t="s">
        <v>985</v>
      </c>
    </row>
    <row r="9" spans="1:5" s="1" customFormat="1" ht="15" customHeight="1" x14ac:dyDescent="0.2">
      <c r="A9" s="23">
        <v>6</v>
      </c>
      <c r="B9" s="24" t="s">
        <v>1641</v>
      </c>
      <c r="D9" s="23">
        <v>56</v>
      </c>
      <c r="E9" s="24" t="s">
        <v>986</v>
      </c>
    </row>
    <row r="10" spans="1:5" s="1" customFormat="1" ht="15" customHeight="1" x14ac:dyDescent="0.2">
      <c r="A10" s="23">
        <v>7</v>
      </c>
      <c r="B10" s="24" t="s">
        <v>1642</v>
      </c>
      <c r="D10" s="23">
        <v>57</v>
      </c>
      <c r="E10" s="24" t="s">
        <v>987</v>
      </c>
    </row>
    <row r="11" spans="1:5" s="1" customFormat="1" ht="15" customHeight="1" x14ac:dyDescent="0.2">
      <c r="A11" s="23">
        <v>8</v>
      </c>
      <c r="B11" s="24" t="s">
        <v>1643</v>
      </c>
      <c r="D11" s="23">
        <v>58</v>
      </c>
      <c r="E11" s="24" t="s">
        <v>988</v>
      </c>
    </row>
    <row r="12" spans="1:5" s="1" customFormat="1" ht="15" customHeight="1" x14ac:dyDescent="0.2">
      <c r="A12" s="23">
        <v>9</v>
      </c>
      <c r="B12" s="24" t="s">
        <v>1644</v>
      </c>
      <c r="D12" s="23">
        <v>59</v>
      </c>
      <c r="E12" s="24" t="s">
        <v>1645</v>
      </c>
    </row>
    <row r="13" spans="1:5" s="1" customFormat="1" ht="15" customHeight="1" x14ac:dyDescent="0.2">
      <c r="A13" s="23">
        <v>10</v>
      </c>
      <c r="B13" s="24" t="s">
        <v>1646</v>
      </c>
      <c r="D13" s="23">
        <v>60</v>
      </c>
      <c r="E13" s="24" t="s">
        <v>989</v>
      </c>
    </row>
    <row r="14" spans="1:5" s="1" customFormat="1" ht="15" customHeight="1" x14ac:dyDescent="0.2">
      <c r="A14" s="23">
        <v>11</v>
      </c>
      <c r="B14" s="24" t="s">
        <v>1647</v>
      </c>
      <c r="D14" s="23">
        <v>61</v>
      </c>
      <c r="E14" s="24" t="s">
        <v>1648</v>
      </c>
    </row>
    <row r="15" spans="1:5" s="1" customFormat="1" ht="15" customHeight="1" x14ac:dyDescent="0.2">
      <c r="A15" s="23">
        <v>12</v>
      </c>
      <c r="B15" s="24" t="s">
        <v>1649</v>
      </c>
      <c r="D15" s="23">
        <v>62</v>
      </c>
      <c r="E15" s="24" t="s">
        <v>990</v>
      </c>
    </row>
    <row r="16" spans="1:5" s="1" customFormat="1" ht="15" customHeight="1" x14ac:dyDescent="0.2">
      <c r="A16" s="23">
        <v>13</v>
      </c>
      <c r="B16" s="24" t="s">
        <v>1650</v>
      </c>
      <c r="D16" s="23">
        <v>63</v>
      </c>
      <c r="E16" s="24" t="s">
        <v>991</v>
      </c>
    </row>
    <row r="17" spans="1:5" s="1" customFormat="1" ht="15" customHeight="1" x14ac:dyDescent="0.2">
      <c r="A17" s="23">
        <v>14</v>
      </c>
      <c r="B17" s="24" t="s">
        <v>1651</v>
      </c>
      <c r="D17" s="23">
        <v>64</v>
      </c>
      <c r="E17" s="24" t="s">
        <v>1652</v>
      </c>
    </row>
    <row r="18" spans="1:5" s="1" customFormat="1" ht="15" customHeight="1" x14ac:dyDescent="0.2">
      <c r="A18" s="23">
        <v>15</v>
      </c>
      <c r="B18" s="24" t="s">
        <v>1653</v>
      </c>
      <c r="D18" s="23">
        <v>65</v>
      </c>
      <c r="E18" s="24" t="s">
        <v>1654</v>
      </c>
    </row>
    <row r="19" spans="1:5" s="1" customFormat="1" ht="15" customHeight="1" x14ac:dyDescent="0.2">
      <c r="A19" s="23">
        <v>16</v>
      </c>
      <c r="B19" s="24" t="s">
        <v>1655</v>
      </c>
      <c r="D19" s="23">
        <v>66</v>
      </c>
      <c r="E19" s="24" t="s">
        <v>1656</v>
      </c>
    </row>
    <row r="20" spans="1:5" s="1" customFormat="1" ht="15" customHeight="1" x14ac:dyDescent="0.2">
      <c r="A20" s="23">
        <v>17</v>
      </c>
      <c r="B20" s="24" t="s">
        <v>1657</v>
      </c>
      <c r="D20" s="23">
        <v>67</v>
      </c>
      <c r="E20" s="25" t="s">
        <v>1658</v>
      </c>
    </row>
    <row r="21" spans="1:5" s="1" customFormat="1" ht="15" customHeight="1" x14ac:dyDescent="0.2">
      <c r="A21" s="23">
        <v>18</v>
      </c>
      <c r="B21" s="24" t="s">
        <v>1659</v>
      </c>
      <c r="D21" s="23">
        <v>68</v>
      </c>
      <c r="E21" s="25" t="s">
        <v>992</v>
      </c>
    </row>
    <row r="22" spans="1:5" s="1" customFormat="1" ht="15" customHeight="1" x14ac:dyDescent="0.2">
      <c r="A22" s="23">
        <v>19</v>
      </c>
      <c r="B22" s="24" t="s">
        <v>1660</v>
      </c>
      <c r="D22" s="23">
        <v>69</v>
      </c>
      <c r="E22" s="24" t="s">
        <v>993</v>
      </c>
    </row>
    <row r="23" spans="1:5" s="1" customFormat="1" ht="15" customHeight="1" x14ac:dyDescent="0.2">
      <c r="A23" s="23">
        <v>20</v>
      </c>
      <c r="B23" s="24" t="s">
        <v>1661</v>
      </c>
      <c r="D23" s="23">
        <v>70</v>
      </c>
      <c r="E23" s="24" t="s">
        <v>1008</v>
      </c>
    </row>
    <row r="24" spans="1:5" s="1" customFormat="1" ht="15" customHeight="1" x14ac:dyDescent="0.2">
      <c r="A24" s="23">
        <v>21</v>
      </c>
      <c r="B24" s="24" t="s">
        <v>1662</v>
      </c>
      <c r="D24" s="23">
        <v>71</v>
      </c>
      <c r="E24" s="24" t="s">
        <v>1001</v>
      </c>
    </row>
    <row r="25" spans="1:5" s="1" customFormat="1" ht="15" customHeight="1" x14ac:dyDescent="0.2">
      <c r="A25" s="23">
        <v>22</v>
      </c>
      <c r="B25" s="24" t="s">
        <v>1663</v>
      </c>
      <c r="D25" s="23">
        <v>72</v>
      </c>
      <c r="E25" s="24" t="s">
        <v>1000</v>
      </c>
    </row>
    <row r="26" spans="1:5" s="1" customFormat="1" ht="15" customHeight="1" x14ac:dyDescent="0.2">
      <c r="A26" s="23">
        <v>23</v>
      </c>
      <c r="B26" s="24" t="s">
        <v>1664</v>
      </c>
      <c r="D26" s="23">
        <v>73</v>
      </c>
      <c r="E26" s="24" t="s">
        <v>1009</v>
      </c>
    </row>
    <row r="27" spans="1:5" s="1" customFormat="1" ht="15" customHeight="1" x14ac:dyDescent="0.2">
      <c r="A27" s="23">
        <v>24</v>
      </c>
      <c r="B27" s="24" t="s">
        <v>1665</v>
      </c>
      <c r="D27" s="23">
        <v>74</v>
      </c>
      <c r="E27" s="24" t="s">
        <v>1666</v>
      </c>
    </row>
    <row r="28" spans="1:5" s="1" customFormat="1" ht="15" customHeight="1" x14ac:dyDescent="0.2">
      <c r="A28" s="23">
        <v>25</v>
      </c>
      <c r="B28" s="24" t="s">
        <v>1667</v>
      </c>
      <c r="D28" s="23">
        <v>75</v>
      </c>
      <c r="E28" s="24" t="s">
        <v>994</v>
      </c>
    </row>
    <row r="29" spans="1:5" s="1" customFormat="1" ht="15" customHeight="1" x14ac:dyDescent="0.2">
      <c r="A29" s="23">
        <v>26</v>
      </c>
      <c r="B29" s="24" t="s">
        <v>1668</v>
      </c>
      <c r="D29" s="23">
        <v>76</v>
      </c>
      <c r="E29" s="24" t="s">
        <v>1669</v>
      </c>
    </row>
    <row r="30" spans="1:5" s="1" customFormat="1" ht="15" customHeight="1" x14ac:dyDescent="0.2">
      <c r="A30" s="23">
        <v>27</v>
      </c>
      <c r="B30" s="24" t="s">
        <v>1670</v>
      </c>
      <c r="D30" s="23">
        <v>77</v>
      </c>
      <c r="E30" s="24" t="s">
        <v>1671</v>
      </c>
    </row>
    <row r="31" spans="1:5" s="1" customFormat="1" ht="15" customHeight="1" x14ac:dyDescent="0.2">
      <c r="A31" s="23">
        <v>28</v>
      </c>
      <c r="B31" s="24" t="s">
        <v>1672</v>
      </c>
      <c r="D31" s="23">
        <v>78</v>
      </c>
      <c r="E31" s="24" t="s">
        <v>1002</v>
      </c>
    </row>
    <row r="32" spans="1:5" s="1" customFormat="1" ht="15" customHeight="1" x14ac:dyDescent="0.2">
      <c r="A32" s="23">
        <v>29</v>
      </c>
      <c r="B32" s="24" t="s">
        <v>1673</v>
      </c>
      <c r="D32" s="23">
        <v>79</v>
      </c>
      <c r="E32" s="24" t="s">
        <v>1003</v>
      </c>
    </row>
    <row r="33" spans="1:5" s="1" customFormat="1" ht="15" customHeight="1" x14ac:dyDescent="0.2">
      <c r="A33" s="23">
        <v>30</v>
      </c>
      <c r="B33" s="24" t="s">
        <v>1674</v>
      </c>
      <c r="D33" s="23">
        <v>80</v>
      </c>
      <c r="E33" s="24" t="s">
        <v>1004</v>
      </c>
    </row>
    <row r="34" spans="1:5" s="1" customFormat="1" ht="15" customHeight="1" x14ac:dyDescent="0.2">
      <c r="A34" s="23">
        <v>31</v>
      </c>
      <c r="B34" s="24" t="s">
        <v>1675</v>
      </c>
      <c r="D34" s="23">
        <v>81</v>
      </c>
      <c r="E34" s="24" t="s">
        <v>998</v>
      </c>
    </row>
    <row r="35" spans="1:5" s="1" customFormat="1" ht="15" customHeight="1" x14ac:dyDescent="0.2">
      <c r="A35" s="23">
        <v>32</v>
      </c>
      <c r="B35" s="24" t="s">
        <v>1676</v>
      </c>
      <c r="D35" s="23">
        <v>82</v>
      </c>
      <c r="E35" s="24" t="s">
        <v>1677</v>
      </c>
    </row>
    <row r="36" spans="1:5" s="1" customFormat="1" ht="15" customHeight="1" x14ac:dyDescent="0.2">
      <c r="A36" s="23">
        <v>33</v>
      </c>
      <c r="B36" s="24" t="s">
        <v>1678</v>
      </c>
      <c r="D36" s="23">
        <v>83</v>
      </c>
      <c r="E36" s="24" t="s">
        <v>995</v>
      </c>
    </row>
    <row r="37" spans="1:5" s="1" customFormat="1" ht="15" customHeight="1" x14ac:dyDescent="0.2">
      <c r="A37" s="23">
        <v>34</v>
      </c>
      <c r="B37" s="24" t="s">
        <v>1679</v>
      </c>
      <c r="D37" s="23">
        <v>84</v>
      </c>
      <c r="E37" s="24" t="s">
        <v>996</v>
      </c>
    </row>
    <row r="38" spans="1:5" s="1" customFormat="1" ht="15" customHeight="1" x14ac:dyDescent="0.2">
      <c r="A38" s="23">
        <v>35</v>
      </c>
      <c r="B38" s="24" t="s">
        <v>1680</v>
      </c>
      <c r="D38" s="23">
        <v>85</v>
      </c>
      <c r="E38" s="24" t="s">
        <v>997</v>
      </c>
    </row>
    <row r="39" spans="1:5" s="1" customFormat="1" ht="15" customHeight="1" x14ac:dyDescent="0.2">
      <c r="A39" s="23">
        <v>36</v>
      </c>
      <c r="B39" s="24" t="s">
        <v>1681</v>
      </c>
      <c r="D39" s="23">
        <v>86</v>
      </c>
      <c r="E39" s="24" t="s">
        <v>1682</v>
      </c>
    </row>
    <row r="40" spans="1:5" s="1" customFormat="1" ht="15" customHeight="1" x14ac:dyDescent="0.2">
      <c r="A40" s="23">
        <v>37</v>
      </c>
      <c r="B40" s="24" t="s">
        <v>1683</v>
      </c>
      <c r="D40" s="23">
        <v>87</v>
      </c>
      <c r="E40" s="24" t="s">
        <v>999</v>
      </c>
    </row>
    <row r="41" spans="1:5" s="1" customFormat="1" ht="15" customHeight="1" x14ac:dyDescent="0.2">
      <c r="A41" s="23">
        <v>38</v>
      </c>
      <c r="B41" s="24" t="s">
        <v>1684</v>
      </c>
      <c r="D41" s="23">
        <v>88</v>
      </c>
      <c r="E41" s="24" t="s">
        <v>1005</v>
      </c>
    </row>
    <row r="42" spans="1:5" s="1" customFormat="1" ht="15" customHeight="1" x14ac:dyDescent="0.2">
      <c r="A42" s="23">
        <v>39</v>
      </c>
      <c r="B42" s="24" t="s">
        <v>1685</v>
      </c>
      <c r="D42" s="23">
        <v>89</v>
      </c>
      <c r="E42" s="24" t="s">
        <v>1006</v>
      </c>
    </row>
    <row r="43" spans="1:5" s="1" customFormat="1" ht="15" customHeight="1" x14ac:dyDescent="0.2">
      <c r="A43" s="23">
        <v>40</v>
      </c>
      <c r="B43" s="24" t="s">
        <v>1686</v>
      </c>
      <c r="D43" s="23">
        <v>90</v>
      </c>
      <c r="E43" s="24" t="s">
        <v>1007</v>
      </c>
    </row>
    <row r="44" spans="1:5" s="1" customFormat="1" ht="15" customHeight="1" x14ac:dyDescent="0.2">
      <c r="A44" s="23">
        <v>41</v>
      </c>
      <c r="B44" s="24" t="s">
        <v>1687</v>
      </c>
      <c r="D44" s="23">
        <v>91</v>
      </c>
      <c r="E44" s="24" t="s">
        <v>1688</v>
      </c>
    </row>
    <row r="45" spans="1:5" s="1" customFormat="1" ht="15" customHeight="1" x14ac:dyDescent="0.2">
      <c r="A45" s="23">
        <v>42</v>
      </c>
      <c r="B45" s="24" t="s">
        <v>1689</v>
      </c>
      <c r="D45" s="23">
        <v>92</v>
      </c>
      <c r="E45" s="24" t="s">
        <v>1010</v>
      </c>
    </row>
    <row r="46" spans="1:5" s="1" customFormat="1" ht="15" customHeight="1" x14ac:dyDescent="0.2">
      <c r="A46" s="23">
        <v>43</v>
      </c>
      <c r="B46" s="24" t="s">
        <v>1690</v>
      </c>
      <c r="D46" s="23">
        <v>93</v>
      </c>
      <c r="E46" s="24" t="s">
        <v>1011</v>
      </c>
    </row>
    <row r="47" spans="1:5" s="1" customFormat="1" ht="15" customHeight="1" x14ac:dyDescent="0.2">
      <c r="A47" s="23">
        <v>44</v>
      </c>
      <c r="B47" s="24" t="s">
        <v>1691</v>
      </c>
      <c r="D47" s="23">
        <v>94</v>
      </c>
      <c r="E47" s="24" t="s">
        <v>1012</v>
      </c>
    </row>
    <row r="48" spans="1:5" s="1" customFormat="1" ht="15" customHeight="1" x14ac:dyDescent="0.2">
      <c r="A48" s="23">
        <v>45</v>
      </c>
      <c r="B48" s="24" t="s">
        <v>1692</v>
      </c>
      <c r="D48" s="23">
        <v>95</v>
      </c>
      <c r="E48" s="24" t="s">
        <v>1013</v>
      </c>
    </row>
    <row r="49" spans="1:5" s="1" customFormat="1" ht="15" customHeight="1" x14ac:dyDescent="0.2">
      <c r="A49" s="23">
        <v>46</v>
      </c>
      <c r="B49" s="24" t="s">
        <v>1693</v>
      </c>
      <c r="D49" s="23">
        <v>96</v>
      </c>
      <c r="E49" s="24" t="s">
        <v>1014</v>
      </c>
    </row>
    <row r="50" spans="1:5" s="1" customFormat="1" ht="15" customHeight="1" x14ac:dyDescent="0.2">
      <c r="A50" s="23">
        <v>47</v>
      </c>
      <c r="B50" s="24" t="s">
        <v>1694</v>
      </c>
      <c r="D50" s="23">
        <v>97</v>
      </c>
      <c r="E50" s="24" t="s">
        <v>1015</v>
      </c>
    </row>
    <row r="51" spans="1:5" s="1" customFormat="1" ht="15" customHeight="1" x14ac:dyDescent="0.2">
      <c r="A51" s="372">
        <v>48</v>
      </c>
      <c r="B51" s="373" t="s">
        <v>1695</v>
      </c>
      <c r="D51" s="23">
        <v>98</v>
      </c>
      <c r="E51" s="24" t="s">
        <v>1016</v>
      </c>
    </row>
    <row r="52" spans="1:5" s="1" customFormat="1" ht="15" customHeight="1" thickBot="1" x14ac:dyDescent="0.25">
      <c r="A52" s="23">
        <v>49</v>
      </c>
      <c r="B52" s="24" t="s">
        <v>1696</v>
      </c>
      <c r="D52" s="26">
        <v>99</v>
      </c>
      <c r="E52" s="27" t="s">
        <v>1017</v>
      </c>
    </row>
    <row r="53" spans="1:5" ht="13.5" thickBot="1" x14ac:dyDescent="0.25">
      <c r="A53" s="374">
        <v>50</v>
      </c>
      <c r="B53" s="375" t="s">
        <v>1697</v>
      </c>
      <c r="D53" s="376"/>
      <c r="E53" s="377"/>
    </row>
    <row r="54" spans="1:5" x14ac:dyDescent="0.2">
      <c r="A54" s="28">
        <v>51</v>
      </c>
      <c r="B54" s="28" t="s">
        <v>983</v>
      </c>
    </row>
    <row r="55" spans="1:5" x14ac:dyDescent="0.2">
      <c r="A55" s="28">
        <v>52</v>
      </c>
      <c r="B55" s="28" t="s">
        <v>1636</v>
      </c>
    </row>
    <row r="56" spans="1:5" x14ac:dyDescent="0.2">
      <c r="A56" s="28">
        <v>53</v>
      </c>
      <c r="B56" s="28" t="s">
        <v>1638</v>
      </c>
    </row>
    <row r="57" spans="1:5" x14ac:dyDescent="0.2">
      <c r="A57" s="28">
        <v>54</v>
      </c>
      <c r="B57" s="28" t="s">
        <v>984</v>
      </c>
    </row>
    <row r="58" spans="1:5" x14ac:dyDescent="0.2">
      <c r="A58" s="28">
        <v>55</v>
      </c>
      <c r="B58" s="28" t="s">
        <v>985</v>
      </c>
    </row>
    <row r="59" spans="1:5" x14ac:dyDescent="0.2">
      <c r="A59" s="28">
        <v>56</v>
      </c>
      <c r="B59" s="28" t="s">
        <v>986</v>
      </c>
    </row>
    <row r="60" spans="1:5" x14ac:dyDescent="0.2">
      <c r="A60" s="28">
        <v>57</v>
      </c>
      <c r="B60" s="28" t="s">
        <v>987</v>
      </c>
    </row>
    <row r="61" spans="1:5" x14ac:dyDescent="0.2">
      <c r="A61" s="28">
        <v>58</v>
      </c>
      <c r="B61" s="28" t="s">
        <v>988</v>
      </c>
    </row>
    <row r="62" spans="1:5" x14ac:dyDescent="0.2">
      <c r="A62" s="28">
        <v>59</v>
      </c>
      <c r="B62" s="28" t="s">
        <v>1645</v>
      </c>
    </row>
    <row r="63" spans="1:5" x14ac:dyDescent="0.2">
      <c r="A63" s="28">
        <v>60</v>
      </c>
      <c r="B63" s="28" t="s">
        <v>989</v>
      </c>
    </row>
    <row r="64" spans="1:5" x14ac:dyDescent="0.2">
      <c r="A64" s="28">
        <v>61</v>
      </c>
      <c r="B64" s="28" t="s">
        <v>1648</v>
      </c>
    </row>
    <row r="65" spans="1:2" x14ac:dyDescent="0.2">
      <c r="A65" s="28">
        <v>62</v>
      </c>
      <c r="B65" s="28" t="s">
        <v>990</v>
      </c>
    </row>
    <row r="66" spans="1:2" x14ac:dyDescent="0.2">
      <c r="A66" s="28">
        <v>63</v>
      </c>
      <c r="B66" s="28" t="s">
        <v>991</v>
      </c>
    </row>
    <row r="67" spans="1:2" x14ac:dyDescent="0.2">
      <c r="A67" s="28">
        <v>64</v>
      </c>
      <c r="B67" s="28" t="s">
        <v>1652</v>
      </c>
    </row>
    <row r="68" spans="1:2" x14ac:dyDescent="0.2">
      <c r="A68" s="28">
        <v>65</v>
      </c>
      <c r="B68" s="28" t="s">
        <v>1654</v>
      </c>
    </row>
    <row r="69" spans="1:2" x14ac:dyDescent="0.2">
      <c r="A69" s="28">
        <v>66</v>
      </c>
      <c r="B69" s="28" t="s">
        <v>1656</v>
      </c>
    </row>
    <row r="70" spans="1:2" x14ac:dyDescent="0.2">
      <c r="A70" s="28">
        <v>67</v>
      </c>
      <c r="B70" s="28" t="s">
        <v>1658</v>
      </c>
    </row>
    <row r="71" spans="1:2" x14ac:dyDescent="0.2">
      <c r="A71" s="28">
        <v>68</v>
      </c>
      <c r="B71" s="28" t="s">
        <v>992</v>
      </c>
    </row>
    <row r="72" spans="1:2" x14ac:dyDescent="0.2">
      <c r="A72" s="28">
        <v>69</v>
      </c>
      <c r="B72" s="28" t="s">
        <v>993</v>
      </c>
    </row>
    <row r="73" spans="1:2" x14ac:dyDescent="0.2">
      <c r="A73" s="28">
        <v>70</v>
      </c>
      <c r="B73" s="28" t="s">
        <v>1008</v>
      </c>
    </row>
    <row r="74" spans="1:2" x14ac:dyDescent="0.2">
      <c r="A74" s="28">
        <v>71</v>
      </c>
      <c r="B74" s="28" t="s">
        <v>1001</v>
      </c>
    </row>
    <row r="75" spans="1:2" x14ac:dyDescent="0.2">
      <c r="A75" s="28">
        <v>72</v>
      </c>
      <c r="B75" s="28" t="s">
        <v>1000</v>
      </c>
    </row>
    <row r="76" spans="1:2" x14ac:dyDescent="0.2">
      <c r="A76" s="28">
        <v>73</v>
      </c>
      <c r="B76" s="28" t="s">
        <v>1009</v>
      </c>
    </row>
    <row r="77" spans="1:2" x14ac:dyDescent="0.2">
      <c r="A77" s="28">
        <v>74</v>
      </c>
      <c r="B77" s="28" t="s">
        <v>1666</v>
      </c>
    </row>
    <row r="78" spans="1:2" x14ac:dyDescent="0.2">
      <c r="A78" s="28">
        <v>75</v>
      </c>
      <c r="B78" s="28" t="s">
        <v>994</v>
      </c>
    </row>
    <row r="79" spans="1:2" x14ac:dyDescent="0.2">
      <c r="A79" s="28">
        <v>76</v>
      </c>
      <c r="B79" s="28" t="s">
        <v>1669</v>
      </c>
    </row>
    <row r="80" spans="1:2" x14ac:dyDescent="0.2">
      <c r="A80" s="28">
        <v>77</v>
      </c>
      <c r="B80" s="28" t="s">
        <v>1671</v>
      </c>
    </row>
    <row r="81" spans="1:2" x14ac:dyDescent="0.2">
      <c r="A81" s="28">
        <v>78</v>
      </c>
      <c r="B81" s="28" t="s">
        <v>1002</v>
      </c>
    </row>
    <row r="82" spans="1:2" x14ac:dyDescent="0.2">
      <c r="A82" s="28">
        <v>79</v>
      </c>
      <c r="B82" s="28" t="s">
        <v>1003</v>
      </c>
    </row>
    <row r="83" spans="1:2" x14ac:dyDescent="0.2">
      <c r="A83" s="28">
        <v>80</v>
      </c>
      <c r="B83" s="28" t="s">
        <v>1004</v>
      </c>
    </row>
    <row r="84" spans="1:2" x14ac:dyDescent="0.2">
      <c r="A84" s="28">
        <v>81</v>
      </c>
      <c r="B84" s="28" t="s">
        <v>998</v>
      </c>
    </row>
    <row r="85" spans="1:2" x14ac:dyDescent="0.2">
      <c r="A85" s="28">
        <v>82</v>
      </c>
      <c r="B85" s="28" t="s">
        <v>1677</v>
      </c>
    </row>
    <row r="86" spans="1:2" x14ac:dyDescent="0.2">
      <c r="A86" s="28">
        <v>83</v>
      </c>
      <c r="B86" s="28" t="s">
        <v>995</v>
      </c>
    </row>
    <row r="87" spans="1:2" x14ac:dyDescent="0.2">
      <c r="A87" s="28">
        <v>84</v>
      </c>
      <c r="B87" s="28" t="s">
        <v>996</v>
      </c>
    </row>
    <row r="88" spans="1:2" x14ac:dyDescent="0.2">
      <c r="A88" s="28">
        <v>85</v>
      </c>
      <c r="B88" s="28" t="s">
        <v>997</v>
      </c>
    </row>
    <row r="89" spans="1:2" x14ac:dyDescent="0.2">
      <c r="A89" s="28">
        <v>86</v>
      </c>
      <c r="B89" s="28" t="s">
        <v>1682</v>
      </c>
    </row>
    <row r="90" spans="1:2" x14ac:dyDescent="0.2">
      <c r="A90" s="28">
        <v>87</v>
      </c>
      <c r="B90" s="28" t="s">
        <v>999</v>
      </c>
    </row>
    <row r="91" spans="1:2" x14ac:dyDescent="0.2">
      <c r="A91" s="28">
        <v>88</v>
      </c>
      <c r="B91" s="28" t="s">
        <v>1005</v>
      </c>
    </row>
    <row r="92" spans="1:2" x14ac:dyDescent="0.2">
      <c r="A92" s="28">
        <v>89</v>
      </c>
      <c r="B92" s="28" t="s">
        <v>1006</v>
      </c>
    </row>
    <row r="93" spans="1:2" x14ac:dyDescent="0.2">
      <c r="A93" s="28">
        <v>90</v>
      </c>
      <c r="B93" s="28" t="s">
        <v>1007</v>
      </c>
    </row>
    <row r="94" spans="1:2" x14ac:dyDescent="0.2">
      <c r="A94" s="28">
        <v>91</v>
      </c>
      <c r="B94" s="28" t="s">
        <v>1688</v>
      </c>
    </row>
    <row r="95" spans="1:2" x14ac:dyDescent="0.2">
      <c r="A95" s="28">
        <v>92</v>
      </c>
      <c r="B95" s="28" t="s">
        <v>1010</v>
      </c>
    </row>
    <row r="96" spans="1:2" x14ac:dyDescent="0.2">
      <c r="A96" s="28">
        <v>93</v>
      </c>
      <c r="B96" s="28" t="s">
        <v>1011</v>
      </c>
    </row>
    <row r="97" spans="1:2" x14ac:dyDescent="0.2">
      <c r="A97" s="28">
        <v>94</v>
      </c>
      <c r="B97" s="28" t="s">
        <v>1012</v>
      </c>
    </row>
    <row r="98" spans="1:2" x14ac:dyDescent="0.2">
      <c r="A98" s="28">
        <v>95</v>
      </c>
      <c r="B98" s="28" t="s">
        <v>1013</v>
      </c>
    </row>
    <row r="99" spans="1:2" x14ac:dyDescent="0.2">
      <c r="A99" s="28">
        <v>96</v>
      </c>
      <c r="B99" s="28" t="s">
        <v>1014</v>
      </c>
    </row>
    <row r="100" spans="1:2" x14ac:dyDescent="0.2">
      <c r="A100" s="28">
        <v>97</v>
      </c>
      <c r="B100" s="28" t="s">
        <v>1015</v>
      </c>
    </row>
    <row r="101" spans="1:2" x14ac:dyDescent="0.2">
      <c r="A101" s="378">
        <v>98</v>
      </c>
      <c r="B101" s="378" t="s">
        <v>1016</v>
      </c>
    </row>
    <row r="102" spans="1:2" x14ac:dyDescent="0.2">
      <c r="A102" s="378">
        <v>99</v>
      </c>
      <c r="B102" s="378" t="s">
        <v>1017</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計画表紙!Print_Area</vt:lpstr>
      <vt:lpstr>産業分類表!Print_Area</vt:lpstr>
      <vt:lpstr>実績事業場!Print_Area</vt:lpstr>
      <vt:lpstr>実績自動車!Print_Area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