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55" windowWidth="19200" windowHeight="6330" tabRatio="343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<sst xmlns="http://schemas.openxmlformats.org/spreadsheetml/2006/main" count="216" uniqueCount="68">
  <si>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</si>
  <si>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</si>
  <si>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</si>
  <si>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</si>
  <si>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</si>
  <si>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</si>
  <si>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</si>
  <si>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</si>
  <si>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</si>
  <si>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</si>
  <si>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</si>
  <si>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</si>
  <si>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</si>
  <si>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</si>
  <si>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</si>
  <si>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</si>
  <si>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</si>
  <si>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</si>
  <si>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</si>
  <si>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</si>
  <si>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</si>
  <si>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</si>
  <si>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</si>
  <si>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</si>
  <si>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</si>
  <si>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</si>
  <si>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</si>
  <si>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</si>
  <si>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</si>
  <si>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</si>
  <si>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</si>
  <si>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</si>
  <si>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</si>
  <si>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</si>
  <si>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</si>
  <si>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</si>
  <si>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</si>
  <si>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</si>
  <si>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</si>
  <si>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</si>
  <si>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＊単純平均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</si>
  <si>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</si>
  <si>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</si>
  <si>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</si>
  <si>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</si>
  <si>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</si>
  <si>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</si>
  <si>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</si>
  <si>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</si>
  <si>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</si>
  <si>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(単位:千円､％)</t>
  </si>
  <si>
    <t>加重平均</t>
  </si>
  <si>
    <t>&lt;町　計&gt;</t>
  </si>
  <si>
    <t>決算収支の状況（当年度）</t>
  </si>
  <si>
    <t>(単位:千円､％)</t>
  </si>
  <si>
    <t>臨時財政対策</t>
  </si>
  <si>
    <t>債発行可能額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</si>
  <si>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</si>
  <si>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</si>
  <si>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</si>
  <si>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</si>
  <si>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</si>
  <si>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</si>
  <si>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</si>
  <si>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＊単純平均</t>
  </si>
  <si>
    <t>加重平均</t>
  </si>
  <si>
    <t>名 張 市</t>
  </si>
  <si>
    <t>決算収支の状況（前年度）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</si>
</sst>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  <numFmt numFmtId="184" formatCode="#,##0;&quot;▲&quot;#,##0"/>
    <numFmt numFmtId="185" formatCode="#,##0.0;&quot;▲&quot;#,##0.0"/>
    <numFmt numFmtId="186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3" xfId="0" applyBorder="1" applyAlignment="1">
      <alignment horizontal="center"/>
    </xf>
    <xf numFmtId="38" fontId="0" fillId="0" borderId="0" xfId="49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49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0" xfId="49" applyNumberFormat="1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4" xfId="49" applyNumberFormat="1" applyFon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 applyProtection="1">
      <alignment shrinkToFit="1"/>
      <protection/>
    </xf>
    <xf numFmtId="184" fontId="0" fillId="0" borderId="28" xfId="49" applyNumberFormat="1" applyFon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/>
      <protection/>
    </xf>
    <xf numFmtId="186" fontId="0" fillId="0" borderId="24" xfId="0" applyNumberFormat="1" applyBorder="1" applyAlignment="1" applyProtection="1">
      <alignment/>
      <protection/>
    </xf>
    <xf numFmtId="186" fontId="0" fillId="0" borderId="28" xfId="0" applyNumberFormat="1" applyFont="1" applyBorder="1" applyAlignment="1" applyProtection="1">
      <alignment shrinkToFit="1"/>
      <protection locked="0"/>
    </xf>
    <xf numFmtId="184" fontId="0" fillId="0" borderId="29" xfId="0" applyNumberFormat="1" applyBorder="1" applyAlignment="1" applyProtection="1">
      <alignment shrinkToFit="1"/>
      <protection/>
    </xf>
    <xf numFmtId="184" fontId="0" fillId="0" borderId="20" xfId="0" applyNumberFormat="1" applyBorder="1" applyAlignment="1" applyProtection="1">
      <alignment shrinkToFit="1"/>
      <protection/>
    </xf>
    <xf numFmtId="184" fontId="0" fillId="0" borderId="24" xfId="0" applyNumberForma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 shrinkToFit="1"/>
      <protection/>
    </xf>
    <xf numFmtId="186" fontId="0" fillId="0" borderId="20" xfId="0" applyNumberFormat="1" applyBorder="1" applyAlignment="1" applyProtection="1">
      <alignment shrinkToFit="1"/>
      <protection/>
    </xf>
    <xf numFmtId="186" fontId="0" fillId="0" borderId="24" xfId="0" applyNumberFormat="1" applyBorder="1" applyAlignment="1" applyProtection="1">
      <alignment shrinkToFit="1"/>
      <protection/>
    </xf>
    <xf numFmtId="186" fontId="0" fillId="0" borderId="28" xfId="0" applyNumberFormat="1" applyBorder="1" applyAlignment="1" applyProtection="1">
      <alignment shrinkToFit="1"/>
      <protection/>
    </xf>
    <xf numFmtId="37" fontId="0" fillId="0" borderId="0" xfId="0" applyAlignment="1" applyProtection="1">
      <alignment horizontal="center"/>
      <protection/>
    </xf>
    <xf numFmtId="186" fontId="0" fillId="0" borderId="29" xfId="0" applyNumberFormat="1" applyBorder="1" applyAlignment="1" applyProtection="1">
      <alignment horizontal="right"/>
      <protection/>
    </xf>
    <xf numFmtId="186" fontId="0" fillId="0" borderId="24" xfId="0" applyNumberFormat="1" applyBorder="1" applyAlignment="1" applyProtection="1">
      <alignment horizontal="right"/>
      <protection/>
    </xf>
    <xf numFmtId="186" fontId="0" fillId="0" borderId="28" xfId="0" applyNumberFormat="1" applyBorder="1" applyAlignment="1" applyProtection="1">
      <alignment horizontal="right" shrinkToFit="1"/>
      <protection/>
    </xf>
    <xf numFmtId="37" fontId="0" fillId="0" borderId="0" xfId="0" applyAlignment="1">
      <alignment horizontal="right"/>
    </xf>
    <xf numFmtId="37" fontId="0" fillId="0" borderId="30" xfId="0" applyBorder="1" applyAlignment="1" applyProtection="1">
      <alignment horizontal="center" shrinkToFit="1"/>
      <protection/>
    </xf>
    <xf numFmtId="37" fontId="0" fillId="0" borderId="31" xfId="0" applyBorder="1" applyAlignment="1" applyProtection="1">
      <alignment horizontal="center" shrinkToFit="1"/>
      <protection/>
    </xf>
    <xf numFmtId="37" fontId="0" fillId="0" borderId="32" xfId="0" applyBorder="1" applyAlignment="1" applyProtection="1">
      <alignment horizontal="center" shrinkToFit="1"/>
      <protection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/>
      <protection/>
    </xf>
    <xf numFmtId="0" fontId="0" fillId="0" borderId="28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shrinkToFit="1"/>
    </xf>
    <xf numFmtId="0" fontId="0" fillId="0" borderId="11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0" fontId="0" fillId="0" borderId="13" xfId="0" applyNumberFormat="1" applyBorder="1" applyAlignment="1">
      <alignment shrinkToFit="1"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9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0" fontId="0" fillId="0" borderId="28" xfId="0" applyNumberFormat="1" applyBorder="1" applyAlignment="1" applyProtection="1">
      <alignment horizontal="center" shrinkToFit="1"/>
      <protection/>
    </xf>
    <xf numFmtId="0" fontId="0" fillId="0" borderId="10" xfId="0" applyNumberForma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showGridLines="0" tabSelected="1" view="pageBreakPreview" zoomScale="80" zoomScaleNormal="75" zoomScaleSheetLayoutView="80" workbookViewId="0" topLeftCell="B1">
      <selection activeCell="K39" sqref="K39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B1" s="53" t="s">
        <v>53</v>
      </c>
    </row>
    <row r="2" spans="2:15" ht="17.25">
      <c r="B2" s="54"/>
      <c r="C2" s="1"/>
      <c r="D2" s="1"/>
      <c r="E2" s="1"/>
      <c r="F2" s="1"/>
      <c r="G2" s="1"/>
      <c r="H2" s="1"/>
      <c r="I2" s="8"/>
      <c r="K2" s="1"/>
      <c r="L2" s="1"/>
      <c r="M2" s="3"/>
      <c r="N2" s="3"/>
      <c r="O2" s="8" t="s">
        <v>50</v>
      </c>
    </row>
    <row r="3" spans="2:15" ht="17.25"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/>
      <c r="O3" s="13"/>
    </row>
    <row r="4" spans="2:15" ht="17.25">
      <c r="B4" s="5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48</v>
      </c>
    </row>
    <row r="5" spans="2:15" ht="17.25">
      <c r="B5" s="57"/>
      <c r="C5" s="6"/>
      <c r="D5" s="6"/>
      <c r="E5" s="6"/>
      <c r="F5" s="7" t="s">
        <v>12</v>
      </c>
      <c r="G5" s="6"/>
      <c r="H5" s="6"/>
      <c r="I5" s="6"/>
      <c r="J5" s="6"/>
      <c r="K5" s="7" t="s">
        <v>13</v>
      </c>
      <c r="L5" s="7" t="s">
        <v>14</v>
      </c>
      <c r="M5" s="6"/>
      <c r="N5" s="6"/>
      <c r="O5" s="10" t="s">
        <v>49</v>
      </c>
    </row>
    <row r="6" spans="2:15" ht="21.75" customHeight="1">
      <c r="B6" s="58" t="s">
        <v>15</v>
      </c>
      <c r="C6" s="14">
        <v>117913132</v>
      </c>
      <c r="D6" s="14">
        <v>116866178</v>
      </c>
      <c r="E6" s="14">
        <v>1046954</v>
      </c>
      <c r="F6" s="15">
        <v>255481</v>
      </c>
      <c r="G6" s="15">
        <v>791473</v>
      </c>
      <c r="H6" s="16">
        <v>-2031199</v>
      </c>
      <c r="I6" s="15">
        <v>1440397</v>
      </c>
      <c r="J6" s="15">
        <v>0</v>
      </c>
      <c r="K6" s="17">
        <v>0</v>
      </c>
      <c r="L6" s="18">
        <v>-590802</v>
      </c>
      <c r="M6" s="31">
        <f>ROUND((G6/N6)*100,1)</f>
        <v>1.1</v>
      </c>
      <c r="N6" s="15">
        <v>69752728</v>
      </c>
      <c r="O6" s="15">
        <v>1516664</v>
      </c>
    </row>
    <row r="7" spans="2:15" ht="21.75" customHeight="1">
      <c r="B7" s="59" t="s">
        <v>41</v>
      </c>
      <c r="C7" s="19">
        <v>146111719</v>
      </c>
      <c r="D7" s="20">
        <v>139137789</v>
      </c>
      <c r="E7" s="20">
        <v>6973930</v>
      </c>
      <c r="F7" s="19">
        <v>2724252</v>
      </c>
      <c r="G7" s="19">
        <v>4249678</v>
      </c>
      <c r="H7" s="21">
        <v>-4223885</v>
      </c>
      <c r="I7" s="19">
        <v>4246924</v>
      </c>
      <c r="J7" s="19">
        <v>0</v>
      </c>
      <c r="K7" s="22">
        <v>3901157</v>
      </c>
      <c r="L7" s="21">
        <v>-3878118</v>
      </c>
      <c r="M7" s="31">
        <f aca="true" t="shared" si="0" ref="M7:M34">ROUND((G7/N7)*100,1)</f>
        <v>5.5</v>
      </c>
      <c r="N7" s="19">
        <v>76681662</v>
      </c>
      <c r="O7" s="19">
        <v>0</v>
      </c>
    </row>
    <row r="8" spans="2:15" ht="21.75" customHeight="1">
      <c r="B8" s="59" t="s">
        <v>16</v>
      </c>
      <c r="C8" s="19">
        <v>58853640</v>
      </c>
      <c r="D8" s="20">
        <v>58405884</v>
      </c>
      <c r="E8" s="20">
        <v>447756</v>
      </c>
      <c r="F8" s="19">
        <v>144158</v>
      </c>
      <c r="G8" s="19">
        <v>303598</v>
      </c>
      <c r="H8" s="21">
        <v>-213188</v>
      </c>
      <c r="I8" s="19">
        <v>19223</v>
      </c>
      <c r="J8" s="19">
        <v>0</v>
      </c>
      <c r="K8" s="22">
        <v>250000</v>
      </c>
      <c r="L8" s="21">
        <v>-443965</v>
      </c>
      <c r="M8" s="31">
        <f t="shared" si="0"/>
        <v>1</v>
      </c>
      <c r="N8" s="19">
        <v>30686666</v>
      </c>
      <c r="O8" s="19">
        <v>569995</v>
      </c>
    </row>
    <row r="9" spans="2:15" ht="21.75" customHeight="1">
      <c r="B9" s="59" t="s">
        <v>17</v>
      </c>
      <c r="C9" s="19">
        <v>78044330</v>
      </c>
      <c r="D9" s="20">
        <v>74372242</v>
      </c>
      <c r="E9" s="20">
        <v>3672088</v>
      </c>
      <c r="F9" s="19">
        <v>208429</v>
      </c>
      <c r="G9" s="19">
        <v>3463659</v>
      </c>
      <c r="H9" s="21">
        <v>1431242</v>
      </c>
      <c r="I9" s="19">
        <v>1015639</v>
      </c>
      <c r="J9" s="19">
        <v>0</v>
      </c>
      <c r="K9" s="22">
        <v>678015</v>
      </c>
      <c r="L9" s="21">
        <v>1768866</v>
      </c>
      <c r="M9" s="31">
        <f t="shared" si="0"/>
        <v>8.4</v>
      </c>
      <c r="N9" s="19">
        <v>41321684</v>
      </c>
      <c r="O9" s="19">
        <v>687251</v>
      </c>
    </row>
    <row r="10" spans="2:15" ht="21.75" customHeight="1">
      <c r="B10" s="59" t="s">
        <v>18</v>
      </c>
      <c r="C10" s="19">
        <v>63534065</v>
      </c>
      <c r="D10" s="20">
        <v>59695754</v>
      </c>
      <c r="E10" s="20">
        <v>3838311</v>
      </c>
      <c r="F10" s="19">
        <v>398449</v>
      </c>
      <c r="G10" s="19">
        <v>3439862</v>
      </c>
      <c r="H10" s="21">
        <v>369360</v>
      </c>
      <c r="I10" s="19">
        <v>2454511</v>
      </c>
      <c r="J10" s="19">
        <v>0</v>
      </c>
      <c r="K10" s="22">
        <v>1003759</v>
      </c>
      <c r="L10" s="21">
        <v>1820112</v>
      </c>
      <c r="M10" s="31">
        <f>ROUND((G10/N10)*100,1)</f>
        <v>10.8</v>
      </c>
      <c r="N10" s="19">
        <v>31953151</v>
      </c>
      <c r="O10" s="19">
        <v>758503</v>
      </c>
    </row>
    <row r="11" spans="2:15" ht="21.75" customHeight="1">
      <c r="B11" s="59" t="s">
        <v>19</v>
      </c>
      <c r="C11" s="19">
        <v>73565101</v>
      </c>
      <c r="D11" s="20">
        <v>72262247</v>
      </c>
      <c r="E11" s="20">
        <v>1302854</v>
      </c>
      <c r="F11" s="19">
        <v>355011</v>
      </c>
      <c r="G11" s="19">
        <v>947843</v>
      </c>
      <c r="H11" s="21">
        <v>-2090942</v>
      </c>
      <c r="I11" s="19">
        <v>240</v>
      </c>
      <c r="J11" s="19">
        <v>0</v>
      </c>
      <c r="K11" s="22">
        <v>0</v>
      </c>
      <c r="L11" s="21">
        <v>-2090702</v>
      </c>
      <c r="M11" s="31">
        <f t="shared" si="0"/>
        <v>2.4</v>
      </c>
      <c r="N11" s="19">
        <v>39784572</v>
      </c>
      <c r="O11" s="19">
        <v>856770</v>
      </c>
    </row>
    <row r="12" spans="2:15" ht="21.75" customHeight="1">
      <c r="B12" s="59" t="s">
        <v>66</v>
      </c>
      <c r="C12" s="19">
        <v>32416694</v>
      </c>
      <c r="D12" s="20">
        <v>31848330</v>
      </c>
      <c r="E12" s="20">
        <v>568364</v>
      </c>
      <c r="F12" s="19">
        <v>28958</v>
      </c>
      <c r="G12" s="19">
        <v>539406</v>
      </c>
      <c r="H12" s="21">
        <v>-726162</v>
      </c>
      <c r="I12" s="19">
        <v>633052</v>
      </c>
      <c r="J12" s="19">
        <v>0</v>
      </c>
      <c r="K12" s="22">
        <v>0</v>
      </c>
      <c r="L12" s="21">
        <v>-93110</v>
      </c>
      <c r="M12" s="31">
        <f t="shared" si="0"/>
        <v>3.2</v>
      </c>
      <c r="N12" s="19">
        <v>16929980</v>
      </c>
      <c r="O12" s="19">
        <v>388900</v>
      </c>
    </row>
    <row r="13" spans="2:15" ht="21.75" customHeight="1">
      <c r="B13" s="59" t="s">
        <v>21</v>
      </c>
      <c r="C13" s="19">
        <v>12117321</v>
      </c>
      <c r="D13" s="20">
        <v>11794996</v>
      </c>
      <c r="E13" s="20">
        <v>322325</v>
      </c>
      <c r="F13" s="19">
        <v>10361</v>
      </c>
      <c r="G13" s="19">
        <v>311964</v>
      </c>
      <c r="H13" s="21">
        <v>-27159</v>
      </c>
      <c r="I13" s="19">
        <v>687411</v>
      </c>
      <c r="J13" s="19">
        <v>0</v>
      </c>
      <c r="K13" s="22">
        <v>235302</v>
      </c>
      <c r="L13" s="21">
        <v>424950</v>
      </c>
      <c r="M13" s="31">
        <f t="shared" si="0"/>
        <v>5</v>
      </c>
      <c r="N13" s="19">
        <v>6184832</v>
      </c>
      <c r="O13" s="19">
        <v>77548</v>
      </c>
    </row>
    <row r="14" spans="2:15" ht="21.75" customHeight="1">
      <c r="B14" s="59" t="s">
        <v>22</v>
      </c>
      <c r="C14" s="19">
        <v>24776434</v>
      </c>
      <c r="D14" s="20">
        <v>23991060</v>
      </c>
      <c r="E14" s="20">
        <v>785374</v>
      </c>
      <c r="F14" s="19">
        <v>91112</v>
      </c>
      <c r="G14" s="19">
        <v>694262</v>
      </c>
      <c r="H14" s="21">
        <v>-400742</v>
      </c>
      <c r="I14" s="19">
        <v>2444</v>
      </c>
      <c r="J14" s="19">
        <v>0</v>
      </c>
      <c r="K14" s="22">
        <v>790574</v>
      </c>
      <c r="L14" s="21">
        <v>-1188872</v>
      </c>
      <c r="M14" s="31">
        <f t="shared" si="0"/>
        <v>5.2</v>
      </c>
      <c r="N14" s="19">
        <v>13268996</v>
      </c>
      <c r="O14" s="19">
        <v>359951</v>
      </c>
    </row>
    <row r="15" spans="2:15" ht="21.75" customHeight="1">
      <c r="B15" s="59" t="s">
        <v>23</v>
      </c>
      <c r="C15" s="19">
        <v>13593629</v>
      </c>
      <c r="D15" s="20">
        <v>12965604</v>
      </c>
      <c r="E15" s="20">
        <v>628025</v>
      </c>
      <c r="F15" s="19">
        <v>7295</v>
      </c>
      <c r="G15" s="19">
        <v>620730</v>
      </c>
      <c r="H15" s="19">
        <v>-249298</v>
      </c>
      <c r="I15" s="19">
        <v>219388</v>
      </c>
      <c r="J15" s="19">
        <v>0</v>
      </c>
      <c r="K15" s="22">
        <v>0</v>
      </c>
      <c r="L15" s="21">
        <v>-29910</v>
      </c>
      <c r="M15" s="31">
        <f t="shared" si="0"/>
        <v>9.1</v>
      </c>
      <c r="N15" s="19">
        <v>6784699</v>
      </c>
      <c r="O15" s="19">
        <v>94613</v>
      </c>
    </row>
    <row r="16" spans="2:15" ht="21.75" customHeight="1">
      <c r="B16" s="59" t="s">
        <v>24</v>
      </c>
      <c r="C16" s="19">
        <v>14589885</v>
      </c>
      <c r="D16" s="20">
        <v>13582514</v>
      </c>
      <c r="E16" s="20">
        <v>1007371</v>
      </c>
      <c r="F16" s="19">
        <v>112383</v>
      </c>
      <c r="G16" s="19">
        <v>894988</v>
      </c>
      <c r="H16" s="21">
        <v>50917</v>
      </c>
      <c r="I16" s="19">
        <v>6177</v>
      </c>
      <c r="J16" s="19">
        <v>0</v>
      </c>
      <c r="K16" s="22">
        <v>0</v>
      </c>
      <c r="L16" s="21">
        <v>57094</v>
      </c>
      <c r="M16" s="31">
        <f t="shared" si="0"/>
        <v>11.9</v>
      </c>
      <c r="N16" s="19">
        <v>7506340</v>
      </c>
      <c r="O16" s="19">
        <v>71347</v>
      </c>
    </row>
    <row r="17" spans="2:15" ht="21.75" customHeight="1">
      <c r="B17" s="59" t="s">
        <v>42</v>
      </c>
      <c r="C17" s="19">
        <v>25731593</v>
      </c>
      <c r="D17" s="19">
        <v>23946798</v>
      </c>
      <c r="E17" s="19">
        <v>1784795</v>
      </c>
      <c r="F17" s="19">
        <v>188897</v>
      </c>
      <c r="G17" s="19">
        <v>1595898</v>
      </c>
      <c r="H17" s="21">
        <v>-139769</v>
      </c>
      <c r="I17" s="19">
        <v>869546</v>
      </c>
      <c r="J17" s="19">
        <v>0</v>
      </c>
      <c r="K17" s="19">
        <v>734332</v>
      </c>
      <c r="L17" s="21">
        <v>-4555</v>
      </c>
      <c r="M17" s="31">
        <f t="shared" si="0"/>
        <v>11.2</v>
      </c>
      <c r="N17" s="19">
        <v>14196498</v>
      </c>
      <c r="O17" s="19">
        <v>430973</v>
      </c>
    </row>
    <row r="18" spans="2:15" ht="21.75" customHeight="1">
      <c r="B18" s="60" t="s">
        <v>43</v>
      </c>
      <c r="C18" s="19">
        <v>28742374</v>
      </c>
      <c r="D18" s="23">
        <v>27690584</v>
      </c>
      <c r="E18" s="20">
        <v>1051790</v>
      </c>
      <c r="F18" s="19">
        <v>77180</v>
      </c>
      <c r="G18" s="19">
        <v>974610</v>
      </c>
      <c r="H18" s="21">
        <v>31284</v>
      </c>
      <c r="I18" s="19">
        <v>521430</v>
      </c>
      <c r="J18" s="19">
        <v>0</v>
      </c>
      <c r="K18" s="22">
        <v>681052</v>
      </c>
      <c r="L18" s="21">
        <v>-128338</v>
      </c>
      <c r="M18" s="31">
        <f t="shared" si="0"/>
        <v>6.1</v>
      </c>
      <c r="N18" s="19">
        <v>15955927</v>
      </c>
      <c r="O18" s="19">
        <v>194921</v>
      </c>
    </row>
    <row r="19" spans="2:15" ht="21.75" customHeight="1">
      <c r="B19" s="61" t="s">
        <v>44</v>
      </c>
      <c r="C19" s="24">
        <v>47539812</v>
      </c>
      <c r="D19" s="25">
        <v>45445713</v>
      </c>
      <c r="E19" s="26">
        <v>2094099</v>
      </c>
      <c r="F19" s="24">
        <v>279843</v>
      </c>
      <c r="G19" s="24">
        <v>1814256</v>
      </c>
      <c r="H19" s="27">
        <v>48129</v>
      </c>
      <c r="I19" s="24">
        <v>908455</v>
      </c>
      <c r="J19" s="24">
        <v>0</v>
      </c>
      <c r="K19" s="28">
        <v>0</v>
      </c>
      <c r="L19" s="27">
        <v>956584</v>
      </c>
      <c r="M19" s="32">
        <f t="shared" si="0"/>
        <v>6.6</v>
      </c>
      <c r="N19" s="24">
        <v>27608387</v>
      </c>
      <c r="O19" s="24">
        <v>541854</v>
      </c>
    </row>
    <row r="20" spans="2:15" ht="21.75" customHeight="1">
      <c r="B20" s="60" t="s">
        <v>25</v>
      </c>
      <c r="C20" s="19">
        <v>3714391</v>
      </c>
      <c r="D20" s="20">
        <v>3525023</v>
      </c>
      <c r="E20" s="20">
        <v>189368</v>
      </c>
      <c r="F20" s="19">
        <v>6330</v>
      </c>
      <c r="G20" s="19">
        <v>183038</v>
      </c>
      <c r="H20" s="21">
        <v>-89111</v>
      </c>
      <c r="I20" s="19">
        <v>138977</v>
      </c>
      <c r="J20" s="19">
        <v>0</v>
      </c>
      <c r="K20" s="22">
        <v>0</v>
      </c>
      <c r="L20" s="21">
        <v>49866</v>
      </c>
      <c r="M20" s="31">
        <f t="shared" si="0"/>
        <v>7.9</v>
      </c>
      <c r="N20" s="19">
        <v>2317296</v>
      </c>
      <c r="O20" s="19">
        <v>50618</v>
      </c>
    </row>
    <row r="21" spans="2:15" ht="21.75" customHeight="1">
      <c r="B21" s="59" t="s">
        <v>26</v>
      </c>
      <c r="C21" s="19">
        <v>11606934</v>
      </c>
      <c r="D21" s="20">
        <v>10668304</v>
      </c>
      <c r="E21" s="20">
        <v>938630</v>
      </c>
      <c r="F21" s="19">
        <v>7883</v>
      </c>
      <c r="G21" s="19">
        <v>930747</v>
      </c>
      <c r="H21" s="21">
        <v>-556320</v>
      </c>
      <c r="I21" s="19">
        <v>203573</v>
      </c>
      <c r="J21" s="19">
        <v>0</v>
      </c>
      <c r="K21" s="22">
        <v>0</v>
      </c>
      <c r="L21" s="21">
        <v>-352747</v>
      </c>
      <c r="M21" s="31">
        <f t="shared" si="0"/>
        <v>14.3</v>
      </c>
      <c r="N21" s="19">
        <v>6495946</v>
      </c>
      <c r="O21" s="19">
        <v>160580</v>
      </c>
    </row>
    <row r="22" spans="2:15" ht="21.75" customHeight="1">
      <c r="B22" s="59" t="s">
        <v>27</v>
      </c>
      <c r="C22" s="19">
        <v>14560796</v>
      </c>
      <c r="D22" s="20">
        <v>14105516</v>
      </c>
      <c r="E22" s="20">
        <v>455280</v>
      </c>
      <c r="F22" s="19">
        <v>38497</v>
      </c>
      <c r="G22" s="19">
        <v>416783</v>
      </c>
      <c r="H22" s="21">
        <v>-452737</v>
      </c>
      <c r="I22" s="19">
        <v>2317</v>
      </c>
      <c r="J22" s="19">
        <v>0</v>
      </c>
      <c r="K22" s="22">
        <v>370000</v>
      </c>
      <c r="L22" s="21">
        <v>-820420</v>
      </c>
      <c r="M22" s="31">
        <f t="shared" si="0"/>
        <v>4.4</v>
      </c>
      <c r="N22" s="19">
        <v>9529389</v>
      </c>
      <c r="O22" s="19">
        <v>236982</v>
      </c>
    </row>
    <row r="23" spans="2:15" ht="21.75" customHeight="1">
      <c r="B23" s="59" t="s">
        <v>28</v>
      </c>
      <c r="C23" s="19">
        <v>5016728</v>
      </c>
      <c r="D23" s="20">
        <v>4884115</v>
      </c>
      <c r="E23" s="20">
        <v>132613</v>
      </c>
      <c r="F23" s="19">
        <v>8659</v>
      </c>
      <c r="G23" s="19">
        <v>123954</v>
      </c>
      <c r="H23" s="21">
        <v>-88044</v>
      </c>
      <c r="I23" s="19">
        <v>188983</v>
      </c>
      <c r="J23" s="19">
        <v>0</v>
      </c>
      <c r="K23" s="22">
        <v>320658</v>
      </c>
      <c r="L23" s="21">
        <v>-219719</v>
      </c>
      <c r="M23" s="31">
        <f t="shared" si="0"/>
        <v>3.9</v>
      </c>
      <c r="N23" s="19">
        <v>3187410</v>
      </c>
      <c r="O23" s="19">
        <v>106395</v>
      </c>
    </row>
    <row r="24" spans="2:15" ht="21.75" customHeight="1">
      <c r="B24" s="59" t="s">
        <v>29</v>
      </c>
      <c r="C24" s="19">
        <v>8279821</v>
      </c>
      <c r="D24" s="20">
        <v>7969311</v>
      </c>
      <c r="E24" s="20">
        <v>310510</v>
      </c>
      <c r="F24" s="19">
        <v>1809</v>
      </c>
      <c r="G24" s="19">
        <v>308701</v>
      </c>
      <c r="H24" s="21">
        <v>-114895</v>
      </c>
      <c r="I24" s="19">
        <v>28524</v>
      </c>
      <c r="J24" s="19">
        <v>0</v>
      </c>
      <c r="K24" s="22">
        <v>405563</v>
      </c>
      <c r="L24" s="21">
        <v>-491934</v>
      </c>
      <c r="M24" s="31">
        <f t="shared" si="0"/>
        <v>6.2</v>
      </c>
      <c r="N24" s="19">
        <v>4980063</v>
      </c>
      <c r="O24" s="19">
        <v>0</v>
      </c>
    </row>
    <row r="25" spans="2:15" ht="21.75" customHeight="1">
      <c r="B25" s="59" t="s">
        <v>30</v>
      </c>
      <c r="C25" s="19">
        <v>9605401</v>
      </c>
      <c r="D25" s="20">
        <v>9192317</v>
      </c>
      <c r="E25" s="20">
        <v>413084</v>
      </c>
      <c r="F25" s="19">
        <v>116663</v>
      </c>
      <c r="G25" s="19">
        <v>296421</v>
      </c>
      <c r="H25" s="21">
        <v>-72396</v>
      </c>
      <c r="I25" s="19">
        <v>184255</v>
      </c>
      <c r="J25" s="19">
        <v>0</v>
      </c>
      <c r="K25" s="22">
        <v>132877</v>
      </c>
      <c r="L25" s="21">
        <v>-21018</v>
      </c>
      <c r="M25" s="31">
        <f t="shared" si="0"/>
        <v>5.4</v>
      </c>
      <c r="N25" s="19">
        <v>5467433</v>
      </c>
      <c r="O25" s="19">
        <v>88192</v>
      </c>
    </row>
    <row r="26" spans="2:15" ht="21.75" customHeight="1">
      <c r="B26" s="59" t="s">
        <v>31</v>
      </c>
      <c r="C26" s="19">
        <v>13166385</v>
      </c>
      <c r="D26" s="20">
        <v>12467687</v>
      </c>
      <c r="E26" s="20">
        <v>698698</v>
      </c>
      <c r="F26" s="19">
        <v>41583</v>
      </c>
      <c r="G26" s="19">
        <v>657115</v>
      </c>
      <c r="H26" s="21">
        <v>-549682</v>
      </c>
      <c r="I26" s="19">
        <v>688400</v>
      </c>
      <c r="J26" s="19">
        <v>0</v>
      </c>
      <c r="K26" s="22">
        <v>0</v>
      </c>
      <c r="L26" s="21">
        <v>138718</v>
      </c>
      <c r="M26" s="31">
        <f t="shared" si="0"/>
        <v>11</v>
      </c>
      <c r="N26" s="19">
        <v>5976966</v>
      </c>
      <c r="O26" s="19">
        <v>107614</v>
      </c>
    </row>
    <row r="27" spans="2:15" ht="21.75" customHeight="1">
      <c r="B27" s="59" t="s">
        <v>32</v>
      </c>
      <c r="C27" s="19">
        <v>8437867</v>
      </c>
      <c r="D27" s="20">
        <v>8180510</v>
      </c>
      <c r="E27" s="20">
        <v>257357</v>
      </c>
      <c r="F27" s="19">
        <v>50400</v>
      </c>
      <c r="G27" s="19">
        <v>206957</v>
      </c>
      <c r="H27" s="21">
        <v>-47955</v>
      </c>
      <c r="I27" s="19">
        <v>129894</v>
      </c>
      <c r="J27" s="19">
        <v>0</v>
      </c>
      <c r="K27" s="22">
        <v>316220</v>
      </c>
      <c r="L27" s="21">
        <v>-234281</v>
      </c>
      <c r="M27" s="31">
        <f t="shared" si="0"/>
        <v>4.2</v>
      </c>
      <c r="N27" s="19">
        <v>4986072</v>
      </c>
      <c r="O27" s="19">
        <v>48294</v>
      </c>
    </row>
    <row r="28" spans="2:15" ht="21.75" customHeight="1">
      <c r="B28" s="59" t="s">
        <v>33</v>
      </c>
      <c r="C28" s="19">
        <v>7635992</v>
      </c>
      <c r="D28" s="20">
        <v>7288845</v>
      </c>
      <c r="E28" s="20">
        <v>347147</v>
      </c>
      <c r="F28" s="19">
        <v>117194</v>
      </c>
      <c r="G28" s="19">
        <v>229953</v>
      </c>
      <c r="H28" s="21">
        <v>-41259</v>
      </c>
      <c r="I28" s="19">
        <v>90782</v>
      </c>
      <c r="J28" s="19">
        <v>0</v>
      </c>
      <c r="K28" s="22">
        <v>150000</v>
      </c>
      <c r="L28" s="21">
        <v>-100477</v>
      </c>
      <c r="M28" s="31">
        <f t="shared" si="0"/>
        <v>5.2</v>
      </c>
      <c r="N28" s="19">
        <v>4464276</v>
      </c>
      <c r="O28" s="19">
        <v>92724</v>
      </c>
    </row>
    <row r="29" spans="2:15" ht="21.75" customHeight="1">
      <c r="B29" s="59" t="s">
        <v>34</v>
      </c>
      <c r="C29" s="19">
        <v>4615409</v>
      </c>
      <c r="D29" s="20">
        <v>4443700</v>
      </c>
      <c r="E29" s="20">
        <v>171709</v>
      </c>
      <c r="F29" s="19">
        <v>13554</v>
      </c>
      <c r="G29" s="19">
        <v>158155</v>
      </c>
      <c r="H29" s="21">
        <v>-13548</v>
      </c>
      <c r="I29" s="19">
        <v>149102</v>
      </c>
      <c r="J29" s="19">
        <v>0</v>
      </c>
      <c r="K29" s="22">
        <v>0</v>
      </c>
      <c r="L29" s="21">
        <v>135554</v>
      </c>
      <c r="M29" s="31">
        <f t="shared" si="0"/>
        <v>5.2</v>
      </c>
      <c r="N29" s="19">
        <v>3050673</v>
      </c>
      <c r="O29" s="19">
        <v>34907</v>
      </c>
    </row>
    <row r="30" spans="2:15" ht="21.75" customHeight="1">
      <c r="B30" s="59" t="s">
        <v>45</v>
      </c>
      <c r="C30" s="19">
        <v>8137352</v>
      </c>
      <c r="D30" s="20">
        <v>7832006</v>
      </c>
      <c r="E30" s="20">
        <v>305346</v>
      </c>
      <c r="F30" s="19">
        <v>9493</v>
      </c>
      <c r="G30" s="19">
        <v>295853</v>
      </c>
      <c r="H30" s="21">
        <v>-69834</v>
      </c>
      <c r="I30" s="19">
        <v>100756</v>
      </c>
      <c r="J30" s="19">
        <v>1121903</v>
      </c>
      <c r="K30" s="22">
        <v>1144000</v>
      </c>
      <c r="L30" s="21">
        <v>8825</v>
      </c>
      <c r="M30" s="31">
        <f t="shared" si="0"/>
        <v>6.3</v>
      </c>
      <c r="N30" s="19">
        <v>4691939</v>
      </c>
      <c r="O30" s="19">
        <v>39466</v>
      </c>
    </row>
    <row r="31" spans="2:15" ht="21.75" customHeight="1">
      <c r="B31" s="59" t="s">
        <v>46</v>
      </c>
      <c r="C31" s="19">
        <v>10799521</v>
      </c>
      <c r="D31" s="20">
        <v>10426746</v>
      </c>
      <c r="E31" s="20">
        <v>372775</v>
      </c>
      <c r="F31" s="19">
        <v>66318</v>
      </c>
      <c r="G31" s="19">
        <v>306457</v>
      </c>
      <c r="H31" s="21">
        <v>-103017</v>
      </c>
      <c r="I31" s="19">
        <v>301</v>
      </c>
      <c r="J31" s="19">
        <v>0</v>
      </c>
      <c r="K31" s="22">
        <v>0</v>
      </c>
      <c r="L31" s="21">
        <v>-102716</v>
      </c>
      <c r="M31" s="31">
        <f t="shared" si="0"/>
        <v>5</v>
      </c>
      <c r="N31" s="19">
        <v>6159197</v>
      </c>
      <c r="O31" s="19">
        <v>53675</v>
      </c>
    </row>
    <row r="32" spans="2:15" ht="21.75" customHeight="1">
      <c r="B32" s="59" t="s">
        <v>47</v>
      </c>
      <c r="C32" s="19">
        <v>11218136</v>
      </c>
      <c r="D32" s="20">
        <v>10570757</v>
      </c>
      <c r="E32" s="20">
        <v>647379</v>
      </c>
      <c r="F32" s="19">
        <v>33111</v>
      </c>
      <c r="G32" s="19">
        <v>614268</v>
      </c>
      <c r="H32" s="21">
        <v>42934</v>
      </c>
      <c r="I32" s="19">
        <v>285700</v>
      </c>
      <c r="J32" s="19">
        <v>0</v>
      </c>
      <c r="K32" s="22">
        <v>432687</v>
      </c>
      <c r="L32" s="21">
        <v>-104053</v>
      </c>
      <c r="M32" s="31">
        <f t="shared" si="0"/>
        <v>9.8</v>
      </c>
      <c r="N32" s="19">
        <v>6248197</v>
      </c>
      <c r="O32" s="19">
        <v>64379</v>
      </c>
    </row>
    <row r="33" spans="2:15" ht="21.75" customHeight="1">
      <c r="B33" s="59" t="s">
        <v>35</v>
      </c>
      <c r="C33" s="19">
        <v>5588960</v>
      </c>
      <c r="D33" s="20">
        <v>5231560</v>
      </c>
      <c r="E33" s="20">
        <v>357400</v>
      </c>
      <c r="F33" s="19">
        <v>92705</v>
      </c>
      <c r="G33" s="19">
        <v>264695</v>
      </c>
      <c r="H33" s="21">
        <v>-158246</v>
      </c>
      <c r="I33" s="19">
        <v>761</v>
      </c>
      <c r="J33" s="19">
        <v>0</v>
      </c>
      <c r="K33" s="22">
        <v>50000</v>
      </c>
      <c r="L33" s="21">
        <v>-207485</v>
      </c>
      <c r="M33" s="31">
        <f t="shared" si="0"/>
        <v>7.6</v>
      </c>
      <c r="N33" s="19">
        <v>3499725</v>
      </c>
      <c r="O33" s="19">
        <v>35259</v>
      </c>
    </row>
    <row r="34" spans="2:15" ht="21.75" customHeight="1">
      <c r="B34" s="59" t="s">
        <v>36</v>
      </c>
      <c r="C34" s="19">
        <v>7240662</v>
      </c>
      <c r="D34" s="20">
        <v>6874205</v>
      </c>
      <c r="E34" s="20">
        <v>366457</v>
      </c>
      <c r="F34" s="19">
        <v>24624</v>
      </c>
      <c r="G34" s="19">
        <v>341833</v>
      </c>
      <c r="H34" s="21">
        <v>-279976</v>
      </c>
      <c r="I34" s="19">
        <v>340</v>
      </c>
      <c r="J34" s="19">
        <v>0</v>
      </c>
      <c r="K34" s="22">
        <v>0</v>
      </c>
      <c r="L34" s="21">
        <v>-279636</v>
      </c>
      <c r="M34" s="31">
        <f t="shared" si="0"/>
        <v>7.9</v>
      </c>
      <c r="N34" s="19">
        <v>4313520</v>
      </c>
      <c r="O34" s="19">
        <v>44971</v>
      </c>
    </row>
    <row r="35" spans="2:15" ht="21.75" customHeight="1">
      <c r="B35" s="62" t="s">
        <v>37</v>
      </c>
      <c r="C35" s="29">
        <f>SUM(C6:C19)</f>
        <v>737529729</v>
      </c>
      <c r="D35" s="29">
        <f aca="true" t="shared" si="1" ref="D35:N35">SUM(D6:D19)</f>
        <v>712005693</v>
      </c>
      <c r="E35" s="29">
        <f t="shared" si="1"/>
        <v>25524036</v>
      </c>
      <c r="F35" s="29">
        <f t="shared" si="1"/>
        <v>4881809</v>
      </c>
      <c r="G35" s="29">
        <f t="shared" si="1"/>
        <v>20642227</v>
      </c>
      <c r="H35" s="29">
        <f t="shared" si="1"/>
        <v>-8171412</v>
      </c>
      <c r="I35" s="29">
        <f t="shared" si="1"/>
        <v>13024837</v>
      </c>
      <c r="J35" s="29">
        <f t="shared" si="1"/>
        <v>0</v>
      </c>
      <c r="K35" s="29">
        <f t="shared" si="1"/>
        <v>8274191</v>
      </c>
      <c r="L35" s="29">
        <f t="shared" si="1"/>
        <v>-3420766</v>
      </c>
      <c r="M35" s="33">
        <f>ROUND(AVERAGE(M6:M19),1)</f>
        <v>6.3</v>
      </c>
      <c r="N35" s="29">
        <f t="shared" si="1"/>
        <v>398616122</v>
      </c>
      <c r="O35" s="29">
        <f>SUM(O6:O19)</f>
        <v>6549290</v>
      </c>
    </row>
    <row r="36" spans="2:15" ht="21.75" customHeight="1">
      <c r="B36" s="62" t="s">
        <v>52</v>
      </c>
      <c r="C36" s="29">
        <f>SUM(C20:C34)</f>
        <v>129624355</v>
      </c>
      <c r="D36" s="29">
        <f aca="true" t="shared" si="2" ref="D36:L36">SUM(D20:D34)</f>
        <v>123660602</v>
      </c>
      <c r="E36" s="29">
        <f t="shared" si="2"/>
        <v>5963753</v>
      </c>
      <c r="F36" s="29">
        <f t="shared" si="2"/>
        <v>628823</v>
      </c>
      <c r="G36" s="29">
        <f t="shared" si="2"/>
        <v>5334930</v>
      </c>
      <c r="H36" s="30">
        <f t="shared" si="2"/>
        <v>-2594086</v>
      </c>
      <c r="I36" s="29">
        <f t="shared" si="2"/>
        <v>2192665</v>
      </c>
      <c r="J36" s="29">
        <f t="shared" si="2"/>
        <v>1121903</v>
      </c>
      <c r="K36" s="29">
        <f t="shared" si="2"/>
        <v>3322005</v>
      </c>
      <c r="L36" s="30">
        <f t="shared" si="2"/>
        <v>-2601523</v>
      </c>
      <c r="M36" s="33">
        <f>ROUND(AVERAGE(M20:M34),1)</f>
        <v>7</v>
      </c>
      <c r="N36" s="29">
        <f>SUM(N20:N34)</f>
        <v>75368102</v>
      </c>
      <c r="O36" s="29">
        <f>SUM(O20:O34)</f>
        <v>1164056</v>
      </c>
    </row>
    <row r="37" spans="2:15" ht="21.75" customHeight="1">
      <c r="B37" s="62" t="s">
        <v>39</v>
      </c>
      <c r="C37" s="29">
        <f>SUM(C6:C34)</f>
        <v>867154084</v>
      </c>
      <c r="D37" s="29">
        <f aca="true" t="shared" si="3" ref="D37:L37">SUM(D6:D34)</f>
        <v>835666295</v>
      </c>
      <c r="E37" s="29">
        <f t="shared" si="3"/>
        <v>31487789</v>
      </c>
      <c r="F37" s="29">
        <f t="shared" si="3"/>
        <v>5510632</v>
      </c>
      <c r="G37" s="29">
        <f t="shared" si="3"/>
        <v>25977157</v>
      </c>
      <c r="H37" s="29">
        <f t="shared" si="3"/>
        <v>-10765498</v>
      </c>
      <c r="I37" s="29">
        <f t="shared" si="3"/>
        <v>15217502</v>
      </c>
      <c r="J37" s="29">
        <f t="shared" si="3"/>
        <v>1121903</v>
      </c>
      <c r="K37" s="29">
        <f t="shared" si="3"/>
        <v>11596196</v>
      </c>
      <c r="L37" s="29">
        <f t="shared" si="3"/>
        <v>-6022289</v>
      </c>
      <c r="M37" s="33">
        <f>ROUND(AVERAGE(M6:M34),1)</f>
        <v>6.6</v>
      </c>
      <c r="N37" s="29">
        <f>SUM(N6:N34)</f>
        <v>473984224</v>
      </c>
      <c r="O37" s="29">
        <f>SUM(O6:O34)</f>
        <v>7713346</v>
      </c>
    </row>
    <row r="38" spans="13:14" ht="17.25">
      <c r="M38" s="41" t="s">
        <v>40</v>
      </c>
      <c r="N38" s="2"/>
    </row>
    <row r="40" spans="7:14" ht="17.25">
      <c r="G40">
        <f>SUM(G6:G19)</f>
        <v>20642227</v>
      </c>
      <c r="K40" s="45" t="s">
        <v>51</v>
      </c>
      <c r="L40" s="46" t="s">
        <v>37</v>
      </c>
      <c r="M40" s="49">
        <f>ROUND(G40/N40*100,1)</f>
        <v>5.2</v>
      </c>
      <c r="N40">
        <f>SUM(N6:N19)</f>
        <v>398616122</v>
      </c>
    </row>
    <row r="41" spans="7:14" ht="17.25">
      <c r="G41">
        <f>SUM(G20:G34)</f>
        <v>5334930</v>
      </c>
      <c r="L41" s="47" t="s">
        <v>38</v>
      </c>
      <c r="M41" s="50">
        <f>ROUND(G41/N41*100,1)</f>
        <v>7.1</v>
      </c>
      <c r="N41">
        <f>SUM(N20:N34)</f>
        <v>75368102</v>
      </c>
    </row>
    <row r="42" spans="7:14" ht="17.25">
      <c r="G42">
        <f>G40+G41</f>
        <v>25977157</v>
      </c>
      <c r="L42" s="48" t="s">
        <v>39</v>
      </c>
      <c r="M42" s="51">
        <f>ROUND(G42/N42*100,1)</f>
        <v>5.5</v>
      </c>
      <c r="N42">
        <f>N40+N41</f>
        <v>473984224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8" r:id="rId1"/>
  <headerFooter alignWithMargins="0">
    <oddHeader>&amp;L&amp;"ＭＳ ゴシック,標準"&amp;24 １ 決算収支の状況（当年度決算額）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42"/>
  <sheetViews>
    <sheetView showGridLines="0" view="pageBreakPreview" zoomScale="80" zoomScaleNormal="70" zoomScaleSheetLayoutView="80" workbookViewId="0" topLeftCell="E19">
      <selection activeCell="K39" sqref="K39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B1" s="53" t="s">
        <v>67</v>
      </c>
    </row>
    <row r="2" spans="2:15" ht="17.25">
      <c r="B2" s="54"/>
      <c r="C2" s="1"/>
      <c r="D2" s="1"/>
      <c r="E2" s="1"/>
      <c r="F2" s="1"/>
      <c r="G2" s="1"/>
      <c r="H2" s="1"/>
      <c r="I2" s="8"/>
      <c r="K2" s="1"/>
      <c r="L2" s="1"/>
      <c r="M2" s="3"/>
      <c r="N2" s="3"/>
      <c r="O2" s="8" t="s">
        <v>54</v>
      </c>
    </row>
    <row r="3" spans="2:15" ht="17.25"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/>
      <c r="O3" s="13"/>
    </row>
    <row r="4" spans="2:15" ht="17.25">
      <c r="B4" s="5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55</v>
      </c>
    </row>
    <row r="5" spans="2:15" ht="17.25">
      <c r="B5" s="57"/>
      <c r="C5" s="6"/>
      <c r="D5" s="6"/>
      <c r="E5" s="6"/>
      <c r="F5" s="7" t="s">
        <v>12</v>
      </c>
      <c r="G5" s="6"/>
      <c r="H5" s="6"/>
      <c r="I5" s="6"/>
      <c r="J5" s="6"/>
      <c r="K5" s="7" t="s">
        <v>13</v>
      </c>
      <c r="L5" s="7" t="s">
        <v>14</v>
      </c>
      <c r="M5" s="6"/>
      <c r="N5" s="6"/>
      <c r="O5" s="10" t="s">
        <v>56</v>
      </c>
    </row>
    <row r="6" spans="2:15" ht="21.75" customHeight="1">
      <c r="B6" s="58" t="s">
        <v>15</v>
      </c>
      <c r="C6" s="14">
        <v>123652909</v>
      </c>
      <c r="D6" s="14">
        <v>120450580</v>
      </c>
      <c r="E6" s="14">
        <v>3202329</v>
      </c>
      <c r="F6" s="15">
        <v>379657</v>
      </c>
      <c r="G6" s="15">
        <v>2822672</v>
      </c>
      <c r="H6" s="16">
        <v>424426</v>
      </c>
      <c r="I6" s="15">
        <v>1232406</v>
      </c>
      <c r="J6" s="15">
        <v>0</v>
      </c>
      <c r="K6" s="17">
        <v>0</v>
      </c>
      <c r="L6" s="18">
        <v>1656832</v>
      </c>
      <c r="M6" s="31">
        <f>ROUND((G6/N6)*100,1)</f>
        <v>4</v>
      </c>
      <c r="N6" s="15">
        <v>70567961</v>
      </c>
      <c r="O6" s="15">
        <v>5207200</v>
      </c>
    </row>
    <row r="7" spans="2:15" ht="21.75" customHeight="1">
      <c r="B7" s="59" t="s">
        <v>41</v>
      </c>
      <c r="C7" s="19">
        <v>143738517</v>
      </c>
      <c r="D7" s="20">
        <v>131958965</v>
      </c>
      <c r="E7" s="20">
        <v>11779552</v>
      </c>
      <c r="F7" s="19">
        <v>3305989</v>
      </c>
      <c r="G7" s="19">
        <v>8473563</v>
      </c>
      <c r="H7" s="21">
        <v>3932289</v>
      </c>
      <c r="I7" s="19">
        <v>2268659</v>
      </c>
      <c r="J7" s="19">
        <v>0</v>
      </c>
      <c r="K7" s="22">
        <v>3251558</v>
      </c>
      <c r="L7" s="21">
        <v>2949390</v>
      </c>
      <c r="M7" s="31">
        <f aca="true" t="shared" si="0" ref="M7:M34">ROUND((G7/N7)*100,1)</f>
        <v>11</v>
      </c>
      <c r="N7" s="19">
        <v>77203866</v>
      </c>
      <c r="O7" s="19">
        <v>0</v>
      </c>
    </row>
    <row r="8" spans="2:15" ht="21.75" customHeight="1">
      <c r="B8" s="59" t="s">
        <v>16</v>
      </c>
      <c r="C8" s="19">
        <v>59407131</v>
      </c>
      <c r="D8" s="20">
        <v>58665529</v>
      </c>
      <c r="E8" s="20">
        <v>741602</v>
      </c>
      <c r="F8" s="19">
        <v>224816</v>
      </c>
      <c r="G8" s="19">
        <v>516786</v>
      </c>
      <c r="H8" s="21">
        <v>234572</v>
      </c>
      <c r="I8" s="19">
        <v>16267</v>
      </c>
      <c r="J8" s="19">
        <v>0</v>
      </c>
      <c r="K8" s="22">
        <v>0</v>
      </c>
      <c r="L8" s="21">
        <v>250839</v>
      </c>
      <c r="M8" s="31">
        <f t="shared" si="0"/>
        <v>1.6</v>
      </c>
      <c r="N8" s="19">
        <v>31343540</v>
      </c>
      <c r="O8" s="19">
        <v>2010437</v>
      </c>
    </row>
    <row r="9" spans="2:15" ht="21.75" customHeight="1">
      <c r="B9" s="59" t="s">
        <v>17</v>
      </c>
      <c r="C9" s="19">
        <v>80239349</v>
      </c>
      <c r="D9" s="20">
        <v>77932803</v>
      </c>
      <c r="E9" s="20">
        <v>2306546</v>
      </c>
      <c r="F9" s="19">
        <v>274129</v>
      </c>
      <c r="G9" s="19">
        <v>2032417</v>
      </c>
      <c r="H9" s="21">
        <v>-709581</v>
      </c>
      <c r="I9" s="19">
        <v>3409177</v>
      </c>
      <c r="J9" s="19">
        <v>0</v>
      </c>
      <c r="K9" s="22">
        <v>0</v>
      </c>
      <c r="L9" s="21">
        <v>2699596</v>
      </c>
      <c r="M9" s="31">
        <f t="shared" si="0"/>
        <v>4.8</v>
      </c>
      <c r="N9" s="19">
        <v>42752690</v>
      </c>
      <c r="O9" s="19">
        <v>2622372</v>
      </c>
    </row>
    <row r="10" spans="2:15" ht="21.75" customHeight="1">
      <c r="B10" s="59" t="s">
        <v>18</v>
      </c>
      <c r="C10" s="19">
        <v>63231490</v>
      </c>
      <c r="D10" s="20">
        <v>59658017</v>
      </c>
      <c r="E10" s="20">
        <v>3573473</v>
      </c>
      <c r="F10" s="19">
        <v>502971</v>
      </c>
      <c r="G10" s="19">
        <v>3070502</v>
      </c>
      <c r="H10" s="21">
        <v>895359</v>
      </c>
      <c r="I10" s="19">
        <v>1242557</v>
      </c>
      <c r="J10" s="19">
        <v>1017302</v>
      </c>
      <c r="K10" s="22">
        <v>0</v>
      </c>
      <c r="L10" s="21">
        <v>3155218</v>
      </c>
      <c r="M10" s="31">
        <f>ROUND((G10/N10)*100,1)</f>
        <v>9.5</v>
      </c>
      <c r="N10" s="19">
        <v>32425262</v>
      </c>
      <c r="O10" s="19">
        <v>2711368</v>
      </c>
    </row>
    <row r="11" spans="2:15" ht="21.75" customHeight="1">
      <c r="B11" s="59" t="s">
        <v>19</v>
      </c>
      <c r="C11" s="19">
        <v>73598603</v>
      </c>
      <c r="D11" s="20">
        <v>70150547</v>
      </c>
      <c r="E11" s="20">
        <v>3448056</v>
      </c>
      <c r="F11" s="19">
        <v>409271</v>
      </c>
      <c r="G11" s="19">
        <v>3038785</v>
      </c>
      <c r="H11" s="21">
        <v>2439258</v>
      </c>
      <c r="I11" s="19">
        <v>254</v>
      </c>
      <c r="J11" s="19">
        <v>0</v>
      </c>
      <c r="K11" s="22">
        <v>0</v>
      </c>
      <c r="L11" s="21">
        <v>2439512</v>
      </c>
      <c r="M11" s="31">
        <f t="shared" si="0"/>
        <v>7.4</v>
      </c>
      <c r="N11" s="19">
        <v>40826538</v>
      </c>
      <c r="O11" s="19">
        <v>3243307</v>
      </c>
    </row>
    <row r="12" spans="2:15" ht="21.75" customHeight="1">
      <c r="B12" s="59" t="s">
        <v>20</v>
      </c>
      <c r="C12" s="19">
        <v>33761072</v>
      </c>
      <c r="D12" s="20">
        <v>32490918</v>
      </c>
      <c r="E12" s="20">
        <v>1270154</v>
      </c>
      <c r="F12" s="19">
        <v>4586</v>
      </c>
      <c r="G12" s="19">
        <v>1265568</v>
      </c>
      <c r="H12" s="21">
        <v>717401</v>
      </c>
      <c r="I12" s="19">
        <v>1029149</v>
      </c>
      <c r="J12" s="19">
        <v>0</v>
      </c>
      <c r="K12" s="22">
        <v>0</v>
      </c>
      <c r="L12" s="21">
        <v>1746550</v>
      </c>
      <c r="M12" s="31">
        <f t="shared" si="0"/>
        <v>7.3</v>
      </c>
      <c r="N12" s="19">
        <v>17358064</v>
      </c>
      <c r="O12" s="19">
        <v>1415693</v>
      </c>
    </row>
    <row r="13" spans="2:15" ht="21.75" customHeight="1">
      <c r="B13" s="59" t="s">
        <v>21</v>
      </c>
      <c r="C13" s="19">
        <v>11759358</v>
      </c>
      <c r="D13" s="20">
        <v>11416625</v>
      </c>
      <c r="E13" s="20">
        <v>342733</v>
      </c>
      <c r="F13" s="19">
        <v>3610</v>
      </c>
      <c r="G13" s="19">
        <v>339123</v>
      </c>
      <c r="H13" s="21">
        <v>45177</v>
      </c>
      <c r="I13" s="19">
        <v>1054864</v>
      </c>
      <c r="J13" s="19">
        <v>0</v>
      </c>
      <c r="K13" s="22">
        <v>316785</v>
      </c>
      <c r="L13" s="21">
        <v>783256</v>
      </c>
      <c r="M13" s="31">
        <f t="shared" si="0"/>
        <v>5.4</v>
      </c>
      <c r="N13" s="19">
        <v>6333437</v>
      </c>
      <c r="O13" s="19">
        <v>287171</v>
      </c>
    </row>
    <row r="14" spans="2:15" ht="21.75" customHeight="1">
      <c r="B14" s="59" t="s">
        <v>22</v>
      </c>
      <c r="C14" s="19">
        <v>25167096</v>
      </c>
      <c r="D14" s="20">
        <v>23947372</v>
      </c>
      <c r="E14" s="20">
        <v>1219724</v>
      </c>
      <c r="F14" s="19">
        <v>124720</v>
      </c>
      <c r="G14" s="19">
        <v>1095004</v>
      </c>
      <c r="H14" s="21">
        <v>198086</v>
      </c>
      <c r="I14" s="19">
        <v>2525</v>
      </c>
      <c r="J14" s="19">
        <v>0</v>
      </c>
      <c r="K14" s="22">
        <v>459795</v>
      </c>
      <c r="L14" s="21">
        <v>-259184</v>
      </c>
      <c r="M14" s="31">
        <f t="shared" si="0"/>
        <v>7.9</v>
      </c>
      <c r="N14" s="19">
        <v>13887299</v>
      </c>
      <c r="O14" s="19">
        <v>1226782</v>
      </c>
    </row>
    <row r="15" spans="2:15" ht="21.75" customHeight="1">
      <c r="B15" s="59" t="s">
        <v>23</v>
      </c>
      <c r="C15" s="19">
        <v>13701385</v>
      </c>
      <c r="D15" s="20">
        <v>12818080</v>
      </c>
      <c r="E15" s="20">
        <v>883305</v>
      </c>
      <c r="F15" s="19">
        <v>13277</v>
      </c>
      <c r="G15" s="19">
        <v>870028</v>
      </c>
      <c r="H15" s="19">
        <v>364432</v>
      </c>
      <c r="I15" s="19">
        <v>141446</v>
      </c>
      <c r="J15" s="19">
        <v>0</v>
      </c>
      <c r="K15" s="22">
        <v>0</v>
      </c>
      <c r="L15" s="21">
        <v>505878</v>
      </c>
      <c r="M15" s="31">
        <f t="shared" si="0"/>
        <v>12.3</v>
      </c>
      <c r="N15" s="19">
        <v>7097903</v>
      </c>
      <c r="O15" s="19">
        <v>355415</v>
      </c>
    </row>
    <row r="16" spans="2:15" ht="21.75" customHeight="1">
      <c r="B16" s="59" t="s">
        <v>24</v>
      </c>
      <c r="C16" s="19">
        <v>14653902</v>
      </c>
      <c r="D16" s="20">
        <v>13731854</v>
      </c>
      <c r="E16" s="20">
        <v>922048</v>
      </c>
      <c r="F16" s="19">
        <v>77977</v>
      </c>
      <c r="G16" s="19">
        <v>844071</v>
      </c>
      <c r="H16" s="21">
        <v>-35974</v>
      </c>
      <c r="I16" s="19">
        <v>3594</v>
      </c>
      <c r="J16" s="19">
        <v>0</v>
      </c>
      <c r="K16" s="22">
        <v>0</v>
      </c>
      <c r="L16" s="21">
        <v>-32380</v>
      </c>
      <c r="M16" s="31">
        <f t="shared" si="0"/>
        <v>10.9</v>
      </c>
      <c r="N16" s="19">
        <v>7717335</v>
      </c>
      <c r="O16" s="19">
        <v>278820</v>
      </c>
    </row>
    <row r="17" spans="2:15" ht="21.75" customHeight="1">
      <c r="B17" s="59" t="s">
        <v>57</v>
      </c>
      <c r="C17" s="19">
        <v>25688703</v>
      </c>
      <c r="D17" s="19">
        <v>23843094</v>
      </c>
      <c r="E17" s="19">
        <v>1845609</v>
      </c>
      <c r="F17" s="19">
        <v>109942</v>
      </c>
      <c r="G17" s="19">
        <v>1735667</v>
      </c>
      <c r="H17" s="21">
        <v>204225</v>
      </c>
      <c r="I17" s="19">
        <v>1636649</v>
      </c>
      <c r="J17" s="19">
        <v>0</v>
      </c>
      <c r="K17" s="19">
        <v>1277172</v>
      </c>
      <c r="L17" s="21">
        <v>563702</v>
      </c>
      <c r="M17" s="31">
        <f t="shared" si="0"/>
        <v>11.7</v>
      </c>
      <c r="N17" s="19">
        <v>14784248</v>
      </c>
      <c r="O17" s="19">
        <v>1186930</v>
      </c>
    </row>
    <row r="18" spans="2:15" ht="21.75" customHeight="1">
      <c r="B18" s="60" t="s">
        <v>58</v>
      </c>
      <c r="C18" s="19">
        <v>28421808</v>
      </c>
      <c r="D18" s="23">
        <v>27473994</v>
      </c>
      <c r="E18" s="20">
        <v>947814</v>
      </c>
      <c r="F18" s="19">
        <v>4488</v>
      </c>
      <c r="G18" s="19">
        <v>943326</v>
      </c>
      <c r="H18" s="21">
        <v>437413</v>
      </c>
      <c r="I18" s="19">
        <v>1148915</v>
      </c>
      <c r="J18" s="19">
        <v>0</v>
      </c>
      <c r="K18" s="22">
        <v>1082509</v>
      </c>
      <c r="L18" s="21">
        <v>503819</v>
      </c>
      <c r="M18" s="31">
        <f t="shared" si="0"/>
        <v>5.6</v>
      </c>
      <c r="N18" s="19">
        <v>16874344</v>
      </c>
      <c r="O18" s="19">
        <v>742268</v>
      </c>
    </row>
    <row r="19" spans="2:15" ht="21.75" customHeight="1">
      <c r="B19" s="61" t="s">
        <v>59</v>
      </c>
      <c r="C19" s="24">
        <v>49202920</v>
      </c>
      <c r="D19" s="25">
        <v>47227554</v>
      </c>
      <c r="E19" s="26">
        <v>1975366</v>
      </c>
      <c r="F19" s="24">
        <v>209239</v>
      </c>
      <c r="G19" s="24">
        <v>1766127</v>
      </c>
      <c r="H19" s="27">
        <v>936470</v>
      </c>
      <c r="I19" s="24">
        <v>457592</v>
      </c>
      <c r="J19" s="24">
        <v>0</v>
      </c>
      <c r="K19" s="28">
        <v>0</v>
      </c>
      <c r="L19" s="27">
        <v>1394062</v>
      </c>
      <c r="M19" s="32">
        <f t="shared" si="0"/>
        <v>6.2</v>
      </c>
      <c r="N19" s="24">
        <v>28373021</v>
      </c>
      <c r="O19" s="24">
        <v>1884857</v>
      </c>
    </row>
    <row r="20" spans="2:15" ht="21.75" customHeight="1">
      <c r="B20" s="60" t="s">
        <v>25</v>
      </c>
      <c r="C20" s="19">
        <v>3630191</v>
      </c>
      <c r="D20" s="20">
        <v>3352366</v>
      </c>
      <c r="E20" s="20">
        <v>277825</v>
      </c>
      <c r="F20" s="19">
        <v>5676</v>
      </c>
      <c r="G20" s="19">
        <v>272149</v>
      </c>
      <c r="H20" s="21">
        <v>156754</v>
      </c>
      <c r="I20" s="19">
        <v>5031</v>
      </c>
      <c r="J20" s="19">
        <v>0</v>
      </c>
      <c r="K20" s="22">
        <v>0</v>
      </c>
      <c r="L20" s="21">
        <v>161785</v>
      </c>
      <c r="M20" s="31">
        <f t="shared" si="0"/>
        <v>11.6</v>
      </c>
      <c r="N20" s="19">
        <v>2347111</v>
      </c>
      <c r="O20" s="19">
        <v>170469</v>
      </c>
    </row>
    <row r="21" spans="2:15" ht="21.75" customHeight="1">
      <c r="B21" s="59" t="s">
        <v>26</v>
      </c>
      <c r="C21" s="19">
        <v>10989019</v>
      </c>
      <c r="D21" s="20">
        <v>9472235</v>
      </c>
      <c r="E21" s="20">
        <v>1516784</v>
      </c>
      <c r="F21" s="19">
        <v>29717</v>
      </c>
      <c r="G21" s="19">
        <v>1487067</v>
      </c>
      <c r="H21" s="21">
        <v>842854</v>
      </c>
      <c r="I21" s="19">
        <v>254593</v>
      </c>
      <c r="J21" s="19">
        <v>0</v>
      </c>
      <c r="K21" s="22">
        <v>0</v>
      </c>
      <c r="L21" s="21">
        <v>1097447</v>
      </c>
      <c r="M21" s="31">
        <f t="shared" si="0"/>
        <v>22.7</v>
      </c>
      <c r="N21" s="19">
        <v>6543339</v>
      </c>
      <c r="O21" s="19">
        <v>621839</v>
      </c>
    </row>
    <row r="22" spans="2:15" ht="21.75" customHeight="1">
      <c r="B22" s="59" t="s">
        <v>27</v>
      </c>
      <c r="C22" s="19">
        <v>15908595</v>
      </c>
      <c r="D22" s="20">
        <v>15021848</v>
      </c>
      <c r="E22" s="20">
        <v>886747</v>
      </c>
      <c r="F22" s="19">
        <v>17227</v>
      </c>
      <c r="G22" s="19">
        <v>869520</v>
      </c>
      <c r="H22" s="21">
        <v>416153</v>
      </c>
      <c r="I22" s="19">
        <v>2103</v>
      </c>
      <c r="J22" s="19">
        <v>0</v>
      </c>
      <c r="K22" s="22">
        <v>140000</v>
      </c>
      <c r="L22" s="21">
        <v>278256</v>
      </c>
      <c r="M22" s="31">
        <f t="shared" si="0"/>
        <v>8.9</v>
      </c>
      <c r="N22" s="19">
        <v>9788801</v>
      </c>
      <c r="O22" s="19">
        <v>870591</v>
      </c>
    </row>
    <row r="23" spans="2:15" ht="21.75" customHeight="1">
      <c r="B23" s="59" t="s">
        <v>28</v>
      </c>
      <c r="C23" s="19">
        <v>5197158</v>
      </c>
      <c r="D23" s="20">
        <v>4982246</v>
      </c>
      <c r="E23" s="20">
        <v>214912</v>
      </c>
      <c r="F23" s="19">
        <v>2914</v>
      </c>
      <c r="G23" s="19">
        <v>211998</v>
      </c>
      <c r="H23" s="21">
        <v>116806</v>
      </c>
      <c r="I23" s="19">
        <v>302737</v>
      </c>
      <c r="J23" s="19">
        <v>0</v>
      </c>
      <c r="K23" s="22">
        <v>269482</v>
      </c>
      <c r="L23" s="21">
        <v>150061</v>
      </c>
      <c r="M23" s="31">
        <f t="shared" si="0"/>
        <v>6.4</v>
      </c>
      <c r="N23" s="19">
        <v>3292138</v>
      </c>
      <c r="O23" s="19">
        <v>365314</v>
      </c>
    </row>
    <row r="24" spans="2:15" ht="21.75" customHeight="1">
      <c r="B24" s="59" t="s">
        <v>29</v>
      </c>
      <c r="C24" s="19">
        <v>7703626</v>
      </c>
      <c r="D24" s="20">
        <v>7269638</v>
      </c>
      <c r="E24" s="20">
        <v>433988</v>
      </c>
      <c r="F24" s="19">
        <v>10392</v>
      </c>
      <c r="G24" s="19">
        <v>423596</v>
      </c>
      <c r="H24" s="21">
        <v>92262</v>
      </c>
      <c r="I24" s="19">
        <v>36666</v>
      </c>
      <c r="J24" s="19">
        <v>0</v>
      </c>
      <c r="K24" s="22">
        <v>493942</v>
      </c>
      <c r="L24" s="21">
        <v>-365014</v>
      </c>
      <c r="M24" s="31">
        <f t="shared" si="0"/>
        <v>8.2</v>
      </c>
      <c r="N24" s="19">
        <v>5149326</v>
      </c>
      <c r="O24" s="19">
        <v>0</v>
      </c>
    </row>
    <row r="25" spans="2:15" ht="21.75" customHeight="1">
      <c r="B25" s="59" t="s">
        <v>30</v>
      </c>
      <c r="C25" s="19">
        <v>10175537</v>
      </c>
      <c r="D25" s="20">
        <v>9774842</v>
      </c>
      <c r="E25" s="20">
        <v>400695</v>
      </c>
      <c r="F25" s="19">
        <v>31878</v>
      </c>
      <c r="G25" s="19">
        <v>368817</v>
      </c>
      <c r="H25" s="21">
        <v>20521</v>
      </c>
      <c r="I25" s="19">
        <v>615638</v>
      </c>
      <c r="J25" s="19">
        <v>0</v>
      </c>
      <c r="K25" s="22">
        <v>0</v>
      </c>
      <c r="L25" s="21">
        <v>636159</v>
      </c>
      <c r="M25" s="31">
        <f t="shared" si="0"/>
        <v>6.6</v>
      </c>
      <c r="N25" s="19">
        <v>5611140</v>
      </c>
      <c r="O25" s="19">
        <v>347748</v>
      </c>
    </row>
    <row r="26" spans="2:15" ht="21.75" customHeight="1">
      <c r="B26" s="59" t="s">
        <v>31</v>
      </c>
      <c r="C26" s="19">
        <v>12810233</v>
      </c>
      <c r="D26" s="20">
        <v>11596986</v>
      </c>
      <c r="E26" s="20">
        <v>1213247</v>
      </c>
      <c r="F26" s="19">
        <v>6450</v>
      </c>
      <c r="G26" s="19">
        <v>1206797</v>
      </c>
      <c r="H26" s="21">
        <v>350535</v>
      </c>
      <c r="I26" s="19">
        <v>100000</v>
      </c>
      <c r="J26" s="19">
        <v>0</v>
      </c>
      <c r="K26" s="22">
        <v>0</v>
      </c>
      <c r="L26" s="21">
        <v>450535</v>
      </c>
      <c r="M26" s="31">
        <f t="shared" si="0"/>
        <v>19.7</v>
      </c>
      <c r="N26" s="19">
        <v>6129388</v>
      </c>
      <c r="O26" s="19">
        <v>385803</v>
      </c>
    </row>
    <row r="27" spans="2:15" ht="21.75" customHeight="1">
      <c r="B27" s="59" t="s">
        <v>32</v>
      </c>
      <c r="C27" s="19">
        <v>8101676</v>
      </c>
      <c r="D27" s="20">
        <v>7807565</v>
      </c>
      <c r="E27" s="20">
        <v>294111</v>
      </c>
      <c r="F27" s="19">
        <v>39199</v>
      </c>
      <c r="G27" s="19">
        <v>254912</v>
      </c>
      <c r="H27" s="21">
        <v>91791</v>
      </c>
      <c r="I27" s="19">
        <v>82577</v>
      </c>
      <c r="J27" s="19">
        <v>0</v>
      </c>
      <c r="K27" s="22">
        <v>85084</v>
      </c>
      <c r="L27" s="21">
        <v>89284</v>
      </c>
      <c r="M27" s="31">
        <f t="shared" si="0"/>
        <v>4.9</v>
      </c>
      <c r="N27" s="19">
        <v>5170398</v>
      </c>
      <c r="O27" s="19">
        <v>182620</v>
      </c>
    </row>
    <row r="28" spans="2:15" ht="21.75" customHeight="1">
      <c r="B28" s="59" t="s">
        <v>33</v>
      </c>
      <c r="C28" s="19">
        <v>7543213</v>
      </c>
      <c r="D28" s="20">
        <v>7200202</v>
      </c>
      <c r="E28" s="20">
        <v>343011</v>
      </c>
      <c r="F28" s="19">
        <v>71799</v>
      </c>
      <c r="G28" s="19">
        <v>271212</v>
      </c>
      <c r="H28" s="21">
        <v>74403</v>
      </c>
      <c r="I28" s="19">
        <v>34174</v>
      </c>
      <c r="J28" s="19">
        <v>0</v>
      </c>
      <c r="K28" s="22">
        <v>0</v>
      </c>
      <c r="L28" s="21">
        <v>108577</v>
      </c>
      <c r="M28" s="31">
        <f t="shared" si="0"/>
        <v>5.8</v>
      </c>
      <c r="N28" s="19">
        <v>4638890</v>
      </c>
      <c r="O28" s="19">
        <v>310021</v>
      </c>
    </row>
    <row r="29" spans="2:15" ht="21.75" customHeight="1">
      <c r="B29" s="59" t="s">
        <v>34</v>
      </c>
      <c r="C29" s="19">
        <v>5021119</v>
      </c>
      <c r="D29" s="20">
        <v>4764624</v>
      </c>
      <c r="E29" s="20">
        <v>256495</v>
      </c>
      <c r="F29" s="19">
        <v>84792</v>
      </c>
      <c r="G29" s="19">
        <v>171703</v>
      </c>
      <c r="H29" s="21">
        <v>7243</v>
      </c>
      <c r="I29" s="19">
        <v>239431</v>
      </c>
      <c r="J29" s="19">
        <v>0</v>
      </c>
      <c r="K29" s="22">
        <v>0</v>
      </c>
      <c r="L29" s="21">
        <v>246674</v>
      </c>
      <c r="M29" s="31">
        <f t="shared" si="0"/>
        <v>5.5</v>
      </c>
      <c r="N29" s="19">
        <v>3131184</v>
      </c>
      <c r="O29" s="19">
        <v>125383</v>
      </c>
    </row>
    <row r="30" spans="2:15" ht="21.75" customHeight="1">
      <c r="B30" s="59" t="s">
        <v>60</v>
      </c>
      <c r="C30" s="19">
        <v>8453261</v>
      </c>
      <c r="D30" s="20">
        <v>8084477</v>
      </c>
      <c r="E30" s="20">
        <v>368784</v>
      </c>
      <c r="F30" s="19">
        <v>3097</v>
      </c>
      <c r="G30" s="19">
        <v>365687</v>
      </c>
      <c r="H30" s="21">
        <v>20051</v>
      </c>
      <c r="I30" s="19">
        <v>400772</v>
      </c>
      <c r="J30" s="19">
        <v>0</v>
      </c>
      <c r="K30" s="22">
        <v>0</v>
      </c>
      <c r="L30" s="21">
        <v>420823</v>
      </c>
      <c r="M30" s="31">
        <f t="shared" si="0"/>
        <v>7.5</v>
      </c>
      <c r="N30" s="19">
        <v>4894803</v>
      </c>
      <c r="O30" s="19">
        <v>155948</v>
      </c>
    </row>
    <row r="31" spans="2:15" ht="21.75" customHeight="1">
      <c r="B31" s="59" t="s">
        <v>61</v>
      </c>
      <c r="C31" s="19">
        <v>11053092</v>
      </c>
      <c r="D31" s="20">
        <v>10618631</v>
      </c>
      <c r="E31" s="20">
        <v>434461</v>
      </c>
      <c r="F31" s="19">
        <v>24987</v>
      </c>
      <c r="G31" s="19">
        <v>409474</v>
      </c>
      <c r="H31" s="21">
        <v>217082</v>
      </c>
      <c r="I31" s="19">
        <v>385660</v>
      </c>
      <c r="J31" s="19">
        <v>0</v>
      </c>
      <c r="K31" s="22">
        <v>0</v>
      </c>
      <c r="L31" s="21">
        <v>602742</v>
      </c>
      <c r="M31" s="31">
        <f t="shared" si="0"/>
        <v>6.4</v>
      </c>
      <c r="N31" s="19">
        <v>6399817</v>
      </c>
      <c r="O31" s="19">
        <v>209247</v>
      </c>
    </row>
    <row r="32" spans="2:15" ht="21.75" customHeight="1">
      <c r="B32" s="59" t="s">
        <v>62</v>
      </c>
      <c r="C32" s="19">
        <v>10969507</v>
      </c>
      <c r="D32" s="20">
        <v>10372400</v>
      </c>
      <c r="E32" s="20">
        <v>597107</v>
      </c>
      <c r="F32" s="19">
        <v>25773</v>
      </c>
      <c r="G32" s="19">
        <v>571334</v>
      </c>
      <c r="H32" s="21">
        <v>23214</v>
      </c>
      <c r="I32" s="19">
        <v>294791</v>
      </c>
      <c r="J32" s="19">
        <v>0</v>
      </c>
      <c r="K32" s="22">
        <v>154165</v>
      </c>
      <c r="L32" s="21">
        <v>163840</v>
      </c>
      <c r="M32" s="31">
        <f t="shared" si="0"/>
        <v>8.9</v>
      </c>
      <c r="N32" s="19">
        <v>6432584</v>
      </c>
      <c r="O32" s="19">
        <v>239735</v>
      </c>
    </row>
    <row r="33" spans="2:15" ht="21.75" customHeight="1">
      <c r="B33" s="59" t="s">
        <v>35</v>
      </c>
      <c r="C33" s="19">
        <v>6097820</v>
      </c>
      <c r="D33" s="20">
        <v>5604598</v>
      </c>
      <c r="E33" s="20">
        <v>493222</v>
      </c>
      <c r="F33" s="19">
        <v>70281</v>
      </c>
      <c r="G33" s="19">
        <v>422941</v>
      </c>
      <c r="H33" s="21">
        <v>182733</v>
      </c>
      <c r="I33" s="19">
        <v>1049</v>
      </c>
      <c r="J33" s="19">
        <v>0</v>
      </c>
      <c r="K33" s="22">
        <v>0</v>
      </c>
      <c r="L33" s="21">
        <v>183782</v>
      </c>
      <c r="M33" s="31">
        <f t="shared" si="0"/>
        <v>11.7</v>
      </c>
      <c r="N33" s="19">
        <v>3623879</v>
      </c>
      <c r="O33" s="19">
        <v>138771</v>
      </c>
    </row>
    <row r="34" spans="2:15" ht="21.75" customHeight="1">
      <c r="B34" s="59" t="s">
        <v>36</v>
      </c>
      <c r="C34" s="19">
        <v>7739642</v>
      </c>
      <c r="D34" s="20">
        <v>7098057</v>
      </c>
      <c r="E34" s="20">
        <v>641585</v>
      </c>
      <c r="F34" s="19">
        <v>19776</v>
      </c>
      <c r="G34" s="19">
        <v>621809</v>
      </c>
      <c r="H34" s="21">
        <v>226132</v>
      </c>
      <c r="I34" s="19">
        <v>329</v>
      </c>
      <c r="J34" s="19">
        <v>0</v>
      </c>
      <c r="K34" s="22">
        <v>150000</v>
      </c>
      <c r="L34" s="21">
        <v>76461</v>
      </c>
      <c r="M34" s="31">
        <f t="shared" si="0"/>
        <v>14.1</v>
      </c>
      <c r="N34" s="19">
        <v>4421050</v>
      </c>
      <c r="O34" s="19">
        <v>170714</v>
      </c>
    </row>
    <row r="35" spans="2:15" ht="21.75" customHeight="1">
      <c r="B35" s="62" t="s">
        <v>37</v>
      </c>
      <c r="C35" s="29">
        <f>SUM(C6:C19)</f>
        <v>746224243</v>
      </c>
      <c r="D35" s="29">
        <f aca="true" t="shared" si="1" ref="D35:N35">SUM(D6:D19)</f>
        <v>711765932</v>
      </c>
      <c r="E35" s="29">
        <f t="shared" si="1"/>
        <v>34458311</v>
      </c>
      <c r="F35" s="29">
        <f t="shared" si="1"/>
        <v>5644672</v>
      </c>
      <c r="G35" s="29">
        <f t="shared" si="1"/>
        <v>28813639</v>
      </c>
      <c r="H35" s="29">
        <f t="shared" si="1"/>
        <v>10083553</v>
      </c>
      <c r="I35" s="29">
        <f t="shared" si="1"/>
        <v>13644054</v>
      </c>
      <c r="J35" s="29">
        <f t="shared" si="1"/>
        <v>1017302</v>
      </c>
      <c r="K35" s="29">
        <f t="shared" si="1"/>
        <v>6387819</v>
      </c>
      <c r="L35" s="29">
        <f t="shared" si="1"/>
        <v>18357090</v>
      </c>
      <c r="M35" s="33">
        <f>ROUND(AVERAGE(M6:M19),1)</f>
        <v>7.5</v>
      </c>
      <c r="N35" s="29">
        <f t="shared" si="1"/>
        <v>407545508</v>
      </c>
      <c r="O35" s="29">
        <f>SUM(O6:O19)</f>
        <v>23172620</v>
      </c>
    </row>
    <row r="36" spans="2:15" ht="21.75" customHeight="1">
      <c r="B36" s="62" t="s">
        <v>63</v>
      </c>
      <c r="C36" s="29">
        <f>SUM(C20:C34)</f>
        <v>131393689</v>
      </c>
      <c r="D36" s="29">
        <f aca="true" t="shared" si="2" ref="D36:L36">SUM(D20:D34)</f>
        <v>123020715</v>
      </c>
      <c r="E36" s="29">
        <f t="shared" si="2"/>
        <v>8372974</v>
      </c>
      <c r="F36" s="29">
        <f t="shared" si="2"/>
        <v>443958</v>
      </c>
      <c r="G36" s="29">
        <f t="shared" si="2"/>
        <v>7929016</v>
      </c>
      <c r="H36" s="30">
        <f t="shared" si="2"/>
        <v>2838534</v>
      </c>
      <c r="I36" s="29">
        <f t="shared" si="2"/>
        <v>2755551</v>
      </c>
      <c r="J36" s="29">
        <f t="shared" si="2"/>
        <v>0</v>
      </c>
      <c r="K36" s="29">
        <f t="shared" si="2"/>
        <v>1292673</v>
      </c>
      <c r="L36" s="30">
        <f t="shared" si="2"/>
        <v>4301412</v>
      </c>
      <c r="M36" s="33">
        <f>ROUND(AVERAGE(M20:M34),1)</f>
        <v>9.9</v>
      </c>
      <c r="N36" s="29">
        <f>SUM(N20:N34)</f>
        <v>77573848</v>
      </c>
      <c r="O36" s="29">
        <f>SUM(O20:O34)</f>
        <v>4294203</v>
      </c>
    </row>
    <row r="37" spans="2:15" ht="21.75" customHeight="1">
      <c r="B37" s="62" t="s">
        <v>39</v>
      </c>
      <c r="C37" s="29">
        <f>SUM(C6:C34)</f>
        <v>877617932</v>
      </c>
      <c r="D37" s="29">
        <f aca="true" t="shared" si="3" ref="D37:L37">SUM(D6:D34)</f>
        <v>834786647</v>
      </c>
      <c r="E37" s="29">
        <f t="shared" si="3"/>
        <v>42831285</v>
      </c>
      <c r="F37" s="29">
        <f t="shared" si="3"/>
        <v>6088630</v>
      </c>
      <c r="G37" s="29">
        <f t="shared" si="3"/>
        <v>36742655</v>
      </c>
      <c r="H37" s="29">
        <f t="shared" si="3"/>
        <v>12922087</v>
      </c>
      <c r="I37" s="29">
        <f t="shared" si="3"/>
        <v>16399605</v>
      </c>
      <c r="J37" s="29">
        <f t="shared" si="3"/>
        <v>1017302</v>
      </c>
      <c r="K37" s="29">
        <f t="shared" si="3"/>
        <v>7680492</v>
      </c>
      <c r="L37" s="29">
        <f t="shared" si="3"/>
        <v>22658502</v>
      </c>
      <c r="M37" s="33">
        <f>ROUND(AVERAGE(M6:M34),1)</f>
        <v>8.8</v>
      </c>
      <c r="N37" s="29">
        <f>SUM(N6:N34)</f>
        <v>485119356</v>
      </c>
      <c r="O37" s="29">
        <f>SUM(O6:O34)</f>
        <v>27466823</v>
      </c>
    </row>
    <row r="38" spans="13:14" ht="17.25">
      <c r="M38" s="41" t="s">
        <v>64</v>
      </c>
      <c r="N38" s="2"/>
    </row>
    <row r="40" spans="7:14" ht="17.25">
      <c r="G40">
        <f>SUM(G6:G19)</f>
        <v>28813639</v>
      </c>
      <c r="K40" s="45" t="s">
        <v>65</v>
      </c>
      <c r="L40" s="46" t="s">
        <v>37</v>
      </c>
      <c r="M40" s="49">
        <f>ROUND(G40/N40*100,1)</f>
        <v>7.1</v>
      </c>
      <c r="N40">
        <f>SUM(N6:N19)</f>
        <v>407545508</v>
      </c>
    </row>
    <row r="41" spans="7:14" ht="17.25">
      <c r="G41">
        <f>SUM(G20:G34)</f>
        <v>7929016</v>
      </c>
      <c r="L41" s="47" t="s">
        <v>38</v>
      </c>
      <c r="M41" s="50">
        <f>ROUND(G41/N41*100,1)</f>
        <v>10.2</v>
      </c>
      <c r="N41">
        <f>SUM(N20:N34)</f>
        <v>77573848</v>
      </c>
    </row>
    <row r="42" spans="7:14" ht="17.25">
      <c r="G42">
        <f>G40+G41</f>
        <v>36742655</v>
      </c>
      <c r="L42" s="48" t="s">
        <v>39</v>
      </c>
      <c r="M42" s="51">
        <f>ROUND(G42/N42*100,1)</f>
        <v>7.6</v>
      </c>
      <c r="N42">
        <f>N40+N41</f>
        <v>485119356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8" r:id="rId1"/>
  <headerFooter alignWithMargins="0">
    <oddHeader>&amp;L&amp;"ＭＳ ゴシック,標準"&amp;24 １ 決算収支の状況（前年度決算額）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="65" zoomScaleSheetLayoutView="65" workbookViewId="0" topLeftCell="B19">
      <selection activeCell="K39" sqref="K39"/>
    </sheetView>
  </sheetViews>
  <sheetFormatPr defaultColWidth="8.66015625" defaultRowHeight="18"/>
  <cols>
    <col min="1" max="1" width="0" style="9" hidden="1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53</v>
      </c>
    </row>
    <row r="2" spans="1:15" s="64" customFormat="1" ht="17.25">
      <c r="A2" s="63"/>
      <c r="B2" s="54"/>
      <c r="C2" s="65"/>
      <c r="D2" s="65"/>
      <c r="E2" s="65"/>
      <c r="F2" s="65"/>
      <c r="G2" s="65"/>
      <c r="H2" s="65"/>
      <c r="I2" s="66"/>
      <c r="K2" s="65"/>
      <c r="L2" s="67"/>
      <c r="M2" s="67"/>
      <c r="N2" s="66"/>
      <c r="O2" s="66" t="s">
        <v>50</v>
      </c>
    </row>
    <row r="3" spans="1:15" s="64" customFormat="1" ht="17.25">
      <c r="A3" s="63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56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57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58" t="s">
        <v>15</v>
      </c>
      <c r="C6" s="34">
        <f>+'当年度'!C6-'前年度'!C6</f>
        <v>-5739777</v>
      </c>
      <c r="D6" s="34">
        <f>+'当年度'!D6-'前年度'!D6</f>
        <v>-3584402</v>
      </c>
      <c r="E6" s="34">
        <f>+'当年度'!E6-'前年度'!E6</f>
        <v>-2155375</v>
      </c>
      <c r="F6" s="34">
        <f>+'当年度'!F6-'前年度'!F6</f>
        <v>-124176</v>
      </c>
      <c r="G6" s="34">
        <f>+'当年度'!G6-'前年度'!G6</f>
        <v>-2031199</v>
      </c>
      <c r="H6" s="34">
        <f>+'当年度'!H6-'前年度'!H6</f>
        <v>-2455625</v>
      </c>
      <c r="I6" s="34">
        <f>+'当年度'!I6-'前年度'!I6</f>
        <v>207991</v>
      </c>
      <c r="J6" s="34">
        <f>+'当年度'!J6-'前年度'!J6</f>
        <v>0</v>
      </c>
      <c r="K6" s="34">
        <f>+'当年度'!K6-'前年度'!K6</f>
        <v>0</v>
      </c>
      <c r="L6" s="34">
        <f>+'当年度'!L6-'前年度'!L6</f>
        <v>-2247634</v>
      </c>
      <c r="M6" s="37">
        <f>+'当年度'!M6-'前年度'!M6</f>
        <v>-2.9</v>
      </c>
      <c r="N6" s="34">
        <f>+'当年度'!N6-'前年度'!N6</f>
        <v>-815233</v>
      </c>
      <c r="O6" s="34">
        <f>+'当年度'!O6-'前年度'!O6</f>
        <v>-3690536</v>
      </c>
    </row>
    <row r="7" spans="2:15" ht="21.75" customHeight="1">
      <c r="B7" s="59" t="s">
        <v>41</v>
      </c>
      <c r="C7" s="35">
        <f>+'当年度'!C7-'前年度'!C7</f>
        <v>2373202</v>
      </c>
      <c r="D7" s="35">
        <f>+'当年度'!D7-'前年度'!D7</f>
        <v>7178824</v>
      </c>
      <c r="E7" s="35">
        <f>+'当年度'!E7-'前年度'!E7</f>
        <v>-4805622</v>
      </c>
      <c r="F7" s="35">
        <f>+'当年度'!F7-'前年度'!F7</f>
        <v>-581737</v>
      </c>
      <c r="G7" s="35">
        <f>+'当年度'!G7-'前年度'!G7</f>
        <v>-4223885</v>
      </c>
      <c r="H7" s="35">
        <f>+'当年度'!H7-'前年度'!H7</f>
        <v>-8156174</v>
      </c>
      <c r="I7" s="35">
        <f>+'当年度'!I7-'前年度'!I7</f>
        <v>1978265</v>
      </c>
      <c r="J7" s="35">
        <f>+'当年度'!J7-'前年度'!J7</f>
        <v>0</v>
      </c>
      <c r="K7" s="35">
        <f>+'当年度'!K7-'前年度'!K7</f>
        <v>649599</v>
      </c>
      <c r="L7" s="35">
        <f>+'当年度'!L7-'前年度'!L7</f>
        <v>-6827508</v>
      </c>
      <c r="M7" s="38">
        <f>+'当年度'!M7-'前年度'!M7</f>
        <v>-5.5</v>
      </c>
      <c r="N7" s="35">
        <f>+'当年度'!N7-'前年度'!N7</f>
        <v>-522204</v>
      </c>
      <c r="O7" s="34">
        <f>+'当年度'!O7-'前年度'!O7</f>
        <v>0</v>
      </c>
    </row>
    <row r="8" spans="2:15" ht="21.75" customHeight="1">
      <c r="B8" s="59" t="s">
        <v>16</v>
      </c>
      <c r="C8" s="35">
        <f>+'当年度'!C8-'前年度'!C8</f>
        <v>-553491</v>
      </c>
      <c r="D8" s="35">
        <f>+'当年度'!D8-'前年度'!D8</f>
        <v>-259645</v>
      </c>
      <c r="E8" s="35">
        <f>+'当年度'!E8-'前年度'!E8</f>
        <v>-293846</v>
      </c>
      <c r="F8" s="35">
        <f>+'当年度'!F8-'前年度'!F8</f>
        <v>-80658</v>
      </c>
      <c r="G8" s="35">
        <f>+'当年度'!G8-'前年度'!G8</f>
        <v>-213188</v>
      </c>
      <c r="H8" s="35">
        <f>+'当年度'!H8-'前年度'!H8</f>
        <v>-447760</v>
      </c>
      <c r="I8" s="35">
        <f>+'当年度'!I8-'前年度'!I8</f>
        <v>2956</v>
      </c>
      <c r="J8" s="35">
        <f>+'当年度'!J8-'前年度'!J8</f>
        <v>0</v>
      </c>
      <c r="K8" s="35">
        <f>+'当年度'!K8-'前年度'!K8</f>
        <v>250000</v>
      </c>
      <c r="L8" s="35">
        <f>+'当年度'!L8-'前年度'!L8</f>
        <v>-694804</v>
      </c>
      <c r="M8" s="38">
        <f>+'当年度'!M8-'前年度'!M8</f>
        <v>-0.6000000000000001</v>
      </c>
      <c r="N8" s="35">
        <f>+'当年度'!N8-'前年度'!N8</f>
        <v>-656874</v>
      </c>
      <c r="O8" s="34">
        <f>+'当年度'!O8-'前年度'!O8</f>
        <v>-1440442</v>
      </c>
    </row>
    <row r="9" spans="2:15" ht="21.75" customHeight="1">
      <c r="B9" s="59" t="s">
        <v>17</v>
      </c>
      <c r="C9" s="35">
        <f>+'当年度'!C9-'前年度'!C9</f>
        <v>-2195019</v>
      </c>
      <c r="D9" s="35">
        <f>+'当年度'!D9-'前年度'!D9</f>
        <v>-3560561</v>
      </c>
      <c r="E9" s="35">
        <f>+'当年度'!E9-'前年度'!E9</f>
        <v>1365542</v>
      </c>
      <c r="F9" s="35">
        <f>+'当年度'!F9-'前年度'!F9</f>
        <v>-65700</v>
      </c>
      <c r="G9" s="35">
        <f>+'当年度'!G9-'前年度'!G9</f>
        <v>1431242</v>
      </c>
      <c r="H9" s="35">
        <f>+'当年度'!H9-'前年度'!H9</f>
        <v>2140823</v>
      </c>
      <c r="I9" s="35">
        <f>+'当年度'!I9-'前年度'!I9</f>
        <v>-2393538</v>
      </c>
      <c r="J9" s="35">
        <f>+'当年度'!J9-'前年度'!J9</f>
        <v>0</v>
      </c>
      <c r="K9" s="35">
        <f>+'当年度'!K9-'前年度'!K9</f>
        <v>678015</v>
      </c>
      <c r="L9" s="35">
        <f>+'当年度'!L9-'前年度'!L9</f>
        <v>-930730</v>
      </c>
      <c r="M9" s="38">
        <f>+'当年度'!M9-'前年度'!M9</f>
        <v>3.6000000000000005</v>
      </c>
      <c r="N9" s="35">
        <f>+'当年度'!N9-'前年度'!N9</f>
        <v>-1431006</v>
      </c>
      <c r="O9" s="34">
        <f>+'当年度'!O9-'前年度'!O9</f>
        <v>-1935121</v>
      </c>
    </row>
    <row r="10" spans="2:15" ht="21.75" customHeight="1">
      <c r="B10" s="59" t="s">
        <v>18</v>
      </c>
      <c r="C10" s="35">
        <f>+'当年度'!C10-'前年度'!C10</f>
        <v>302575</v>
      </c>
      <c r="D10" s="35">
        <f>+'当年度'!D10-'前年度'!D10</f>
        <v>37737</v>
      </c>
      <c r="E10" s="35">
        <f>+'当年度'!E10-'前年度'!E10</f>
        <v>264838</v>
      </c>
      <c r="F10" s="35">
        <f>+'当年度'!F10-'前年度'!F10</f>
        <v>-104522</v>
      </c>
      <c r="G10" s="35">
        <f>+'当年度'!G10-'前年度'!G10</f>
        <v>369360</v>
      </c>
      <c r="H10" s="35">
        <f>+'当年度'!H10-'前年度'!H10</f>
        <v>-525999</v>
      </c>
      <c r="I10" s="35">
        <f>+'当年度'!I10-'前年度'!I10</f>
        <v>1211954</v>
      </c>
      <c r="J10" s="35">
        <f>+'当年度'!J10-'前年度'!J10</f>
        <v>-1017302</v>
      </c>
      <c r="K10" s="35">
        <f>+'当年度'!K10-'前年度'!K10</f>
        <v>1003759</v>
      </c>
      <c r="L10" s="35">
        <f>+'当年度'!L10-'前年度'!L10</f>
        <v>-1335106</v>
      </c>
      <c r="M10" s="38">
        <f>+'当年度'!M10-'前年度'!M10</f>
        <v>1.3000000000000007</v>
      </c>
      <c r="N10" s="35">
        <f>+'当年度'!N10-'前年度'!N10</f>
        <v>-472111</v>
      </c>
      <c r="O10" s="34">
        <f>+'当年度'!O10-'前年度'!O10</f>
        <v>-1952865</v>
      </c>
    </row>
    <row r="11" spans="2:15" ht="21.75" customHeight="1">
      <c r="B11" s="59" t="s">
        <v>19</v>
      </c>
      <c r="C11" s="35">
        <f>+'当年度'!C11-'前年度'!C11</f>
        <v>-33502</v>
      </c>
      <c r="D11" s="35">
        <f>+'当年度'!D11-'前年度'!D11</f>
        <v>2111700</v>
      </c>
      <c r="E11" s="35">
        <f>+'当年度'!E11-'前年度'!E11</f>
        <v>-2145202</v>
      </c>
      <c r="F11" s="35">
        <f>+'当年度'!F11-'前年度'!F11</f>
        <v>-54260</v>
      </c>
      <c r="G11" s="35">
        <f>+'当年度'!G11-'前年度'!G11</f>
        <v>-2090942</v>
      </c>
      <c r="H11" s="35">
        <f>+'当年度'!H11-'前年度'!H11</f>
        <v>-4530200</v>
      </c>
      <c r="I11" s="35">
        <f>+'当年度'!I11-'前年度'!I11</f>
        <v>-14</v>
      </c>
      <c r="J11" s="35">
        <f>+'当年度'!J11-'前年度'!J11</f>
        <v>0</v>
      </c>
      <c r="K11" s="35">
        <f>+'当年度'!K11-'前年度'!K11</f>
        <v>0</v>
      </c>
      <c r="L11" s="35">
        <f>+'当年度'!L11-'前年度'!L11</f>
        <v>-4530214</v>
      </c>
      <c r="M11" s="38">
        <f>+'当年度'!M11-'前年度'!M11</f>
        <v>-5</v>
      </c>
      <c r="N11" s="35">
        <f>+'当年度'!N11-'前年度'!N11</f>
        <v>-1041966</v>
      </c>
      <c r="O11" s="34">
        <f>+'当年度'!O11-'前年度'!O11</f>
        <v>-2386537</v>
      </c>
    </row>
    <row r="12" spans="2:15" ht="21.75" customHeight="1">
      <c r="B12" s="59" t="s">
        <v>20</v>
      </c>
      <c r="C12" s="35">
        <f>+'当年度'!C12-'前年度'!C12</f>
        <v>-1344378</v>
      </c>
      <c r="D12" s="35">
        <f>+'当年度'!D12-'前年度'!D12</f>
        <v>-642588</v>
      </c>
      <c r="E12" s="35">
        <f>+'当年度'!E12-'前年度'!E12</f>
        <v>-701790</v>
      </c>
      <c r="F12" s="35">
        <f>+'当年度'!F12-'前年度'!F12</f>
        <v>24372</v>
      </c>
      <c r="G12" s="35">
        <f>+'当年度'!G12-'前年度'!G12</f>
        <v>-726162</v>
      </c>
      <c r="H12" s="35">
        <f>+'当年度'!H12-'前年度'!H12</f>
        <v>-1443563</v>
      </c>
      <c r="I12" s="35">
        <f>+'当年度'!I12-'前年度'!I12</f>
        <v>-396097</v>
      </c>
      <c r="J12" s="35">
        <f>+'当年度'!J12-'前年度'!J12</f>
        <v>0</v>
      </c>
      <c r="K12" s="35">
        <f>+'当年度'!K12-'前年度'!K12</f>
        <v>0</v>
      </c>
      <c r="L12" s="35">
        <f>+'当年度'!L12-'前年度'!L12</f>
        <v>-1839660</v>
      </c>
      <c r="M12" s="38">
        <f>+'当年度'!M12-'前年度'!M12</f>
        <v>-4.1</v>
      </c>
      <c r="N12" s="35">
        <f>+'当年度'!N12-'前年度'!N12</f>
        <v>-428084</v>
      </c>
      <c r="O12" s="34">
        <f>+'当年度'!O12-'前年度'!O12</f>
        <v>-1026793</v>
      </c>
    </row>
    <row r="13" spans="2:15" ht="21.75" customHeight="1">
      <c r="B13" s="59" t="s">
        <v>21</v>
      </c>
      <c r="C13" s="35">
        <f>+'当年度'!C13-'前年度'!C13</f>
        <v>357963</v>
      </c>
      <c r="D13" s="35">
        <f>+'当年度'!D13-'前年度'!D13</f>
        <v>378371</v>
      </c>
      <c r="E13" s="35">
        <f>+'当年度'!E13-'前年度'!E13</f>
        <v>-20408</v>
      </c>
      <c r="F13" s="35">
        <f>+'当年度'!F13-'前年度'!F13</f>
        <v>6751</v>
      </c>
      <c r="G13" s="35">
        <f>+'当年度'!G13-'前年度'!G13</f>
        <v>-27159</v>
      </c>
      <c r="H13" s="35">
        <f>+'当年度'!H13-'前年度'!H13</f>
        <v>-72336</v>
      </c>
      <c r="I13" s="35">
        <f>+'当年度'!I13-'前年度'!I13</f>
        <v>-367453</v>
      </c>
      <c r="J13" s="35">
        <f>+'当年度'!J13-'前年度'!J13</f>
        <v>0</v>
      </c>
      <c r="K13" s="35">
        <f>+'当年度'!K13-'前年度'!K13</f>
        <v>-81483</v>
      </c>
      <c r="L13" s="35">
        <f>+'当年度'!L13-'前年度'!L13</f>
        <v>-358306</v>
      </c>
      <c r="M13" s="38">
        <f>+'当年度'!M13-'前年度'!M13</f>
        <v>-0.40000000000000036</v>
      </c>
      <c r="N13" s="35">
        <f>+'当年度'!N13-'前年度'!N13</f>
        <v>-148605</v>
      </c>
      <c r="O13" s="34">
        <f>+'当年度'!O13-'前年度'!O13</f>
        <v>-209623</v>
      </c>
    </row>
    <row r="14" spans="2:15" ht="21.75" customHeight="1">
      <c r="B14" s="59" t="s">
        <v>22</v>
      </c>
      <c r="C14" s="35">
        <f>+'当年度'!C14-'前年度'!C14</f>
        <v>-390662</v>
      </c>
      <c r="D14" s="35">
        <f>+'当年度'!D14-'前年度'!D14</f>
        <v>43688</v>
      </c>
      <c r="E14" s="35">
        <f>+'当年度'!E14-'前年度'!E14</f>
        <v>-434350</v>
      </c>
      <c r="F14" s="35">
        <f>+'当年度'!F14-'前年度'!F14</f>
        <v>-33608</v>
      </c>
      <c r="G14" s="35">
        <f>+'当年度'!G14-'前年度'!G14</f>
        <v>-400742</v>
      </c>
      <c r="H14" s="35">
        <f>+'当年度'!H14-'前年度'!H14</f>
        <v>-598828</v>
      </c>
      <c r="I14" s="35">
        <f>+'当年度'!I14-'前年度'!I14</f>
        <v>-81</v>
      </c>
      <c r="J14" s="35">
        <f>+'当年度'!J14-'前年度'!J14</f>
        <v>0</v>
      </c>
      <c r="K14" s="35">
        <f>+'当年度'!K14-'前年度'!K14</f>
        <v>330779</v>
      </c>
      <c r="L14" s="35">
        <f>+'当年度'!L14-'前年度'!L14</f>
        <v>-929688</v>
      </c>
      <c r="M14" s="38">
        <f>+'当年度'!M14-'前年度'!M14</f>
        <v>-2.7</v>
      </c>
      <c r="N14" s="35">
        <f>+'当年度'!N14-'前年度'!N14</f>
        <v>-618303</v>
      </c>
      <c r="O14" s="34">
        <f>+'当年度'!O14-'前年度'!O14</f>
        <v>-866831</v>
      </c>
    </row>
    <row r="15" spans="2:15" ht="21.75" customHeight="1">
      <c r="B15" s="59" t="s">
        <v>23</v>
      </c>
      <c r="C15" s="35">
        <f>+'当年度'!C15-'前年度'!C15</f>
        <v>-107756</v>
      </c>
      <c r="D15" s="35">
        <f>+'当年度'!D15-'前年度'!D15</f>
        <v>147524</v>
      </c>
      <c r="E15" s="35">
        <f>+'当年度'!E15-'前年度'!E15</f>
        <v>-255280</v>
      </c>
      <c r="F15" s="35">
        <f>+'当年度'!F15-'前年度'!F15</f>
        <v>-5982</v>
      </c>
      <c r="G15" s="35">
        <f>+'当年度'!G15-'前年度'!G15</f>
        <v>-249298</v>
      </c>
      <c r="H15" s="35">
        <f>+'当年度'!H15-'前年度'!H15</f>
        <v>-613730</v>
      </c>
      <c r="I15" s="35">
        <f>+'当年度'!I15-'前年度'!I15</f>
        <v>77942</v>
      </c>
      <c r="J15" s="35">
        <f>+'当年度'!J15-'前年度'!J15</f>
        <v>0</v>
      </c>
      <c r="K15" s="35">
        <f>+'当年度'!K15-'前年度'!K15</f>
        <v>0</v>
      </c>
      <c r="L15" s="35">
        <f>+'当年度'!L15-'前年度'!L15</f>
        <v>-535788</v>
      </c>
      <c r="M15" s="38">
        <f>+'当年度'!M15-'前年度'!M15</f>
        <v>-3.200000000000001</v>
      </c>
      <c r="N15" s="35">
        <f>+'当年度'!N15-'前年度'!N15</f>
        <v>-313204</v>
      </c>
      <c r="O15" s="34">
        <f>+'当年度'!O15-'前年度'!O15</f>
        <v>-260802</v>
      </c>
    </row>
    <row r="16" spans="2:15" ht="21.75" customHeight="1">
      <c r="B16" s="59" t="s">
        <v>24</v>
      </c>
      <c r="C16" s="35">
        <f>+'当年度'!C16-'前年度'!C16</f>
        <v>-64017</v>
      </c>
      <c r="D16" s="35">
        <f>+'当年度'!D16-'前年度'!D16</f>
        <v>-149340</v>
      </c>
      <c r="E16" s="35">
        <f>+'当年度'!E16-'前年度'!E16</f>
        <v>85323</v>
      </c>
      <c r="F16" s="35">
        <f>+'当年度'!F16-'前年度'!F16</f>
        <v>34406</v>
      </c>
      <c r="G16" s="35">
        <f>+'当年度'!G16-'前年度'!G16</f>
        <v>50917</v>
      </c>
      <c r="H16" s="35">
        <f>+'当年度'!H16-'前年度'!H16</f>
        <v>86891</v>
      </c>
      <c r="I16" s="35">
        <f>+'当年度'!I16-'前年度'!I16</f>
        <v>2583</v>
      </c>
      <c r="J16" s="35">
        <f>+'当年度'!J16-'前年度'!J16</f>
        <v>0</v>
      </c>
      <c r="K16" s="35">
        <f>+'当年度'!K16-'前年度'!K16</f>
        <v>0</v>
      </c>
      <c r="L16" s="35">
        <f>+'当年度'!L16-'前年度'!L16</f>
        <v>89474</v>
      </c>
      <c r="M16" s="38">
        <f>+'当年度'!M16-'前年度'!M16</f>
        <v>1</v>
      </c>
      <c r="N16" s="35">
        <f>+'当年度'!N16-'前年度'!N16</f>
        <v>-210995</v>
      </c>
      <c r="O16" s="34">
        <f>+'当年度'!O16-'前年度'!O16</f>
        <v>-207473</v>
      </c>
    </row>
    <row r="17" spans="2:15" ht="21.75" customHeight="1">
      <c r="B17" s="59" t="s">
        <v>42</v>
      </c>
      <c r="C17" s="35">
        <f>+'当年度'!C17-'前年度'!C17</f>
        <v>42890</v>
      </c>
      <c r="D17" s="35">
        <f>+'当年度'!D17-'前年度'!D17</f>
        <v>103704</v>
      </c>
      <c r="E17" s="35">
        <f>+'当年度'!E17-'前年度'!E17</f>
        <v>-60814</v>
      </c>
      <c r="F17" s="35">
        <f>+'当年度'!F17-'前年度'!F17</f>
        <v>78955</v>
      </c>
      <c r="G17" s="35">
        <f>+'当年度'!G17-'前年度'!G17</f>
        <v>-139769</v>
      </c>
      <c r="H17" s="35">
        <f>+'当年度'!H17-'前年度'!H17</f>
        <v>-343994</v>
      </c>
      <c r="I17" s="35">
        <f>+'当年度'!I17-'前年度'!I17</f>
        <v>-767103</v>
      </c>
      <c r="J17" s="35">
        <f>+'当年度'!J17-'前年度'!J17</f>
        <v>0</v>
      </c>
      <c r="K17" s="35">
        <f>+'当年度'!K17-'前年度'!K17</f>
        <v>-542840</v>
      </c>
      <c r="L17" s="35">
        <f>+'当年度'!L17-'前年度'!L17</f>
        <v>-568257</v>
      </c>
      <c r="M17" s="38">
        <f>+'当年度'!M17-'前年度'!M17</f>
        <v>-0.5</v>
      </c>
      <c r="N17" s="35">
        <f>+'当年度'!N17-'前年度'!N17</f>
        <v>-587750</v>
      </c>
      <c r="O17" s="34">
        <f>+'当年度'!O17-'前年度'!O17</f>
        <v>-755957</v>
      </c>
    </row>
    <row r="18" spans="2:15" ht="21.75" customHeight="1">
      <c r="B18" s="60" t="s">
        <v>43</v>
      </c>
      <c r="C18" s="35">
        <f>+'当年度'!C18-'前年度'!C18</f>
        <v>320566</v>
      </c>
      <c r="D18" s="35">
        <f>+'当年度'!D18-'前年度'!D18</f>
        <v>216590</v>
      </c>
      <c r="E18" s="35">
        <f>+'当年度'!E18-'前年度'!E18</f>
        <v>103976</v>
      </c>
      <c r="F18" s="35">
        <f>+'当年度'!F18-'前年度'!F18</f>
        <v>72692</v>
      </c>
      <c r="G18" s="35">
        <f>+'当年度'!G18-'前年度'!G18</f>
        <v>31284</v>
      </c>
      <c r="H18" s="35">
        <f>+'当年度'!H18-'前年度'!H18</f>
        <v>-406129</v>
      </c>
      <c r="I18" s="35">
        <f>+'当年度'!I18-'前年度'!I18</f>
        <v>-627485</v>
      </c>
      <c r="J18" s="35">
        <f>+'当年度'!J18-'前年度'!J18</f>
        <v>0</v>
      </c>
      <c r="K18" s="35">
        <f>+'当年度'!K18-'前年度'!K18</f>
        <v>-401457</v>
      </c>
      <c r="L18" s="35">
        <f>+'当年度'!L18-'前年度'!L18</f>
        <v>-632157</v>
      </c>
      <c r="M18" s="38">
        <f>+'当年度'!M18-'前年度'!M18</f>
        <v>0.5</v>
      </c>
      <c r="N18" s="35">
        <f>+'当年度'!N18-'前年度'!N18</f>
        <v>-918417</v>
      </c>
      <c r="O18" s="34">
        <f>+'当年度'!O18-'前年度'!O18</f>
        <v>-547347</v>
      </c>
    </row>
    <row r="19" spans="2:15" ht="21.75" customHeight="1">
      <c r="B19" s="61" t="s">
        <v>44</v>
      </c>
      <c r="C19" s="36">
        <f>+'当年度'!C19-'前年度'!C19</f>
        <v>-1663108</v>
      </c>
      <c r="D19" s="36">
        <f>+'当年度'!D19-'前年度'!D19</f>
        <v>-1781841</v>
      </c>
      <c r="E19" s="36">
        <f>+'当年度'!E19-'前年度'!E19</f>
        <v>118733</v>
      </c>
      <c r="F19" s="36">
        <f>+'当年度'!F19-'前年度'!F19</f>
        <v>70604</v>
      </c>
      <c r="G19" s="36">
        <f>+'当年度'!G19-'前年度'!G19</f>
        <v>48129</v>
      </c>
      <c r="H19" s="36">
        <f>+'当年度'!H19-'前年度'!H19</f>
        <v>-888341</v>
      </c>
      <c r="I19" s="36">
        <f>+'当年度'!I19-'前年度'!I19</f>
        <v>450863</v>
      </c>
      <c r="J19" s="36">
        <f>+'当年度'!J19-'前年度'!J19</f>
        <v>0</v>
      </c>
      <c r="K19" s="36">
        <f>+'当年度'!K19-'前年度'!K19</f>
        <v>0</v>
      </c>
      <c r="L19" s="36">
        <f>+'当年度'!L19-'前年度'!L19</f>
        <v>-437478</v>
      </c>
      <c r="M19" s="39">
        <f>+'当年度'!M19-'前年度'!M19</f>
        <v>0.39999999999999947</v>
      </c>
      <c r="N19" s="36">
        <f>+'当年度'!N19-'前年度'!N19</f>
        <v>-764634</v>
      </c>
      <c r="O19" s="36">
        <f>+'当年度'!O19-'前年度'!O19</f>
        <v>-1343003</v>
      </c>
    </row>
    <row r="20" spans="2:15" ht="21.75" customHeight="1">
      <c r="B20" s="60" t="s">
        <v>25</v>
      </c>
      <c r="C20" s="35">
        <f>+'当年度'!C20-'前年度'!C20</f>
        <v>84200</v>
      </c>
      <c r="D20" s="35">
        <f>+'当年度'!D20-'前年度'!D20</f>
        <v>172657</v>
      </c>
      <c r="E20" s="35">
        <f>+'当年度'!E20-'前年度'!E20</f>
        <v>-88457</v>
      </c>
      <c r="F20" s="35">
        <f>+'当年度'!F20-'前年度'!F20</f>
        <v>654</v>
      </c>
      <c r="G20" s="35">
        <f>+'当年度'!G20-'前年度'!G20</f>
        <v>-89111</v>
      </c>
      <c r="H20" s="35">
        <f>+'当年度'!H20-'前年度'!H20</f>
        <v>-245865</v>
      </c>
      <c r="I20" s="35">
        <f>+'当年度'!I20-'前年度'!I20</f>
        <v>133946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-111919</v>
      </c>
      <c r="M20" s="38">
        <f>+'当年度'!M20-'前年度'!M20</f>
        <v>-3.6999999999999993</v>
      </c>
      <c r="N20" s="35">
        <f>+'当年度'!N20-'前年度'!N20</f>
        <v>-29815</v>
      </c>
      <c r="O20" s="34">
        <f>+'当年度'!O20-'前年度'!O20</f>
        <v>-119851</v>
      </c>
    </row>
    <row r="21" spans="2:15" ht="21.75" customHeight="1">
      <c r="B21" s="59" t="s">
        <v>26</v>
      </c>
      <c r="C21" s="35">
        <f>+'当年度'!C21-'前年度'!C21</f>
        <v>617915</v>
      </c>
      <c r="D21" s="35">
        <f>+'当年度'!D21-'前年度'!D21</f>
        <v>1196069</v>
      </c>
      <c r="E21" s="35">
        <f>+'当年度'!E21-'前年度'!E21</f>
        <v>-578154</v>
      </c>
      <c r="F21" s="35">
        <f>+'当年度'!F21-'前年度'!F21</f>
        <v>-21834</v>
      </c>
      <c r="G21" s="35">
        <f>+'当年度'!G21-'前年度'!G21</f>
        <v>-556320</v>
      </c>
      <c r="H21" s="35">
        <f>+'当年度'!H21-'前年度'!H21</f>
        <v>-1399174</v>
      </c>
      <c r="I21" s="35">
        <f>+'当年度'!I21-'前年度'!I21</f>
        <v>-51020</v>
      </c>
      <c r="J21" s="35">
        <f>+'当年度'!J21-'前年度'!J21</f>
        <v>0</v>
      </c>
      <c r="K21" s="35">
        <f>+'当年度'!K21-'前年度'!K21</f>
        <v>0</v>
      </c>
      <c r="L21" s="35">
        <f>+'当年度'!L21-'前年度'!L21</f>
        <v>-1450194</v>
      </c>
      <c r="M21" s="38">
        <f>+'当年度'!M21-'前年度'!M21</f>
        <v>-8.399999999999999</v>
      </c>
      <c r="N21" s="35">
        <f>+'当年度'!N21-'前年度'!N21</f>
        <v>-47393</v>
      </c>
      <c r="O21" s="34">
        <f>+'当年度'!O21-'前年度'!O21</f>
        <v>-461259</v>
      </c>
    </row>
    <row r="22" spans="2:15" ht="21.75" customHeight="1">
      <c r="B22" s="59" t="s">
        <v>27</v>
      </c>
      <c r="C22" s="35">
        <f>+'当年度'!C22-'前年度'!C22</f>
        <v>-1347799</v>
      </c>
      <c r="D22" s="35">
        <f>+'当年度'!D22-'前年度'!D22</f>
        <v>-916332</v>
      </c>
      <c r="E22" s="35">
        <f>+'当年度'!E22-'前年度'!E22</f>
        <v>-431467</v>
      </c>
      <c r="F22" s="35">
        <f>+'当年度'!F22-'前年度'!F22</f>
        <v>21270</v>
      </c>
      <c r="G22" s="35">
        <f>+'当年度'!G22-'前年度'!G22</f>
        <v>-452737</v>
      </c>
      <c r="H22" s="35">
        <f>+'当年度'!H22-'前年度'!H22</f>
        <v>-868890</v>
      </c>
      <c r="I22" s="35">
        <f>+'当年度'!I22-'前年度'!I22</f>
        <v>214</v>
      </c>
      <c r="J22" s="35">
        <f>+'当年度'!J22-'前年度'!J22</f>
        <v>0</v>
      </c>
      <c r="K22" s="35">
        <f>+'当年度'!K22-'前年度'!K22</f>
        <v>230000</v>
      </c>
      <c r="L22" s="35">
        <f>+'当年度'!L22-'前年度'!L22</f>
        <v>-1098676</v>
      </c>
      <c r="M22" s="38">
        <f>+'当年度'!M22-'前年度'!M22</f>
        <v>-4.5</v>
      </c>
      <c r="N22" s="35">
        <f>+'当年度'!N22-'前年度'!N22</f>
        <v>-259412</v>
      </c>
      <c r="O22" s="34">
        <f>+'当年度'!O22-'前年度'!O22</f>
        <v>-633609</v>
      </c>
    </row>
    <row r="23" spans="2:15" ht="21.75" customHeight="1">
      <c r="B23" s="59" t="s">
        <v>28</v>
      </c>
      <c r="C23" s="35">
        <f>+'当年度'!C23-'前年度'!C23</f>
        <v>-180430</v>
      </c>
      <c r="D23" s="35">
        <f>+'当年度'!D23-'前年度'!D23</f>
        <v>-98131</v>
      </c>
      <c r="E23" s="35">
        <f>+'当年度'!E23-'前年度'!E23</f>
        <v>-82299</v>
      </c>
      <c r="F23" s="35">
        <f>+'当年度'!F23-'前年度'!F23</f>
        <v>5745</v>
      </c>
      <c r="G23" s="35">
        <f>+'当年度'!G23-'前年度'!G23</f>
        <v>-88044</v>
      </c>
      <c r="H23" s="35">
        <f>+'当年度'!H23-'前年度'!H23</f>
        <v>-204850</v>
      </c>
      <c r="I23" s="35">
        <f>+'当年度'!I23-'前年度'!I23</f>
        <v>-113754</v>
      </c>
      <c r="J23" s="35">
        <f>+'当年度'!J23-'前年度'!J23</f>
        <v>0</v>
      </c>
      <c r="K23" s="35">
        <f>+'当年度'!K23-'前年度'!K23</f>
        <v>51176</v>
      </c>
      <c r="L23" s="35">
        <f>+'当年度'!L23-'前年度'!L23</f>
        <v>-369780</v>
      </c>
      <c r="M23" s="38">
        <f>+'当年度'!M23-'前年度'!M23</f>
        <v>-2.5000000000000004</v>
      </c>
      <c r="N23" s="35">
        <f>+'当年度'!N23-'前年度'!N23</f>
        <v>-104728</v>
      </c>
      <c r="O23" s="34">
        <f>+'当年度'!O23-'前年度'!O23</f>
        <v>-258919</v>
      </c>
    </row>
    <row r="24" spans="2:15" ht="21.75" customHeight="1">
      <c r="B24" s="59" t="s">
        <v>29</v>
      </c>
      <c r="C24" s="35">
        <f>+'当年度'!C24-'前年度'!C24</f>
        <v>576195</v>
      </c>
      <c r="D24" s="35">
        <f>+'当年度'!D24-'前年度'!D24</f>
        <v>699673</v>
      </c>
      <c r="E24" s="35">
        <f>+'当年度'!E24-'前年度'!E24</f>
        <v>-123478</v>
      </c>
      <c r="F24" s="35">
        <f>+'当年度'!F24-'前年度'!F24</f>
        <v>-8583</v>
      </c>
      <c r="G24" s="35">
        <f>+'当年度'!G24-'前年度'!G24</f>
        <v>-114895</v>
      </c>
      <c r="H24" s="35">
        <f>+'当年度'!H24-'前年度'!H24</f>
        <v>-207157</v>
      </c>
      <c r="I24" s="35">
        <f>+'当年度'!I24-'前年度'!I24</f>
        <v>-8142</v>
      </c>
      <c r="J24" s="35">
        <f>+'当年度'!J24-'前年度'!J24</f>
        <v>0</v>
      </c>
      <c r="K24" s="35">
        <f>+'当年度'!K24-'前年度'!K24</f>
        <v>-88379</v>
      </c>
      <c r="L24" s="35">
        <f>+'当年度'!L24-'前年度'!L24</f>
        <v>-126920</v>
      </c>
      <c r="M24" s="38">
        <f>+'当年度'!M24-'前年度'!M24</f>
        <v>-1.9999999999999991</v>
      </c>
      <c r="N24" s="35">
        <f>+'当年度'!N24-'前年度'!N24</f>
        <v>-169263</v>
      </c>
      <c r="O24" s="34">
        <f>+'当年度'!O24-'前年度'!O24</f>
        <v>0</v>
      </c>
    </row>
    <row r="25" spans="2:15" ht="21.75" customHeight="1">
      <c r="B25" s="59" t="s">
        <v>30</v>
      </c>
      <c r="C25" s="35">
        <f>+'当年度'!C25-'前年度'!C25</f>
        <v>-570136</v>
      </c>
      <c r="D25" s="35">
        <f>+'当年度'!D25-'前年度'!D25</f>
        <v>-582525</v>
      </c>
      <c r="E25" s="35">
        <f>+'当年度'!E25-'前年度'!E25</f>
        <v>12389</v>
      </c>
      <c r="F25" s="35">
        <f>+'当年度'!F25-'前年度'!F25</f>
        <v>84785</v>
      </c>
      <c r="G25" s="35">
        <f>+'当年度'!G25-'前年度'!G25</f>
        <v>-72396</v>
      </c>
      <c r="H25" s="35">
        <f>+'当年度'!H25-'前年度'!H25</f>
        <v>-92917</v>
      </c>
      <c r="I25" s="35">
        <f>+'当年度'!I25-'前年度'!I25</f>
        <v>-431383</v>
      </c>
      <c r="J25" s="35">
        <f>+'当年度'!J25-'前年度'!J25</f>
        <v>0</v>
      </c>
      <c r="K25" s="35">
        <f>+'当年度'!K25-'前年度'!K25</f>
        <v>132877</v>
      </c>
      <c r="L25" s="35">
        <f>+'当年度'!L25-'前年度'!L25</f>
        <v>-657177</v>
      </c>
      <c r="M25" s="38">
        <f>+'当年度'!M25-'前年度'!M25</f>
        <v>-1.1999999999999993</v>
      </c>
      <c r="N25" s="35">
        <f>+'当年度'!N25-'前年度'!N25</f>
        <v>-143707</v>
      </c>
      <c r="O25" s="34">
        <f>+'当年度'!O25-'前年度'!O25</f>
        <v>-259556</v>
      </c>
    </row>
    <row r="26" spans="2:15" ht="21.75" customHeight="1">
      <c r="B26" s="59" t="s">
        <v>31</v>
      </c>
      <c r="C26" s="35">
        <f>+'当年度'!C26-'前年度'!C26</f>
        <v>356152</v>
      </c>
      <c r="D26" s="35">
        <f>+'当年度'!D26-'前年度'!D26</f>
        <v>870701</v>
      </c>
      <c r="E26" s="35">
        <f>+'当年度'!E26-'前年度'!E26</f>
        <v>-514549</v>
      </c>
      <c r="F26" s="35">
        <f>+'当年度'!F26-'前年度'!F26</f>
        <v>35133</v>
      </c>
      <c r="G26" s="35">
        <f>+'当年度'!G26-'前年度'!G26</f>
        <v>-549682</v>
      </c>
      <c r="H26" s="35">
        <f>+'当年度'!H26-'前年度'!H26</f>
        <v>-900217</v>
      </c>
      <c r="I26" s="35">
        <f>+'当年度'!I26-'前年度'!I26</f>
        <v>588400</v>
      </c>
      <c r="J26" s="35">
        <f>+'当年度'!J26-'前年度'!J26</f>
        <v>0</v>
      </c>
      <c r="K26" s="35">
        <f>+'当年度'!K26-'前年度'!K26</f>
        <v>0</v>
      </c>
      <c r="L26" s="35">
        <f>+'当年度'!L26-'前年度'!L26</f>
        <v>-311817</v>
      </c>
      <c r="M26" s="38">
        <f>+'当年度'!M26-'前年度'!M26</f>
        <v>-8.7</v>
      </c>
      <c r="N26" s="35">
        <f>+'当年度'!N26-'前年度'!N26</f>
        <v>-152422</v>
      </c>
      <c r="O26" s="34">
        <f>+'当年度'!O26-'前年度'!O26</f>
        <v>-278189</v>
      </c>
    </row>
    <row r="27" spans="2:15" ht="21.75" customHeight="1">
      <c r="B27" s="59" t="s">
        <v>32</v>
      </c>
      <c r="C27" s="35">
        <f>+'当年度'!C27-'前年度'!C27</f>
        <v>336191</v>
      </c>
      <c r="D27" s="35">
        <f>+'当年度'!D27-'前年度'!D27</f>
        <v>372945</v>
      </c>
      <c r="E27" s="35">
        <f>+'当年度'!E27-'前年度'!E27</f>
        <v>-36754</v>
      </c>
      <c r="F27" s="35">
        <f>+'当年度'!F27-'前年度'!F27</f>
        <v>11201</v>
      </c>
      <c r="G27" s="35">
        <f>+'当年度'!G27-'前年度'!G27</f>
        <v>-47955</v>
      </c>
      <c r="H27" s="35">
        <f>+'当年度'!H27-'前年度'!H27</f>
        <v>-139746</v>
      </c>
      <c r="I27" s="35">
        <f>+'当年度'!I27-'前年度'!I27</f>
        <v>47317</v>
      </c>
      <c r="J27" s="35">
        <f>+'当年度'!J27-'前年度'!J27</f>
        <v>0</v>
      </c>
      <c r="K27" s="35">
        <f>+'当年度'!K27-'前年度'!K27</f>
        <v>231136</v>
      </c>
      <c r="L27" s="35">
        <f>+'当年度'!L27-'前年度'!L27</f>
        <v>-323565</v>
      </c>
      <c r="M27" s="38">
        <f>+'当年度'!M27-'前年度'!M27</f>
        <v>-0.7000000000000002</v>
      </c>
      <c r="N27" s="35">
        <f>+'当年度'!N27-'前年度'!N27</f>
        <v>-184326</v>
      </c>
      <c r="O27" s="34">
        <f>+'当年度'!O27-'前年度'!O27</f>
        <v>-134326</v>
      </c>
    </row>
    <row r="28" spans="2:15" ht="21.75" customHeight="1">
      <c r="B28" s="59" t="s">
        <v>33</v>
      </c>
      <c r="C28" s="35">
        <f>+'当年度'!C28-'前年度'!C28</f>
        <v>92779</v>
      </c>
      <c r="D28" s="35">
        <f>+'当年度'!D28-'前年度'!D28</f>
        <v>88643</v>
      </c>
      <c r="E28" s="35">
        <f>+'当年度'!E28-'前年度'!E28</f>
        <v>4136</v>
      </c>
      <c r="F28" s="35">
        <f>+'当年度'!F28-'前年度'!F28</f>
        <v>45395</v>
      </c>
      <c r="G28" s="35">
        <f>+'当年度'!G28-'前年度'!G28</f>
        <v>-41259</v>
      </c>
      <c r="H28" s="35">
        <f>+'当年度'!H28-'前年度'!H28</f>
        <v>-115662</v>
      </c>
      <c r="I28" s="35">
        <f>+'当年度'!I28-'前年度'!I28</f>
        <v>56608</v>
      </c>
      <c r="J28" s="35">
        <f>+'当年度'!J28-'前年度'!J28</f>
        <v>0</v>
      </c>
      <c r="K28" s="35">
        <f>+'当年度'!K28-'前年度'!K28</f>
        <v>150000</v>
      </c>
      <c r="L28" s="35">
        <f>+'当年度'!L28-'前年度'!L28</f>
        <v>-209054</v>
      </c>
      <c r="M28" s="38">
        <f>+'当年度'!M28-'前年度'!M28</f>
        <v>-0.5999999999999996</v>
      </c>
      <c r="N28" s="35">
        <f>+'当年度'!N28-'前年度'!N28</f>
        <v>-174614</v>
      </c>
      <c r="O28" s="34">
        <f>+'当年度'!O28-'前年度'!O28</f>
        <v>-217297</v>
      </c>
    </row>
    <row r="29" spans="2:15" ht="21.75" customHeight="1">
      <c r="B29" s="59" t="s">
        <v>34</v>
      </c>
      <c r="C29" s="35">
        <f>+'当年度'!C29-'前年度'!C29</f>
        <v>-405710</v>
      </c>
      <c r="D29" s="35">
        <f>+'当年度'!D29-'前年度'!D29</f>
        <v>-320924</v>
      </c>
      <c r="E29" s="35">
        <f>+'当年度'!E29-'前年度'!E29</f>
        <v>-84786</v>
      </c>
      <c r="F29" s="35">
        <f>+'当年度'!F29-'前年度'!F29</f>
        <v>-71238</v>
      </c>
      <c r="G29" s="35">
        <f>+'当年度'!G29-'前年度'!G29</f>
        <v>-13548</v>
      </c>
      <c r="H29" s="35">
        <f>+'当年度'!H29-'前年度'!H29</f>
        <v>-20791</v>
      </c>
      <c r="I29" s="35">
        <f>+'当年度'!I29-'前年度'!I29</f>
        <v>-90329</v>
      </c>
      <c r="J29" s="35">
        <f>+'当年度'!J29-'前年度'!J29</f>
        <v>0</v>
      </c>
      <c r="K29" s="35">
        <f>+'当年度'!K29-'前年度'!K29</f>
        <v>0</v>
      </c>
      <c r="L29" s="35">
        <f>+'当年度'!L29-'前年度'!L29</f>
        <v>-111120</v>
      </c>
      <c r="M29" s="38">
        <f>+'当年度'!M29-'前年度'!M29</f>
        <v>-0.2999999999999998</v>
      </c>
      <c r="N29" s="35">
        <f>+'当年度'!N29-'前年度'!N29</f>
        <v>-80511</v>
      </c>
      <c r="O29" s="34">
        <f>+'当年度'!O29-'前年度'!O29</f>
        <v>-90476</v>
      </c>
    </row>
    <row r="30" spans="2:15" ht="21.75" customHeight="1">
      <c r="B30" s="59" t="s">
        <v>45</v>
      </c>
      <c r="C30" s="35">
        <f>+'当年度'!C30-'前年度'!C30</f>
        <v>-315909</v>
      </c>
      <c r="D30" s="35">
        <f>+'当年度'!D30-'前年度'!D30</f>
        <v>-252471</v>
      </c>
      <c r="E30" s="35">
        <f>+'当年度'!E30-'前年度'!E30</f>
        <v>-63438</v>
      </c>
      <c r="F30" s="35">
        <f>+'当年度'!F30-'前年度'!F30</f>
        <v>6396</v>
      </c>
      <c r="G30" s="35">
        <f>+'当年度'!G30-'前年度'!G30</f>
        <v>-69834</v>
      </c>
      <c r="H30" s="35">
        <f>+'当年度'!H30-'前年度'!H30</f>
        <v>-89885</v>
      </c>
      <c r="I30" s="35">
        <f>+'当年度'!I30-'前年度'!I30</f>
        <v>-300016</v>
      </c>
      <c r="J30" s="35">
        <f>+'当年度'!J30-'前年度'!J30</f>
        <v>1121903</v>
      </c>
      <c r="K30" s="35">
        <f>+'当年度'!K30-'前年度'!K30</f>
        <v>1144000</v>
      </c>
      <c r="L30" s="35">
        <f>+'当年度'!L30-'前年度'!L30</f>
        <v>-411998</v>
      </c>
      <c r="M30" s="38">
        <f>+'当年度'!M30-'前年度'!M30</f>
        <v>-1.2000000000000002</v>
      </c>
      <c r="N30" s="35">
        <f>+'当年度'!N30-'前年度'!N30</f>
        <v>-202864</v>
      </c>
      <c r="O30" s="34">
        <f>+'当年度'!O30-'前年度'!O30</f>
        <v>-116482</v>
      </c>
    </row>
    <row r="31" spans="2:15" ht="21.75" customHeight="1">
      <c r="B31" s="59" t="s">
        <v>46</v>
      </c>
      <c r="C31" s="35">
        <f>+'当年度'!C31-'前年度'!C31</f>
        <v>-253571</v>
      </c>
      <c r="D31" s="35">
        <f>+'当年度'!D31-'前年度'!D31</f>
        <v>-191885</v>
      </c>
      <c r="E31" s="35">
        <f>+'当年度'!E31-'前年度'!E31</f>
        <v>-61686</v>
      </c>
      <c r="F31" s="35">
        <f>+'当年度'!F31-'前年度'!F31</f>
        <v>41331</v>
      </c>
      <c r="G31" s="35">
        <f>+'当年度'!G31-'前年度'!G31</f>
        <v>-103017</v>
      </c>
      <c r="H31" s="35">
        <f>+'当年度'!H31-'前年度'!H31</f>
        <v>-320099</v>
      </c>
      <c r="I31" s="35">
        <f>+'当年度'!I31-'前年度'!I31</f>
        <v>-385359</v>
      </c>
      <c r="J31" s="35">
        <f>+'当年度'!J31-'前年度'!J31</f>
        <v>0</v>
      </c>
      <c r="K31" s="35">
        <f>+'当年度'!K31-'前年度'!K31</f>
        <v>0</v>
      </c>
      <c r="L31" s="35">
        <f>+'当年度'!L31-'前年度'!L31</f>
        <v>-705458</v>
      </c>
      <c r="M31" s="38">
        <f>+'当年度'!M31-'前年度'!M31</f>
        <v>-1.4000000000000004</v>
      </c>
      <c r="N31" s="35">
        <f>+'当年度'!N31-'前年度'!N31</f>
        <v>-240620</v>
      </c>
      <c r="O31" s="34">
        <f>+'当年度'!O31-'前年度'!O31</f>
        <v>-155572</v>
      </c>
    </row>
    <row r="32" spans="2:15" ht="21.75" customHeight="1">
      <c r="B32" s="59" t="s">
        <v>47</v>
      </c>
      <c r="C32" s="35">
        <f>+'当年度'!C32-'前年度'!C32</f>
        <v>248629</v>
      </c>
      <c r="D32" s="35">
        <f>+'当年度'!D32-'前年度'!D32</f>
        <v>198357</v>
      </c>
      <c r="E32" s="35">
        <f>+'当年度'!E32-'前年度'!E32</f>
        <v>50272</v>
      </c>
      <c r="F32" s="35">
        <f>+'当年度'!F32-'前年度'!F32</f>
        <v>7338</v>
      </c>
      <c r="G32" s="35">
        <f>+'当年度'!G32-'前年度'!G32</f>
        <v>42934</v>
      </c>
      <c r="H32" s="35">
        <f>+'当年度'!H32-'前年度'!H32</f>
        <v>19720</v>
      </c>
      <c r="I32" s="35">
        <f>+'当年度'!I32-'前年度'!I32</f>
        <v>-9091</v>
      </c>
      <c r="J32" s="35">
        <f>+'当年度'!J32-'前年度'!J32</f>
        <v>0</v>
      </c>
      <c r="K32" s="35">
        <f>+'当年度'!K32-'前年度'!K32</f>
        <v>278522</v>
      </c>
      <c r="L32" s="35">
        <f>+'当年度'!L32-'前年度'!L32</f>
        <v>-267893</v>
      </c>
      <c r="M32" s="38">
        <f>+'当年度'!M32-'前年度'!M32</f>
        <v>0.9000000000000004</v>
      </c>
      <c r="N32" s="35">
        <f>+'当年度'!N32-'前年度'!N32</f>
        <v>-184387</v>
      </c>
      <c r="O32" s="34">
        <f>+'当年度'!O32-'前年度'!O32</f>
        <v>-175356</v>
      </c>
    </row>
    <row r="33" spans="2:15" ht="21.75" customHeight="1">
      <c r="B33" s="59" t="s">
        <v>35</v>
      </c>
      <c r="C33" s="35">
        <f>+'当年度'!C33-'前年度'!C33</f>
        <v>-508860</v>
      </c>
      <c r="D33" s="35">
        <f>+'当年度'!D33-'前年度'!D33</f>
        <v>-373038</v>
      </c>
      <c r="E33" s="35">
        <f>+'当年度'!E33-'前年度'!E33</f>
        <v>-135822</v>
      </c>
      <c r="F33" s="35">
        <f>+'当年度'!F33-'前年度'!F33</f>
        <v>22424</v>
      </c>
      <c r="G33" s="35">
        <f>+'当年度'!G33-'前年度'!G33</f>
        <v>-158246</v>
      </c>
      <c r="H33" s="35">
        <f>+'当年度'!H33-'前年度'!H33</f>
        <v>-340979</v>
      </c>
      <c r="I33" s="35">
        <f>+'当年度'!I33-'前年度'!I33</f>
        <v>-288</v>
      </c>
      <c r="J33" s="35">
        <f>+'当年度'!J33-'前年度'!J33</f>
        <v>0</v>
      </c>
      <c r="K33" s="35">
        <f>+'当年度'!K33-'前年度'!K33</f>
        <v>50000</v>
      </c>
      <c r="L33" s="35">
        <f>+'当年度'!L33-'前年度'!L33</f>
        <v>-391267</v>
      </c>
      <c r="M33" s="38">
        <f>+'当年度'!M33-'前年度'!M33</f>
        <v>-4.1</v>
      </c>
      <c r="N33" s="35">
        <f>+'当年度'!N33-'前年度'!N33</f>
        <v>-124154</v>
      </c>
      <c r="O33" s="34">
        <f>+'当年度'!O33-'前年度'!O33</f>
        <v>-103512</v>
      </c>
    </row>
    <row r="34" spans="2:15" ht="21.75" customHeight="1">
      <c r="B34" s="59" t="s">
        <v>36</v>
      </c>
      <c r="C34" s="35">
        <f>+'当年度'!C34-'前年度'!C34</f>
        <v>-498980</v>
      </c>
      <c r="D34" s="35">
        <f>+'当年度'!D34-'前年度'!D34</f>
        <v>-223852</v>
      </c>
      <c r="E34" s="35">
        <f>+'当年度'!E34-'前年度'!E34</f>
        <v>-275128</v>
      </c>
      <c r="F34" s="35">
        <f>+'当年度'!F34-'前年度'!F34</f>
        <v>4848</v>
      </c>
      <c r="G34" s="35">
        <f>+'当年度'!G34-'前年度'!G34</f>
        <v>-279976</v>
      </c>
      <c r="H34" s="35">
        <f>+'当年度'!H34-'前年度'!H34</f>
        <v>-506108</v>
      </c>
      <c r="I34" s="35">
        <f>+'当年度'!I34-'前年度'!I34</f>
        <v>11</v>
      </c>
      <c r="J34" s="35">
        <f>+'当年度'!J34-'前年度'!J34</f>
        <v>0</v>
      </c>
      <c r="K34" s="35">
        <f>+'当年度'!K34-'前年度'!K34</f>
        <v>-150000</v>
      </c>
      <c r="L34" s="35">
        <f>+'当年度'!L34-'前年度'!L34</f>
        <v>-356097</v>
      </c>
      <c r="M34" s="38">
        <f>+'当年度'!M34-'前年度'!M34</f>
        <v>-6.199999999999999</v>
      </c>
      <c r="N34" s="35">
        <f>+'当年度'!N34-'前年度'!N34</f>
        <v>-107530</v>
      </c>
      <c r="O34" s="34">
        <f>+'当年度'!O34-'前年度'!O34</f>
        <v>-125743</v>
      </c>
    </row>
    <row r="35" spans="2:15" ht="21.75" customHeight="1">
      <c r="B35" s="62" t="s">
        <v>37</v>
      </c>
      <c r="C35" s="29">
        <f>+'当年度'!C35-'前年度'!C35</f>
        <v>-8694514</v>
      </c>
      <c r="D35" s="29">
        <f>+'当年度'!D35-'前年度'!D35</f>
        <v>239761</v>
      </c>
      <c r="E35" s="29">
        <f>+'当年度'!E35-'前年度'!E35</f>
        <v>-8934275</v>
      </c>
      <c r="F35" s="29">
        <f>+'当年度'!F35-'前年度'!F35</f>
        <v>-762863</v>
      </c>
      <c r="G35" s="29">
        <f>+'当年度'!G35-'前年度'!G35</f>
        <v>-8171412</v>
      </c>
      <c r="H35" s="29">
        <f>+'当年度'!H35-'前年度'!H35</f>
        <v>-18254965</v>
      </c>
      <c r="I35" s="29">
        <f>+'当年度'!I35-'前年度'!I35</f>
        <v>-619217</v>
      </c>
      <c r="J35" s="29">
        <f>+'当年度'!J35-'前年度'!J35</f>
        <v>-1017302</v>
      </c>
      <c r="K35" s="29">
        <f>+'当年度'!K35-'前年度'!K35</f>
        <v>1886372</v>
      </c>
      <c r="L35" s="29">
        <f>+'当年度'!L35-'前年度'!L35</f>
        <v>-21777856</v>
      </c>
      <c r="M35" s="40">
        <f>+'当年度'!M35-'前年度'!M35</f>
        <v>-1.2000000000000002</v>
      </c>
      <c r="N35" s="29">
        <f>+'当年度'!N35-'前年度'!N35</f>
        <v>-8929386</v>
      </c>
      <c r="O35" s="30">
        <f>SUM(O6:O19)</f>
        <v>-16623330</v>
      </c>
    </row>
    <row r="36" spans="2:15" ht="21.75" customHeight="1">
      <c r="B36" s="62" t="s">
        <v>52</v>
      </c>
      <c r="C36" s="29">
        <f>+'当年度'!C36-'前年度'!C36</f>
        <v>-1769334</v>
      </c>
      <c r="D36" s="29">
        <f>+'当年度'!D36-'前年度'!D36</f>
        <v>639887</v>
      </c>
      <c r="E36" s="29">
        <f>+'当年度'!E36-'前年度'!E36</f>
        <v>-2409221</v>
      </c>
      <c r="F36" s="29">
        <f>+'当年度'!F36-'前年度'!F36</f>
        <v>184865</v>
      </c>
      <c r="G36" s="29">
        <f>+'当年度'!G36-'前年度'!G36</f>
        <v>-2594086</v>
      </c>
      <c r="H36" s="29">
        <f>+'当年度'!H36-'前年度'!H36</f>
        <v>-5432620</v>
      </c>
      <c r="I36" s="29">
        <f>+'当年度'!I36-'前年度'!I36</f>
        <v>-562886</v>
      </c>
      <c r="J36" s="29">
        <f>+'当年度'!J36-'前年度'!J36</f>
        <v>1121903</v>
      </c>
      <c r="K36" s="29">
        <f>+'当年度'!K36-'前年度'!K36</f>
        <v>2029332</v>
      </c>
      <c r="L36" s="29">
        <f>+'当年度'!L36-'前年度'!L36</f>
        <v>-6902935</v>
      </c>
      <c r="M36" s="40">
        <f>+'当年度'!M36-'前年度'!M36</f>
        <v>-2.9000000000000004</v>
      </c>
      <c r="N36" s="29">
        <f>+'当年度'!N36-'前年度'!N36</f>
        <v>-2205746</v>
      </c>
      <c r="O36" s="30">
        <f>SUM(O20:O34)</f>
        <v>-3130147</v>
      </c>
    </row>
    <row r="37" spans="2:15" ht="21.75" customHeight="1">
      <c r="B37" s="62" t="s">
        <v>39</v>
      </c>
      <c r="C37" s="29">
        <f>+'当年度'!C37-'前年度'!C37</f>
        <v>-10463848</v>
      </c>
      <c r="D37" s="29">
        <f>+'当年度'!D37-'前年度'!D37</f>
        <v>879648</v>
      </c>
      <c r="E37" s="29">
        <f>+'当年度'!E37-'前年度'!E37</f>
        <v>-11343496</v>
      </c>
      <c r="F37" s="29">
        <f>+'当年度'!F37-'前年度'!F37</f>
        <v>-577998</v>
      </c>
      <c r="G37" s="29">
        <f>+'当年度'!G37-'前年度'!G37</f>
        <v>-10765498</v>
      </c>
      <c r="H37" s="29">
        <f>+'当年度'!H37-'前年度'!H37</f>
        <v>-23687585</v>
      </c>
      <c r="I37" s="29">
        <f>+'当年度'!I37-'前年度'!I37</f>
        <v>-1182103</v>
      </c>
      <c r="J37" s="29">
        <f>+'当年度'!J37-'前年度'!J37</f>
        <v>104601</v>
      </c>
      <c r="K37" s="29">
        <f>+'当年度'!K37-'前年度'!K37</f>
        <v>3915704</v>
      </c>
      <c r="L37" s="29">
        <f>+'当年度'!L37-'前年度'!L37</f>
        <v>-28680791</v>
      </c>
      <c r="M37" s="40">
        <f>+'当年度'!M37-'前年度'!M37</f>
        <v>-2.200000000000001</v>
      </c>
      <c r="N37" s="29">
        <f>+'当年度'!N37-'前年度'!N37</f>
        <v>-11135132</v>
      </c>
      <c r="O37" s="30">
        <f>SUM(O6:O34)</f>
        <v>-19753477</v>
      </c>
    </row>
    <row r="38" spans="13:15" ht="17.25">
      <c r="M38" s="41" t="s">
        <v>40</v>
      </c>
      <c r="O38" s="11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 １ 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Zeros="0" view="pageBreakPreview" zoomScale="65" zoomScaleSheetLayoutView="65" workbookViewId="0" topLeftCell="B1">
      <selection activeCell="K39" sqref="K39"/>
    </sheetView>
  </sheetViews>
  <sheetFormatPr defaultColWidth="8.66015625" defaultRowHeight="18"/>
  <cols>
    <col min="1" max="1" width="0" style="9" hidden="1" customWidth="1"/>
    <col min="2" max="2" width="11.66015625" style="63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53</v>
      </c>
    </row>
    <row r="2" spans="1:15" s="64" customFormat="1" ht="17.25">
      <c r="A2" s="63"/>
      <c r="B2" s="75"/>
      <c r="C2" s="65"/>
      <c r="D2" s="65"/>
      <c r="E2" s="65"/>
      <c r="F2" s="65"/>
      <c r="G2" s="65"/>
      <c r="H2" s="65"/>
      <c r="I2" s="66"/>
      <c r="K2" s="65"/>
      <c r="L2" s="84"/>
      <c r="M2" s="65"/>
      <c r="N2" s="66"/>
      <c r="O2" s="66" t="s">
        <v>0</v>
      </c>
    </row>
    <row r="3" spans="1:15" s="64" customFormat="1" ht="17.25">
      <c r="A3" s="63"/>
      <c r="B3" s="7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77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78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79" t="s">
        <v>15</v>
      </c>
      <c r="C6" s="42">
        <f>IF(AND('当年度'!C6=0,'前年度'!C6=0),"",IF('前年度'!C6=0,"皆増",IF('当年度'!C6=0,"皆減",ROUND('増減額'!C6/'前年度'!C6*100,1))))</f>
        <v>-4.6</v>
      </c>
      <c r="D6" s="42">
        <f>IF(AND('当年度'!D6=0,'前年度'!D6=0),"",IF('前年度'!D6=0,"皆増",IF('当年度'!D6=0,"皆減",ROUND('増減額'!D6/'前年度'!D6*100,1))))</f>
        <v>-3</v>
      </c>
      <c r="E6" s="42">
        <f>IF(AND('当年度'!E6=0,'前年度'!E6=0),"",IF('前年度'!E6=0,"皆増",IF('当年度'!E6=0,"皆減",IF(AND('前年度'!E6&lt;0,'増減額'!E6&gt;0),"黒字転換",ROUND('増減額'!E6/'前年度'!E6*100,1)))))</f>
        <v>-67.3</v>
      </c>
      <c r="F6" s="42">
        <f>IF(AND('当年度'!F6=0,'前年度'!F6=0),"",IF('前年度'!F6=0,"皆増",IF('当年度'!F6=0,"皆減",IF(AND('前年度'!F6&lt;0,'増減額'!F6&gt;0),"黒字転換 ",ROUND('増減額'!F6/'前年度'!F6*100,1)))))</f>
        <v>-32.7</v>
      </c>
      <c r="G6" s="42">
        <f>IF(AND('当年度'!G6=0,'前年度'!G6=0),"",IF('前年度'!G6=0,"皆増",IF('当年度'!G6=0,"皆減",IF(AND('前年度'!G6&lt;0,'増減額'!G6&gt;0),"黒字転換 ",ROUND('増減額'!G6/'前年度'!G6*100,1)))))</f>
        <v>-72</v>
      </c>
      <c r="H6" s="42">
        <f>IF(AND('当年度'!H6=0,'前年度'!H6=0),"",IF('前年度'!H6=0,"皆増",IF('当年度'!H6=0,"皆減",IF(AND('前年度'!H6&lt;0,'増減額'!H6&gt;0),"黒字転換 ",ROUND('増減額'!H6/'前年度'!H6*100,1)))))</f>
        <v>-578.6</v>
      </c>
      <c r="I6" s="42">
        <f>IF(AND('当年度'!I6=0,'前年度'!I6=0),"",IF('前年度'!I6=0,"皆増",IF('当年度'!I6=0,"皆減",ROUND('増減額'!I6/'前年度'!I6*100,1))))</f>
        <v>16.9</v>
      </c>
      <c r="J6" s="42">
        <f>IF(AND('当年度'!J6=0,'前年度'!J6=0),"",IF('前年度'!J6=0,"皆増 ",IF('当年度'!J6=0,"皆減 ",ROUND('増減額'!J6/'前年度'!J6*100,1))))</f>
      </c>
      <c r="K6" s="42">
        <f>IF(AND('当年度'!K6=0,'前年度'!K6=0),"",IF('前年度'!K6=0,"皆増 ",IF('当年度'!K6=0,"皆減 ",ROUND('増減額'!K6/'前年度'!K6*100,1))))</f>
      </c>
      <c r="L6" s="42">
        <f>IF(AND('当年度'!L6=0,'前年度'!L6=0),"",IF('前年度'!L6=0,"皆増",IF('当年度'!L6=0,"皆減",IF(AND('前年度'!L6&lt;0,'増減額'!L6&gt;0),"黒字転換 ",ROUND('増減額'!L6/'前年度'!L6*100,1)))))</f>
        <v>-135.7</v>
      </c>
      <c r="M6" s="42">
        <f>'当年度'!M6-'前年度'!M6</f>
        <v>-2.9</v>
      </c>
      <c r="N6" s="42">
        <f>IF(AND('当年度'!N6=0,'前年度'!N6=0),"",IF('前年度'!N6=0,"皆増",IF('当年度'!N6=0,"皆減",ROUND('増減額'!N6/'前年度'!N6*100,1))))</f>
        <v>-1.2</v>
      </c>
      <c r="O6" s="42">
        <f>IF(AND('当年度'!O6=0,'前年度'!O6=0),"",IF('前年度'!O6=0,"皆増",IF('当年度'!O6=0,"皆減",ROUND('増減額'!O6/'前年度'!O6*100,1))))</f>
        <v>-70.9</v>
      </c>
    </row>
    <row r="7" spans="2:15" ht="21.75" customHeight="1">
      <c r="B7" s="80" t="s">
        <v>41</v>
      </c>
      <c r="C7" s="42">
        <f>IF(AND('当年度'!C7=0,'前年度'!C7=0),"",IF('前年度'!C7=0,"皆増",IF('当年度'!C7=0,"皆減",ROUND('増減額'!C7/'前年度'!C7*100,1))))</f>
        <v>1.7</v>
      </c>
      <c r="D7" s="42">
        <f>IF(AND('当年度'!D7=0,'前年度'!D7=0),"",IF('前年度'!D7=0,"皆増",IF('当年度'!D7=0,"皆減",ROUND('増減額'!D7/'前年度'!D7*100,1))))</f>
        <v>5.4</v>
      </c>
      <c r="E7" s="42">
        <f>IF(AND('当年度'!E7=0,'前年度'!E7=0),"",IF('前年度'!E7=0,"皆増",IF('当年度'!E7=0,"皆減",IF(AND('前年度'!E7&lt;0,'増減額'!E7&gt;0),"黒字転換",ROUND('増減額'!E7/'前年度'!E7*100,1)))))</f>
        <v>-40.8</v>
      </c>
      <c r="F7" s="42">
        <f>IF(AND('当年度'!F7=0,'前年度'!F7=0),"",IF('前年度'!F7=0,"皆増",IF('当年度'!F7=0,"皆減",IF(AND('前年度'!F7&lt;0,'増減額'!F7&gt;0),"黒字転換 ",ROUND('増減額'!F7/'前年度'!F7*100,1)))))</f>
        <v>-17.6</v>
      </c>
      <c r="G7" s="42">
        <f>IF(AND('当年度'!G7=0,'前年度'!G7=0),"",IF('前年度'!G7=0,"皆増",IF('当年度'!G7=0,"皆減",IF(AND('前年度'!G7&lt;0,'増減額'!G7&gt;0),"黒字転換 ",ROUND('増減額'!G7/'前年度'!G7*100,1)))))</f>
        <v>-49.8</v>
      </c>
      <c r="H7" s="42">
        <f>IF(AND('当年度'!H7=0,'前年度'!H7=0),"",IF('前年度'!H7=0,"皆増",IF('当年度'!H7=0,"皆減",IF(AND('前年度'!H7&lt;0,'増減額'!H7&gt;0),"黒字転換 ",ROUND('増減額'!H7/'前年度'!H7*100,1)))))</f>
        <v>-207.4</v>
      </c>
      <c r="I7" s="42">
        <f>IF(AND('当年度'!I7=0,'前年度'!I7=0),"",IF('前年度'!I7=0,"皆増",IF('当年度'!I7=0,"皆減",ROUND('増減額'!I7/'前年度'!I7*100,1))))</f>
        <v>87.2</v>
      </c>
      <c r="J7" s="42">
        <f>IF(AND('当年度'!J7=0,'前年度'!J7=0),"",IF('前年度'!J7=0,"皆増 ",IF('当年度'!J7=0,"皆減 ",ROUND('増減額'!J7/'前年度'!J7*100,1))))</f>
      </c>
      <c r="K7" s="42">
        <f>IF(AND('当年度'!K7=0,'前年度'!K7=0),"",IF('前年度'!K7=0,"皆増 ",IF('当年度'!K7=0,"皆減 ",ROUND('増減額'!K7/'前年度'!K7*100,1))))</f>
        <v>20</v>
      </c>
      <c r="L7" s="42">
        <f>IF(AND('当年度'!L7=0,'前年度'!L7=0),"",IF('前年度'!L7=0,"皆増",IF('当年度'!L7=0,"皆減",IF(AND('前年度'!L7&lt;0,'増減額'!L7&gt;0),"黒字転換 ",ROUND('増減額'!L7/'前年度'!L7*100,1)))))</f>
        <v>-231.5</v>
      </c>
      <c r="M7" s="42">
        <f>'当年度'!M7-'前年度'!M7</f>
        <v>-5.5</v>
      </c>
      <c r="N7" s="42">
        <f>IF(AND('当年度'!N7=0,'前年度'!N7=0),"",IF('前年度'!N7=0,"皆増",IF('当年度'!N7=0,"皆減",ROUND('増減額'!N7/'前年度'!N7*100,1))))</f>
        <v>-0.7</v>
      </c>
      <c r="O7" s="42">
        <f>IF(AND('当年度'!O7=0,'前年度'!O7=0),"",IF('前年度'!O7=0,"皆増",IF('当年度'!O7=0,"皆減",ROUND('増減額'!O7/'前年度'!O7*100,1))))</f>
      </c>
    </row>
    <row r="8" spans="2:15" ht="21.75" customHeight="1">
      <c r="B8" s="80" t="s">
        <v>16</v>
      </c>
      <c r="C8" s="42">
        <f>IF(AND('当年度'!C8=0,'前年度'!C8=0),"",IF('前年度'!C8=0,"皆増",IF('当年度'!C8=0,"皆減",ROUND('増減額'!C8/'前年度'!C8*100,1))))</f>
        <v>-0.9</v>
      </c>
      <c r="D8" s="42">
        <f>IF(AND('当年度'!D8=0,'前年度'!D8=0),"",IF('前年度'!D8=0,"皆増",IF('当年度'!D8=0,"皆減",ROUND('増減額'!D8/'前年度'!D8*100,1))))</f>
        <v>-0.4</v>
      </c>
      <c r="E8" s="42">
        <f>IF(AND('当年度'!E8=0,'前年度'!E8=0),"",IF('前年度'!E8=0,"皆増",IF('当年度'!E8=0,"皆減",IF(AND('前年度'!E8&lt;0,'増減額'!E8&gt;0),"黒字転換",ROUND('増減額'!E8/'前年度'!E8*100,1)))))</f>
        <v>-39.6</v>
      </c>
      <c r="F8" s="42">
        <f>IF(AND('当年度'!F8=0,'前年度'!F8=0),"",IF('前年度'!F8=0,"皆増",IF('当年度'!F8=0,"皆減",IF(AND('前年度'!F8&lt;0,'増減額'!F8&gt;0),"黒字転換 ",ROUND('増減額'!F8/'前年度'!F8*100,1)))))</f>
        <v>-35.9</v>
      </c>
      <c r="G8" s="42">
        <f>IF(AND('当年度'!G8=0,'前年度'!G8=0),"",IF('前年度'!G8=0,"皆増",IF('当年度'!G8=0,"皆減",IF(AND('前年度'!G8&lt;0,'増減額'!G8&gt;0),"黒字転換 ",ROUND('増減額'!G8/'前年度'!G8*100,1)))))</f>
        <v>-41.3</v>
      </c>
      <c r="H8" s="42">
        <f>IF(AND('当年度'!H8=0,'前年度'!H8=0),"",IF('前年度'!H8=0,"皆増",IF('当年度'!H8=0,"皆減",IF(AND('前年度'!H8&lt;0,'増減額'!H8&gt;0),"黒字転換 ",ROUND('増減額'!H8/'前年度'!H8*100,1)))))</f>
        <v>-190.9</v>
      </c>
      <c r="I8" s="42">
        <f>IF(AND('当年度'!I8=0,'前年度'!I8=0),"",IF('前年度'!I8=0,"皆増",IF('当年度'!I8=0,"皆減",ROUND('増減額'!I8/'前年度'!I8*100,1))))</f>
        <v>18.2</v>
      </c>
      <c r="J8" s="42">
        <f>IF(AND('当年度'!J8=0,'前年度'!J8=0),"",IF('前年度'!J8=0,"皆増 ",IF('当年度'!J8=0,"皆減 ",ROUND('増減額'!J8/'前年度'!J8*100,1))))</f>
      </c>
      <c r="K8" s="42" t="str">
        <f>IF(AND('当年度'!K8=0,'前年度'!K8=0),"",IF('前年度'!K8=0,"皆増 ",IF('当年度'!K8=0,"皆減 ",ROUND('増減額'!K8/'前年度'!K8*100,1))))</f>
        <v>皆増 </v>
      </c>
      <c r="L8" s="42">
        <f>IF(AND('当年度'!L8=0,'前年度'!L8=0),"",IF('前年度'!L8=0,"皆増",IF('当年度'!L8=0,"皆減",IF(AND('前年度'!L8&lt;0,'増減額'!L8&gt;0),"黒字転換 ",ROUND('増減額'!L8/'前年度'!L8*100,1)))))</f>
        <v>-277</v>
      </c>
      <c r="M8" s="42">
        <f>'当年度'!M8-'前年度'!M8</f>
        <v>-0.6000000000000001</v>
      </c>
      <c r="N8" s="42">
        <f>IF(AND('当年度'!N8=0,'前年度'!N8=0),"",IF('前年度'!N8=0,"皆増",IF('当年度'!N8=0,"皆減",ROUND('増減額'!N8/'前年度'!N8*100,1))))</f>
        <v>-2.1</v>
      </c>
      <c r="O8" s="42">
        <f>IF(AND('当年度'!O8=0,'前年度'!O8=0),"",IF('前年度'!O8=0,"皆増",IF('当年度'!O8=0,"皆減",ROUND('増減額'!O8/'前年度'!O8*100,1))))</f>
        <v>-71.6</v>
      </c>
    </row>
    <row r="9" spans="2:15" ht="21.75" customHeight="1">
      <c r="B9" s="80" t="s">
        <v>17</v>
      </c>
      <c r="C9" s="42">
        <f>IF(AND('当年度'!C9=0,'前年度'!C9=0),"",IF('前年度'!C9=0,"皆増",IF('当年度'!C9=0,"皆減",ROUND('増減額'!C9/'前年度'!C9*100,1))))</f>
        <v>-2.7</v>
      </c>
      <c r="D9" s="42">
        <f>IF(AND('当年度'!D9=0,'前年度'!D9=0),"",IF('前年度'!D9=0,"皆増",IF('当年度'!D9=0,"皆減",ROUND('増減額'!D9/'前年度'!D9*100,1))))</f>
        <v>-4.6</v>
      </c>
      <c r="E9" s="42">
        <f>IF(AND('当年度'!E9=0,'前年度'!E9=0),"",IF('前年度'!E9=0,"皆増",IF('当年度'!E9=0,"皆減",IF(AND('前年度'!E9&lt;0,'増減額'!E9&gt;0),"黒字転換",ROUND('増減額'!E9/'前年度'!E9*100,1)))))</f>
        <v>59.2</v>
      </c>
      <c r="F9" s="42">
        <f>IF(AND('当年度'!F9=0,'前年度'!F9=0),"",IF('前年度'!F9=0,"皆増",IF('当年度'!F9=0,"皆減",IF(AND('前年度'!F9&lt;0,'増減額'!F9&gt;0),"黒字転換 ",ROUND('増減額'!F9/'前年度'!F9*100,1)))))</f>
        <v>-24</v>
      </c>
      <c r="G9" s="42">
        <f>IF(AND('当年度'!G9=0,'前年度'!G9=0),"",IF('前年度'!G9=0,"皆増",IF('当年度'!G9=0,"皆減",IF(AND('前年度'!G9&lt;0,'増減額'!G9&gt;0),"黒字転換 ",ROUND('増減額'!G9/'前年度'!G9*100,1)))))</f>
        <v>70.4</v>
      </c>
      <c r="H9" s="42" t="str">
        <f>IF(AND('当年度'!H9=0,'前年度'!H9=0),"",IF('前年度'!H9=0,"皆増",IF('当年度'!H9=0,"皆減",IF(AND('前年度'!H9&lt;0,'増減額'!H9&gt;0),"黒字転換 ",ROUND('増減額'!H9/'前年度'!H9*100,1)))))</f>
        <v>黒字転換 </v>
      </c>
      <c r="I9" s="42">
        <f>IF(AND('当年度'!I9=0,'前年度'!I9=0),"",IF('前年度'!I9=0,"皆増",IF('当年度'!I9=0,"皆減",ROUND('増減額'!I9/'前年度'!I9*100,1))))</f>
        <v>-70.2</v>
      </c>
      <c r="J9" s="42">
        <f>IF(AND('当年度'!J9=0,'前年度'!J9=0),"",IF('前年度'!J9=0,"皆増 ",IF('当年度'!J9=0,"皆減 ",ROUND('増減額'!J9/'前年度'!J9*100,1))))</f>
      </c>
      <c r="K9" s="42" t="str">
        <f>IF(AND('当年度'!K9=0,'前年度'!K9=0),"",IF('前年度'!K9=0,"皆増 ",IF('当年度'!K9=0,"皆減 ",ROUND('増減額'!K9/'前年度'!K9*100,1))))</f>
        <v>皆増 </v>
      </c>
      <c r="L9" s="42">
        <f>IF(AND('当年度'!L9=0,'前年度'!L9=0),"",IF('前年度'!L9=0,"皆増",IF('当年度'!L9=0,"皆減",IF(AND('前年度'!L9&lt;0,'増減額'!L9&gt;0),"黒字転換 ",ROUND('増減額'!L9/'前年度'!L9*100,1)))))</f>
        <v>-34.5</v>
      </c>
      <c r="M9" s="42">
        <f>'当年度'!M9-'前年度'!M9</f>
        <v>3.6000000000000005</v>
      </c>
      <c r="N9" s="42">
        <f>IF(AND('当年度'!N9=0,'前年度'!N9=0),"",IF('前年度'!N9=0,"皆増",IF('当年度'!N9=0,"皆減",ROUND('増減額'!N9/'前年度'!N9*100,1))))</f>
        <v>-3.3</v>
      </c>
      <c r="O9" s="42">
        <f>IF(AND('当年度'!O9=0,'前年度'!O9=0),"",IF('前年度'!O9=0,"皆増",IF('当年度'!O9=0,"皆減",ROUND('増減額'!O9/'前年度'!O9*100,1))))</f>
        <v>-73.8</v>
      </c>
    </row>
    <row r="10" spans="2:15" ht="21.75" customHeight="1">
      <c r="B10" s="80" t="s">
        <v>18</v>
      </c>
      <c r="C10" s="42">
        <f>IF(AND('当年度'!C10=0,'前年度'!C10=0),"",IF('前年度'!C10=0,"皆増",IF('当年度'!C10=0,"皆減",ROUND('増減額'!C10/'前年度'!C10*100,1))))</f>
        <v>0.5</v>
      </c>
      <c r="D10" s="42">
        <f>IF(AND('当年度'!D10=0,'前年度'!D10=0),"",IF('前年度'!D10=0,"皆増",IF('当年度'!D10=0,"皆減",ROUND('増減額'!D10/'前年度'!D10*100,1))))</f>
        <v>0.1</v>
      </c>
      <c r="E10" s="42">
        <f>IF(AND('当年度'!E10=0,'前年度'!E10=0),"",IF('前年度'!E10=0,"皆増",IF('当年度'!E10=0,"皆減",IF(AND('前年度'!E10&lt;0,'増減額'!E10&gt;0),"黒字転換",ROUND('増減額'!E10/'前年度'!E10*100,1)))))</f>
        <v>7.4</v>
      </c>
      <c r="F10" s="42">
        <f>IF(AND('当年度'!F10=0,'前年度'!F10=0),"",IF('前年度'!F10=0,"皆増",IF('当年度'!F10=0,"皆減",IF(AND('前年度'!F10&lt;0,'増減額'!F10&gt;0),"黒字転換 ",ROUND('増減額'!F10/'前年度'!F10*100,1)))))</f>
        <v>-20.8</v>
      </c>
      <c r="G10" s="42">
        <f>IF(AND('当年度'!G10=0,'前年度'!G10=0),"",IF('前年度'!G10=0,"皆増",IF('当年度'!G10=0,"皆減",IF(AND('前年度'!G10&lt;0,'増減額'!G10&gt;0),"黒字転換 ",ROUND('増減額'!G10/'前年度'!G10*100,1)))))</f>
        <v>12</v>
      </c>
      <c r="H10" s="42">
        <f>IF(AND('当年度'!H10=0,'前年度'!H10=0),"",IF('前年度'!H10=0,"皆増",IF('当年度'!H10=0,"皆減",IF(AND('前年度'!H10&lt;0,'増減額'!H10&gt;0),"黒字転換 ",ROUND('増減額'!H10/'前年度'!H10*100,1)))))</f>
        <v>-58.7</v>
      </c>
      <c r="I10" s="42">
        <f>IF(AND('当年度'!I10=0,'前年度'!I10=0),"",IF('前年度'!I10=0,"皆増",IF('当年度'!I10=0,"皆減",ROUND('増減額'!I10/'前年度'!I10*100,1))))</f>
        <v>97.5</v>
      </c>
      <c r="J10" s="42" t="str">
        <f>IF(AND('当年度'!J10=0,'前年度'!J10=0),"",IF('前年度'!J10=0,"皆増 ",IF('当年度'!J10=0,"皆減 ",ROUND('増減額'!J10/'前年度'!J10*100,1))))</f>
        <v>皆減 </v>
      </c>
      <c r="K10" s="42" t="str">
        <f>IF(AND('当年度'!K10=0,'前年度'!K10=0),"",IF('前年度'!K10=0,"皆増 ",IF('当年度'!K10=0,"皆減 ",ROUND('増減額'!K10/'前年度'!K10*100,1))))</f>
        <v>皆増 </v>
      </c>
      <c r="L10" s="42">
        <f>IF(AND('当年度'!L10=0,'前年度'!L10=0),"",IF('前年度'!L10=0,"皆増",IF('当年度'!L10=0,"皆減",IF(AND('前年度'!L10&lt;0,'増減額'!L10&gt;0),"黒字転換 ",ROUND('増減額'!L10/'前年度'!L10*100,1)))))</f>
        <v>-42.3</v>
      </c>
      <c r="M10" s="42">
        <f>'当年度'!M10-'前年度'!M10</f>
        <v>1.3000000000000007</v>
      </c>
      <c r="N10" s="42">
        <f>IF(AND('当年度'!N10=0,'前年度'!N10=0),"",IF('前年度'!N10=0,"皆増",IF('当年度'!N10=0,"皆減",ROUND('増減額'!N10/'前年度'!N10*100,1))))</f>
        <v>-1.5</v>
      </c>
      <c r="O10" s="42">
        <f>IF(AND('当年度'!O10=0,'前年度'!O10=0),"",IF('前年度'!O10=0,"皆増",IF('当年度'!O10=0,"皆減",ROUND('増減額'!O10/'前年度'!O10*100,1))))</f>
        <v>-72</v>
      </c>
    </row>
    <row r="11" spans="2:15" ht="21.75" customHeight="1">
      <c r="B11" s="80" t="s">
        <v>19</v>
      </c>
      <c r="C11" s="42">
        <f>IF(AND('当年度'!C11=0,'前年度'!C11=0),"",IF('前年度'!C11=0,"皆増",IF('当年度'!C11=0,"皆減",ROUND('増減額'!C11/'前年度'!C11*100,1))))</f>
        <v>0</v>
      </c>
      <c r="D11" s="42">
        <f>IF(AND('当年度'!D11=0,'前年度'!D11=0),"",IF('前年度'!D11=0,"皆増",IF('当年度'!D11=0,"皆減",ROUND('増減額'!D11/'前年度'!D11*100,1))))</f>
        <v>3</v>
      </c>
      <c r="E11" s="42">
        <f>IF(AND('当年度'!E11=0,'前年度'!E11=0),"",IF('前年度'!E11=0,"皆増",IF('当年度'!E11=0,"皆減",IF(AND('前年度'!E11&lt;0,'増減額'!E11&gt;0),"黒字転換",ROUND('増減額'!E11/'前年度'!E11*100,1)))))</f>
        <v>-62.2</v>
      </c>
      <c r="F11" s="42">
        <f>IF(AND('当年度'!F11=0,'前年度'!F11=0),"",IF('前年度'!F11=0,"皆増",IF('当年度'!F11=0,"皆減",IF(AND('前年度'!F11&lt;0,'増減額'!F11&gt;0),"黒字転換 ",ROUND('増減額'!F11/'前年度'!F11*100,1)))))</f>
        <v>-13.3</v>
      </c>
      <c r="G11" s="42">
        <f>IF(AND('当年度'!G11=0,'前年度'!G11=0),"",IF('前年度'!G11=0,"皆増",IF('当年度'!G11=0,"皆減",IF(AND('前年度'!G11&lt;0,'増減額'!G11&gt;0),"黒字転換 ",ROUND('増減額'!G11/'前年度'!G11*100,1)))))</f>
        <v>-68.8</v>
      </c>
      <c r="H11" s="42">
        <f>IF(AND('当年度'!H11=0,'前年度'!H11=0),"",IF('前年度'!H11=0,"皆増",IF('当年度'!H11=0,"皆減",IF(AND('前年度'!H11&lt;0,'増減額'!H11&gt;0),"黒字転換 ",ROUND('増減額'!H11/'前年度'!H11*100,1)))))</f>
        <v>-185.7</v>
      </c>
      <c r="I11" s="42">
        <f>IF(AND('当年度'!I11=0,'前年度'!I11=0),"",IF('前年度'!I11=0,"皆増",IF('当年度'!I11=0,"皆減",ROUND('増減額'!I11/'前年度'!I11*100,1))))</f>
        <v>-5.5</v>
      </c>
      <c r="J11" s="42">
        <f>IF(AND('当年度'!J11=0,'前年度'!J11=0),"",IF('前年度'!J11=0,"皆増 ",IF('当年度'!J11=0,"皆減 ",ROUND('増減額'!J11/'前年度'!J11*100,1))))</f>
      </c>
      <c r="K11" s="42">
        <f>IF(AND('当年度'!K11=0,'前年度'!K11=0),"",IF('前年度'!K11=0,"皆増 ",IF('当年度'!K11=0,"皆減 ",ROUND('増減額'!K11/'前年度'!K11*100,1))))</f>
      </c>
      <c r="L11" s="42">
        <f>IF(AND('当年度'!L11=0,'前年度'!L11=0),"",IF('前年度'!L11=0,"皆増",IF('当年度'!L11=0,"皆減",IF(AND('前年度'!L11&lt;0,'増減額'!L11&gt;0),"黒字転換 ",ROUND('増減額'!L11/'前年度'!L11*100,1)))))</f>
        <v>-185.7</v>
      </c>
      <c r="M11" s="42">
        <f>'当年度'!M11-'前年度'!M11</f>
        <v>-5</v>
      </c>
      <c r="N11" s="42">
        <f>IF(AND('当年度'!N11=0,'前年度'!N11=0),"",IF('前年度'!N11=0,"皆増",IF('当年度'!N11=0,"皆減",ROUND('増減額'!N11/'前年度'!N11*100,1))))</f>
        <v>-2.6</v>
      </c>
      <c r="O11" s="42">
        <f>IF(AND('当年度'!O11=0,'前年度'!O11=0),"",IF('前年度'!O11=0,"皆増",IF('当年度'!O11=0,"皆減",ROUND('増減額'!O11/'前年度'!O11*100,1))))</f>
        <v>-73.6</v>
      </c>
    </row>
    <row r="12" spans="2:15" ht="21.75" customHeight="1">
      <c r="B12" s="80" t="s">
        <v>20</v>
      </c>
      <c r="C12" s="42">
        <f>IF(AND('当年度'!C12=0,'前年度'!C12=0),"",IF('前年度'!C12=0,"皆増",IF('当年度'!C12=0,"皆減",ROUND('増減額'!C12/'前年度'!C12*100,1))))</f>
        <v>-4</v>
      </c>
      <c r="D12" s="42">
        <f>IF(AND('当年度'!D12=0,'前年度'!D12=0),"",IF('前年度'!D12=0,"皆増",IF('当年度'!D12=0,"皆減",ROUND('増減額'!D12/'前年度'!D12*100,1))))</f>
        <v>-2</v>
      </c>
      <c r="E12" s="42">
        <f>IF(AND('当年度'!E12=0,'前年度'!E12=0),"",IF('前年度'!E12=0,"皆増",IF('当年度'!E12=0,"皆減",IF(AND('前年度'!E12&lt;0,'増減額'!E12&gt;0),"黒字転換",ROUND('増減額'!E12/'前年度'!E12*100,1)))))</f>
        <v>-55.3</v>
      </c>
      <c r="F12" s="42">
        <f>IF(AND('当年度'!F12=0,'前年度'!F12=0),"",IF('前年度'!F12=0,"皆増",IF('当年度'!F12=0,"皆減",IF(AND('前年度'!F12&lt;0,'増減額'!F12&gt;0),"黒字転換 ",ROUND('増減額'!F12/'前年度'!F12*100,1)))))</f>
        <v>531.4</v>
      </c>
      <c r="G12" s="42">
        <f>IF(AND('当年度'!G12=0,'前年度'!G12=0),"",IF('前年度'!G12=0,"皆増",IF('当年度'!G12=0,"皆減",IF(AND('前年度'!G12&lt;0,'増減額'!G12&gt;0),"黒字転換 ",ROUND('増減額'!G12/'前年度'!G12*100,1)))))</f>
        <v>-57.4</v>
      </c>
      <c r="H12" s="42">
        <f>IF(AND('当年度'!H12=0,'前年度'!H12=0),"",IF('前年度'!H12=0,"皆増",IF('当年度'!H12=0,"皆減",IF(AND('前年度'!H12&lt;0,'増減額'!H12&gt;0),"黒字転換 ",ROUND('増減額'!H12/'前年度'!H12*100,1)))))</f>
        <v>-201.2</v>
      </c>
      <c r="I12" s="42">
        <f>IF(AND('当年度'!I12=0,'前年度'!I12=0),"",IF('前年度'!I12=0,"皆増",IF('当年度'!I12=0,"皆減",ROUND('増減額'!I12/'前年度'!I12*100,1))))</f>
        <v>-38.5</v>
      </c>
      <c r="J12" s="42">
        <f>IF(AND('当年度'!J12=0,'前年度'!J12=0),"",IF('前年度'!J12=0,"皆増 ",IF('当年度'!J12=0,"皆減 ",ROUND('増減額'!J12/'前年度'!J12*100,1))))</f>
      </c>
      <c r="K12" s="42">
        <f>IF(AND('当年度'!K12=0,'前年度'!K12=0),"",IF('前年度'!K12=0,"皆増 ",IF('当年度'!K12=0,"皆減 ",ROUND('増減額'!K12/'前年度'!K12*100,1))))</f>
      </c>
      <c r="L12" s="42">
        <f>IF(AND('当年度'!L12=0,'前年度'!L12=0),"",IF('前年度'!L12=0,"皆増",IF('当年度'!L12=0,"皆減",IF(AND('前年度'!L12&lt;0,'増減額'!L12&gt;0),"黒字転換 ",ROUND('増減額'!L12/'前年度'!L12*100,1)))))</f>
        <v>-105.3</v>
      </c>
      <c r="M12" s="42">
        <f>'当年度'!M12-'前年度'!M12</f>
        <v>-4.1</v>
      </c>
      <c r="N12" s="42">
        <f>IF(AND('当年度'!N12=0,'前年度'!N12=0),"",IF('前年度'!N12=0,"皆増",IF('当年度'!N12=0,"皆減",ROUND('増減額'!N12/'前年度'!N12*100,1))))</f>
        <v>-2.5</v>
      </c>
      <c r="O12" s="42">
        <f>IF(AND('当年度'!O12=0,'前年度'!O12=0),"",IF('前年度'!O12=0,"皆増",IF('当年度'!O12=0,"皆減",ROUND('増減額'!O12/'前年度'!O12*100,1))))</f>
        <v>-72.5</v>
      </c>
    </row>
    <row r="13" spans="2:15" ht="21.75" customHeight="1">
      <c r="B13" s="80" t="s">
        <v>21</v>
      </c>
      <c r="C13" s="42">
        <f>IF(AND('当年度'!C13=0,'前年度'!C13=0),"",IF('前年度'!C13=0,"皆増",IF('当年度'!C13=0,"皆減",ROUND('増減額'!C13/'前年度'!C13*100,1))))</f>
        <v>3</v>
      </c>
      <c r="D13" s="42">
        <f>IF(AND('当年度'!D13=0,'前年度'!D13=0),"",IF('前年度'!D13=0,"皆増",IF('当年度'!D13=0,"皆減",ROUND('増減額'!D13/'前年度'!D13*100,1))))</f>
        <v>3.3</v>
      </c>
      <c r="E13" s="42">
        <f>IF(AND('当年度'!E13=0,'前年度'!E13=0),"",IF('前年度'!E13=0,"皆増",IF('当年度'!E13=0,"皆減",IF(AND('前年度'!E13&lt;0,'増減額'!E13&gt;0),"黒字転換",ROUND('増減額'!E13/'前年度'!E13*100,1)))))</f>
        <v>-6</v>
      </c>
      <c r="F13" s="42">
        <f>IF(AND('当年度'!F13=0,'前年度'!F13=0),"",IF('前年度'!F13=0,"皆増",IF('当年度'!F13=0,"皆減",IF(AND('前年度'!F13&lt;0,'増減額'!F13&gt;0),"黒字転換 ",ROUND('増減額'!F13/'前年度'!F13*100,1)))))</f>
        <v>187</v>
      </c>
      <c r="G13" s="42">
        <f>IF(AND('当年度'!G13=0,'前年度'!G13=0),"",IF('前年度'!G13=0,"皆増",IF('当年度'!G13=0,"皆減",IF(AND('前年度'!G13&lt;0,'増減額'!G13&gt;0),"黒字転換 ",ROUND('増減額'!G13/'前年度'!G13*100,1)))))</f>
        <v>-8</v>
      </c>
      <c r="H13" s="42">
        <f>IF(AND('当年度'!H13=0,'前年度'!H13=0),"",IF('前年度'!H13=0,"皆増",IF('当年度'!H13=0,"皆減",IF(AND('前年度'!H13&lt;0,'増減額'!H13&gt;0),"黒字転換 ",ROUND('増減額'!H13/'前年度'!H13*100,1)))))</f>
        <v>-160.1</v>
      </c>
      <c r="I13" s="42">
        <f>IF(AND('当年度'!I13=0,'前年度'!I13=0),"",IF('前年度'!I13=0,"皆増",IF('当年度'!I13=0,"皆減",ROUND('増減額'!I13/'前年度'!I13*100,1))))</f>
        <v>-34.8</v>
      </c>
      <c r="J13" s="42">
        <f>IF(AND('当年度'!J13=0,'前年度'!J13=0),"",IF('前年度'!J13=0,"皆増 ",IF('当年度'!J13=0,"皆減 ",ROUND('増減額'!J13/'前年度'!J13*100,1))))</f>
      </c>
      <c r="K13" s="42">
        <f>IF(AND('当年度'!K13=0,'前年度'!K13=0),"",IF('前年度'!K13=0,"皆増 ",IF('当年度'!K13=0,"皆減 ",ROUND('増減額'!K13/'前年度'!K13*100,1))))</f>
        <v>-25.7</v>
      </c>
      <c r="L13" s="42">
        <f>IF(AND('当年度'!L13=0,'前年度'!L13=0),"",IF('前年度'!L13=0,"皆増",IF('当年度'!L13=0,"皆減",IF(AND('前年度'!L13&lt;0,'増減額'!L13&gt;0),"黒字転換 ",ROUND('増減額'!L13/'前年度'!L13*100,1)))))</f>
        <v>-45.7</v>
      </c>
      <c r="M13" s="42">
        <f>'当年度'!M13-'前年度'!M13</f>
        <v>-0.40000000000000036</v>
      </c>
      <c r="N13" s="42">
        <f>IF(AND('当年度'!N13=0,'前年度'!N13=0),"",IF('前年度'!N13=0,"皆増",IF('当年度'!N13=0,"皆減",ROUND('増減額'!N13/'前年度'!N13*100,1))))</f>
        <v>-2.3</v>
      </c>
      <c r="O13" s="42">
        <f>IF(AND('当年度'!O13=0,'前年度'!O13=0),"",IF('前年度'!O13=0,"皆増",IF('当年度'!O13=0,"皆減",ROUND('増減額'!O13/'前年度'!O13*100,1))))</f>
        <v>-73</v>
      </c>
    </row>
    <row r="14" spans="2:15" ht="21.75" customHeight="1">
      <c r="B14" s="80" t="s">
        <v>22</v>
      </c>
      <c r="C14" s="42">
        <f>IF(AND('当年度'!C14=0,'前年度'!C14=0),"",IF('前年度'!C14=0,"皆増",IF('当年度'!C14=0,"皆減",ROUND('増減額'!C14/'前年度'!C14*100,1))))</f>
        <v>-1.6</v>
      </c>
      <c r="D14" s="42">
        <f>IF(AND('当年度'!D14=0,'前年度'!D14=0),"",IF('前年度'!D14=0,"皆増",IF('当年度'!D14=0,"皆減",ROUND('増減額'!D14/'前年度'!D14*100,1))))</f>
        <v>0.2</v>
      </c>
      <c r="E14" s="42">
        <f>IF(AND('当年度'!E14=0,'前年度'!E14=0),"",IF('前年度'!E14=0,"皆増",IF('当年度'!E14=0,"皆減",IF(AND('前年度'!E14&lt;0,'増減額'!E14&gt;0),"黒字転換",ROUND('増減額'!E14/'前年度'!E14*100,1)))))</f>
        <v>-35.6</v>
      </c>
      <c r="F14" s="42">
        <f>IF(AND('当年度'!F14=0,'前年度'!F14=0),"",IF('前年度'!F14=0,"皆増",IF('当年度'!F14=0,"皆減",IF(AND('前年度'!F14&lt;0,'増減額'!F14&gt;0),"黒字転換 ",ROUND('増減額'!F14/'前年度'!F14*100,1)))))</f>
        <v>-26.9</v>
      </c>
      <c r="G14" s="42">
        <f>IF(AND('当年度'!G14=0,'前年度'!G14=0),"",IF('前年度'!G14=0,"皆増",IF('当年度'!G14=0,"皆減",IF(AND('前年度'!G14&lt;0,'増減額'!G14&gt;0),"黒字転換 ",ROUND('増減額'!G14/'前年度'!G14*100,1)))))</f>
        <v>-36.6</v>
      </c>
      <c r="H14" s="42">
        <f>IF(AND('当年度'!H14=0,'前年度'!H14=0),"",IF('前年度'!H14=0,"皆増",IF('当年度'!H14=0,"皆減",IF(AND('前年度'!H14&lt;0,'増減額'!H14&gt;0),"黒字転換 ",ROUND('増減額'!H14/'前年度'!H14*100,1)))))</f>
        <v>-302.3</v>
      </c>
      <c r="I14" s="42">
        <f>IF(AND('当年度'!I14=0,'前年度'!I14=0),"",IF('前年度'!I14=0,"皆増",IF('当年度'!I14=0,"皆減",ROUND('増減額'!I14/'前年度'!I14*100,1))))</f>
        <v>-3.2</v>
      </c>
      <c r="J14" s="42">
        <f>IF(AND('当年度'!J14=0,'前年度'!J14=0),"",IF('前年度'!J14=0,"皆増 ",IF('当年度'!J14=0,"皆減 ",ROUND('増減額'!J14/'前年度'!J14*100,1))))</f>
      </c>
      <c r="K14" s="42">
        <f>IF(AND('当年度'!K14=0,'前年度'!K14=0),"",IF('前年度'!K14=0,"皆増 ",IF('当年度'!K14=0,"皆減 ",ROUND('増減額'!K14/'前年度'!K14*100,1))))</f>
        <v>71.9</v>
      </c>
      <c r="L14" s="42">
        <f>IF(AND('当年度'!L14=0,'前年度'!L14=0),"",IF('前年度'!L14=0,"皆増",IF('当年度'!L14=0,"皆減",IF(AND('前年度'!L14&lt;0,'増減額'!L14&gt;0),"黒字転換 ",ROUND('増減額'!L14/'前年度'!L14*100,1)))))</f>
        <v>358.7</v>
      </c>
      <c r="M14" s="42">
        <f>'当年度'!M14-'前年度'!M14</f>
        <v>-2.7</v>
      </c>
      <c r="N14" s="42">
        <f>IF(AND('当年度'!N14=0,'前年度'!N14=0),"",IF('前年度'!N14=0,"皆増",IF('当年度'!N14=0,"皆減",ROUND('増減額'!N14/'前年度'!N14*100,1))))</f>
        <v>-4.5</v>
      </c>
      <c r="O14" s="42">
        <f>IF(AND('当年度'!O14=0,'前年度'!O14=0),"",IF('前年度'!O14=0,"皆増",IF('当年度'!O14=0,"皆減",ROUND('増減額'!O14/'前年度'!O14*100,1))))</f>
        <v>-70.7</v>
      </c>
    </row>
    <row r="15" spans="2:15" ht="21.75" customHeight="1">
      <c r="B15" s="80" t="s">
        <v>23</v>
      </c>
      <c r="C15" s="42">
        <f>IF(AND('当年度'!C15=0,'前年度'!C15=0),"",IF('前年度'!C15=0,"皆増",IF('当年度'!C15=0,"皆減",ROUND('増減額'!C15/'前年度'!C15*100,1))))</f>
        <v>-0.8</v>
      </c>
      <c r="D15" s="42">
        <f>IF(AND('当年度'!D15=0,'前年度'!D15=0),"",IF('前年度'!D15=0,"皆増",IF('当年度'!D15=0,"皆減",ROUND('増減額'!D15/'前年度'!D15*100,1))))</f>
        <v>1.2</v>
      </c>
      <c r="E15" s="42">
        <f>IF(AND('当年度'!E15=0,'前年度'!E15=0),"",IF('前年度'!E15=0,"皆増",IF('当年度'!E15=0,"皆減",IF(AND('前年度'!E15&lt;0,'増減額'!E15&gt;0),"黒字転換",ROUND('増減額'!E15/'前年度'!E15*100,1)))))</f>
        <v>-28.9</v>
      </c>
      <c r="F15" s="42">
        <f>IF(AND('当年度'!F15=0,'前年度'!F15=0),"",IF('前年度'!F15=0,"皆増",IF('当年度'!F15=0,"皆減",IF(AND('前年度'!F15&lt;0,'増減額'!F15&gt;0),"黒字転換 ",ROUND('増減額'!F15/'前年度'!F15*100,1)))))</f>
        <v>-45.1</v>
      </c>
      <c r="G15" s="42">
        <f>IF(AND('当年度'!G15=0,'前年度'!G15=0),"",IF('前年度'!G15=0,"皆増",IF('当年度'!G15=0,"皆減",IF(AND('前年度'!G15&lt;0,'増減額'!G15&gt;0),"黒字転換 ",ROUND('増減額'!G15/'前年度'!G15*100,1)))))</f>
        <v>-28.7</v>
      </c>
      <c r="H15" s="42">
        <f>IF(AND('当年度'!H15=0,'前年度'!H15=0),"",IF('前年度'!H15=0,"皆増",IF('当年度'!H15=0,"皆減",IF(AND('前年度'!H15&lt;0,'増減額'!H15&gt;0),"黒字転換 ",ROUND('増減額'!H15/'前年度'!H15*100,1)))))</f>
        <v>-168.4</v>
      </c>
      <c r="I15" s="42">
        <f>IF(AND('当年度'!I15=0,'前年度'!I15=0),"",IF('前年度'!I15=0,"皆増",IF('当年度'!I15=0,"皆減",ROUND('増減額'!I15/'前年度'!I15*100,1))))</f>
        <v>55.1</v>
      </c>
      <c r="J15" s="42">
        <f>IF(AND('当年度'!J15=0,'前年度'!J15=0),"",IF('前年度'!J15=0,"皆増 ",IF('当年度'!J15=0,"皆減 ",ROUND('増減額'!J15/'前年度'!J15*100,1))))</f>
      </c>
      <c r="K15" s="42">
        <f>IF(AND('当年度'!K15=0,'前年度'!K15=0),"",IF('前年度'!K15=0,"皆増 ",IF('当年度'!K15=0,"皆減 ",ROUND('増減額'!K15/'前年度'!K15*100,1))))</f>
      </c>
      <c r="L15" s="42">
        <f>IF(AND('当年度'!L15=0,'前年度'!L15=0),"",IF('前年度'!L15=0,"皆増",IF('当年度'!L15=0,"皆減",IF(AND('前年度'!L15&lt;0,'増減額'!L15&gt;0),"黒字転換 ",ROUND('増減額'!L15/'前年度'!L15*100,1)))))</f>
        <v>-105.9</v>
      </c>
      <c r="M15" s="42">
        <f>'当年度'!M15-'前年度'!M15</f>
        <v>-3.200000000000001</v>
      </c>
      <c r="N15" s="42">
        <f>IF(AND('当年度'!N15=0,'前年度'!N15=0),"",IF('前年度'!N15=0,"皆増",IF('当年度'!N15=0,"皆減",ROUND('増減額'!N15/'前年度'!N15*100,1))))</f>
        <v>-4.4</v>
      </c>
      <c r="O15" s="42">
        <f>IF(AND('当年度'!O15=0,'前年度'!O15=0),"",IF('前年度'!O15=0,"皆増",IF('当年度'!O15=0,"皆減",ROUND('増減額'!O15/'前年度'!O15*100,1))))</f>
        <v>-73.4</v>
      </c>
    </row>
    <row r="16" spans="2:15" ht="21.75" customHeight="1">
      <c r="B16" s="80" t="s">
        <v>24</v>
      </c>
      <c r="C16" s="42">
        <f>IF(AND('当年度'!C16=0,'前年度'!C16=0),"",IF('前年度'!C16=0,"皆増",IF('当年度'!C16=0,"皆減",ROUND('増減額'!C16/'前年度'!C16*100,1))))</f>
        <v>-0.4</v>
      </c>
      <c r="D16" s="42">
        <f>IF(AND('当年度'!D16=0,'前年度'!D16=0),"",IF('前年度'!D16=0,"皆増",IF('当年度'!D16=0,"皆減",ROUND('増減額'!D16/'前年度'!D16*100,1))))</f>
        <v>-1.1</v>
      </c>
      <c r="E16" s="42">
        <f>IF(AND('当年度'!E16=0,'前年度'!E16=0),"",IF('前年度'!E16=0,"皆増",IF('当年度'!E16=0,"皆減",IF(AND('前年度'!E16&lt;0,'増減額'!E16&gt;0),"黒字転換",ROUND('増減額'!E16/'前年度'!E16*100,1)))))</f>
        <v>9.3</v>
      </c>
      <c r="F16" s="42">
        <f>IF(AND('当年度'!F16=0,'前年度'!F16=0),"",IF('前年度'!F16=0,"皆増",IF('当年度'!F16=0,"皆減",IF(AND('前年度'!F16&lt;0,'増減額'!F16&gt;0),"黒字転換 ",ROUND('増減額'!F16/'前年度'!F16*100,1)))))</f>
        <v>44.1</v>
      </c>
      <c r="G16" s="42">
        <f>IF(AND('当年度'!G16=0,'前年度'!G16=0),"",IF('前年度'!G16=0,"皆増",IF('当年度'!G16=0,"皆減",IF(AND('前年度'!G16&lt;0,'増減額'!G16&gt;0),"黒字転換 ",ROUND('増減額'!G16/'前年度'!G16*100,1)))))</f>
        <v>6</v>
      </c>
      <c r="H16" s="42" t="str">
        <f>IF(AND('当年度'!H16=0,'前年度'!H16=0),"",IF('前年度'!H16=0,"皆増",IF('当年度'!H16=0,"皆減",IF(AND('前年度'!H16&lt;0,'増減額'!H16&gt;0),"黒字転換 ",ROUND('増減額'!H16/'前年度'!H16*100,1)))))</f>
        <v>黒字転換 </v>
      </c>
      <c r="I16" s="42">
        <f>IF(AND('当年度'!I16=0,'前年度'!I16=0),"",IF('前年度'!I16=0,"皆増",IF('当年度'!I16=0,"皆減",ROUND('増減額'!I16/'前年度'!I16*100,1))))</f>
        <v>71.9</v>
      </c>
      <c r="J16" s="42">
        <f>IF(AND('当年度'!J16=0,'前年度'!J16=0),"",IF('前年度'!J16=0,"皆増 ",IF('当年度'!J16=0,"皆減 ",ROUND('増減額'!J16/'前年度'!J16*100,1))))</f>
      </c>
      <c r="K16" s="42">
        <f>IF(AND('当年度'!K16=0,'前年度'!K16=0),"",IF('前年度'!K16=0,"皆増 ",IF('当年度'!K16=0,"皆減 ",ROUND('増減額'!K16/'前年度'!K16*100,1))))</f>
      </c>
      <c r="L16" s="42" t="str">
        <f>IF(AND('当年度'!L16=0,'前年度'!L16=0),"",IF('前年度'!L16=0,"皆増",IF('当年度'!L16=0,"皆減",IF(AND('前年度'!L16&lt;0,'増減額'!L16&gt;0),"黒字転換 ",ROUND('増減額'!L16/'前年度'!L16*100,1)))))</f>
        <v>黒字転換 </v>
      </c>
      <c r="M16" s="42">
        <f>'当年度'!M16-'前年度'!M16</f>
        <v>1</v>
      </c>
      <c r="N16" s="42">
        <f>IF(AND('当年度'!N16=0,'前年度'!N16=0),"",IF('前年度'!N16=0,"皆増",IF('当年度'!N16=0,"皆減",ROUND('増減額'!N16/'前年度'!N16*100,1))))</f>
        <v>-2.7</v>
      </c>
      <c r="O16" s="42">
        <f>IF(AND('当年度'!O16=0,'前年度'!O16=0),"",IF('前年度'!O16=0,"皆増",IF('当年度'!O16=0,"皆減",ROUND('増減額'!O16/'前年度'!O16*100,1))))</f>
        <v>-74.4</v>
      </c>
    </row>
    <row r="17" spans="2:15" ht="21.75" customHeight="1">
      <c r="B17" s="80" t="s">
        <v>42</v>
      </c>
      <c r="C17" s="42">
        <f>IF(AND('当年度'!C17=0,'前年度'!C17=0),"",IF('前年度'!C17=0,"皆増",IF('当年度'!C17=0,"皆減",ROUND('増減額'!C17/'前年度'!C17*100,1))))</f>
        <v>0.2</v>
      </c>
      <c r="D17" s="42">
        <f>IF(AND('当年度'!D17=0,'前年度'!D17=0),"",IF('前年度'!D17=0,"皆増",IF('当年度'!D17=0,"皆減",ROUND('増減額'!D17/'前年度'!D17*100,1))))</f>
        <v>0.4</v>
      </c>
      <c r="E17" s="42">
        <f>IF(AND('当年度'!E17=0,'前年度'!E17=0),"",IF('前年度'!E17=0,"皆増",IF('当年度'!E17=0,"皆減",IF(AND('前年度'!E17&lt;0,'増減額'!E17&gt;0),"黒字転換",ROUND('増減額'!E17/'前年度'!E17*100,1)))))</f>
        <v>-3.3</v>
      </c>
      <c r="F17" s="42">
        <f>IF(AND('当年度'!F17=0,'前年度'!F17=0),"",IF('前年度'!F17=0,"皆増",IF('当年度'!F17=0,"皆減",IF(AND('前年度'!F17&lt;0,'増減額'!F17&gt;0),"黒字転換 ",ROUND('増減額'!F17/'前年度'!F17*100,1)))))</f>
        <v>71.8</v>
      </c>
      <c r="G17" s="42">
        <f>IF(AND('当年度'!G17=0,'前年度'!G17=0),"",IF('前年度'!G17=0,"皆増",IF('当年度'!G17=0,"皆減",IF(AND('前年度'!G17&lt;0,'増減額'!G17&gt;0),"黒字転換 ",ROUND('増減額'!G17/'前年度'!G17*100,1)))))</f>
        <v>-8.1</v>
      </c>
      <c r="H17" s="42">
        <f>IF(AND('当年度'!H17=0,'前年度'!H17=0),"",IF('前年度'!H17=0,"皆増",IF('当年度'!H17=0,"皆減",IF(AND('前年度'!H17&lt;0,'増減額'!H17&gt;0),"黒字転換 ",ROUND('増減額'!H17/'前年度'!H17*100,1)))))</f>
        <v>-168.4</v>
      </c>
      <c r="I17" s="42">
        <f>IF(AND('当年度'!I17=0,'前年度'!I17=0),"",IF('前年度'!I17=0,"皆増",IF('当年度'!I17=0,"皆減",ROUND('増減額'!I17/'前年度'!I17*100,1))))</f>
        <v>-46.9</v>
      </c>
      <c r="J17" s="42">
        <f>IF(AND('当年度'!J17=0,'前年度'!J17=0),"",IF('前年度'!J17=0,"皆増 ",IF('当年度'!J17=0,"皆減 ",ROUND('増減額'!J17/'前年度'!J17*100,1))))</f>
      </c>
      <c r="K17" s="42">
        <f>IF(AND('当年度'!K17=0,'前年度'!K17=0),"",IF('前年度'!K17=0,"皆増 ",IF('当年度'!K17=0,"皆減 ",ROUND('増減額'!K17/'前年度'!K17*100,1))))</f>
        <v>-42.5</v>
      </c>
      <c r="L17" s="42">
        <f>IF(AND('当年度'!L17=0,'前年度'!L17=0),"",IF('前年度'!L17=0,"皆増",IF('当年度'!L17=0,"皆減",IF(AND('前年度'!L17&lt;0,'増減額'!L17&gt;0),"黒字転換 ",ROUND('増減額'!L17/'前年度'!L17*100,1)))))</f>
        <v>-100.8</v>
      </c>
      <c r="M17" s="42">
        <f>'当年度'!M17-'前年度'!M17</f>
        <v>-0.5</v>
      </c>
      <c r="N17" s="42">
        <f>IF(AND('当年度'!N17=0,'前年度'!N17=0),"",IF('前年度'!N17=0,"皆増",IF('当年度'!N17=0,"皆減",ROUND('増減額'!N17/'前年度'!N17*100,1))))</f>
        <v>-4</v>
      </c>
      <c r="O17" s="42">
        <f>IF(AND('当年度'!O17=0,'前年度'!O17=0),"",IF('前年度'!O17=0,"皆増",IF('当年度'!O17=0,"皆減",ROUND('増減額'!O17/'前年度'!O17*100,1))))</f>
        <v>-63.7</v>
      </c>
    </row>
    <row r="18" spans="2:15" ht="21.75" customHeight="1">
      <c r="B18" s="81" t="s">
        <v>43</v>
      </c>
      <c r="C18" s="42">
        <f>IF(AND('当年度'!C18=0,'前年度'!C18=0),"",IF('前年度'!C18=0,"皆増",IF('当年度'!C18=0,"皆減",ROUND('増減額'!C18/'前年度'!C18*100,1))))</f>
        <v>1.1</v>
      </c>
      <c r="D18" s="42">
        <f>IF(AND('当年度'!D18=0,'前年度'!D18=0),"",IF('前年度'!D18=0,"皆増",IF('当年度'!D18=0,"皆減",ROUND('増減額'!D18/'前年度'!D18*100,1))))</f>
        <v>0.8</v>
      </c>
      <c r="E18" s="42">
        <f>IF(AND('当年度'!E18=0,'前年度'!E18=0),"",IF('前年度'!E18=0,"皆増",IF('当年度'!E18=0,"皆減",IF(AND('前年度'!E18&lt;0,'増減額'!E18&gt;0),"黒字転換",ROUND('増減額'!E18/'前年度'!E18*100,1)))))</f>
        <v>11</v>
      </c>
      <c r="F18" s="42">
        <f>IF(AND('当年度'!F18=0,'前年度'!F18=0),"",IF('前年度'!F18=0,"皆増",IF('当年度'!F18=0,"皆減",IF(AND('前年度'!F18&lt;0,'増減額'!F18&gt;0),"黒字転換 ",ROUND('増減額'!F18/'前年度'!F18*100,1)))))</f>
        <v>1619.7</v>
      </c>
      <c r="G18" s="42">
        <f>IF(AND('当年度'!G18=0,'前年度'!G18=0),"",IF('前年度'!G18=0,"皆増",IF('当年度'!G18=0,"皆減",IF(AND('前年度'!G18&lt;0,'増減額'!G18&gt;0),"黒字転換 ",ROUND('増減額'!G18/'前年度'!G18*100,1)))))</f>
        <v>3.3</v>
      </c>
      <c r="H18" s="42">
        <f>IF(AND('当年度'!H18=0,'前年度'!H18=0),"",IF('前年度'!H18=0,"皆増",IF('当年度'!H18=0,"皆減",IF(AND('前年度'!H18&lt;0,'増減額'!H18&gt;0),"黒字転換 ",ROUND('増減額'!H18/'前年度'!H18*100,1)))))</f>
        <v>-92.8</v>
      </c>
      <c r="I18" s="42">
        <f>IF(AND('当年度'!I18=0,'前年度'!I18=0),"",IF('前年度'!I18=0,"皆増",IF('当年度'!I18=0,"皆減",ROUND('増減額'!I18/'前年度'!I18*100,1))))</f>
        <v>-54.6</v>
      </c>
      <c r="J18" s="42">
        <f>IF(AND('当年度'!J18=0,'前年度'!J18=0),"",IF('前年度'!J18=0,"皆増 ",IF('当年度'!J18=0,"皆減 ",ROUND('増減額'!J18/'前年度'!J18*100,1))))</f>
      </c>
      <c r="K18" s="42">
        <f>IF(AND('当年度'!K18=0,'前年度'!K18=0),"",IF('前年度'!K18=0,"皆増 ",IF('当年度'!K18=0,"皆減 ",ROUND('増減額'!K18/'前年度'!K18*100,1))))</f>
        <v>-37.1</v>
      </c>
      <c r="L18" s="42">
        <f>IF(AND('当年度'!L18=0,'前年度'!L18=0),"",IF('前年度'!L18=0,"皆増",IF('当年度'!L18=0,"皆減",IF(AND('前年度'!L18&lt;0,'増減額'!L18&gt;0),"黒字転換 ",ROUND('増減額'!L18/'前年度'!L18*100,1)))))</f>
        <v>-125.5</v>
      </c>
      <c r="M18" s="42">
        <f>'当年度'!M18-'前年度'!M18</f>
        <v>0.5</v>
      </c>
      <c r="N18" s="42">
        <f>IF(AND('当年度'!N18=0,'前年度'!N18=0),"",IF('前年度'!N18=0,"皆増",IF('当年度'!N18=0,"皆減",ROUND('増減額'!N18/'前年度'!N18*100,1))))</f>
        <v>-5.4</v>
      </c>
      <c r="O18" s="42">
        <f>IF(AND('当年度'!O18=0,'前年度'!O18=0),"",IF('前年度'!O18=0,"皆増",IF('当年度'!O18=0,"皆減",ROUND('増減額'!O18/'前年度'!O18*100,1))))</f>
        <v>-73.7</v>
      </c>
    </row>
    <row r="19" spans="2:15" ht="21.75" customHeight="1">
      <c r="B19" s="82" t="s">
        <v>44</v>
      </c>
      <c r="C19" s="43">
        <f>IF(AND('当年度'!C19=0,'前年度'!C19=0),"",IF('前年度'!C19=0,"皆増",IF('当年度'!C19=0,"皆減",ROUND('増減額'!C19/'前年度'!C19*100,1))))</f>
        <v>-3.4</v>
      </c>
      <c r="D19" s="43">
        <f>IF(AND('当年度'!D19=0,'前年度'!D19=0),"",IF('前年度'!D19=0,"皆増",IF('当年度'!D19=0,"皆減",ROUND('増減額'!D19/'前年度'!D19*100,1))))</f>
        <v>-3.8</v>
      </c>
      <c r="E19" s="43">
        <f>IF(AND('当年度'!E19=0,'前年度'!E19=0),"",IF('前年度'!E19=0,"皆増",IF('当年度'!E19=0,"皆減",IF(AND('前年度'!E19&lt;0,'増減額'!E19&gt;0),"黒字転換",ROUND('増減額'!E19/'前年度'!E19*100,1)))))</f>
        <v>6</v>
      </c>
      <c r="F19" s="43">
        <f>IF(AND('当年度'!F19=0,'前年度'!F19=0),"",IF('前年度'!F19=0,"皆増",IF('当年度'!F19=0,"皆減",IF(AND('前年度'!F19&lt;0,'増減額'!F19&gt;0),"黒字転換 ",ROUND('増減額'!F19/'前年度'!F19*100,1)))))</f>
        <v>33.7</v>
      </c>
      <c r="G19" s="43">
        <f>IF(AND('当年度'!G19=0,'前年度'!G19=0),"",IF('前年度'!G19=0,"皆増",IF('当年度'!G19=0,"皆減",IF(AND('前年度'!G19&lt;0,'増減額'!G19&gt;0),"黒字転換 ",ROUND('増減額'!G19/'前年度'!G19*100,1)))))</f>
        <v>2.7</v>
      </c>
      <c r="H19" s="43">
        <f>IF(AND('当年度'!H19=0,'前年度'!H19=0),"",IF('前年度'!H19=0,"皆増",IF('当年度'!H19=0,"皆減",IF(AND('前年度'!H19&lt;0,'増減額'!H19&gt;0),"黒字転換 ",ROUND('増減額'!H19/'前年度'!H19*100,1)))))</f>
        <v>-94.9</v>
      </c>
      <c r="I19" s="43">
        <f>IF(AND('当年度'!I19=0,'前年度'!I19=0),"",IF('前年度'!I19=0,"皆増",IF('当年度'!I19=0,"皆減",ROUND('増減額'!I19/'前年度'!I19*100,1))))</f>
        <v>98.5</v>
      </c>
      <c r="J19" s="43">
        <f>IF(AND('当年度'!J19=0,'前年度'!J19=0),"",IF('前年度'!J19=0,"皆増 ",IF('当年度'!J19=0,"皆減 ",ROUND('増減額'!J19/'前年度'!J19*100,1))))</f>
      </c>
      <c r="K19" s="43">
        <f>IF(AND('当年度'!K19=0,'前年度'!K19=0),"",IF('前年度'!K19=0,"皆増 ",IF('当年度'!K19=0,"皆減 ",ROUND('増減額'!K19/'前年度'!K19*100,1))))</f>
      </c>
      <c r="L19" s="43">
        <f>IF(AND('当年度'!L19=0,'前年度'!L19=0),"",IF('前年度'!L19=0,"皆増",IF('当年度'!L19=0,"皆減",IF(AND('前年度'!L19&lt;0,'増減額'!L19&gt;0),"黒字転換 ",ROUND('増減額'!L19/'前年度'!L19*100,1)))))</f>
        <v>-31.4</v>
      </c>
      <c r="M19" s="43">
        <f>'当年度'!M19-'前年度'!M19</f>
        <v>0.39999999999999947</v>
      </c>
      <c r="N19" s="43">
        <f>IF(AND('当年度'!N19=0,'前年度'!N19=0),"",IF('前年度'!N19=0,"皆増",IF('当年度'!N19=0,"皆減",ROUND('増減額'!N19/'前年度'!N19*100,1))))</f>
        <v>-2.7</v>
      </c>
      <c r="O19" s="43">
        <f>IF(AND('当年度'!O19=0,'前年度'!O19=0),"",IF('前年度'!O19=0,"皆増",IF('当年度'!O19=0,"皆減",ROUND('増減額'!O19/'前年度'!O19*100,1))))</f>
        <v>-71.3</v>
      </c>
    </row>
    <row r="20" spans="2:15" ht="21.75" customHeight="1">
      <c r="B20" s="81" t="s">
        <v>25</v>
      </c>
      <c r="C20" s="42">
        <f>IF(AND('当年度'!C20=0,'前年度'!C20=0),"",IF('前年度'!C20=0,"皆増",IF('当年度'!C20=0,"皆減",ROUND('増減額'!C20/'前年度'!C20*100,1))))</f>
        <v>2.3</v>
      </c>
      <c r="D20" s="42">
        <f>IF(AND('当年度'!D20=0,'前年度'!D20=0),"",IF('前年度'!D20=0,"皆増",IF('当年度'!D20=0,"皆減",ROUND('増減額'!D20/'前年度'!D20*100,1))))</f>
        <v>5.2</v>
      </c>
      <c r="E20" s="42">
        <f>IF(AND('当年度'!E20=0,'前年度'!E20=0),"",IF('前年度'!E20=0,"皆増",IF('当年度'!E20=0,"皆減",IF(AND('前年度'!E20&lt;0,'増減額'!E20&gt;0),"黒字転換",ROUND('増減額'!E20/'前年度'!E20*100,1)))))</f>
        <v>-31.8</v>
      </c>
      <c r="F20" s="42">
        <f>IF(AND('当年度'!F20=0,'前年度'!F20=0),"",IF('前年度'!F20=0,"皆増",IF('当年度'!F20=0,"皆減",IF(AND('前年度'!F20&lt;0,'増減額'!F20&gt;0),"黒字転換 ",ROUND('増減額'!F20/'前年度'!F20*100,1)))))</f>
        <v>11.5</v>
      </c>
      <c r="G20" s="42">
        <f>IF(AND('当年度'!G20=0,'前年度'!G20=0),"",IF('前年度'!G20=0,"皆増",IF('当年度'!G20=0,"皆減",IF(AND('前年度'!G20&lt;0,'増減額'!G20&gt;0),"黒字転換 ",ROUND('増減額'!G20/'前年度'!G20*100,1)))))</f>
        <v>-32.7</v>
      </c>
      <c r="H20" s="42">
        <f>IF(AND('当年度'!H20=0,'前年度'!H20=0),"",IF('前年度'!H20=0,"皆増",IF('当年度'!H20=0,"皆減",IF(AND('前年度'!H20&lt;0,'増減額'!H20&gt;0),"黒字転換 ",ROUND('増減額'!H20/'前年度'!H20*100,1)))))</f>
        <v>-156.8</v>
      </c>
      <c r="I20" s="42">
        <f>IF(AND('当年度'!I20=0,'前年度'!I20=0),"",IF('前年度'!I20=0,"皆増",IF('当年度'!I20=0,"皆減",ROUND('増減額'!I20/'前年度'!I20*100,1))))</f>
        <v>2662.4</v>
      </c>
      <c r="J20" s="42">
        <f>IF(AND('当年度'!J20=0,'前年度'!J20=0),"",IF('前年度'!J20=0,"皆増 ",IF('当年度'!J20=0,"皆減 ",ROUND('増減額'!J20/'前年度'!J20*100,1))))</f>
      </c>
      <c r="K20" s="42">
        <f>IF(AND('当年度'!K20=0,'前年度'!K20=0),"",IF('前年度'!K20=0,"皆増 ",IF('当年度'!K20=0,"皆減 ",ROUND('増減額'!K20/'前年度'!K20*100,1))))</f>
      </c>
      <c r="L20" s="42">
        <f>IF(AND('当年度'!L20=0,'前年度'!L20=0),"",IF('前年度'!L20=0,"皆増",IF('当年度'!L20=0,"皆減",IF(AND('前年度'!L20&lt;0,'増減額'!L20&gt;0),"黒字転換 ",ROUND('増減額'!L20/'前年度'!L20*100,1)))))</f>
        <v>-69.2</v>
      </c>
      <c r="M20" s="42">
        <f>'当年度'!M20-'前年度'!M20</f>
        <v>-3.6999999999999993</v>
      </c>
      <c r="N20" s="42">
        <f>IF(AND('当年度'!N20=0,'前年度'!N20=0),"",IF('前年度'!N20=0,"皆増",IF('当年度'!N20=0,"皆減",ROUND('増減額'!N20/'前年度'!N20*100,1))))</f>
        <v>-1.3</v>
      </c>
      <c r="O20" s="42">
        <f>IF(AND('当年度'!O20=0,'前年度'!O20=0),"",IF('前年度'!O20=0,"皆増",IF('当年度'!O20=0,"皆減",ROUND('増減額'!O20/'前年度'!O20*100,1))))</f>
        <v>-70.3</v>
      </c>
    </row>
    <row r="21" spans="2:15" ht="21.75" customHeight="1">
      <c r="B21" s="80" t="s">
        <v>26</v>
      </c>
      <c r="C21" s="42">
        <f>IF(AND('当年度'!C21=0,'前年度'!C21=0),"",IF('前年度'!C21=0,"皆増",IF('当年度'!C21=0,"皆減",ROUND('増減額'!C21/'前年度'!C21*100,1))))</f>
        <v>5.6</v>
      </c>
      <c r="D21" s="42">
        <f>IF(AND('当年度'!D21=0,'前年度'!D21=0),"",IF('前年度'!D21=0,"皆増",IF('当年度'!D21=0,"皆減",ROUND('増減額'!D21/'前年度'!D21*100,1))))</f>
        <v>12.6</v>
      </c>
      <c r="E21" s="42">
        <f>IF(AND('当年度'!E21=0,'前年度'!E21=0),"",IF('前年度'!E21=0,"皆増",IF('当年度'!E21=0,"皆減",IF(AND('前年度'!E21&lt;0,'増減額'!E21&gt;0),"黒字転換",ROUND('増減額'!E21/'前年度'!E21*100,1)))))</f>
        <v>-38.1</v>
      </c>
      <c r="F21" s="42">
        <f>IF(AND('当年度'!F21=0,'前年度'!F21=0),"",IF('前年度'!F21=0,"皆増",IF('当年度'!F21=0,"皆減",IF(AND('前年度'!F21&lt;0,'増減額'!F21&gt;0),"黒字転換 ",ROUND('増減額'!F21/'前年度'!F21*100,1)))))</f>
        <v>-73.5</v>
      </c>
      <c r="G21" s="42">
        <f>IF(AND('当年度'!G21=0,'前年度'!G21=0),"",IF('前年度'!G21=0,"皆増",IF('当年度'!G21=0,"皆減",IF(AND('前年度'!G21&lt;0,'増減額'!G21&gt;0),"黒字転換 ",ROUND('増減額'!G21/'前年度'!G21*100,1)))))</f>
        <v>-37.4</v>
      </c>
      <c r="H21" s="42">
        <f>IF(AND('当年度'!H21=0,'前年度'!H21=0),"",IF('前年度'!H21=0,"皆増",IF('当年度'!H21=0,"皆減",IF(AND('前年度'!H21&lt;0,'増減額'!H21&gt;0),"黒字転換 ",ROUND('増減額'!H21/'前年度'!H21*100,1)))))</f>
        <v>-166</v>
      </c>
      <c r="I21" s="42">
        <f>IF(AND('当年度'!I21=0,'前年度'!I21=0),"",IF('前年度'!I21=0,"皆増",IF('当年度'!I21=0,"皆減",ROUND('増減額'!I21/'前年度'!I21*100,1))))</f>
        <v>-20</v>
      </c>
      <c r="J21" s="42">
        <f>IF(AND('当年度'!J21=0,'前年度'!J21=0),"",IF('前年度'!J21=0,"皆増 ",IF('当年度'!J21=0,"皆減 ",ROUND('増減額'!J21/'前年度'!J21*100,1))))</f>
      </c>
      <c r="K21" s="42">
        <f>IF(AND('当年度'!K21=0,'前年度'!K21=0),"",IF('前年度'!K21=0,"皆増 ",IF('当年度'!K21=0,"皆減 ",ROUND('増減額'!K21/'前年度'!K21*100,1))))</f>
      </c>
      <c r="L21" s="42">
        <f>IF(AND('当年度'!L21=0,'前年度'!L21=0),"",IF('前年度'!L21=0,"皆増",IF('当年度'!L21=0,"皆減",IF(AND('前年度'!L21&lt;0,'増減額'!L21&gt;0),"黒字転換 ",ROUND('増減額'!L21/'前年度'!L21*100,1)))))</f>
        <v>-132.1</v>
      </c>
      <c r="M21" s="42">
        <f>'当年度'!M21-'前年度'!M21</f>
        <v>-8.399999999999999</v>
      </c>
      <c r="N21" s="42">
        <f>IF(AND('当年度'!N21=0,'前年度'!N21=0),"",IF('前年度'!N21=0,"皆増",IF('当年度'!N21=0,"皆減",ROUND('増減額'!N21/'前年度'!N21*100,1))))</f>
        <v>-0.7</v>
      </c>
      <c r="O21" s="42">
        <f>IF(AND('当年度'!O21=0,'前年度'!O21=0),"",IF('前年度'!O21=0,"皆増",IF('当年度'!O21=0,"皆減",ROUND('増減額'!O21/'前年度'!O21*100,1))))</f>
        <v>-74.2</v>
      </c>
    </row>
    <row r="22" spans="2:15" ht="21.75" customHeight="1">
      <c r="B22" s="80" t="s">
        <v>27</v>
      </c>
      <c r="C22" s="42">
        <f>IF(AND('当年度'!C22=0,'前年度'!C22=0),"",IF('前年度'!C22=0,"皆増",IF('当年度'!C22=0,"皆減",ROUND('増減額'!C22/'前年度'!C22*100,1))))</f>
        <v>-8.5</v>
      </c>
      <c r="D22" s="42">
        <f>IF(AND('当年度'!D22=0,'前年度'!D22=0),"",IF('前年度'!D22=0,"皆増",IF('当年度'!D22=0,"皆減",ROUND('増減額'!D22/'前年度'!D22*100,1))))</f>
        <v>-6.1</v>
      </c>
      <c r="E22" s="42">
        <f>IF(AND('当年度'!E22=0,'前年度'!E22=0),"",IF('前年度'!E22=0,"皆増",IF('当年度'!E22=0,"皆減",IF(AND('前年度'!E22&lt;0,'増減額'!E22&gt;0),"黒字転換",ROUND('増減額'!E22/'前年度'!E22*100,1)))))</f>
        <v>-48.7</v>
      </c>
      <c r="F22" s="42">
        <f>IF(AND('当年度'!F22=0,'前年度'!F22=0),"",IF('前年度'!F22=0,"皆増",IF('当年度'!F22=0,"皆減",IF(AND('前年度'!F22&lt;0,'増減額'!F22&gt;0),"黒字転換 ",ROUND('増減額'!F22/'前年度'!F22*100,1)))))</f>
        <v>123.5</v>
      </c>
      <c r="G22" s="42">
        <f>IF(AND('当年度'!G22=0,'前年度'!G22=0),"",IF('前年度'!G22=0,"皆増",IF('当年度'!G22=0,"皆減",IF(AND('前年度'!G22&lt;0,'増減額'!G22&gt;0),"黒字転換 ",ROUND('増減額'!G22/'前年度'!G22*100,1)))))</f>
        <v>-52.1</v>
      </c>
      <c r="H22" s="42">
        <f>IF(AND('当年度'!H22=0,'前年度'!H22=0),"",IF('前年度'!H22=0,"皆増",IF('当年度'!H22=0,"皆減",IF(AND('前年度'!H22&lt;0,'増減額'!H22&gt;0),"黒字転換 ",ROUND('増減額'!H22/'前年度'!H22*100,1)))))</f>
        <v>-208.8</v>
      </c>
      <c r="I22" s="42">
        <f>IF(AND('当年度'!I22=0,'前年度'!I22=0),"",IF('前年度'!I22=0,"皆増",IF('当年度'!I22=0,"皆減",ROUND('増減額'!I22/'前年度'!I22*100,1))))</f>
        <v>10.2</v>
      </c>
      <c r="J22" s="42">
        <f>IF(AND('当年度'!J22=0,'前年度'!J22=0),"",IF('前年度'!J22=0,"皆増 ",IF('当年度'!J22=0,"皆減 ",ROUND('増減額'!J22/'前年度'!J22*100,1))))</f>
      </c>
      <c r="K22" s="42">
        <f>IF(AND('当年度'!K22=0,'前年度'!K22=0),"",IF('前年度'!K22=0,"皆増 ",IF('当年度'!K22=0,"皆減 ",ROUND('増減額'!K22/'前年度'!K22*100,1))))</f>
        <v>164.3</v>
      </c>
      <c r="L22" s="42">
        <f>IF(AND('当年度'!L22=0,'前年度'!L22=0),"",IF('前年度'!L22=0,"皆増",IF('当年度'!L22=0,"皆減",IF(AND('前年度'!L22&lt;0,'増減額'!L22&gt;0),"黒字転換 ",ROUND('増減額'!L22/'前年度'!L22*100,1)))))</f>
        <v>-394.8</v>
      </c>
      <c r="M22" s="42">
        <f>'当年度'!M22-'前年度'!M22</f>
        <v>-4.5</v>
      </c>
      <c r="N22" s="42">
        <f>IF(AND('当年度'!N22=0,'前年度'!N22=0),"",IF('前年度'!N22=0,"皆増",IF('当年度'!N22=0,"皆減",ROUND('増減額'!N22/'前年度'!N22*100,1))))</f>
        <v>-2.7</v>
      </c>
      <c r="O22" s="42">
        <f>IF(AND('当年度'!O22=0,'前年度'!O22=0),"",IF('前年度'!O22=0,"皆増",IF('当年度'!O22=0,"皆減",ROUND('増減額'!O22/'前年度'!O22*100,1))))</f>
        <v>-72.8</v>
      </c>
    </row>
    <row r="23" spans="2:15" ht="21.75" customHeight="1">
      <c r="B23" s="80" t="s">
        <v>28</v>
      </c>
      <c r="C23" s="42">
        <f>IF(AND('当年度'!C23=0,'前年度'!C23=0),"",IF('前年度'!C23=0,"皆増",IF('当年度'!C23=0,"皆減",ROUND('増減額'!C23/'前年度'!C23*100,1))))</f>
        <v>-3.5</v>
      </c>
      <c r="D23" s="42">
        <f>IF(AND('当年度'!D23=0,'前年度'!D23=0),"",IF('前年度'!D23=0,"皆増",IF('当年度'!D23=0,"皆減",ROUND('増減額'!D23/'前年度'!D23*100,1))))</f>
        <v>-2</v>
      </c>
      <c r="E23" s="42">
        <f>IF(AND('当年度'!E23=0,'前年度'!E23=0),"",IF('前年度'!E23=0,"皆増",IF('当年度'!E23=0,"皆減",IF(AND('前年度'!E23&lt;0,'増減額'!E23&gt;0),"黒字転換",ROUND('増減額'!E23/'前年度'!E23*100,1)))))</f>
        <v>-38.3</v>
      </c>
      <c r="F23" s="42">
        <f>IF(AND('当年度'!F23=0,'前年度'!F23=0),"",IF('前年度'!F23=0,"皆増",IF('当年度'!F23=0,"皆減",IF(AND('前年度'!F23&lt;0,'増減額'!F23&gt;0),"黒字転換 ",ROUND('増減額'!F23/'前年度'!F23*100,1)))))</f>
        <v>197.2</v>
      </c>
      <c r="G23" s="42">
        <f>IF(AND('当年度'!G23=0,'前年度'!G23=0),"",IF('前年度'!G23=0,"皆増",IF('当年度'!G23=0,"皆減",IF(AND('前年度'!G23&lt;0,'増減額'!G23&gt;0),"黒字転換 ",ROUND('増減額'!G23/'前年度'!G23*100,1)))))</f>
        <v>-41.5</v>
      </c>
      <c r="H23" s="42">
        <f>IF(AND('当年度'!H23=0,'前年度'!H23=0),"",IF('前年度'!H23=0,"皆増",IF('当年度'!H23=0,"皆減",IF(AND('前年度'!H23&lt;0,'増減額'!H23&gt;0),"黒字転換 ",ROUND('増減額'!H23/'前年度'!H23*100,1)))))</f>
        <v>-175.4</v>
      </c>
      <c r="I23" s="42">
        <f>IF(AND('当年度'!I23=0,'前年度'!I23=0),"",IF('前年度'!I23=0,"皆増",IF('当年度'!I23=0,"皆減",ROUND('増減額'!I23/'前年度'!I23*100,1))))</f>
        <v>-37.6</v>
      </c>
      <c r="J23" s="42">
        <f>IF(AND('当年度'!J23=0,'前年度'!J23=0),"",IF('前年度'!J23=0,"皆増 ",IF('当年度'!J23=0,"皆減 ",ROUND('増減額'!J23/'前年度'!J23*100,1))))</f>
      </c>
      <c r="K23" s="42">
        <f>IF(AND('当年度'!K23=0,'前年度'!K23=0),"",IF('前年度'!K23=0,"皆増 ",IF('当年度'!K23=0,"皆減 ",ROUND('増減額'!K23/'前年度'!K23*100,1))))</f>
        <v>19</v>
      </c>
      <c r="L23" s="42">
        <f>IF(AND('当年度'!L23=0,'前年度'!L23=0),"",IF('前年度'!L23=0,"皆増",IF('当年度'!L23=0,"皆減",IF(AND('前年度'!L23&lt;0,'増減額'!L23&gt;0),"黒字転換 ",ROUND('増減額'!L23/'前年度'!L23*100,1)))))</f>
        <v>-246.4</v>
      </c>
      <c r="M23" s="42">
        <f>'当年度'!M23-'前年度'!M23</f>
        <v>-2.5000000000000004</v>
      </c>
      <c r="N23" s="42">
        <f>IF(AND('当年度'!N23=0,'前年度'!N23=0),"",IF('前年度'!N23=0,"皆増",IF('当年度'!N23=0,"皆減",ROUND('増減額'!N23/'前年度'!N23*100,1))))</f>
        <v>-3.2</v>
      </c>
      <c r="O23" s="42">
        <f>IF(AND('当年度'!O23=0,'前年度'!O23=0),"",IF('前年度'!O23=0,"皆増",IF('当年度'!O23=0,"皆減",ROUND('増減額'!O23/'前年度'!O23*100,1))))</f>
        <v>-70.9</v>
      </c>
    </row>
    <row r="24" spans="2:15" ht="21.75" customHeight="1">
      <c r="B24" s="80" t="s">
        <v>29</v>
      </c>
      <c r="C24" s="42">
        <f>IF(AND('当年度'!C24=0,'前年度'!C24=0),"",IF('前年度'!C24=0,"皆増",IF('当年度'!C24=0,"皆減",ROUND('増減額'!C24/'前年度'!C24*100,1))))</f>
        <v>7.5</v>
      </c>
      <c r="D24" s="42">
        <f>IF(AND('当年度'!D24=0,'前年度'!D24=0),"",IF('前年度'!D24=0,"皆増",IF('当年度'!D24=0,"皆減",ROUND('増減額'!D24/'前年度'!D24*100,1))))</f>
        <v>9.6</v>
      </c>
      <c r="E24" s="42">
        <f>IF(AND('当年度'!E24=0,'前年度'!E24=0),"",IF('前年度'!E24=0,"皆増",IF('当年度'!E24=0,"皆減",IF(AND('前年度'!E24&lt;0,'増減額'!E24&gt;0),"黒字転換",ROUND('増減額'!E24/'前年度'!E24*100,1)))))</f>
        <v>-28.5</v>
      </c>
      <c r="F24" s="42">
        <f>IF(AND('当年度'!F24=0,'前年度'!F24=0),"",IF('前年度'!F24=0,"皆増",IF('当年度'!F24=0,"皆減",IF(AND('前年度'!F24&lt;0,'増減額'!F24&gt;0),"黒字転換 ",ROUND('増減額'!F24/'前年度'!F24*100,1)))))</f>
        <v>-82.6</v>
      </c>
      <c r="G24" s="42">
        <f>IF(AND('当年度'!G24=0,'前年度'!G24=0),"",IF('前年度'!G24=0,"皆増",IF('当年度'!G24=0,"皆減",IF(AND('前年度'!G24&lt;0,'増減額'!G24&gt;0),"黒字転換 ",ROUND('増減額'!G24/'前年度'!G24*100,1)))))</f>
        <v>-27.1</v>
      </c>
      <c r="H24" s="42">
        <f>IF(AND('当年度'!H24=0,'前年度'!H24=0),"",IF('前年度'!H24=0,"皆増",IF('当年度'!H24=0,"皆減",IF(AND('前年度'!H24&lt;0,'増減額'!H24&gt;0),"黒字転換 ",ROUND('増減額'!H24/'前年度'!H24*100,1)))))</f>
        <v>-224.5</v>
      </c>
      <c r="I24" s="42">
        <f>IF(AND('当年度'!I24=0,'前年度'!I24=0),"",IF('前年度'!I24=0,"皆増",IF('当年度'!I24=0,"皆減",ROUND('増減額'!I24/'前年度'!I24*100,1))))</f>
        <v>-22.2</v>
      </c>
      <c r="J24" s="42">
        <f>IF(AND('当年度'!J24=0,'前年度'!J24=0),"",IF('前年度'!J24=0,"皆増 ",IF('当年度'!J24=0,"皆減 ",ROUND('増減額'!J24/'前年度'!J24*100,1))))</f>
      </c>
      <c r="K24" s="42">
        <f>IF(AND('当年度'!K24=0,'前年度'!K24=0),"",IF('前年度'!K24=0,"皆増 ",IF('当年度'!K24=0,"皆減 ",ROUND('増減額'!K24/'前年度'!K24*100,1))))</f>
        <v>-17.9</v>
      </c>
      <c r="L24" s="42">
        <f>IF(AND('当年度'!L24=0,'前年度'!L24=0),"",IF('前年度'!L24=0,"皆増",IF('当年度'!L24=0,"皆減",IF(AND('前年度'!L24&lt;0,'増減額'!L24&gt;0),"黒字転換 ",ROUND('増減額'!L24/'前年度'!L24*100,1)))))</f>
        <v>34.8</v>
      </c>
      <c r="M24" s="42">
        <f>'当年度'!M24-'前年度'!M24</f>
        <v>-1.9999999999999991</v>
      </c>
      <c r="N24" s="42">
        <f>IF(AND('当年度'!N24=0,'前年度'!N24=0),"",IF('前年度'!N24=0,"皆増",IF('当年度'!N24=0,"皆減",ROUND('増減額'!N24/'前年度'!N24*100,1))))</f>
        <v>-3.3</v>
      </c>
      <c r="O24" s="42">
        <f>IF(AND('当年度'!O24=0,'前年度'!O24=0),"",IF('前年度'!O24=0,"皆増",IF('当年度'!O24=0,"皆減",ROUND('増減額'!O24/'前年度'!O24*100,1))))</f>
      </c>
    </row>
    <row r="25" spans="2:15" ht="21.75" customHeight="1">
      <c r="B25" s="80" t="s">
        <v>30</v>
      </c>
      <c r="C25" s="42">
        <f>IF(AND('当年度'!C25=0,'前年度'!C25=0),"",IF('前年度'!C25=0,"皆増",IF('当年度'!C25=0,"皆減",ROUND('増減額'!C25/'前年度'!C25*100,1))))</f>
        <v>-5.6</v>
      </c>
      <c r="D25" s="42">
        <f>IF(AND('当年度'!D25=0,'前年度'!D25=0),"",IF('前年度'!D25=0,"皆増",IF('当年度'!D25=0,"皆減",ROUND('増減額'!D25/'前年度'!D25*100,1))))</f>
        <v>-6</v>
      </c>
      <c r="E25" s="42">
        <f>IF(AND('当年度'!E25=0,'前年度'!E25=0),"",IF('前年度'!E25=0,"皆増",IF('当年度'!E25=0,"皆減",IF(AND('前年度'!E25&lt;0,'増減額'!E25&gt;0),"黒字転換",ROUND('増減額'!E25/'前年度'!E25*100,1)))))</f>
        <v>3.1</v>
      </c>
      <c r="F25" s="42">
        <f>IF(AND('当年度'!F25=0,'前年度'!F25=0),"",IF('前年度'!F25=0,"皆増",IF('当年度'!F25=0,"皆減",IF(AND('前年度'!F25&lt;0,'増減額'!F25&gt;0),"黒字転換 ",ROUND('増減額'!F25/'前年度'!F25*100,1)))))</f>
        <v>266</v>
      </c>
      <c r="G25" s="42">
        <f>IF(AND('当年度'!G25=0,'前年度'!G25=0),"",IF('前年度'!G25=0,"皆増",IF('当年度'!G25=0,"皆減",IF(AND('前年度'!G25&lt;0,'増減額'!G25&gt;0),"黒字転換 ",ROUND('増減額'!G25/'前年度'!G25*100,1)))))</f>
        <v>-19.6</v>
      </c>
      <c r="H25" s="42">
        <f>IF(AND('当年度'!H25=0,'前年度'!H25=0),"",IF('前年度'!H25=0,"皆増",IF('当年度'!H25=0,"皆減",IF(AND('前年度'!H25&lt;0,'増減額'!H25&gt;0),"黒字転換 ",ROUND('増減額'!H25/'前年度'!H25*100,1)))))</f>
        <v>-452.8</v>
      </c>
      <c r="I25" s="42">
        <f>IF(AND('当年度'!I25=0,'前年度'!I25=0),"",IF('前年度'!I25=0,"皆増",IF('当年度'!I25=0,"皆減",ROUND('増減額'!I25/'前年度'!I25*100,1))))</f>
        <v>-70.1</v>
      </c>
      <c r="J25" s="42">
        <f>IF(AND('当年度'!J25=0,'前年度'!J25=0),"",IF('前年度'!J25=0,"皆増 ",IF('当年度'!J25=0,"皆減 ",ROUND('増減額'!J25/'前年度'!J25*100,1))))</f>
      </c>
      <c r="K25" s="42" t="str">
        <f>IF(AND('当年度'!K25=0,'前年度'!K25=0),"",IF('前年度'!K25=0,"皆増 ",IF('当年度'!K25=0,"皆減 ",ROUND('増減額'!K25/'前年度'!K25*100,1))))</f>
        <v>皆増 </v>
      </c>
      <c r="L25" s="42">
        <f>IF(AND('当年度'!L25=0,'前年度'!L25=0),"",IF('前年度'!L25=0,"皆増",IF('当年度'!L25=0,"皆減",IF(AND('前年度'!L25&lt;0,'増減額'!L25&gt;0),"黒字転換 ",ROUND('増減額'!L25/'前年度'!L25*100,1)))))</f>
        <v>-103.3</v>
      </c>
      <c r="M25" s="42">
        <f>'当年度'!M25-'前年度'!M25</f>
        <v>-1.1999999999999993</v>
      </c>
      <c r="N25" s="42">
        <f>IF(AND('当年度'!N25=0,'前年度'!N25=0),"",IF('前年度'!N25=0,"皆増",IF('当年度'!N25=0,"皆減",ROUND('増減額'!N25/'前年度'!N25*100,1))))</f>
        <v>-2.6</v>
      </c>
      <c r="O25" s="42">
        <f>IF(AND('当年度'!O25=0,'前年度'!O25=0),"",IF('前年度'!O25=0,"皆増",IF('当年度'!O25=0,"皆減",ROUND('増減額'!O25/'前年度'!O25*100,1))))</f>
        <v>-74.6</v>
      </c>
    </row>
    <row r="26" spans="2:15" ht="21.75" customHeight="1">
      <c r="B26" s="80" t="s">
        <v>31</v>
      </c>
      <c r="C26" s="42">
        <f>IF(AND('当年度'!C26=0,'前年度'!C26=0),"",IF('前年度'!C26=0,"皆増",IF('当年度'!C26=0,"皆減",ROUND('増減額'!C26/'前年度'!C26*100,1))))</f>
        <v>2.8</v>
      </c>
      <c r="D26" s="42">
        <f>IF(AND('当年度'!D26=0,'前年度'!D26=0),"",IF('前年度'!D26=0,"皆増",IF('当年度'!D26=0,"皆減",ROUND('増減額'!D26/'前年度'!D26*100,1))))</f>
        <v>7.5</v>
      </c>
      <c r="E26" s="42">
        <f>IF(AND('当年度'!E26=0,'前年度'!E26=0),"",IF('前年度'!E26=0,"皆増",IF('当年度'!E26=0,"皆減",IF(AND('前年度'!E26&lt;0,'増減額'!E26&gt;0),"黒字転換",ROUND('増減額'!E26/'前年度'!E26*100,1)))))</f>
        <v>-42.4</v>
      </c>
      <c r="F26" s="42">
        <f>IF(AND('当年度'!F26=0,'前年度'!F26=0),"",IF('前年度'!F26=0,"皆増",IF('当年度'!F26=0,"皆減",IF(AND('前年度'!F26&lt;0,'増減額'!F26&gt;0),"黒字転換 ",ROUND('増減額'!F26/'前年度'!F26*100,1)))))</f>
        <v>544.7</v>
      </c>
      <c r="G26" s="42">
        <f>IF(AND('当年度'!G26=0,'前年度'!G26=0),"",IF('前年度'!G26=0,"皆増",IF('当年度'!G26=0,"皆減",IF(AND('前年度'!G26&lt;0,'増減額'!G26&gt;0),"黒字転換 ",ROUND('増減額'!G26/'前年度'!G26*100,1)))))</f>
        <v>-45.5</v>
      </c>
      <c r="H26" s="42">
        <f>IF(AND('当年度'!H26=0,'前年度'!H26=0),"",IF('前年度'!H26=0,"皆増",IF('当年度'!H26=0,"皆減",IF(AND('前年度'!H26&lt;0,'増減額'!H26&gt;0),"黒字転換 ",ROUND('増減額'!H26/'前年度'!H26*100,1)))))</f>
        <v>-256.8</v>
      </c>
      <c r="I26" s="42">
        <f>IF(AND('当年度'!I26=0,'前年度'!I26=0),"",IF('前年度'!I26=0,"皆増",IF('当年度'!I26=0,"皆減",ROUND('増減額'!I26/'前年度'!I26*100,1))))</f>
        <v>588.4</v>
      </c>
      <c r="J26" s="42">
        <f>IF(AND('当年度'!J26=0,'前年度'!J26=0),"",IF('前年度'!J26=0,"皆増 ",IF('当年度'!J26=0,"皆減 ",ROUND('増減額'!J26/'前年度'!J26*100,1))))</f>
      </c>
      <c r="K26" s="42">
        <f>IF(AND('当年度'!K26=0,'前年度'!K26=0),"",IF('前年度'!K26=0,"皆増 ",IF('当年度'!K26=0,"皆減 ",ROUND('増減額'!K26/'前年度'!K26*100,1))))</f>
      </c>
      <c r="L26" s="42">
        <f>IF(AND('当年度'!L26=0,'前年度'!L26=0),"",IF('前年度'!L26=0,"皆増",IF('当年度'!L26=0,"皆減",IF(AND('前年度'!L26&lt;0,'増減額'!L26&gt;0),"黒字転換 ",ROUND('増減額'!L26/'前年度'!L26*100,1)))))</f>
        <v>-69.2</v>
      </c>
      <c r="M26" s="42">
        <f>'当年度'!M26-'前年度'!M26</f>
        <v>-8.7</v>
      </c>
      <c r="N26" s="42">
        <f>IF(AND('当年度'!N26=0,'前年度'!N26=0),"",IF('前年度'!N26=0,"皆増",IF('当年度'!N26=0,"皆減",ROUND('増減額'!N26/'前年度'!N26*100,1))))</f>
        <v>-2.5</v>
      </c>
      <c r="O26" s="42">
        <f>IF(AND('当年度'!O26=0,'前年度'!O26=0),"",IF('前年度'!O26=0,"皆増",IF('当年度'!O26=0,"皆減",ROUND('増減額'!O26/'前年度'!O26*100,1))))</f>
        <v>-72.1</v>
      </c>
    </row>
    <row r="27" spans="2:15" ht="21.75" customHeight="1">
      <c r="B27" s="80" t="s">
        <v>32</v>
      </c>
      <c r="C27" s="42">
        <f>IF(AND('当年度'!C27=0,'前年度'!C27=0),"",IF('前年度'!C27=0,"皆増",IF('当年度'!C27=0,"皆減",ROUND('増減額'!C27/'前年度'!C27*100,1))))</f>
        <v>4.1</v>
      </c>
      <c r="D27" s="42">
        <f>IF(AND('当年度'!D27=0,'前年度'!D27=0),"",IF('前年度'!D27=0,"皆増",IF('当年度'!D27=0,"皆減",ROUND('増減額'!D27/'前年度'!D27*100,1))))</f>
        <v>4.8</v>
      </c>
      <c r="E27" s="42">
        <f>IF(AND('当年度'!E27=0,'前年度'!E27=0),"",IF('前年度'!E27=0,"皆増",IF('当年度'!E27=0,"皆減",IF(AND('前年度'!E27&lt;0,'増減額'!E27&gt;0),"黒字転換",ROUND('増減額'!E27/'前年度'!E27*100,1)))))</f>
        <v>-12.5</v>
      </c>
      <c r="F27" s="42">
        <f>IF(AND('当年度'!F27=0,'前年度'!F27=0),"",IF('前年度'!F27=0,"皆増",IF('当年度'!F27=0,"皆減",IF(AND('前年度'!F27&lt;0,'増減額'!F27&gt;0),"黒字転換 ",ROUND('増減額'!F27/'前年度'!F27*100,1)))))</f>
        <v>28.6</v>
      </c>
      <c r="G27" s="42">
        <f>IF(AND('当年度'!G27=0,'前年度'!G27=0),"",IF('前年度'!G27=0,"皆増",IF('当年度'!G27=0,"皆減",IF(AND('前年度'!G27&lt;0,'増減額'!G27&gt;0),"黒字転換 ",ROUND('増減額'!G27/'前年度'!G27*100,1)))))</f>
        <v>-18.8</v>
      </c>
      <c r="H27" s="42">
        <f>IF(AND('当年度'!H27=0,'前年度'!H27=0),"",IF('前年度'!H27=0,"皆増",IF('当年度'!H27=0,"皆減",IF(AND('前年度'!H27&lt;0,'増減額'!H27&gt;0),"黒字転換 ",ROUND('増減額'!H27/'前年度'!H27*100,1)))))</f>
        <v>-152.2</v>
      </c>
      <c r="I27" s="42">
        <f>IF(AND('当年度'!I27=0,'前年度'!I27=0),"",IF('前年度'!I27=0,"皆増",IF('当年度'!I27=0,"皆減",ROUND('増減額'!I27/'前年度'!I27*100,1))))</f>
        <v>57.3</v>
      </c>
      <c r="J27" s="42">
        <f>IF(AND('当年度'!J27=0,'前年度'!J27=0),"",IF('前年度'!J27=0,"皆増 ",IF('当年度'!J27=0,"皆減 ",ROUND('増減額'!J27/'前年度'!J27*100,1))))</f>
      </c>
      <c r="K27" s="42">
        <f>IF(AND('当年度'!K27=0,'前年度'!K27=0),"",IF('前年度'!K27=0,"皆増 ",IF('当年度'!K27=0,"皆減 ",ROUND('増減額'!K27/'前年度'!K27*100,1))))</f>
        <v>271.7</v>
      </c>
      <c r="L27" s="42">
        <f>IF(AND('当年度'!L27=0,'前年度'!L27=0),"",IF('前年度'!L27=0,"皆増",IF('当年度'!L27=0,"皆減",IF(AND('前年度'!L27&lt;0,'増減額'!L27&gt;0),"黒字転換 ",ROUND('増減額'!L27/'前年度'!L27*100,1)))))</f>
        <v>-362.4</v>
      </c>
      <c r="M27" s="42">
        <f>'当年度'!M27-'前年度'!M27</f>
        <v>-0.7000000000000002</v>
      </c>
      <c r="N27" s="42">
        <f>IF(AND('当年度'!N27=0,'前年度'!N27=0),"",IF('前年度'!N27=0,"皆増",IF('当年度'!N27=0,"皆減",ROUND('増減額'!N27/'前年度'!N27*100,1))))</f>
        <v>-3.6</v>
      </c>
      <c r="O27" s="42">
        <f>IF(AND('当年度'!O27=0,'前年度'!O27=0),"",IF('前年度'!O27=0,"皆増",IF('当年度'!O27=0,"皆減",ROUND('増減額'!O27/'前年度'!O27*100,1))))</f>
        <v>-73.6</v>
      </c>
    </row>
    <row r="28" spans="2:15" ht="21.75" customHeight="1">
      <c r="B28" s="80" t="s">
        <v>33</v>
      </c>
      <c r="C28" s="42">
        <f>IF(AND('当年度'!C28=0,'前年度'!C28=0),"",IF('前年度'!C28=0,"皆増",IF('当年度'!C28=0,"皆減",ROUND('増減額'!C28/'前年度'!C28*100,1))))</f>
        <v>1.2</v>
      </c>
      <c r="D28" s="42">
        <f>IF(AND('当年度'!D28=0,'前年度'!D28=0),"",IF('前年度'!D28=0,"皆増",IF('当年度'!D28=0,"皆減",ROUND('増減額'!D28/'前年度'!D28*100,1))))</f>
        <v>1.2</v>
      </c>
      <c r="E28" s="42">
        <f>IF(AND('当年度'!E28=0,'前年度'!E28=0),"",IF('前年度'!E28=0,"皆増",IF('当年度'!E28=0,"皆減",IF(AND('前年度'!E28&lt;0,'増減額'!E28&gt;0),"黒字転換",ROUND('増減額'!E28/'前年度'!E28*100,1)))))</f>
        <v>1.2</v>
      </c>
      <c r="F28" s="42">
        <f>IF(AND('当年度'!F28=0,'前年度'!F28=0),"",IF('前年度'!F28=0,"皆増",IF('当年度'!F28=0,"皆減",IF(AND('前年度'!F28&lt;0,'増減額'!F28&gt;0),"黒字転換 ",ROUND('増減額'!F28/'前年度'!F28*100,1)))))</f>
        <v>63.2</v>
      </c>
      <c r="G28" s="42">
        <f>IF(AND('当年度'!G28=0,'前年度'!G28=0),"",IF('前年度'!G28=0,"皆増",IF('当年度'!G28=0,"皆減",IF(AND('前年度'!G28&lt;0,'増減額'!G28&gt;0),"黒字転換 ",ROUND('増減額'!G28/'前年度'!G28*100,1)))))</f>
        <v>-15.2</v>
      </c>
      <c r="H28" s="42">
        <f>IF(AND('当年度'!H28=0,'前年度'!H28=0),"",IF('前年度'!H28=0,"皆増",IF('当年度'!H28=0,"皆減",IF(AND('前年度'!H28&lt;0,'増減額'!H28&gt;0),"黒字転換 ",ROUND('増減額'!H28/'前年度'!H28*100,1)))))</f>
        <v>-155.5</v>
      </c>
      <c r="I28" s="42">
        <f>IF(AND('当年度'!I28=0,'前年度'!I28=0),"",IF('前年度'!I28=0,"皆増",IF('当年度'!I28=0,"皆減",ROUND('増減額'!I28/'前年度'!I28*100,1))))</f>
        <v>165.6</v>
      </c>
      <c r="J28" s="42">
        <f>IF(AND('当年度'!J28=0,'前年度'!J28=0),"",IF('前年度'!J28=0,"皆増 ",IF('当年度'!J28=0,"皆減 ",ROUND('増減額'!J28/'前年度'!J28*100,1))))</f>
      </c>
      <c r="K28" s="42" t="str">
        <f>IF(AND('当年度'!K28=0,'前年度'!K28=0),"",IF('前年度'!K28=0,"皆増 ",IF('当年度'!K28=0,"皆減 ",ROUND('増減額'!K28/'前年度'!K28*100,1))))</f>
        <v>皆増 </v>
      </c>
      <c r="L28" s="42">
        <f>IF(AND('当年度'!L28=0,'前年度'!L28=0),"",IF('前年度'!L28=0,"皆増",IF('当年度'!L28=0,"皆減",IF(AND('前年度'!L28&lt;0,'増減額'!L28&gt;0),"黒字転換 ",ROUND('増減額'!L28/'前年度'!L28*100,1)))))</f>
        <v>-192.5</v>
      </c>
      <c r="M28" s="42">
        <f>'当年度'!M28-'前年度'!M28</f>
        <v>-0.5999999999999996</v>
      </c>
      <c r="N28" s="42">
        <f>IF(AND('当年度'!N28=0,'前年度'!N28=0),"",IF('前年度'!N28=0,"皆増",IF('当年度'!N28=0,"皆減",ROUND('増減額'!N28/'前年度'!N28*100,1))))</f>
        <v>-3.8</v>
      </c>
      <c r="O28" s="42">
        <f>IF(AND('当年度'!O28=0,'前年度'!O28=0),"",IF('前年度'!O28=0,"皆増",IF('当年度'!O28=0,"皆減",ROUND('増減額'!O28/'前年度'!O28*100,1))))</f>
        <v>-70.1</v>
      </c>
    </row>
    <row r="29" spans="2:15" ht="21.75" customHeight="1">
      <c r="B29" s="80" t="s">
        <v>34</v>
      </c>
      <c r="C29" s="42">
        <f>IF(AND('当年度'!C29=0,'前年度'!C29=0),"",IF('前年度'!C29=0,"皆増",IF('当年度'!C29=0,"皆減",ROUND('増減額'!C29/'前年度'!C29*100,1))))</f>
        <v>-8.1</v>
      </c>
      <c r="D29" s="42">
        <f>IF(AND('当年度'!D29=0,'前年度'!D29=0),"",IF('前年度'!D29=0,"皆増",IF('当年度'!D29=0,"皆減",ROUND('増減額'!D29/'前年度'!D29*100,1))))</f>
        <v>-6.7</v>
      </c>
      <c r="E29" s="42">
        <f>IF(AND('当年度'!E29=0,'前年度'!E29=0),"",IF('前年度'!E29=0,"皆増",IF('当年度'!E29=0,"皆減",IF(AND('前年度'!E29&lt;0,'増減額'!E29&gt;0),"黒字転換",ROUND('増減額'!E29/'前年度'!E29*100,1)))))</f>
        <v>-33.1</v>
      </c>
      <c r="F29" s="42">
        <f>IF(AND('当年度'!F29=0,'前年度'!F29=0),"",IF('前年度'!F29=0,"皆増",IF('当年度'!F29=0,"皆減",IF(AND('前年度'!F29&lt;0,'増減額'!F29&gt;0),"黒字転換 ",ROUND('増減額'!F29/'前年度'!F29*100,1)))))</f>
        <v>-84</v>
      </c>
      <c r="G29" s="42">
        <f>IF(AND('当年度'!G29=0,'前年度'!G29=0),"",IF('前年度'!G29=0,"皆増",IF('当年度'!G29=0,"皆減",IF(AND('前年度'!G29&lt;0,'増減額'!G29&gt;0),"黒字転換 ",ROUND('増減額'!G29/'前年度'!G29*100,1)))))</f>
        <v>-7.9</v>
      </c>
      <c r="H29" s="42">
        <f>IF(AND('当年度'!H29=0,'前年度'!H29=0),"",IF('前年度'!H29=0,"皆増",IF('当年度'!H29=0,"皆減",IF(AND('前年度'!H29&lt;0,'増減額'!H29&gt;0),"黒字転換 ",ROUND('増減額'!H29/'前年度'!H29*100,1)))))</f>
        <v>-287</v>
      </c>
      <c r="I29" s="42">
        <f>IF(AND('当年度'!I29=0,'前年度'!I29=0),"",IF('前年度'!I29=0,"皆増",IF('当年度'!I29=0,"皆減",ROUND('増減額'!I29/'前年度'!I29*100,1))))</f>
        <v>-37.7</v>
      </c>
      <c r="J29" s="42">
        <f>IF(AND('当年度'!J29=0,'前年度'!J29=0),"",IF('前年度'!J29=0,"皆増 ",IF('当年度'!J29=0,"皆減 ",ROUND('増減額'!J29/'前年度'!J29*100,1))))</f>
      </c>
      <c r="K29" s="42">
        <f>IF(AND('当年度'!K29=0,'前年度'!K29=0),"",IF('前年度'!K29=0,"皆増 ",IF('当年度'!K29=0,"皆減 ",ROUND('増減額'!K29/'前年度'!K29*100,1))))</f>
      </c>
      <c r="L29" s="42">
        <f>IF(AND('当年度'!L29=0,'前年度'!L29=0),"",IF('前年度'!L29=0,"皆増",IF('当年度'!L29=0,"皆減",IF(AND('前年度'!L29&lt;0,'増減額'!L29&gt;0),"黒字転換 ",ROUND('増減額'!L29/'前年度'!L29*100,1)))))</f>
        <v>-45</v>
      </c>
      <c r="M29" s="42">
        <f>'当年度'!M29-'前年度'!M29</f>
        <v>-0.2999999999999998</v>
      </c>
      <c r="N29" s="42">
        <f>IF(AND('当年度'!N29=0,'前年度'!N29=0),"",IF('前年度'!N29=0,"皆増",IF('当年度'!N29=0,"皆減",ROUND('増減額'!N29/'前年度'!N29*100,1))))</f>
        <v>-2.6</v>
      </c>
      <c r="O29" s="42">
        <f>IF(AND('当年度'!O29=0,'前年度'!O29=0),"",IF('前年度'!O29=0,"皆増",IF('当年度'!O29=0,"皆減",ROUND('増減額'!O29/'前年度'!O29*100,1))))</f>
        <v>-72.2</v>
      </c>
    </row>
    <row r="30" spans="2:15" ht="21.75" customHeight="1">
      <c r="B30" s="80" t="s">
        <v>45</v>
      </c>
      <c r="C30" s="42">
        <f>IF(AND('当年度'!C30=0,'前年度'!C30=0),"",IF('前年度'!C30=0,"皆増",IF('当年度'!C30=0,"皆減",ROUND('増減額'!C30/'前年度'!C30*100,1))))</f>
        <v>-3.7</v>
      </c>
      <c r="D30" s="42">
        <f>IF(AND('当年度'!D30=0,'前年度'!D30=0),"",IF('前年度'!D30=0,"皆増",IF('当年度'!D30=0,"皆減",ROUND('増減額'!D30/'前年度'!D30*100,1))))</f>
        <v>-3.1</v>
      </c>
      <c r="E30" s="42">
        <f>IF(AND('当年度'!E30=0,'前年度'!E30=0),"",IF('前年度'!E30=0,"皆増",IF('当年度'!E30=0,"皆減",IF(AND('前年度'!E30&lt;0,'増減額'!E30&gt;0),"黒字転換",ROUND('増減額'!E30/'前年度'!E30*100,1)))))</f>
        <v>-17.2</v>
      </c>
      <c r="F30" s="42">
        <f>IF(AND('当年度'!F30=0,'前年度'!F30=0),"",IF('前年度'!F30=0,"皆増",IF('当年度'!F30=0,"皆減",IF(AND('前年度'!F30&lt;0,'増減額'!F30&gt;0),"黒字転換 ",ROUND('増減額'!F30/'前年度'!F30*100,1)))))</f>
        <v>206.5</v>
      </c>
      <c r="G30" s="42">
        <f>IF(AND('当年度'!G30=0,'前年度'!G30=0),"",IF('前年度'!G30=0,"皆増",IF('当年度'!G30=0,"皆減",IF(AND('前年度'!G30&lt;0,'増減額'!G30&gt;0),"黒字転換 ",ROUND('増減額'!G30/'前年度'!G30*100,1)))))</f>
        <v>-19.1</v>
      </c>
      <c r="H30" s="42">
        <f>IF(AND('当年度'!H30=0,'前年度'!H30=0),"",IF('前年度'!H30=0,"皆増",IF('当年度'!H30=0,"皆減",IF(AND('前年度'!H30&lt;0,'増減額'!H30&gt;0),"黒字転換 ",ROUND('増減額'!H30/'前年度'!H30*100,1)))))</f>
        <v>-448.3</v>
      </c>
      <c r="I30" s="42">
        <f>IF(AND('当年度'!I30=0,'前年度'!I30=0),"",IF('前年度'!I30=0,"皆増",IF('当年度'!I30=0,"皆減",ROUND('増減額'!I30/'前年度'!I30*100,1))))</f>
        <v>-74.9</v>
      </c>
      <c r="J30" s="42" t="str">
        <f>IF(AND('当年度'!J30=0,'前年度'!J30=0),"",IF('前年度'!J30=0,"皆増 ",IF('当年度'!J30=0,"皆減 ",ROUND('増減額'!J30/'前年度'!J30*100,1))))</f>
        <v>皆増 </v>
      </c>
      <c r="K30" s="42" t="str">
        <f>IF(AND('当年度'!K30=0,'前年度'!K30=0),"",IF('前年度'!K30=0,"皆増 ",IF('当年度'!K30=0,"皆減 ",ROUND('増減額'!K30/'前年度'!K30*100,1))))</f>
        <v>皆増 </v>
      </c>
      <c r="L30" s="42">
        <f>IF(AND('当年度'!L30=0,'前年度'!L30=0),"",IF('前年度'!L30=0,"皆増",IF('当年度'!L30=0,"皆減",IF(AND('前年度'!L30&lt;0,'増減額'!L30&gt;0),"黒字転換 ",ROUND('増減額'!L30/'前年度'!L30*100,1)))))</f>
        <v>-97.9</v>
      </c>
      <c r="M30" s="42">
        <f>'当年度'!M30-'前年度'!M30</f>
        <v>-1.2000000000000002</v>
      </c>
      <c r="N30" s="42">
        <f>IF(AND('当年度'!N30=0,'前年度'!N30=0),"",IF('前年度'!N30=0,"皆増",IF('当年度'!N30=0,"皆減",ROUND('増減額'!N30/'前年度'!N30*100,1))))</f>
        <v>-4.1</v>
      </c>
      <c r="O30" s="42">
        <f>IF(AND('当年度'!O30=0,'前年度'!O30=0),"",IF('前年度'!O30=0,"皆増",IF('当年度'!O30=0,"皆減",ROUND('増減額'!O30/'前年度'!O30*100,1))))</f>
        <v>-74.7</v>
      </c>
    </row>
    <row r="31" spans="2:15" ht="21.75" customHeight="1">
      <c r="B31" s="80" t="s">
        <v>46</v>
      </c>
      <c r="C31" s="42">
        <f>IF(AND('当年度'!C31=0,'前年度'!C31=0),"",IF('前年度'!C31=0,"皆増",IF('当年度'!C31=0,"皆減",ROUND('増減額'!C31/'前年度'!C31*100,1))))</f>
        <v>-2.3</v>
      </c>
      <c r="D31" s="42">
        <f>IF(AND('当年度'!D31=0,'前年度'!D31=0),"",IF('前年度'!D31=0,"皆増",IF('当年度'!D31=0,"皆減",ROUND('増減額'!D31/'前年度'!D31*100,1))))</f>
        <v>-1.8</v>
      </c>
      <c r="E31" s="42">
        <f>IF(AND('当年度'!E31=0,'前年度'!E31=0),"",IF('前年度'!E31=0,"皆増",IF('当年度'!E31=0,"皆減",IF(AND('前年度'!E31&lt;0,'増減額'!E31&gt;0),"黒字転換",ROUND('増減額'!E31/'前年度'!E31*100,1)))))</f>
        <v>-14.2</v>
      </c>
      <c r="F31" s="42">
        <f>IF(AND('当年度'!F31=0,'前年度'!F31=0),"",IF('前年度'!F31=0,"皆増",IF('当年度'!F31=0,"皆減",IF(AND('前年度'!F31&lt;0,'増減額'!F31&gt;0),"黒字転換 ",ROUND('増減額'!F31/'前年度'!F31*100,1)))))</f>
        <v>165.4</v>
      </c>
      <c r="G31" s="42">
        <f>IF(AND('当年度'!G31=0,'前年度'!G31=0),"",IF('前年度'!G31=0,"皆増",IF('当年度'!G31=0,"皆減",IF(AND('前年度'!G31&lt;0,'増減額'!G31&gt;0),"黒字転換 ",ROUND('増減額'!G31/'前年度'!G31*100,1)))))</f>
        <v>-25.2</v>
      </c>
      <c r="H31" s="42">
        <f>IF(AND('当年度'!H31=0,'前年度'!H31=0),"",IF('前年度'!H31=0,"皆増",IF('当年度'!H31=0,"皆減",IF(AND('前年度'!H31&lt;0,'増減額'!H31&gt;0),"黒字転換 ",ROUND('増減額'!H31/'前年度'!H31*100,1)))))</f>
        <v>-147.5</v>
      </c>
      <c r="I31" s="42">
        <f>IF(AND('当年度'!I31=0,'前年度'!I31=0),"",IF('前年度'!I31=0,"皆増",IF('当年度'!I31=0,"皆減",ROUND('増減額'!I31/'前年度'!I31*100,1))))</f>
        <v>-99.9</v>
      </c>
      <c r="J31" s="42">
        <f>IF(AND('当年度'!J31=0,'前年度'!J31=0),"",IF('前年度'!J31=0,"皆増 ",IF('当年度'!J31=0,"皆減 ",ROUND('増減額'!J31/'前年度'!J31*100,1))))</f>
      </c>
      <c r="K31" s="42">
        <f>IF(AND('当年度'!K31=0,'前年度'!K31=0),"",IF('前年度'!K31=0,"皆増 ",IF('当年度'!K31=0,"皆減 ",ROUND('増減額'!K31/'前年度'!K31*100,1))))</f>
      </c>
      <c r="L31" s="42">
        <f>IF(AND('当年度'!L31=0,'前年度'!L31=0),"",IF('前年度'!L31=0,"皆増",IF('当年度'!L31=0,"皆減",IF(AND('前年度'!L31&lt;0,'増減額'!L31&gt;0),"黒字転換 ",ROUND('増減額'!L31/'前年度'!L31*100,1)))))</f>
        <v>-117</v>
      </c>
      <c r="M31" s="42">
        <f>'当年度'!M31-'前年度'!M31</f>
        <v>-1.4000000000000004</v>
      </c>
      <c r="N31" s="42">
        <f>IF(AND('当年度'!N31=0,'前年度'!N31=0),"",IF('前年度'!N31=0,"皆増",IF('当年度'!N31=0,"皆減",ROUND('増減額'!N31/'前年度'!N31*100,1))))</f>
        <v>-3.8</v>
      </c>
      <c r="O31" s="42">
        <f>IF(AND('当年度'!O31=0,'前年度'!O31=0),"",IF('前年度'!O31=0,"皆増",IF('当年度'!O31=0,"皆減",ROUND('増減額'!O31/'前年度'!O31*100,1))))</f>
        <v>-74.3</v>
      </c>
    </row>
    <row r="32" spans="2:15" ht="21.75" customHeight="1">
      <c r="B32" s="80" t="s">
        <v>47</v>
      </c>
      <c r="C32" s="42">
        <f>IF(AND('当年度'!C32=0,'前年度'!C32=0),"",IF('前年度'!C32=0,"皆増",IF('当年度'!C32=0,"皆減",ROUND('増減額'!C32/'前年度'!C32*100,1))))</f>
        <v>2.3</v>
      </c>
      <c r="D32" s="42">
        <f>IF(AND('当年度'!D32=0,'前年度'!D32=0),"",IF('前年度'!D32=0,"皆増",IF('当年度'!D32=0,"皆減",ROUND('増減額'!D32/'前年度'!D32*100,1))))</f>
        <v>1.9</v>
      </c>
      <c r="E32" s="42">
        <f>IF(AND('当年度'!E32=0,'前年度'!E32=0),"",IF('前年度'!E32=0,"皆増",IF('当年度'!E32=0,"皆減",IF(AND('前年度'!E32&lt;0,'増減額'!E32&gt;0),"黒字転換",ROUND('増減額'!E32/'前年度'!E32*100,1)))))</f>
        <v>8.4</v>
      </c>
      <c r="F32" s="42">
        <f>IF(AND('当年度'!F32=0,'前年度'!F32=0),"",IF('前年度'!F32=0,"皆増",IF('当年度'!F32=0,"皆減",IF(AND('前年度'!F32&lt;0,'増減額'!F32&gt;0),"黒字転換 ",ROUND('増減額'!F32/'前年度'!F32*100,1)))))</f>
        <v>28.5</v>
      </c>
      <c r="G32" s="42">
        <f>IF(AND('当年度'!G32=0,'前年度'!G32=0),"",IF('前年度'!G32=0,"皆増",IF('当年度'!G32=0,"皆減",IF(AND('前年度'!G32&lt;0,'増減額'!G32&gt;0),"黒字転換 ",ROUND('増減額'!G32/'前年度'!G32*100,1)))))</f>
        <v>7.5</v>
      </c>
      <c r="H32" s="42">
        <f>IF(AND('当年度'!H32=0,'前年度'!H32=0),"",IF('前年度'!H32=0,"皆増",IF('当年度'!H32=0,"皆減",IF(AND('前年度'!H32&lt;0,'増減額'!H32&gt;0),"黒字転換 ",ROUND('増減額'!H32/'前年度'!H32*100,1)))))</f>
        <v>84.9</v>
      </c>
      <c r="I32" s="42">
        <f>IF(AND('当年度'!I32=0,'前年度'!I32=0),"",IF('前年度'!I32=0,"皆増",IF('当年度'!I32=0,"皆減",ROUND('増減額'!I32/'前年度'!I32*100,1))))</f>
        <v>-3.1</v>
      </c>
      <c r="J32" s="42">
        <f>IF(AND('当年度'!J32=0,'前年度'!J32=0),"",IF('前年度'!J32=0,"皆増 ",IF('当年度'!J32=0,"皆減 ",ROUND('増減額'!J32/'前年度'!J32*100,1))))</f>
      </c>
      <c r="K32" s="42">
        <f>IF(AND('当年度'!K32=0,'前年度'!K32=0),"",IF('前年度'!K32=0,"皆増 ",IF('当年度'!K32=0,"皆減 ",ROUND('増減額'!K32/'前年度'!K32*100,1))))</f>
        <v>180.7</v>
      </c>
      <c r="L32" s="42">
        <f>IF(AND('当年度'!L32=0,'前年度'!L32=0),"",IF('前年度'!L32=0,"皆増",IF('当年度'!L32=0,"皆減",IF(AND('前年度'!L32&lt;0,'増減額'!L32&gt;0),"黒字転換 ",ROUND('増減額'!L32/'前年度'!L32*100,1)))))</f>
        <v>-163.5</v>
      </c>
      <c r="M32" s="42">
        <f>'当年度'!M32-'前年度'!M32</f>
        <v>0.9000000000000004</v>
      </c>
      <c r="N32" s="42">
        <f>IF(AND('当年度'!N32=0,'前年度'!N32=0),"",IF('前年度'!N32=0,"皆増",IF('当年度'!N32=0,"皆減",ROUND('増減額'!N32/'前年度'!N32*100,1))))</f>
        <v>-2.9</v>
      </c>
      <c r="O32" s="42">
        <f>IF(AND('当年度'!O32=0,'前年度'!O32=0),"",IF('前年度'!O32=0,"皆増",IF('当年度'!O32=0,"皆減",ROUND('増減額'!O32/'前年度'!O32*100,1))))</f>
        <v>-73.1</v>
      </c>
    </row>
    <row r="33" spans="2:15" ht="21.75" customHeight="1">
      <c r="B33" s="80" t="s">
        <v>35</v>
      </c>
      <c r="C33" s="42">
        <f>IF(AND('当年度'!C33=0,'前年度'!C33=0),"",IF('前年度'!C33=0,"皆増",IF('当年度'!C33=0,"皆減",ROUND('増減額'!C33/'前年度'!C33*100,1))))</f>
        <v>-8.3</v>
      </c>
      <c r="D33" s="42">
        <f>IF(AND('当年度'!D33=0,'前年度'!D33=0),"",IF('前年度'!D33=0,"皆増",IF('当年度'!D33=0,"皆減",ROUND('増減額'!D33/'前年度'!D33*100,1))))</f>
        <v>-6.7</v>
      </c>
      <c r="E33" s="42">
        <f>IF(AND('当年度'!E33=0,'前年度'!E33=0),"",IF('前年度'!E33=0,"皆増",IF('当年度'!E33=0,"皆減",IF(AND('前年度'!E33&lt;0,'増減額'!E33&gt;0),"黒字転換",ROUND('増減額'!E33/'前年度'!E33*100,1)))))</f>
        <v>-27.5</v>
      </c>
      <c r="F33" s="42">
        <f>IF(AND('当年度'!F33=0,'前年度'!F33=0),"",IF('前年度'!F33=0,"皆増",IF('当年度'!F33=0,"皆減",IF(AND('前年度'!F33&lt;0,'増減額'!F33&gt;0),"黒字転換 ",ROUND('増減額'!F33/'前年度'!F33*100,1)))))</f>
        <v>31.9</v>
      </c>
      <c r="G33" s="42">
        <f>IF(AND('当年度'!G33=0,'前年度'!G33=0),"",IF('前年度'!G33=0,"皆増",IF('当年度'!G33=0,"皆減",IF(AND('前年度'!G33&lt;0,'増減額'!G33&gt;0),"黒字転換 ",ROUND('増減額'!G33/'前年度'!G33*100,1)))))</f>
        <v>-37.4</v>
      </c>
      <c r="H33" s="42">
        <f>IF(AND('当年度'!H33=0,'前年度'!H33=0),"",IF('前年度'!H33=0,"皆増",IF('当年度'!H33=0,"皆減",IF(AND('前年度'!H33&lt;0,'増減額'!H33&gt;0),"黒字転換 ",ROUND('増減額'!H33/'前年度'!H33*100,1)))))</f>
        <v>-186.6</v>
      </c>
      <c r="I33" s="42">
        <f>IF(AND('当年度'!I33=0,'前年度'!I33=0),"",IF('前年度'!I33=0,"皆増",IF('当年度'!I33=0,"皆減",ROUND('増減額'!I33/'前年度'!I33*100,1))))</f>
        <v>-27.5</v>
      </c>
      <c r="J33" s="42">
        <f>IF(AND('当年度'!J33=0,'前年度'!J33=0),"",IF('前年度'!J33=0,"皆増 ",IF('当年度'!J33=0,"皆減 ",ROUND('増減額'!J33/'前年度'!J33*100,1))))</f>
      </c>
      <c r="K33" s="42" t="str">
        <f>IF(AND('当年度'!K33=0,'前年度'!K33=0),"",IF('前年度'!K33=0,"皆増 ",IF('当年度'!K33=0,"皆減 ",ROUND('増減額'!K33/'前年度'!K33*100,1))))</f>
        <v>皆増 </v>
      </c>
      <c r="L33" s="42">
        <f>IF(AND('当年度'!L33=0,'前年度'!L33=0),"",IF('前年度'!L33=0,"皆増",IF('当年度'!L33=0,"皆減",IF(AND('前年度'!L33&lt;0,'増減額'!L33&gt;0),"黒字転換 ",ROUND('増減額'!L33/'前年度'!L33*100,1)))))</f>
        <v>-212.9</v>
      </c>
      <c r="M33" s="42">
        <f>'当年度'!M33-'前年度'!M33</f>
        <v>-4.1</v>
      </c>
      <c r="N33" s="42">
        <f>IF(AND('当年度'!N33=0,'前年度'!N33=0),"",IF('前年度'!N33=0,"皆増",IF('当年度'!N33=0,"皆減",ROUND('増減額'!N33/'前年度'!N33*100,1))))</f>
        <v>-3.4</v>
      </c>
      <c r="O33" s="42">
        <f>IF(AND('当年度'!O33=0,'前年度'!O33=0),"",IF('前年度'!O33=0,"皆増",IF('当年度'!O33=0,"皆減",ROUND('増減額'!O33/'前年度'!O33*100,1))))</f>
        <v>-74.6</v>
      </c>
    </row>
    <row r="34" spans="2:15" ht="21.75" customHeight="1">
      <c r="B34" s="80" t="s">
        <v>36</v>
      </c>
      <c r="C34" s="42">
        <f>IF(AND('当年度'!C34=0,'前年度'!C34=0),"",IF('前年度'!C34=0,"皆増",IF('当年度'!C34=0,"皆減",ROUND('増減額'!C34/'前年度'!C34*100,1))))</f>
        <v>-6.4</v>
      </c>
      <c r="D34" s="42">
        <f>IF(AND('当年度'!D34=0,'前年度'!D34=0),"",IF('前年度'!D34=0,"皆増",IF('当年度'!D34=0,"皆減",ROUND('増減額'!D34/'前年度'!D34*100,1))))</f>
        <v>-3.2</v>
      </c>
      <c r="E34" s="42">
        <f>IF(AND('当年度'!E34=0,'前年度'!E34=0),"",IF('前年度'!E34=0,"皆増",IF('当年度'!E34=0,"皆減",IF(AND('前年度'!E34&lt;0,'増減額'!E34&gt;0),"黒字転換",ROUND('増減額'!E34/'前年度'!E34*100,1)))))</f>
        <v>-42.9</v>
      </c>
      <c r="F34" s="42">
        <f>IF(AND('当年度'!F34=0,'前年度'!F34=0),"",IF('前年度'!F34=0,"皆増",IF('当年度'!F34=0,"皆減",IF(AND('前年度'!F34&lt;0,'増減額'!F34&gt;0),"黒字転換 ",ROUND('増減額'!F34/'前年度'!F34*100,1)))))</f>
        <v>24.5</v>
      </c>
      <c r="G34" s="42">
        <f>IF(AND('当年度'!G34=0,'前年度'!G34=0),"",IF('前年度'!G34=0,"皆増",IF('当年度'!G34=0,"皆減",IF(AND('前年度'!G34&lt;0,'増減額'!G34&gt;0),"黒字転換 ",ROUND('増減額'!G34/'前年度'!G34*100,1)))))</f>
        <v>-45</v>
      </c>
      <c r="H34" s="42">
        <f>IF(AND('当年度'!H34=0,'前年度'!H34=0),"",IF('前年度'!H34=0,"皆増",IF('当年度'!H34=0,"皆減",IF(AND('前年度'!H34&lt;0,'増減額'!H34&gt;0),"黒字転換 ",ROUND('増減額'!H34/'前年度'!H34*100,1)))))</f>
        <v>-223.8</v>
      </c>
      <c r="I34" s="42">
        <f>IF(AND('当年度'!I34=0,'前年度'!I34=0),"",IF('前年度'!I34=0,"皆増",IF('当年度'!I34=0,"皆減",ROUND('増減額'!I34/'前年度'!I34*100,1))))</f>
        <v>3.3</v>
      </c>
      <c r="J34" s="42">
        <f>IF(AND('当年度'!J34=0,'前年度'!J34=0),"",IF('前年度'!J34=0,"皆増 ",IF('当年度'!J34=0,"皆減 ",ROUND('増減額'!J34/'前年度'!J34*100,1))))</f>
      </c>
      <c r="K34" s="42" t="str">
        <f>IF(AND('当年度'!K34=0,'前年度'!K34=0),"",IF('前年度'!K34=0,"皆増 ",IF('当年度'!K34=0,"皆減 ",ROUND('増減額'!K34/'前年度'!K34*100,1))))</f>
        <v>皆減 </v>
      </c>
      <c r="L34" s="42">
        <f>IF(AND('当年度'!L34=0,'前年度'!L34=0),"",IF('前年度'!L34=0,"皆増",IF('当年度'!L34=0,"皆減",IF(AND('前年度'!L34&lt;0,'増減額'!L34&gt;0),"黒字転換 ",ROUND('増減額'!L34/'前年度'!L34*100,1)))))</f>
        <v>-465.7</v>
      </c>
      <c r="M34" s="42">
        <f>'当年度'!M34-'前年度'!M34</f>
        <v>-6.199999999999999</v>
      </c>
      <c r="N34" s="42">
        <f>IF(AND('当年度'!N34=0,'前年度'!N34=0),"",IF('前年度'!N34=0,"皆増",IF('当年度'!N34=0,"皆減",ROUND('増減額'!N34/'前年度'!N34*100,1))))</f>
        <v>-2.4</v>
      </c>
      <c r="O34" s="42">
        <f>IF(AND('当年度'!O34=0,'前年度'!O34=0),"",IF('前年度'!O34=0,"皆増",IF('当年度'!O34=0,"皆減",ROUND('増減額'!O34/'前年度'!O34*100,1))))</f>
        <v>-73.7</v>
      </c>
    </row>
    <row r="35" spans="2:15" ht="21.75" customHeight="1">
      <c r="B35" s="83" t="s">
        <v>37</v>
      </c>
      <c r="C35" s="44">
        <f>IF(AND('当年度'!C35=0,'前年度'!C35=0),"",IF('前年度'!C35=0,"皆増",IF('当年度'!C35=0,"皆減",ROUND('増減額'!C35/'前年度'!C35*100,1))))</f>
        <v>-1.2</v>
      </c>
      <c r="D35" s="44">
        <f>IF(AND('当年度'!D35=0,'前年度'!D35=0),"",IF('前年度'!D35=0,"皆増",IF('当年度'!D35=0,"皆減",ROUND('増減額'!D35/'前年度'!D35*100,1))))</f>
        <v>0</v>
      </c>
      <c r="E35" s="44">
        <f>IF(AND('当年度'!E35=0,'前年度'!E35=0),"",IF('前年度'!E35=0,"皆増",IF('当年度'!E35=0,"皆減",IF(AND('前年度'!E35&lt;0,'増減額'!E35&gt;0),"黒字転換",ROUND('増減額'!E35/'前年度'!E35*100,1)))))</f>
        <v>-25.9</v>
      </c>
      <c r="F35" s="44">
        <f>IF(AND('当年度'!F35=0,'前年度'!F35=0),"",IF('前年度'!F35=0,"皆増",IF('当年度'!F35=0,"皆減",IF(AND('前年度'!F35&lt;0,'増減額'!F35&gt;0),"黒字転換 ",ROUND('増減額'!F35/'前年度'!F35*100,1)))))</f>
        <v>-13.5</v>
      </c>
      <c r="G35" s="44">
        <f>IF(AND('当年度'!G35=0,'前年度'!G35=0),"",IF('前年度'!G35=0,"皆増",IF('当年度'!G35=0,"皆減",IF(AND('前年度'!G35&lt;0,'増減額'!G35&gt;0),"黒字転換 ",ROUND('増減額'!G35/'前年度'!G35*100,1)))))</f>
        <v>-28.4</v>
      </c>
      <c r="H35" s="44">
        <f>IF(AND('当年度'!H35=0,'前年度'!H35=0),"",IF('前年度'!H35=0,"皆増",IF('当年度'!H35=0,"皆減",IF(AND('前年度'!H35&lt;0,'増減額'!H35&gt;0),"黒字転換 ",ROUND('増減額'!H35/'前年度'!H35*100,1)))))</f>
        <v>-181</v>
      </c>
      <c r="I35" s="44">
        <f>IF(AND('当年度'!I35=0,'前年度'!I35=0),"",IF('前年度'!I35=0,"皆増",IF('当年度'!I35=0,"皆減",ROUND('増減額'!I35/'前年度'!I35*100,1))))</f>
        <v>-4.5</v>
      </c>
      <c r="J35" s="44" t="str">
        <f>IF(AND('当年度'!J35=0,'前年度'!J35=0),"",IF('前年度'!J35=0,"皆増 ",IF('当年度'!J35=0,"皆減 ",ROUND('増減額'!J35/'前年度'!J35*100,1))))</f>
        <v>皆減 </v>
      </c>
      <c r="K35" s="44">
        <f>IF(AND('当年度'!K35=0,'前年度'!K35=0),"",IF('前年度'!K35=0,"皆増 ",IF('当年度'!K35=0,"皆減 ",ROUND('増減額'!K35/'前年度'!K35*100,1))))</f>
        <v>29.5</v>
      </c>
      <c r="L35" s="44">
        <f>IF(AND('当年度'!L35=0,'前年度'!L35=0),"",IF('前年度'!L35=0,"皆増",IF('当年度'!L35=0,"皆減",IF(AND('前年度'!L35&lt;0,'増減額'!L35&gt;0),"黒字転換 ",ROUND('増減額'!L35/'前年度'!L35*100,1)))))</f>
        <v>-118.6</v>
      </c>
      <c r="M35" s="44">
        <f>'当年度'!M35-'前年度'!M35</f>
        <v>-1.2000000000000002</v>
      </c>
      <c r="N35" s="44">
        <f>IF(AND('当年度'!N35=0,'前年度'!N35=0),"",IF('前年度'!N35=0,"皆増",IF('当年度'!N35=0,"皆減",ROUND('増減額'!N35/'前年度'!N35*100,1))))</f>
        <v>-2.2</v>
      </c>
      <c r="O35" s="44">
        <f>IF(AND('当年度'!O35=0,'前年度'!O35=0),"",IF('前年度'!O35=0,"皆増",IF('当年度'!O35=0,"皆減",ROUND('増減額'!O35/'前年度'!O35*100,1))))</f>
        <v>-71.7</v>
      </c>
    </row>
    <row r="36" spans="2:15" ht="21.75" customHeight="1">
      <c r="B36" s="83" t="s">
        <v>52</v>
      </c>
      <c r="C36" s="44">
        <f>IF(AND('当年度'!C36=0,'前年度'!C36=0),"",IF('前年度'!C36=0,"皆増",IF('当年度'!C36=0,"皆減",ROUND('増減額'!C36/'前年度'!C36*100,1))))</f>
        <v>-1.3</v>
      </c>
      <c r="D36" s="44">
        <f>IF(AND('当年度'!D36=0,'前年度'!D36=0),"",IF('前年度'!D36=0,"皆増",IF('当年度'!D36=0,"皆減",ROUND('増減額'!D36/'前年度'!D36*100,1))))</f>
        <v>0.5</v>
      </c>
      <c r="E36" s="44">
        <f>IF(AND('当年度'!E36=0,'前年度'!E36=0),"",IF('前年度'!E36=0,"皆増",IF('当年度'!E36=0,"皆減",IF(AND('前年度'!E36&lt;0,'増減額'!E36&gt;0),"黒字転換",ROUND('増減額'!E36/'前年度'!E36*100,1)))))</f>
        <v>-28.8</v>
      </c>
      <c r="F36" s="44">
        <f>IF(AND('当年度'!F36=0,'前年度'!F36=0),"",IF('前年度'!F36=0,"皆増",IF('当年度'!F36=0,"皆減",IF(AND('前年度'!F36&lt;0,'増減額'!F36&gt;0),"黒字転換 ",ROUND('増減額'!F36/'前年度'!F36*100,1)))))</f>
        <v>41.6</v>
      </c>
      <c r="G36" s="44">
        <f>IF(AND('当年度'!G36=0,'前年度'!G36=0),"",IF('前年度'!G36=0,"皆増",IF('当年度'!G36=0,"皆減",IF(AND('前年度'!G36&lt;0,'増減額'!G36&gt;0),"黒字転換 ",ROUND('増減額'!G36/'前年度'!G36*100,1)))))</f>
        <v>-32.7</v>
      </c>
      <c r="H36" s="44">
        <f>IF(AND('当年度'!H36=0,'前年度'!H36=0),"",IF('前年度'!H36=0,"皆増",IF('当年度'!H36=0,"皆減",IF(AND('前年度'!H36&lt;0,'増減額'!H36&gt;0),"黒字転換 ",ROUND('増減額'!H36/'前年度'!H36*100,1)))))</f>
        <v>-191.4</v>
      </c>
      <c r="I36" s="44">
        <f>IF(AND('当年度'!I36=0,'前年度'!I36=0),"",IF('前年度'!I36=0,"皆増",IF('当年度'!I36=0,"皆減",ROUND('増減額'!I36/'前年度'!I36*100,1))))</f>
        <v>-20.4</v>
      </c>
      <c r="J36" s="44" t="str">
        <f>IF(AND('当年度'!J36=0,'前年度'!J36=0),"",IF('前年度'!J36=0,"皆増 ",IF('当年度'!J36=0,"皆減 ",ROUND('増減額'!J36/'前年度'!J36*100,1))))</f>
        <v>皆増 </v>
      </c>
      <c r="K36" s="44">
        <f>IF(AND('当年度'!K36=0,'前年度'!K36=0),"",IF('前年度'!K36=0,"皆増 ",IF('当年度'!K36=0,"皆減 ",ROUND('増減額'!K36/'前年度'!K36*100,1))))</f>
        <v>157</v>
      </c>
      <c r="L36" s="44">
        <f>IF(AND('当年度'!L36=0,'前年度'!L36=0),"",IF('前年度'!L36=0,"皆増",IF('当年度'!L36=0,"皆減",IF(AND('前年度'!L36&lt;0,'増減額'!L36&gt;0),"黒字転換 ",ROUND('増減額'!L36/'前年度'!L36*100,1)))))</f>
        <v>-160.5</v>
      </c>
      <c r="M36" s="44">
        <f>'当年度'!M36-'前年度'!M36</f>
        <v>-2.9000000000000004</v>
      </c>
      <c r="N36" s="44">
        <f>IF(AND('当年度'!N36=0,'前年度'!N36=0),"",IF('前年度'!N36=0,"皆増",IF('当年度'!N36=0,"皆減",ROUND('増減額'!N36/'前年度'!N36*100,1))))</f>
        <v>-2.8</v>
      </c>
      <c r="O36" s="44">
        <f>IF(AND('当年度'!O36=0,'前年度'!O36=0),"",IF('前年度'!O36=0,"皆増",IF('当年度'!O36=0,"皆減",ROUND('増減額'!O36/'前年度'!O36*100,1))))</f>
        <v>-72.9</v>
      </c>
    </row>
    <row r="37" spans="2:15" ht="21.75" customHeight="1">
      <c r="B37" s="83" t="s">
        <v>39</v>
      </c>
      <c r="C37" s="44">
        <f>IF(AND('当年度'!C37=0,'前年度'!C37=0),"",IF('前年度'!C37=0,"皆増",IF('当年度'!C37=0,"皆減",ROUND('増減額'!C37/'前年度'!C37*100,1))))</f>
        <v>-1.2</v>
      </c>
      <c r="D37" s="44">
        <f>IF(AND('当年度'!D37=0,'前年度'!D37=0),"",IF('前年度'!D37=0,"皆増",IF('当年度'!D37=0,"皆減",ROUND('増減額'!D37/'前年度'!D37*100,1))))</f>
        <v>0.1</v>
      </c>
      <c r="E37" s="44">
        <f>IF(AND('当年度'!E37=0,'前年度'!E37=0),"",IF('前年度'!E37=0,"皆増",IF('当年度'!E37=0,"皆減",IF(AND('前年度'!E37&lt;0,'増減額'!E37&gt;0),"黒字転換",ROUND('増減額'!E37/'前年度'!E37*100,1)))))</f>
        <v>-26.5</v>
      </c>
      <c r="F37" s="44">
        <f>IF(AND('当年度'!F37=0,'前年度'!F37=0),"",IF('前年度'!F37=0,"皆増",IF('当年度'!F37=0,"皆減",IF(AND('前年度'!F37&lt;0,'増減額'!F37&gt;0),"黒字転換 ",ROUND('増減額'!F37/'前年度'!F37*100,1)))))</f>
        <v>-9.5</v>
      </c>
      <c r="G37" s="44">
        <f>IF(AND('当年度'!G37=0,'前年度'!G37=0),"",IF('前年度'!G37=0,"皆増",IF('当年度'!G37=0,"皆減",IF(AND('前年度'!G37&lt;0,'増減額'!G37&gt;0),"黒字転換 ",ROUND('増減額'!G37/'前年度'!G37*100,1)))))</f>
        <v>-29.3</v>
      </c>
      <c r="H37" s="44">
        <f>IF(AND('当年度'!H37=0,'前年度'!H37=0),"",IF('前年度'!H37=0,"皆増",IF('当年度'!H37=0,"皆減",IF(AND('前年度'!H37&lt;0,'増減額'!H37&gt;0),"黒字転換 ",ROUND('増減額'!H37/'前年度'!H37*100,1)))))</f>
        <v>-183.3</v>
      </c>
      <c r="I37" s="44">
        <f>IF(AND('当年度'!I37=0,'前年度'!I37=0),"",IF('前年度'!I37=0,"皆増",IF('当年度'!I37=0,"皆減",ROUND('増減額'!I37/'前年度'!I37*100,1))))</f>
        <v>-7.2</v>
      </c>
      <c r="J37" s="44">
        <f>IF(AND('当年度'!J37=0,'前年度'!J37=0),"",IF('前年度'!J37=0,"皆増 ",IF('当年度'!J37=0,"皆減 ",ROUND('増減額'!J37/'前年度'!J37*100,1))))</f>
        <v>10.3</v>
      </c>
      <c r="K37" s="44">
        <f>IF(AND('当年度'!K37=0,'前年度'!K37=0),"",IF('前年度'!K37=0,"皆増 ",IF('当年度'!K37=0,"皆減 ",ROUND('増減額'!K37/'前年度'!K37*100,1))))</f>
        <v>51</v>
      </c>
      <c r="L37" s="44">
        <f>IF(AND('当年度'!L37=0,'前年度'!L37=0),"",IF('前年度'!L37=0,"皆増",IF('当年度'!L37=0,"皆減",IF(AND('前年度'!L37&lt;0,'増減額'!L37&gt;0),"黒字転換 ",ROUND('増減額'!L37/'前年度'!L37*100,1)))))</f>
        <v>-126.6</v>
      </c>
      <c r="M37" s="44">
        <f>'当年度'!M37-'前年度'!M37</f>
        <v>-2.200000000000001</v>
      </c>
      <c r="N37" s="44">
        <f>IF(AND('当年度'!N37=0,'前年度'!N37=0),"",IF('前年度'!N37=0,"皆増",IF('当年度'!N37=0,"皆減",ROUND('増減額'!N37/'前年度'!N37*100,1))))</f>
        <v>-2.3</v>
      </c>
      <c r="O37" s="44">
        <f>IF(AND('当年度'!O37=0,'前年度'!O37=0),"",IF('前年度'!O37=0,"皆増",IF('当年度'!O37=0,"皆減",ROUND('増減額'!O37/'前年度'!O37*100,1))))</f>
        <v>-71.9</v>
      </c>
    </row>
    <row r="38" ht="17.25">
      <c r="M38" s="41" t="s">
        <v>40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2023-08-18T02:53:02Z</cp:lastPrinted>
  <dcterms:created xsi:type="dcterms:W3CDTF">1999-09-10T06:40:38Z</dcterms:created>
  <dcterms:modified xsi:type="dcterms:W3CDTF">2023-08-18T02:53:13Z</dcterms:modified>
  <cp:category/>
  <cp:version/>
  <cp:contentType/>
  <cp:contentStatus/>
</cp:coreProperties>
</file>