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3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'前年度'!$C$2:$V$43</definedName>
    <definedName name="_xlnm.Print_Area" localSheetId="2">'増減額'!$C$2:$V$43</definedName>
    <definedName name="_xlnm.Print_Area" localSheetId="3">'増減率'!$C$2:$N$37</definedName>
    <definedName name="_xlnm.Print_Area" localSheetId="0">'当年度'!$C$2:$V$43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<sst xmlns="http://schemas.openxmlformats.org/spreadsheetml/2006/main" count="314" uniqueCount="91">
  <si>
    <t>(単位:％)</t>
  </si>
  <si>
    <t>物件購入に係るもの</t>
  </si>
  <si>
    <t>債務補償または損失補償に係るもの</t>
  </si>
  <si>
    <t>そ の 他</t>
  </si>
  <si>
    <t>合    計</t>
  </si>
  <si>
    <t>地方債残高＋</t>
  </si>
  <si>
    <t>債務負担</t>
  </si>
  <si>
    <t>翌年度以降</t>
  </si>
  <si>
    <t>今 年 度</t>
  </si>
  <si>
    <t>標準財政規模</t>
  </si>
  <si>
    <t>行為限度額</t>
  </si>
  <si>
    <t>支出予定額</t>
  </si>
  <si>
    <t>支 出 額</t>
  </si>
  <si>
    <t>地方債残高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</si>
  <si>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</si>
  <si>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</si>
  <si>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</si>
  <si>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</si>
  <si>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</si>
  <si>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</si>
  <si>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</si>
  <si>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</si>
  <si>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</si>
  <si>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</si>
  <si>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</si>
  <si>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</si>
  <si>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</si>
  <si>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</si>
  <si>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</si>
  <si>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</si>
  <si>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</si>
  <si>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</si>
  <si>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</si>
  <si>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</si>
  <si>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</si>
  <si>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</si>
  <si>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</si>
  <si>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</si>
  <si>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</si>
  <si>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</si>
  <si>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＊加重平均</t>
  </si>
  <si>
    <t>＊単純平均</t>
  </si>
  <si>
    <t>&lt;参　考&gt;</t>
  </si>
  <si>
    <t>対標準財政規模比率</t>
  </si>
  <si>
    <t>(単位:％)</t>
  </si>
  <si>
    <t>＊加重平均</t>
  </si>
  <si>
    <t>＊単純平均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</si>
  <si>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</si>
  <si>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</si>
  <si>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</si>
  <si>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</si>
  <si>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</si>
  <si>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</si>
  <si>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</si>
  <si>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</si>
  <si>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臨時財政対策債</t>
  </si>
  <si>
    <t>発行可能額</t>
  </si>
  <si>
    <t>債務比率</t>
  </si>
  <si>
    <t>負担額対標準</t>
  </si>
  <si>
    <t>翌年度以降</t>
  </si>
  <si>
    <t>財政規模比率</t>
  </si>
  <si>
    <t>限度額対標準</t>
  </si>
  <si>
    <t>債務負担行為</t>
  </si>
  <si>
    <t>翌年度以降負担額</t>
  </si>
  <si>
    <t>&lt;町　計&gt;</t>
  </si>
  <si>
    <t>(単位:千円､％)</t>
  </si>
  <si>
    <t>債務負担行為の状況（当年度）</t>
  </si>
  <si>
    <t>債務負担行為の状況（増減額）</t>
  </si>
  <si>
    <t>債務負担行為の状況（増減率）</t>
  </si>
  <si>
    <t xml:space="preserve"> </t>
  </si>
  <si>
    <t>(単位:千円､％)</t>
  </si>
  <si>
    <t>債務負担行為</t>
  </si>
  <si>
    <t>臨時財政対策債</t>
  </si>
  <si>
    <t>負担額対標準</t>
  </si>
  <si>
    <t>限度額対標準</t>
  </si>
  <si>
    <t>翌年度以降負担額</t>
  </si>
  <si>
    <t>債務比率</t>
  </si>
  <si>
    <t>発行可能額</t>
  </si>
  <si>
    <t>財政規模比率</t>
  </si>
  <si>
    <t>対標準財政規模比率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</si>
  <si>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</si>
  <si>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</si>
  <si>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</si>
  <si>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</si>
  <si>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</si>
  <si>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</si>
  <si>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</si>
  <si>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＊加重平均</t>
  </si>
  <si>
    <t>&lt;参　考&gt;</t>
  </si>
  <si>
    <t>＊単純平均</t>
  </si>
  <si>
    <t>債務負担行為の状況（前年度）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</si>
</sst>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0.0_);[Red]\(0.0\)"/>
    <numFmt numFmtId="179" formatCode="#,##0;&quot;▲ &quot;#,##0"/>
    <numFmt numFmtId="180" formatCode="#,##0.0;&quot;▲ &quot;#,##0.0"/>
    <numFmt numFmtId="181" formatCode="0.0;&quot;▲ &quot;0.0"/>
    <numFmt numFmtId="182" formatCode="0.00_);[Red]\(0.00\)"/>
    <numFmt numFmtId="183" formatCode="#,##0.00;&quot;▲ &quot;#,##0.00"/>
    <numFmt numFmtId="184" formatCode="#,##0;&quot;▲&quot;#,##0"/>
    <numFmt numFmtId="185" formatCode="#,##0.0\ ;&quot;▲&quot;#,##0.0\ 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 shrinkToFit="1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" fillId="0" borderId="13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 applyProtection="1">
      <alignment horizontal="center" vertical="top"/>
      <protection/>
    </xf>
    <xf numFmtId="0" fontId="0" fillId="0" borderId="15" xfId="0" applyNumberFormat="1" applyBorder="1" applyAlignment="1">
      <alignment/>
    </xf>
    <xf numFmtId="0" fontId="3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5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0" borderId="14" xfId="0" applyNumberFormat="1" applyFont="1" applyBorder="1" applyAlignment="1" applyProtection="1">
      <alignment horizontal="center" vertical="top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9" fillId="0" borderId="14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Continuous" vertical="center"/>
      <protection/>
    </xf>
    <xf numFmtId="0" fontId="0" fillId="0" borderId="23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 horizontal="centerContinuous" vertical="center"/>
    </xf>
    <xf numFmtId="37" fontId="0" fillId="0" borderId="10" xfId="0" applyBorder="1" applyAlignment="1" applyProtection="1">
      <alignment shrinkToFit="1"/>
      <protection/>
    </xf>
    <xf numFmtId="184" fontId="0" fillId="0" borderId="16" xfId="0" applyNumberFormat="1" applyBorder="1" applyAlignment="1" applyProtection="1">
      <alignment shrinkToFit="1"/>
      <protection/>
    </xf>
    <xf numFmtId="184" fontId="0" fillId="0" borderId="16" xfId="0" applyNumberFormat="1" applyFill="1" applyBorder="1" applyAlignment="1" applyProtection="1">
      <alignment shrinkToFit="1"/>
      <protection/>
    </xf>
    <xf numFmtId="184" fontId="0" fillId="0" borderId="17" xfId="0" applyNumberFormat="1" applyBorder="1" applyAlignment="1" applyProtection="1">
      <alignment shrinkToFit="1"/>
      <protection/>
    </xf>
    <xf numFmtId="184" fontId="0" fillId="0" borderId="17" xfId="0" applyNumberFormat="1" applyFill="1" applyBorder="1" applyAlignment="1" applyProtection="1">
      <alignment shrinkToFit="1"/>
      <protection/>
    </xf>
    <xf numFmtId="184" fontId="0" fillId="0" borderId="18" xfId="0" applyNumberFormat="1" applyBorder="1" applyAlignment="1" applyProtection="1">
      <alignment shrinkToFit="1"/>
      <protection/>
    </xf>
    <xf numFmtId="184" fontId="0" fillId="0" borderId="18" xfId="0" applyNumberFormat="1" applyFill="1" applyBorder="1" applyAlignment="1" applyProtection="1">
      <alignment shrinkToFit="1"/>
      <protection/>
    </xf>
    <xf numFmtId="184" fontId="0" fillId="0" borderId="19" xfId="0" applyNumberFormat="1" applyBorder="1" applyAlignment="1" applyProtection="1">
      <alignment shrinkToFit="1"/>
      <protection/>
    </xf>
    <xf numFmtId="184" fontId="0" fillId="0" borderId="19" xfId="0" applyNumberFormat="1" applyFill="1" applyBorder="1" applyAlignment="1" applyProtection="1">
      <alignment shrinkToFit="1"/>
      <protection/>
    </xf>
    <xf numFmtId="184" fontId="0" fillId="0" borderId="12" xfId="0" applyNumberFormat="1" applyBorder="1" applyAlignment="1" applyProtection="1">
      <alignment shrinkToFit="1"/>
      <protection/>
    </xf>
    <xf numFmtId="184" fontId="0" fillId="0" borderId="12" xfId="0" applyNumberFormat="1" applyFill="1" applyBorder="1" applyAlignment="1" applyProtection="1">
      <alignment shrinkToFit="1"/>
      <protection/>
    </xf>
    <xf numFmtId="184" fontId="0" fillId="0" borderId="16" xfId="0" applyNumberFormat="1" applyFont="1" applyBorder="1" applyAlignment="1" applyProtection="1">
      <alignment shrinkToFit="1"/>
      <protection locked="0"/>
    </xf>
    <xf numFmtId="184" fontId="0" fillId="0" borderId="17" xfId="0" applyNumberFormat="1" applyFont="1" applyBorder="1" applyAlignment="1" applyProtection="1">
      <alignment shrinkToFit="1"/>
      <protection locked="0"/>
    </xf>
    <xf numFmtId="184" fontId="0" fillId="0" borderId="18" xfId="0" applyNumberFormat="1" applyFont="1" applyBorder="1" applyAlignment="1" applyProtection="1">
      <alignment shrinkToFit="1"/>
      <protection locked="0"/>
    </xf>
    <xf numFmtId="184" fontId="0" fillId="0" borderId="19" xfId="0" applyNumberFormat="1" applyFont="1" applyBorder="1" applyAlignment="1" applyProtection="1">
      <alignment shrinkToFit="1"/>
      <protection locked="0"/>
    </xf>
    <xf numFmtId="184" fontId="0" fillId="0" borderId="15" xfId="0" applyNumberFormat="1" applyFont="1" applyBorder="1" applyAlignment="1" applyProtection="1">
      <alignment shrinkToFit="1"/>
      <protection locked="0"/>
    </xf>
    <xf numFmtId="185" fontId="0" fillId="0" borderId="17" xfId="0" applyNumberFormat="1" applyBorder="1" applyAlignment="1" applyProtection="1">
      <alignment shrinkToFit="1"/>
      <protection/>
    </xf>
    <xf numFmtId="185" fontId="0" fillId="0" borderId="16" xfId="0" applyNumberFormat="1" applyBorder="1" applyAlignment="1" applyProtection="1">
      <alignment shrinkToFit="1"/>
      <protection/>
    </xf>
    <xf numFmtId="185" fontId="0" fillId="0" borderId="18" xfId="0" applyNumberFormat="1" applyBorder="1" applyAlignment="1" applyProtection="1">
      <alignment shrinkToFit="1"/>
      <protection/>
    </xf>
    <xf numFmtId="185" fontId="0" fillId="0" borderId="15" xfId="0" applyNumberFormat="1" applyBorder="1" applyAlignment="1" applyProtection="1">
      <alignment shrinkToFit="1"/>
      <protection/>
    </xf>
    <xf numFmtId="185" fontId="0" fillId="0" borderId="19" xfId="0" applyNumberFormat="1" applyBorder="1" applyAlignment="1" applyProtection="1">
      <alignment shrinkToFit="1"/>
      <protection/>
    </xf>
    <xf numFmtId="185" fontId="0" fillId="0" borderId="12" xfId="0" applyNumberFormat="1" applyBorder="1" applyAlignment="1" applyProtection="1">
      <alignment shrinkToFit="1"/>
      <protection/>
    </xf>
    <xf numFmtId="185" fontId="0" fillId="0" borderId="12" xfId="0" applyNumberFormat="1" applyBorder="1" applyAlignment="1">
      <alignment/>
    </xf>
    <xf numFmtId="184" fontId="0" fillId="0" borderId="15" xfId="0" applyNumberFormat="1" applyBorder="1" applyAlignment="1" applyProtection="1">
      <alignment shrinkToFit="1"/>
      <protection/>
    </xf>
    <xf numFmtId="185" fontId="0" fillId="0" borderId="12" xfId="0" applyNumberForma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shrinkToFit="1"/>
      <protection locked="0"/>
    </xf>
    <xf numFmtId="185" fontId="0" fillId="0" borderId="17" xfId="0" applyNumberFormat="1" applyBorder="1" applyAlignment="1" applyProtection="1">
      <alignment horizontal="right" shrinkToFit="1"/>
      <protection/>
    </xf>
    <xf numFmtId="185" fontId="4" fillId="0" borderId="18" xfId="0" applyNumberFormat="1" applyFont="1" applyBorder="1" applyAlignment="1" applyProtection="1">
      <alignment horizontal="right" shrinkToFit="1"/>
      <protection locked="0"/>
    </xf>
    <xf numFmtId="185" fontId="0" fillId="0" borderId="18" xfId="0" applyNumberFormat="1" applyBorder="1" applyAlignment="1" applyProtection="1">
      <alignment horizontal="right" shrinkToFit="1"/>
      <protection/>
    </xf>
    <xf numFmtId="185" fontId="4" fillId="0" borderId="15" xfId="0" applyNumberFormat="1" applyFont="1" applyBorder="1" applyAlignment="1" applyProtection="1">
      <alignment horizontal="right" shrinkToFit="1"/>
      <protection locked="0"/>
    </xf>
    <xf numFmtId="185" fontId="0" fillId="0" borderId="15" xfId="0" applyNumberFormat="1" applyBorder="1" applyAlignment="1" applyProtection="1">
      <alignment horizontal="right" shrinkToFit="1"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6" fillId="0" borderId="15" xfId="0" applyNumberFormat="1" applyFont="1" applyBorder="1" applyAlignment="1" applyProtection="1">
      <alignment horizontal="center" vertical="top"/>
      <protection/>
    </xf>
    <xf numFmtId="0" fontId="3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="55" zoomScaleNormal="55" zoomScaleSheetLayoutView="65" workbookViewId="0" topLeftCell="B1">
      <selection activeCell="E31" sqref="E31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1:22" ht="17.25">
      <c r="A1" s="20"/>
      <c r="B1" s="82" t="s">
        <v>66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2"/>
      <c r="T1" s="22"/>
      <c r="U1" s="22"/>
      <c r="V1" s="21"/>
    </row>
    <row r="2" spans="1:22" ht="21" customHeight="1">
      <c r="A2" s="20"/>
      <c r="B2" s="23" t="s">
        <v>54</v>
      </c>
      <c r="C2" s="24"/>
      <c r="D2" s="24"/>
      <c r="E2" s="24"/>
      <c r="F2" s="24"/>
      <c r="G2" s="24"/>
      <c r="H2" s="24"/>
      <c r="I2" s="24"/>
      <c r="J2" s="24"/>
      <c r="K2" s="25"/>
      <c r="L2" s="24"/>
      <c r="M2" s="24"/>
      <c r="N2" s="25"/>
      <c r="O2" s="26"/>
      <c r="P2" s="25"/>
      <c r="Q2" s="25"/>
      <c r="R2" s="22"/>
      <c r="S2" s="22"/>
      <c r="T2" s="25"/>
      <c r="U2" s="21"/>
      <c r="V2" s="25" t="s">
        <v>65</v>
      </c>
    </row>
    <row r="3" spans="1:22" ht="21" customHeight="1">
      <c r="A3" s="20"/>
      <c r="B3" s="27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22"/>
      <c r="P3" s="28"/>
      <c r="Q3" s="29"/>
      <c r="R3" s="30" t="s">
        <v>59</v>
      </c>
      <c r="S3" s="30" t="s">
        <v>62</v>
      </c>
      <c r="T3" s="46" t="s">
        <v>5</v>
      </c>
      <c r="U3" s="30"/>
      <c r="V3" s="31"/>
    </row>
    <row r="4" spans="1:22" ht="21" customHeight="1">
      <c r="A4" s="20"/>
      <c r="B4" s="32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34"/>
      <c r="P4" s="33" t="s">
        <v>9</v>
      </c>
      <c r="Q4" s="35" t="s">
        <v>55</v>
      </c>
      <c r="R4" s="45" t="s">
        <v>58</v>
      </c>
      <c r="S4" s="45" t="s">
        <v>61</v>
      </c>
      <c r="T4" s="47" t="s">
        <v>63</v>
      </c>
      <c r="U4" s="41" t="s">
        <v>57</v>
      </c>
      <c r="V4" s="33" t="s">
        <v>13</v>
      </c>
    </row>
    <row r="5" spans="1:22" ht="21" customHeight="1">
      <c r="A5" s="20"/>
      <c r="B5" s="36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34"/>
      <c r="P5" s="38"/>
      <c r="Q5" s="42" t="s">
        <v>56</v>
      </c>
      <c r="R5" s="43" t="s">
        <v>60</v>
      </c>
      <c r="S5" s="43" t="s">
        <v>60</v>
      </c>
      <c r="T5" s="44" t="s">
        <v>43</v>
      </c>
      <c r="U5" s="39"/>
      <c r="V5" s="40"/>
    </row>
    <row r="6" spans="2:22" ht="24" customHeight="1">
      <c r="B6" s="12" t="s">
        <v>14</v>
      </c>
      <c r="C6" s="52">
        <v>1581233</v>
      </c>
      <c r="D6" s="52">
        <v>387120</v>
      </c>
      <c r="E6" s="52">
        <v>238164</v>
      </c>
      <c r="F6" s="52">
        <v>5000000</v>
      </c>
      <c r="G6" s="52">
        <v>0</v>
      </c>
      <c r="H6" s="52">
        <v>0</v>
      </c>
      <c r="I6" s="53">
        <v>11096990</v>
      </c>
      <c r="J6" s="53">
        <v>6151031</v>
      </c>
      <c r="K6" s="53">
        <v>1420318</v>
      </c>
      <c r="L6" s="52">
        <f>SUM(C6,F6,I6)</f>
        <v>17678223</v>
      </c>
      <c r="M6" s="52">
        <f>SUM(D6,G6,J6)</f>
        <v>6538151</v>
      </c>
      <c r="N6" s="52">
        <f>SUM(E6,H6,K6)</f>
        <v>1658482</v>
      </c>
      <c r="O6" s="51"/>
      <c r="P6" s="62">
        <v>69752728</v>
      </c>
      <c r="Q6" s="63">
        <v>1516664</v>
      </c>
      <c r="R6" s="67">
        <f>ROUND(M6/P6*100,1)</f>
        <v>9.4</v>
      </c>
      <c r="S6" s="67">
        <f>ROUND(+L6/P6*100,1)</f>
        <v>25.3</v>
      </c>
      <c r="T6" s="68">
        <f>ROUND((M6+V6)/P6*100,1)</f>
        <v>155.8</v>
      </c>
      <c r="U6" s="68">
        <f>ROUND((M6+V6)/P6,2)</f>
        <v>1.56</v>
      </c>
      <c r="V6" s="52">
        <v>102123892</v>
      </c>
    </row>
    <row r="7" spans="2:22" ht="24" customHeight="1">
      <c r="B7" s="13" t="s">
        <v>15</v>
      </c>
      <c r="C7" s="54">
        <v>68123944</v>
      </c>
      <c r="D7" s="54">
        <v>23710268</v>
      </c>
      <c r="E7" s="54">
        <v>8454919</v>
      </c>
      <c r="F7" s="54">
        <v>2543085</v>
      </c>
      <c r="G7" s="54">
        <v>57588</v>
      </c>
      <c r="H7" s="54">
        <v>270</v>
      </c>
      <c r="I7" s="55">
        <v>55630735</v>
      </c>
      <c r="J7" s="55">
        <v>24921646</v>
      </c>
      <c r="K7" s="55">
        <v>10550044</v>
      </c>
      <c r="L7" s="54">
        <f aca="true" t="shared" si="0" ref="L7:N34">SUM(C7,F7,I7)</f>
        <v>126297764</v>
      </c>
      <c r="M7" s="54">
        <f aca="true" t="shared" si="1" ref="M7:N21">SUM(D7,G7,J7)</f>
        <v>48689502</v>
      </c>
      <c r="N7" s="54">
        <f t="shared" si="1"/>
        <v>19005233</v>
      </c>
      <c r="O7" s="51"/>
      <c r="P7" s="63">
        <v>76681662</v>
      </c>
      <c r="Q7" s="63">
        <v>0</v>
      </c>
      <c r="R7" s="67">
        <f aca="true" t="shared" si="2" ref="R7:R37">ROUND(M7/P7*100,1)</f>
        <v>63.5</v>
      </c>
      <c r="S7" s="67">
        <f aca="true" t="shared" si="3" ref="S7:S37">ROUND(+L7/P7*100,1)</f>
        <v>164.7</v>
      </c>
      <c r="T7" s="67">
        <f aca="true" t="shared" si="4" ref="T7:T37">ROUND((M7+V7)/P7*100,1)</f>
        <v>114.6</v>
      </c>
      <c r="U7" s="69">
        <f aca="true" t="shared" si="5" ref="U7:U37">ROUND((M7+V7)/P7,2)</f>
        <v>1.15</v>
      </c>
      <c r="V7" s="54">
        <v>39165348</v>
      </c>
    </row>
    <row r="8" spans="2:22" ht="24" customHeight="1">
      <c r="B8" s="13" t="s">
        <v>16</v>
      </c>
      <c r="C8" s="54">
        <v>24000</v>
      </c>
      <c r="D8" s="54">
        <v>24000</v>
      </c>
      <c r="E8" s="54">
        <v>0</v>
      </c>
      <c r="F8" s="54">
        <v>0</v>
      </c>
      <c r="G8" s="54">
        <v>0</v>
      </c>
      <c r="H8" s="54">
        <v>0</v>
      </c>
      <c r="I8" s="55">
        <v>13536589</v>
      </c>
      <c r="J8" s="55">
        <v>7217985</v>
      </c>
      <c r="K8" s="55">
        <v>3311694</v>
      </c>
      <c r="L8" s="54">
        <f t="shared" si="0"/>
        <v>13560589</v>
      </c>
      <c r="M8" s="54">
        <f t="shared" si="1"/>
        <v>7241985</v>
      </c>
      <c r="N8" s="54">
        <f t="shared" si="1"/>
        <v>3311694</v>
      </c>
      <c r="O8" s="51"/>
      <c r="P8" s="63">
        <v>30686666</v>
      </c>
      <c r="Q8" s="63">
        <v>569995</v>
      </c>
      <c r="R8" s="67">
        <f t="shared" si="2"/>
        <v>23.6</v>
      </c>
      <c r="S8" s="67">
        <f t="shared" si="3"/>
        <v>44.2</v>
      </c>
      <c r="T8" s="67">
        <f t="shared" si="4"/>
        <v>220.5</v>
      </c>
      <c r="U8" s="69">
        <f t="shared" si="5"/>
        <v>2.2</v>
      </c>
      <c r="V8" s="54">
        <v>60417418</v>
      </c>
    </row>
    <row r="9" spans="2:22" ht="24" customHeight="1">
      <c r="B9" s="14" t="s">
        <v>17</v>
      </c>
      <c r="C9" s="56">
        <v>8622842</v>
      </c>
      <c r="D9" s="56">
        <v>5348467</v>
      </c>
      <c r="E9" s="56">
        <v>218593</v>
      </c>
      <c r="F9" s="56">
        <v>0</v>
      </c>
      <c r="G9" s="56">
        <v>0</v>
      </c>
      <c r="H9" s="56">
        <v>0</v>
      </c>
      <c r="I9" s="57">
        <v>18159898</v>
      </c>
      <c r="J9" s="57">
        <v>9681004</v>
      </c>
      <c r="K9" s="57">
        <v>1363469</v>
      </c>
      <c r="L9" s="56">
        <f t="shared" si="0"/>
        <v>26782740</v>
      </c>
      <c r="M9" s="56">
        <f t="shared" si="1"/>
        <v>15029471</v>
      </c>
      <c r="N9" s="56">
        <f t="shared" si="1"/>
        <v>1582062</v>
      </c>
      <c r="O9" s="51"/>
      <c r="P9" s="64">
        <v>41321684</v>
      </c>
      <c r="Q9" s="63">
        <v>687251</v>
      </c>
      <c r="R9" s="67">
        <f t="shared" si="2"/>
        <v>36.4</v>
      </c>
      <c r="S9" s="67">
        <f t="shared" si="3"/>
        <v>64.8</v>
      </c>
      <c r="T9" s="67">
        <f t="shared" si="4"/>
        <v>148.8</v>
      </c>
      <c r="U9" s="69">
        <f t="shared" si="5"/>
        <v>1.49</v>
      </c>
      <c r="V9" s="56">
        <v>46449185</v>
      </c>
    </row>
    <row r="10" spans="2:22" ht="24" customHeight="1">
      <c r="B10" s="14" t="s">
        <v>18</v>
      </c>
      <c r="C10" s="56">
        <v>3738557</v>
      </c>
      <c r="D10" s="56">
        <v>1332731</v>
      </c>
      <c r="E10" s="56">
        <v>907585</v>
      </c>
      <c r="F10" s="56">
        <v>0</v>
      </c>
      <c r="G10" s="56">
        <v>0</v>
      </c>
      <c r="H10" s="56">
        <v>0</v>
      </c>
      <c r="I10" s="57">
        <v>20081895</v>
      </c>
      <c r="J10" s="57">
        <v>11840086</v>
      </c>
      <c r="K10" s="57">
        <v>2153517</v>
      </c>
      <c r="L10" s="56">
        <f t="shared" si="0"/>
        <v>23820452</v>
      </c>
      <c r="M10" s="56">
        <f t="shared" si="1"/>
        <v>13172817</v>
      </c>
      <c r="N10" s="56">
        <f t="shared" si="1"/>
        <v>3061102</v>
      </c>
      <c r="O10" s="51"/>
      <c r="P10" s="64">
        <v>31953151</v>
      </c>
      <c r="Q10" s="63">
        <v>758503</v>
      </c>
      <c r="R10" s="67">
        <f t="shared" si="2"/>
        <v>41.2</v>
      </c>
      <c r="S10" s="67">
        <f t="shared" si="3"/>
        <v>74.5</v>
      </c>
      <c r="T10" s="67">
        <f t="shared" si="4"/>
        <v>246.4</v>
      </c>
      <c r="U10" s="69">
        <f t="shared" si="5"/>
        <v>2.46</v>
      </c>
      <c r="V10" s="56">
        <v>65564825</v>
      </c>
    </row>
    <row r="11" spans="2:22" ht="24" customHeight="1">
      <c r="B11" s="14" t="s">
        <v>19</v>
      </c>
      <c r="C11" s="56">
        <v>12231292</v>
      </c>
      <c r="D11" s="56">
        <v>3720259</v>
      </c>
      <c r="E11" s="56">
        <v>1197774</v>
      </c>
      <c r="F11" s="56">
        <v>6500000</v>
      </c>
      <c r="G11" s="56">
        <v>0</v>
      </c>
      <c r="H11" s="56">
        <v>0</v>
      </c>
      <c r="I11" s="57">
        <v>40370465</v>
      </c>
      <c r="J11" s="57">
        <v>18490884</v>
      </c>
      <c r="K11" s="57">
        <v>2770930</v>
      </c>
      <c r="L11" s="56">
        <f t="shared" si="0"/>
        <v>59101757</v>
      </c>
      <c r="M11" s="56">
        <f t="shared" si="1"/>
        <v>22211143</v>
      </c>
      <c r="N11" s="56">
        <f t="shared" si="1"/>
        <v>3968704</v>
      </c>
      <c r="O11" s="51"/>
      <c r="P11" s="64">
        <v>39784572</v>
      </c>
      <c r="Q11" s="63">
        <v>856770</v>
      </c>
      <c r="R11" s="67">
        <f t="shared" si="2"/>
        <v>55.8</v>
      </c>
      <c r="S11" s="67">
        <f t="shared" si="3"/>
        <v>148.6</v>
      </c>
      <c r="T11" s="67">
        <f t="shared" si="4"/>
        <v>173.4</v>
      </c>
      <c r="U11" s="69">
        <f t="shared" si="5"/>
        <v>1.73</v>
      </c>
      <c r="V11" s="56">
        <v>46780156</v>
      </c>
    </row>
    <row r="12" spans="2:22" ht="24" customHeight="1">
      <c r="B12" s="14" t="s">
        <v>20</v>
      </c>
      <c r="C12" s="56">
        <v>1840</v>
      </c>
      <c r="D12" s="56">
        <v>0</v>
      </c>
      <c r="E12" s="56">
        <v>1758</v>
      </c>
      <c r="F12" s="56">
        <v>0</v>
      </c>
      <c r="G12" s="56">
        <v>0</v>
      </c>
      <c r="H12" s="56">
        <v>0</v>
      </c>
      <c r="I12" s="57">
        <v>3665679</v>
      </c>
      <c r="J12" s="57">
        <v>1945630</v>
      </c>
      <c r="K12" s="57">
        <v>525150</v>
      </c>
      <c r="L12" s="56">
        <f t="shared" si="0"/>
        <v>3667519</v>
      </c>
      <c r="M12" s="56">
        <f t="shared" si="1"/>
        <v>1945630</v>
      </c>
      <c r="N12" s="56">
        <f t="shared" si="1"/>
        <v>526908</v>
      </c>
      <c r="O12" s="51"/>
      <c r="P12" s="64">
        <v>16929980</v>
      </c>
      <c r="Q12" s="63">
        <v>388900</v>
      </c>
      <c r="R12" s="67">
        <f t="shared" si="2"/>
        <v>11.5</v>
      </c>
      <c r="S12" s="67">
        <f t="shared" si="3"/>
        <v>21.7</v>
      </c>
      <c r="T12" s="67">
        <f t="shared" si="4"/>
        <v>204.8</v>
      </c>
      <c r="U12" s="69">
        <f t="shared" si="5"/>
        <v>2.05</v>
      </c>
      <c r="V12" s="56">
        <v>32723710</v>
      </c>
    </row>
    <row r="13" spans="2:22" ht="24" customHeight="1">
      <c r="B13" s="14" t="s">
        <v>21</v>
      </c>
      <c r="C13" s="56">
        <v>122236</v>
      </c>
      <c r="D13" s="56">
        <v>122236</v>
      </c>
      <c r="E13" s="56">
        <v>0</v>
      </c>
      <c r="F13" s="56">
        <v>0</v>
      </c>
      <c r="G13" s="56">
        <v>0</v>
      </c>
      <c r="H13" s="56">
        <v>0</v>
      </c>
      <c r="I13" s="57">
        <v>3634249</v>
      </c>
      <c r="J13" s="57">
        <v>1820632</v>
      </c>
      <c r="K13" s="57">
        <v>735303</v>
      </c>
      <c r="L13" s="56">
        <f t="shared" si="0"/>
        <v>3756485</v>
      </c>
      <c r="M13" s="56">
        <f t="shared" si="1"/>
        <v>1942868</v>
      </c>
      <c r="N13" s="56">
        <f t="shared" si="1"/>
        <v>735303</v>
      </c>
      <c r="O13" s="51"/>
      <c r="P13" s="64">
        <v>6184832</v>
      </c>
      <c r="Q13" s="63">
        <v>77548</v>
      </c>
      <c r="R13" s="67">
        <f t="shared" si="2"/>
        <v>31.4</v>
      </c>
      <c r="S13" s="67">
        <f t="shared" si="3"/>
        <v>60.7</v>
      </c>
      <c r="T13" s="67">
        <f t="shared" si="4"/>
        <v>176.3</v>
      </c>
      <c r="U13" s="69">
        <f t="shared" si="5"/>
        <v>1.76</v>
      </c>
      <c r="V13" s="56">
        <v>8958835</v>
      </c>
    </row>
    <row r="14" spans="2:22" ht="24" customHeight="1">
      <c r="B14" s="14" t="s">
        <v>22</v>
      </c>
      <c r="C14" s="56">
        <v>988200</v>
      </c>
      <c r="D14" s="56">
        <v>0</v>
      </c>
      <c r="E14" s="56">
        <v>988200</v>
      </c>
      <c r="F14" s="56">
        <v>0</v>
      </c>
      <c r="G14" s="56">
        <v>0</v>
      </c>
      <c r="H14" s="56">
        <v>0</v>
      </c>
      <c r="I14" s="57">
        <v>5219700</v>
      </c>
      <c r="J14" s="57">
        <v>1716737</v>
      </c>
      <c r="K14" s="57">
        <v>1061686</v>
      </c>
      <c r="L14" s="56">
        <f t="shared" si="0"/>
        <v>6207900</v>
      </c>
      <c r="M14" s="56">
        <f t="shared" si="1"/>
        <v>1716737</v>
      </c>
      <c r="N14" s="56">
        <f t="shared" si="1"/>
        <v>2049886</v>
      </c>
      <c r="O14" s="51"/>
      <c r="P14" s="64">
        <v>13268996</v>
      </c>
      <c r="Q14" s="63">
        <v>359951</v>
      </c>
      <c r="R14" s="67">
        <f t="shared" si="2"/>
        <v>12.9</v>
      </c>
      <c r="S14" s="67">
        <f t="shared" si="3"/>
        <v>46.8</v>
      </c>
      <c r="T14" s="67">
        <f t="shared" si="4"/>
        <v>132.9</v>
      </c>
      <c r="U14" s="69">
        <f t="shared" si="5"/>
        <v>1.33</v>
      </c>
      <c r="V14" s="56">
        <v>15918696</v>
      </c>
    </row>
    <row r="15" spans="2:22" ht="24" customHeight="1">
      <c r="B15" s="14" t="s">
        <v>23</v>
      </c>
      <c r="C15" s="56">
        <v>1221300</v>
      </c>
      <c r="D15" s="56">
        <v>653336</v>
      </c>
      <c r="E15" s="56">
        <v>304254</v>
      </c>
      <c r="F15" s="56">
        <v>30000</v>
      </c>
      <c r="G15" s="56">
        <v>0</v>
      </c>
      <c r="H15" s="56">
        <v>0</v>
      </c>
      <c r="I15" s="57">
        <v>0</v>
      </c>
      <c r="J15" s="57">
        <v>0</v>
      </c>
      <c r="K15" s="57">
        <v>0</v>
      </c>
      <c r="L15" s="56">
        <f t="shared" si="0"/>
        <v>1251300</v>
      </c>
      <c r="M15" s="56">
        <f t="shared" si="1"/>
        <v>653336</v>
      </c>
      <c r="N15" s="56">
        <f t="shared" si="1"/>
        <v>304254</v>
      </c>
      <c r="O15" s="51"/>
      <c r="P15" s="64">
        <v>6784699</v>
      </c>
      <c r="Q15" s="63">
        <v>94613</v>
      </c>
      <c r="R15" s="67">
        <f t="shared" si="2"/>
        <v>9.6</v>
      </c>
      <c r="S15" s="67">
        <f t="shared" si="3"/>
        <v>18.4</v>
      </c>
      <c r="T15" s="67">
        <f t="shared" si="4"/>
        <v>176.2</v>
      </c>
      <c r="U15" s="69">
        <f t="shared" si="5"/>
        <v>1.76</v>
      </c>
      <c r="V15" s="56">
        <v>11302262</v>
      </c>
    </row>
    <row r="16" spans="2:22" ht="24" customHeight="1">
      <c r="B16" s="13" t="s">
        <v>24</v>
      </c>
      <c r="C16" s="54">
        <v>0</v>
      </c>
      <c r="D16" s="54">
        <v>0</v>
      </c>
      <c r="E16" s="54">
        <v>0</v>
      </c>
      <c r="F16" s="54">
        <v>700000</v>
      </c>
      <c r="G16" s="54">
        <v>0</v>
      </c>
      <c r="H16" s="54">
        <v>0</v>
      </c>
      <c r="I16" s="55">
        <v>1715987</v>
      </c>
      <c r="J16" s="55">
        <v>594371</v>
      </c>
      <c r="K16" s="55">
        <v>646907</v>
      </c>
      <c r="L16" s="54">
        <f t="shared" si="0"/>
        <v>2415987</v>
      </c>
      <c r="M16" s="54">
        <f t="shared" si="1"/>
        <v>594371</v>
      </c>
      <c r="N16" s="54">
        <f t="shared" si="1"/>
        <v>646907</v>
      </c>
      <c r="O16" s="51"/>
      <c r="P16" s="63">
        <v>7506340</v>
      </c>
      <c r="Q16" s="63">
        <v>71347</v>
      </c>
      <c r="R16" s="67">
        <f t="shared" si="2"/>
        <v>7.9</v>
      </c>
      <c r="S16" s="67">
        <f t="shared" si="3"/>
        <v>32.2</v>
      </c>
      <c r="T16" s="67">
        <f t="shared" si="4"/>
        <v>158.6</v>
      </c>
      <c r="U16" s="69">
        <f t="shared" si="5"/>
        <v>1.59</v>
      </c>
      <c r="V16" s="54">
        <v>11312306</v>
      </c>
    </row>
    <row r="17" spans="2:22" ht="24" customHeight="1">
      <c r="B17" s="14" t="s">
        <v>48</v>
      </c>
      <c r="C17" s="56">
        <v>6767147</v>
      </c>
      <c r="D17" s="56">
        <v>4294119</v>
      </c>
      <c r="E17" s="56">
        <v>1631800</v>
      </c>
      <c r="F17" s="56">
        <v>753852</v>
      </c>
      <c r="G17" s="56">
        <v>555552</v>
      </c>
      <c r="H17" s="56">
        <v>160300</v>
      </c>
      <c r="I17" s="57">
        <v>0</v>
      </c>
      <c r="J17" s="57">
        <v>0</v>
      </c>
      <c r="K17" s="57">
        <v>0</v>
      </c>
      <c r="L17" s="56">
        <f t="shared" si="0"/>
        <v>7520999</v>
      </c>
      <c r="M17" s="56">
        <f t="shared" si="1"/>
        <v>4849671</v>
      </c>
      <c r="N17" s="56">
        <f t="shared" si="1"/>
        <v>1792100</v>
      </c>
      <c r="O17" s="51"/>
      <c r="P17" s="64">
        <v>14196498</v>
      </c>
      <c r="Q17" s="63">
        <v>430973</v>
      </c>
      <c r="R17" s="67">
        <f t="shared" si="2"/>
        <v>34.2</v>
      </c>
      <c r="S17" s="67">
        <f t="shared" si="3"/>
        <v>53</v>
      </c>
      <c r="T17" s="67">
        <f t="shared" si="4"/>
        <v>228.3</v>
      </c>
      <c r="U17" s="69">
        <f t="shared" si="5"/>
        <v>2.28</v>
      </c>
      <c r="V17" s="56">
        <v>27556702</v>
      </c>
    </row>
    <row r="18" spans="2:22" ht="24" customHeight="1">
      <c r="B18" s="14" t="s">
        <v>49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7">
        <v>2612983</v>
      </c>
      <c r="J18" s="57">
        <v>1394354</v>
      </c>
      <c r="K18" s="57">
        <v>557612</v>
      </c>
      <c r="L18" s="56">
        <f t="shared" si="0"/>
        <v>2612983</v>
      </c>
      <c r="M18" s="56">
        <f t="shared" si="1"/>
        <v>1394354</v>
      </c>
      <c r="N18" s="56">
        <f t="shared" si="1"/>
        <v>557612</v>
      </c>
      <c r="O18" s="51"/>
      <c r="P18" s="64">
        <v>15955927</v>
      </c>
      <c r="Q18" s="64">
        <v>194921</v>
      </c>
      <c r="R18" s="69">
        <f t="shared" si="2"/>
        <v>8.7</v>
      </c>
      <c r="S18" s="69">
        <f t="shared" si="3"/>
        <v>16.4</v>
      </c>
      <c r="T18" s="69">
        <f t="shared" si="4"/>
        <v>129.7</v>
      </c>
      <c r="U18" s="69">
        <f t="shared" si="5"/>
        <v>1.3</v>
      </c>
      <c r="V18" s="56">
        <v>19305113</v>
      </c>
    </row>
    <row r="19" spans="2:22" ht="24" customHeight="1">
      <c r="B19" s="15" t="s">
        <v>50</v>
      </c>
      <c r="C19" s="58">
        <v>290946</v>
      </c>
      <c r="D19" s="58">
        <v>0</v>
      </c>
      <c r="E19" s="58">
        <v>0</v>
      </c>
      <c r="F19" s="58">
        <v>659875</v>
      </c>
      <c r="G19" s="58">
        <v>357599</v>
      </c>
      <c r="H19" s="58">
        <v>25085</v>
      </c>
      <c r="I19" s="59">
        <v>37337127</v>
      </c>
      <c r="J19" s="59">
        <v>29081820</v>
      </c>
      <c r="K19" s="59">
        <v>4173744</v>
      </c>
      <c r="L19" s="58">
        <f t="shared" si="0"/>
        <v>38287948</v>
      </c>
      <c r="M19" s="58">
        <f t="shared" si="1"/>
        <v>29439419</v>
      </c>
      <c r="N19" s="58">
        <f t="shared" si="1"/>
        <v>4198829</v>
      </c>
      <c r="O19" s="51"/>
      <c r="P19" s="65">
        <v>27608387</v>
      </c>
      <c r="Q19" s="66">
        <v>541854</v>
      </c>
      <c r="R19" s="70">
        <f t="shared" si="2"/>
        <v>106.6</v>
      </c>
      <c r="S19" s="70">
        <f t="shared" si="3"/>
        <v>138.7</v>
      </c>
      <c r="T19" s="70">
        <f t="shared" si="4"/>
        <v>284.3</v>
      </c>
      <c r="U19" s="71">
        <f t="shared" si="5"/>
        <v>2.84</v>
      </c>
      <c r="V19" s="58">
        <v>49040945</v>
      </c>
    </row>
    <row r="20" spans="2:22" ht="24" customHeight="1">
      <c r="B20" s="14" t="s">
        <v>25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7">
        <v>919877</v>
      </c>
      <c r="J20" s="57">
        <v>421722</v>
      </c>
      <c r="K20" s="57">
        <v>189734</v>
      </c>
      <c r="L20" s="56">
        <f t="shared" si="0"/>
        <v>919877</v>
      </c>
      <c r="M20" s="56">
        <f t="shared" si="1"/>
        <v>421722</v>
      </c>
      <c r="N20" s="56">
        <f t="shared" si="1"/>
        <v>189734</v>
      </c>
      <c r="O20" s="51"/>
      <c r="P20" s="64">
        <v>2317296</v>
      </c>
      <c r="Q20" s="63">
        <v>50618</v>
      </c>
      <c r="R20" s="67">
        <f t="shared" si="2"/>
        <v>18.2</v>
      </c>
      <c r="S20" s="67">
        <f t="shared" si="3"/>
        <v>39.7</v>
      </c>
      <c r="T20" s="67">
        <f t="shared" si="4"/>
        <v>161.6</v>
      </c>
      <c r="U20" s="67">
        <f t="shared" si="5"/>
        <v>1.62</v>
      </c>
      <c r="V20" s="56">
        <v>3321962</v>
      </c>
    </row>
    <row r="21" spans="2:22" ht="24" customHeight="1">
      <c r="B21" s="14" t="s">
        <v>26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7">
        <v>3554436</v>
      </c>
      <c r="J21" s="57">
        <v>2202603</v>
      </c>
      <c r="K21" s="57">
        <v>946604</v>
      </c>
      <c r="L21" s="56">
        <f t="shared" si="0"/>
        <v>3554436</v>
      </c>
      <c r="M21" s="56">
        <f t="shared" si="1"/>
        <v>2202603</v>
      </c>
      <c r="N21" s="56">
        <f t="shared" si="1"/>
        <v>946604</v>
      </c>
      <c r="O21" s="51"/>
      <c r="P21" s="64">
        <v>6495946</v>
      </c>
      <c r="Q21" s="63">
        <v>160580</v>
      </c>
      <c r="R21" s="67">
        <f t="shared" si="2"/>
        <v>33.9</v>
      </c>
      <c r="S21" s="67">
        <f t="shared" si="3"/>
        <v>54.7</v>
      </c>
      <c r="T21" s="67">
        <f t="shared" si="4"/>
        <v>146.3</v>
      </c>
      <c r="U21" s="69">
        <f t="shared" si="5"/>
        <v>1.46</v>
      </c>
      <c r="V21" s="56">
        <v>7297800</v>
      </c>
    </row>
    <row r="22" spans="2:22" ht="24" customHeight="1">
      <c r="B22" s="14" t="s">
        <v>27</v>
      </c>
      <c r="C22" s="56">
        <v>88000</v>
      </c>
      <c r="D22" s="56">
        <v>48000</v>
      </c>
      <c r="E22" s="56">
        <v>26309</v>
      </c>
      <c r="F22" s="56">
        <v>0</v>
      </c>
      <c r="G22" s="56">
        <v>0</v>
      </c>
      <c r="H22" s="56">
        <v>0</v>
      </c>
      <c r="I22" s="57">
        <v>614780</v>
      </c>
      <c r="J22" s="57">
        <v>319268</v>
      </c>
      <c r="K22" s="57">
        <v>136388</v>
      </c>
      <c r="L22" s="56">
        <f t="shared" si="0"/>
        <v>702780</v>
      </c>
      <c r="M22" s="56">
        <f t="shared" si="0"/>
        <v>367268</v>
      </c>
      <c r="N22" s="56">
        <f t="shared" si="0"/>
        <v>162697</v>
      </c>
      <c r="O22" s="51"/>
      <c r="P22" s="64">
        <v>9529389</v>
      </c>
      <c r="Q22" s="63">
        <v>236982</v>
      </c>
      <c r="R22" s="67">
        <f t="shared" si="2"/>
        <v>3.9</v>
      </c>
      <c r="S22" s="67">
        <f t="shared" si="3"/>
        <v>7.4</v>
      </c>
      <c r="T22" s="67">
        <f t="shared" si="4"/>
        <v>112.3</v>
      </c>
      <c r="U22" s="69">
        <f t="shared" si="5"/>
        <v>1.12</v>
      </c>
      <c r="V22" s="56">
        <v>10332270</v>
      </c>
    </row>
    <row r="23" spans="2:22" ht="24" customHeight="1">
      <c r="B23" s="14" t="s">
        <v>28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7">
        <v>525577</v>
      </c>
      <c r="J23" s="57">
        <v>261159</v>
      </c>
      <c r="K23" s="57">
        <v>165294</v>
      </c>
      <c r="L23" s="56">
        <f t="shared" si="0"/>
        <v>525577</v>
      </c>
      <c r="M23" s="56">
        <f t="shared" si="0"/>
        <v>261159</v>
      </c>
      <c r="N23" s="56">
        <f t="shared" si="0"/>
        <v>165294</v>
      </c>
      <c r="O23" s="51"/>
      <c r="P23" s="64">
        <v>3187410</v>
      </c>
      <c r="Q23" s="63">
        <v>106395</v>
      </c>
      <c r="R23" s="67">
        <f t="shared" si="2"/>
        <v>8.2</v>
      </c>
      <c r="S23" s="67">
        <f t="shared" si="3"/>
        <v>16.5</v>
      </c>
      <c r="T23" s="67">
        <f t="shared" si="4"/>
        <v>144.3</v>
      </c>
      <c r="U23" s="69">
        <f t="shared" si="5"/>
        <v>1.44</v>
      </c>
      <c r="V23" s="56">
        <v>4338059</v>
      </c>
    </row>
    <row r="24" spans="2:22" ht="24" customHeight="1">
      <c r="B24" s="14" t="s">
        <v>29</v>
      </c>
      <c r="C24" s="56">
        <v>1273524</v>
      </c>
      <c r="D24" s="56">
        <v>1273524</v>
      </c>
      <c r="E24" s="56">
        <v>977878</v>
      </c>
      <c r="F24" s="56">
        <v>0</v>
      </c>
      <c r="G24" s="56">
        <v>0</v>
      </c>
      <c r="H24" s="56">
        <v>0</v>
      </c>
      <c r="I24" s="57">
        <v>2138006</v>
      </c>
      <c r="J24" s="57">
        <v>1737481</v>
      </c>
      <c r="K24" s="57">
        <v>431006</v>
      </c>
      <c r="L24" s="56">
        <f t="shared" si="0"/>
        <v>3411530</v>
      </c>
      <c r="M24" s="56">
        <f t="shared" si="0"/>
        <v>3011005</v>
      </c>
      <c r="N24" s="56">
        <f t="shared" si="0"/>
        <v>1408884</v>
      </c>
      <c r="O24" s="51"/>
      <c r="P24" s="64">
        <v>4980063</v>
      </c>
      <c r="Q24" s="63">
        <v>0</v>
      </c>
      <c r="R24" s="67">
        <f t="shared" si="2"/>
        <v>60.5</v>
      </c>
      <c r="S24" s="67">
        <f t="shared" si="3"/>
        <v>68.5</v>
      </c>
      <c r="T24" s="67">
        <f t="shared" si="4"/>
        <v>65.2</v>
      </c>
      <c r="U24" s="69">
        <f t="shared" si="5"/>
        <v>0.65</v>
      </c>
      <c r="V24" s="56">
        <v>237930</v>
      </c>
    </row>
    <row r="25" spans="2:22" ht="24" customHeight="1">
      <c r="B25" s="13" t="s">
        <v>30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5">
        <v>760388</v>
      </c>
      <c r="J25" s="55">
        <v>414721</v>
      </c>
      <c r="K25" s="55">
        <v>345667</v>
      </c>
      <c r="L25" s="54">
        <f t="shared" si="0"/>
        <v>760388</v>
      </c>
      <c r="M25" s="54">
        <f t="shared" si="0"/>
        <v>414721</v>
      </c>
      <c r="N25" s="54">
        <f t="shared" si="0"/>
        <v>345667</v>
      </c>
      <c r="O25" s="51"/>
      <c r="P25" s="63">
        <v>5467433</v>
      </c>
      <c r="Q25" s="63">
        <v>88192</v>
      </c>
      <c r="R25" s="67">
        <f t="shared" si="2"/>
        <v>7.6</v>
      </c>
      <c r="S25" s="67">
        <f t="shared" si="3"/>
        <v>13.9</v>
      </c>
      <c r="T25" s="67">
        <f t="shared" si="4"/>
        <v>107.1</v>
      </c>
      <c r="U25" s="69">
        <f t="shared" si="5"/>
        <v>1.07</v>
      </c>
      <c r="V25" s="54">
        <v>5441321</v>
      </c>
    </row>
    <row r="26" spans="2:22" ht="24" customHeight="1">
      <c r="B26" s="14" t="s">
        <v>31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7">
        <v>650012</v>
      </c>
      <c r="J26" s="57">
        <v>389068</v>
      </c>
      <c r="K26" s="57">
        <v>116582</v>
      </c>
      <c r="L26" s="56">
        <f t="shared" si="0"/>
        <v>650012</v>
      </c>
      <c r="M26" s="56">
        <f t="shared" si="0"/>
        <v>389068</v>
      </c>
      <c r="N26" s="56">
        <f t="shared" si="0"/>
        <v>116582</v>
      </c>
      <c r="O26" s="51"/>
      <c r="P26" s="64">
        <v>5976966</v>
      </c>
      <c r="Q26" s="63">
        <v>107614</v>
      </c>
      <c r="R26" s="67">
        <f t="shared" si="2"/>
        <v>6.5</v>
      </c>
      <c r="S26" s="67">
        <f t="shared" si="3"/>
        <v>10.9</v>
      </c>
      <c r="T26" s="67">
        <f t="shared" si="4"/>
        <v>194.7</v>
      </c>
      <c r="U26" s="69">
        <f t="shared" si="5"/>
        <v>1.95</v>
      </c>
      <c r="V26" s="56">
        <v>11246351</v>
      </c>
    </row>
    <row r="27" spans="2:22" ht="24" customHeight="1">
      <c r="B27" s="13" t="s">
        <v>32</v>
      </c>
      <c r="C27" s="54">
        <v>795173</v>
      </c>
      <c r="D27" s="54">
        <v>795173</v>
      </c>
      <c r="E27" s="54">
        <v>0</v>
      </c>
      <c r="F27" s="54">
        <v>0</v>
      </c>
      <c r="G27" s="54">
        <v>0</v>
      </c>
      <c r="H27" s="54">
        <v>0</v>
      </c>
      <c r="I27" s="55">
        <v>116032</v>
      </c>
      <c r="J27" s="55">
        <v>100837</v>
      </c>
      <c r="K27" s="55">
        <v>10199</v>
      </c>
      <c r="L27" s="54">
        <f t="shared" si="0"/>
        <v>911205</v>
      </c>
      <c r="M27" s="54">
        <f t="shared" si="0"/>
        <v>896010</v>
      </c>
      <c r="N27" s="54">
        <f t="shared" si="0"/>
        <v>10199</v>
      </c>
      <c r="O27" s="51"/>
      <c r="P27" s="63">
        <v>4986072</v>
      </c>
      <c r="Q27" s="63">
        <v>48294</v>
      </c>
      <c r="R27" s="67">
        <f t="shared" si="2"/>
        <v>18</v>
      </c>
      <c r="S27" s="67">
        <f t="shared" si="3"/>
        <v>18.3</v>
      </c>
      <c r="T27" s="67">
        <f t="shared" si="4"/>
        <v>157.9</v>
      </c>
      <c r="U27" s="69">
        <f t="shared" si="5"/>
        <v>1.58</v>
      </c>
      <c r="V27" s="54">
        <v>6976052</v>
      </c>
    </row>
    <row r="28" spans="2:22" ht="24" customHeight="1">
      <c r="B28" s="14" t="s">
        <v>33</v>
      </c>
      <c r="C28" s="56">
        <v>495700</v>
      </c>
      <c r="D28" s="56">
        <v>333719</v>
      </c>
      <c r="E28" s="56">
        <v>150177</v>
      </c>
      <c r="F28" s="56">
        <v>23700</v>
      </c>
      <c r="G28" s="56">
        <v>20714</v>
      </c>
      <c r="H28" s="56">
        <v>2753</v>
      </c>
      <c r="I28" s="57">
        <v>0</v>
      </c>
      <c r="J28" s="57">
        <v>0</v>
      </c>
      <c r="K28" s="57">
        <v>0</v>
      </c>
      <c r="L28" s="56">
        <f t="shared" si="0"/>
        <v>519400</v>
      </c>
      <c r="M28" s="56">
        <f t="shared" si="0"/>
        <v>354433</v>
      </c>
      <c r="N28" s="56">
        <f t="shared" si="0"/>
        <v>152930</v>
      </c>
      <c r="O28" s="51"/>
      <c r="P28" s="64">
        <v>4464276</v>
      </c>
      <c r="Q28" s="63">
        <v>92724</v>
      </c>
      <c r="R28" s="67">
        <f t="shared" si="2"/>
        <v>7.9</v>
      </c>
      <c r="S28" s="67">
        <f t="shared" si="3"/>
        <v>11.6</v>
      </c>
      <c r="T28" s="67">
        <f t="shared" si="4"/>
        <v>133.4</v>
      </c>
      <c r="U28" s="69">
        <f t="shared" si="5"/>
        <v>1.33</v>
      </c>
      <c r="V28" s="56">
        <v>5603053</v>
      </c>
    </row>
    <row r="29" spans="2:22" ht="24" customHeight="1">
      <c r="B29" s="14" t="s">
        <v>34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7">
        <v>527762</v>
      </c>
      <c r="J29" s="57">
        <v>269142</v>
      </c>
      <c r="K29" s="57">
        <v>97606</v>
      </c>
      <c r="L29" s="56">
        <f t="shared" si="0"/>
        <v>527762</v>
      </c>
      <c r="M29" s="56">
        <f t="shared" si="0"/>
        <v>269142</v>
      </c>
      <c r="N29" s="56">
        <f t="shared" si="0"/>
        <v>97606</v>
      </c>
      <c r="O29" s="51"/>
      <c r="P29" s="64">
        <v>3050673</v>
      </c>
      <c r="Q29" s="63">
        <v>34907</v>
      </c>
      <c r="R29" s="67">
        <f t="shared" si="2"/>
        <v>8.8</v>
      </c>
      <c r="S29" s="67">
        <f t="shared" si="3"/>
        <v>17.3</v>
      </c>
      <c r="T29" s="67">
        <f t="shared" si="4"/>
        <v>102</v>
      </c>
      <c r="U29" s="69">
        <f t="shared" si="5"/>
        <v>1.02</v>
      </c>
      <c r="V29" s="56">
        <v>2842356</v>
      </c>
    </row>
    <row r="30" spans="2:22" ht="24" customHeight="1">
      <c r="B30" s="14" t="s">
        <v>51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7">
        <v>680000</v>
      </c>
      <c r="J30" s="57">
        <v>680000</v>
      </c>
      <c r="K30" s="57">
        <v>0</v>
      </c>
      <c r="L30" s="56">
        <f t="shared" si="0"/>
        <v>680000</v>
      </c>
      <c r="M30" s="56">
        <f t="shared" si="0"/>
        <v>680000</v>
      </c>
      <c r="N30" s="56">
        <f t="shared" si="0"/>
        <v>0</v>
      </c>
      <c r="O30" s="51"/>
      <c r="P30" s="64">
        <v>4691939</v>
      </c>
      <c r="Q30" s="63">
        <v>39466</v>
      </c>
      <c r="R30" s="67">
        <f t="shared" si="2"/>
        <v>14.5</v>
      </c>
      <c r="S30" s="67">
        <f t="shared" si="3"/>
        <v>14.5</v>
      </c>
      <c r="T30" s="67">
        <f t="shared" si="4"/>
        <v>199.4</v>
      </c>
      <c r="U30" s="69">
        <f t="shared" si="5"/>
        <v>1.99</v>
      </c>
      <c r="V30" s="56">
        <v>8674950</v>
      </c>
    </row>
    <row r="31" spans="2:22" ht="24" customHeight="1">
      <c r="B31" s="13" t="s">
        <v>52</v>
      </c>
      <c r="C31" s="54">
        <v>851279</v>
      </c>
      <c r="D31" s="54">
        <v>145163</v>
      </c>
      <c r="E31" s="54">
        <v>717832</v>
      </c>
      <c r="F31" s="54">
        <v>0</v>
      </c>
      <c r="G31" s="54">
        <v>0</v>
      </c>
      <c r="H31" s="54">
        <v>0</v>
      </c>
      <c r="I31" s="55">
        <v>1173170</v>
      </c>
      <c r="J31" s="55">
        <v>474376</v>
      </c>
      <c r="K31" s="55">
        <v>199222</v>
      </c>
      <c r="L31" s="54">
        <f t="shared" si="0"/>
        <v>2024449</v>
      </c>
      <c r="M31" s="54">
        <f t="shared" si="0"/>
        <v>619539</v>
      </c>
      <c r="N31" s="54">
        <f t="shared" si="0"/>
        <v>917054</v>
      </c>
      <c r="O31" s="51"/>
      <c r="P31" s="63">
        <v>6159197</v>
      </c>
      <c r="Q31" s="63">
        <v>53675</v>
      </c>
      <c r="R31" s="67">
        <f t="shared" si="2"/>
        <v>10.1</v>
      </c>
      <c r="S31" s="67">
        <f t="shared" si="3"/>
        <v>32.9</v>
      </c>
      <c r="T31" s="67">
        <f t="shared" si="4"/>
        <v>217.3</v>
      </c>
      <c r="U31" s="69">
        <f t="shared" si="5"/>
        <v>2.17</v>
      </c>
      <c r="V31" s="54">
        <v>12763491</v>
      </c>
    </row>
    <row r="32" spans="2:22" ht="24" customHeight="1">
      <c r="B32" s="13" t="s">
        <v>53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5">
        <v>181951</v>
      </c>
      <c r="J32" s="55">
        <v>173699</v>
      </c>
      <c r="K32" s="55">
        <v>1737</v>
      </c>
      <c r="L32" s="54">
        <f t="shared" si="0"/>
        <v>181951</v>
      </c>
      <c r="M32" s="54">
        <f t="shared" si="0"/>
        <v>173699</v>
      </c>
      <c r="N32" s="54">
        <f t="shared" si="0"/>
        <v>1737</v>
      </c>
      <c r="O32" s="51"/>
      <c r="P32" s="63">
        <v>6248197</v>
      </c>
      <c r="Q32" s="63">
        <v>64379</v>
      </c>
      <c r="R32" s="67">
        <f t="shared" si="2"/>
        <v>2.8</v>
      </c>
      <c r="S32" s="67">
        <f t="shared" si="3"/>
        <v>2.9</v>
      </c>
      <c r="T32" s="67">
        <f t="shared" si="4"/>
        <v>195.1</v>
      </c>
      <c r="U32" s="69">
        <f t="shared" si="5"/>
        <v>1.95</v>
      </c>
      <c r="V32" s="54">
        <v>12014064</v>
      </c>
    </row>
    <row r="33" spans="2:22" ht="24" customHeight="1">
      <c r="B33" s="14" t="s">
        <v>35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7">
        <v>606156</v>
      </c>
      <c r="J33" s="57">
        <v>344461</v>
      </c>
      <c r="K33" s="57">
        <v>82253</v>
      </c>
      <c r="L33" s="56">
        <f t="shared" si="0"/>
        <v>606156</v>
      </c>
      <c r="M33" s="56">
        <f t="shared" si="0"/>
        <v>344461</v>
      </c>
      <c r="N33" s="56">
        <f t="shared" si="0"/>
        <v>82253</v>
      </c>
      <c r="O33" s="51"/>
      <c r="P33" s="64">
        <v>3499725</v>
      </c>
      <c r="Q33" s="63">
        <v>35259</v>
      </c>
      <c r="R33" s="67">
        <f t="shared" si="2"/>
        <v>9.8</v>
      </c>
      <c r="S33" s="67">
        <f t="shared" si="3"/>
        <v>17.3</v>
      </c>
      <c r="T33" s="67">
        <f t="shared" si="4"/>
        <v>116.9</v>
      </c>
      <c r="U33" s="69">
        <f t="shared" si="5"/>
        <v>1.17</v>
      </c>
      <c r="V33" s="56">
        <v>3746817</v>
      </c>
    </row>
    <row r="34" spans="2:22" ht="24" customHeight="1">
      <c r="B34" s="13" t="s">
        <v>36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5">
        <v>249700</v>
      </c>
      <c r="J34" s="55">
        <v>178467</v>
      </c>
      <c r="K34" s="55">
        <v>39830</v>
      </c>
      <c r="L34" s="54">
        <f t="shared" si="0"/>
        <v>249700</v>
      </c>
      <c r="M34" s="54">
        <f t="shared" si="0"/>
        <v>178467</v>
      </c>
      <c r="N34" s="54">
        <f t="shared" si="0"/>
        <v>39830</v>
      </c>
      <c r="O34" s="51"/>
      <c r="P34" s="63">
        <v>4313520</v>
      </c>
      <c r="Q34" s="63">
        <v>44971</v>
      </c>
      <c r="R34" s="67">
        <f t="shared" si="2"/>
        <v>4.1</v>
      </c>
      <c r="S34" s="67">
        <f t="shared" si="3"/>
        <v>5.8</v>
      </c>
      <c r="T34" s="67">
        <f t="shared" si="4"/>
        <v>192.4</v>
      </c>
      <c r="U34" s="69">
        <f t="shared" si="5"/>
        <v>1.92</v>
      </c>
      <c r="V34" s="54">
        <v>8119826</v>
      </c>
    </row>
    <row r="35" spans="2:22" ht="27.75" customHeight="1">
      <c r="B35" s="16" t="s">
        <v>37</v>
      </c>
      <c r="C35" s="60">
        <f>SUM(C6:C19)</f>
        <v>103713537</v>
      </c>
      <c r="D35" s="60">
        <f aca="true" t="shared" si="6" ref="D35:M35">SUM(D6:D19)</f>
        <v>39592536</v>
      </c>
      <c r="E35" s="60">
        <f t="shared" si="6"/>
        <v>13943047</v>
      </c>
      <c r="F35" s="60">
        <f t="shared" si="6"/>
        <v>16186812</v>
      </c>
      <c r="G35" s="60">
        <f t="shared" si="6"/>
        <v>970739</v>
      </c>
      <c r="H35" s="60">
        <f t="shared" si="6"/>
        <v>185655</v>
      </c>
      <c r="I35" s="60">
        <f t="shared" si="6"/>
        <v>213062297</v>
      </c>
      <c r="J35" s="60">
        <f t="shared" si="6"/>
        <v>114856180</v>
      </c>
      <c r="K35" s="60">
        <f t="shared" si="6"/>
        <v>29270374</v>
      </c>
      <c r="L35" s="60">
        <f t="shared" si="6"/>
        <v>332962646</v>
      </c>
      <c r="M35" s="60">
        <f t="shared" si="6"/>
        <v>155419455</v>
      </c>
      <c r="N35" s="60">
        <f>SUM(N6:N19)</f>
        <v>43399076</v>
      </c>
      <c r="O35" s="51"/>
      <c r="P35" s="60">
        <f>SUM(P6:P19)</f>
        <v>398616122</v>
      </c>
      <c r="Q35" s="60">
        <f>SUM(Q6:Q19)</f>
        <v>6549290</v>
      </c>
      <c r="R35" s="72">
        <f t="shared" si="2"/>
        <v>39</v>
      </c>
      <c r="S35" s="72">
        <f t="shared" si="3"/>
        <v>83.5</v>
      </c>
      <c r="T35" s="72">
        <f t="shared" si="4"/>
        <v>173.6</v>
      </c>
      <c r="U35" s="68">
        <f t="shared" si="5"/>
        <v>1.74</v>
      </c>
      <c r="V35" s="60">
        <f>SUM(V6:V19)</f>
        <v>536619393</v>
      </c>
    </row>
    <row r="36" spans="2:22" ht="27.75" customHeight="1">
      <c r="B36" s="16" t="s">
        <v>64</v>
      </c>
      <c r="C36" s="60">
        <f aca="true" t="shared" si="7" ref="C36:M36">SUM(C20:C34)</f>
        <v>3503676</v>
      </c>
      <c r="D36" s="60">
        <f t="shared" si="7"/>
        <v>2595579</v>
      </c>
      <c r="E36" s="60">
        <f t="shared" si="7"/>
        <v>1872196</v>
      </c>
      <c r="F36" s="60">
        <f t="shared" si="7"/>
        <v>23700</v>
      </c>
      <c r="G36" s="60">
        <f t="shared" si="7"/>
        <v>20714</v>
      </c>
      <c r="H36" s="60">
        <f t="shared" si="7"/>
        <v>2753</v>
      </c>
      <c r="I36" s="60">
        <f t="shared" si="7"/>
        <v>12697847</v>
      </c>
      <c r="J36" s="60">
        <f t="shared" si="7"/>
        <v>7967004</v>
      </c>
      <c r="K36" s="60">
        <f t="shared" si="7"/>
        <v>2762122</v>
      </c>
      <c r="L36" s="60">
        <f t="shared" si="7"/>
        <v>16225223</v>
      </c>
      <c r="M36" s="60">
        <f t="shared" si="7"/>
        <v>10583297</v>
      </c>
      <c r="N36" s="60">
        <f>SUM(N20:N34)</f>
        <v>4637071</v>
      </c>
      <c r="O36" s="51"/>
      <c r="P36" s="60">
        <f>SUM(P20:P34)</f>
        <v>75368102</v>
      </c>
      <c r="Q36" s="60">
        <f>SUM(Q20:Q34)</f>
        <v>1164056</v>
      </c>
      <c r="R36" s="72">
        <f t="shared" si="2"/>
        <v>14</v>
      </c>
      <c r="S36" s="72">
        <f t="shared" si="3"/>
        <v>21.5</v>
      </c>
      <c r="T36" s="72">
        <f t="shared" si="4"/>
        <v>150.6</v>
      </c>
      <c r="U36" s="68">
        <f t="shared" si="5"/>
        <v>1.51</v>
      </c>
      <c r="V36" s="60">
        <f>SUM(V20:V34)</f>
        <v>102956302</v>
      </c>
    </row>
    <row r="37" spans="2:22" ht="27.75" customHeight="1">
      <c r="B37" s="16" t="s">
        <v>39</v>
      </c>
      <c r="C37" s="60">
        <f aca="true" t="shared" si="8" ref="C37:M37">SUM(C6:C34)</f>
        <v>107217213</v>
      </c>
      <c r="D37" s="60">
        <f t="shared" si="8"/>
        <v>42188115</v>
      </c>
      <c r="E37" s="60">
        <f t="shared" si="8"/>
        <v>15815243</v>
      </c>
      <c r="F37" s="60">
        <f t="shared" si="8"/>
        <v>16210512</v>
      </c>
      <c r="G37" s="60">
        <f t="shared" si="8"/>
        <v>991453</v>
      </c>
      <c r="H37" s="60">
        <f t="shared" si="8"/>
        <v>188408</v>
      </c>
      <c r="I37" s="60">
        <f t="shared" si="8"/>
        <v>225760144</v>
      </c>
      <c r="J37" s="60">
        <f t="shared" si="8"/>
        <v>122823184</v>
      </c>
      <c r="K37" s="61">
        <f t="shared" si="8"/>
        <v>32032496</v>
      </c>
      <c r="L37" s="60">
        <f t="shared" si="8"/>
        <v>349187869</v>
      </c>
      <c r="M37" s="60">
        <f t="shared" si="8"/>
        <v>166002752</v>
      </c>
      <c r="N37" s="60">
        <f>SUM(N6:N34)</f>
        <v>48036147</v>
      </c>
      <c r="O37" s="51"/>
      <c r="P37" s="60">
        <f>SUM(P6:P34)</f>
        <v>473984224</v>
      </c>
      <c r="Q37" s="60">
        <f>SUM(Q6:Q34)</f>
        <v>7713346</v>
      </c>
      <c r="R37" s="72">
        <f t="shared" si="2"/>
        <v>35</v>
      </c>
      <c r="S37" s="72">
        <f t="shared" si="3"/>
        <v>73.7</v>
      </c>
      <c r="T37" s="72">
        <f t="shared" si="4"/>
        <v>170</v>
      </c>
      <c r="U37" s="72">
        <f t="shared" si="5"/>
        <v>1.7</v>
      </c>
      <c r="V37" s="60">
        <f>SUM(V6:V34)</f>
        <v>639575695</v>
      </c>
    </row>
    <row r="38" spans="18:21" ht="21" customHeight="1">
      <c r="R38" s="4" t="s">
        <v>40</v>
      </c>
      <c r="S38" s="4"/>
      <c r="T38" s="4"/>
      <c r="U38" s="4"/>
    </row>
    <row r="39" spans="17:21" ht="21" customHeight="1">
      <c r="Q39" t="s">
        <v>42</v>
      </c>
      <c r="R39" s="4"/>
      <c r="S39" s="4"/>
      <c r="T39" s="5" t="s">
        <v>44</v>
      </c>
      <c r="U39" s="4"/>
    </row>
    <row r="40" spans="17:21" ht="21.75" customHeight="1">
      <c r="Q40" s="6" t="s">
        <v>37</v>
      </c>
      <c r="R40" s="73">
        <f>ROUND(AVERAGE(R6:R19),1)</f>
        <v>32.3</v>
      </c>
      <c r="S40" s="73">
        <f>ROUND(AVERAGE(S6:S19),1)</f>
        <v>65</v>
      </c>
      <c r="T40" s="73">
        <f>ROUND(AVERAGE(T6:T19),1)</f>
        <v>182.2</v>
      </c>
      <c r="U40" s="73">
        <f>ROUND(AVERAGE(U6:U19),2)</f>
        <v>1.82</v>
      </c>
    </row>
    <row r="41" spans="17:21" ht="21.75" customHeight="1">
      <c r="Q41" s="6" t="s">
        <v>38</v>
      </c>
      <c r="R41" s="73">
        <f>ROUND(AVERAGE(R20:R34),1)</f>
        <v>14.3</v>
      </c>
      <c r="S41" s="73">
        <f>ROUND(AVERAGE(S20:S34),1)</f>
        <v>22.1</v>
      </c>
      <c r="T41" s="73">
        <f>ROUND(AVERAGE(T20:T34),1)</f>
        <v>149.7</v>
      </c>
      <c r="U41" s="73">
        <f>ROUND(AVERAGE(U20:U34),2)</f>
        <v>1.5</v>
      </c>
    </row>
    <row r="42" spans="17:21" ht="21.75" customHeight="1">
      <c r="Q42" s="6" t="s">
        <v>39</v>
      </c>
      <c r="R42" s="73">
        <f>ROUND(AVERAGE(R6:R34),1)</f>
        <v>23</v>
      </c>
      <c r="S42" s="73">
        <f>ROUND(AVERAGE(S6:S34),1)</f>
        <v>42.8</v>
      </c>
      <c r="T42" s="73">
        <f>ROUND(AVERAGE(T6:T34),1)</f>
        <v>165.4</v>
      </c>
      <c r="U42" s="73">
        <f>ROUND(AVERAGE(U6:U34),2)</f>
        <v>1.65</v>
      </c>
    </row>
    <row r="43" ht="21" customHeight="1">
      <c r="R43" t="s">
        <v>41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 １７ 債務負担行為の状況（当年度決算額）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="55" zoomScaleNormal="55" zoomScaleSheetLayoutView="65" workbookViewId="0" topLeftCell="B16">
      <selection activeCell="B39" sqref="B39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1:22" ht="17.25">
      <c r="A1" s="20"/>
      <c r="B1" s="82" t="s">
        <v>90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2"/>
      <c r="T1" s="22"/>
      <c r="U1" s="22"/>
      <c r="V1" s="21"/>
    </row>
    <row r="2" spans="1:22" ht="21" customHeight="1">
      <c r="A2" s="20"/>
      <c r="B2" s="23" t="s">
        <v>69</v>
      </c>
      <c r="C2" s="24"/>
      <c r="D2" s="24"/>
      <c r="E2" s="24"/>
      <c r="F2" s="24"/>
      <c r="G2" s="24"/>
      <c r="H2" s="24"/>
      <c r="I2" s="24"/>
      <c r="J2" s="24"/>
      <c r="K2" s="25"/>
      <c r="L2" s="24"/>
      <c r="M2" s="24"/>
      <c r="N2" s="25"/>
      <c r="O2" s="26"/>
      <c r="P2" s="25"/>
      <c r="Q2" s="25"/>
      <c r="R2" s="22"/>
      <c r="S2" s="22"/>
      <c r="T2" s="25"/>
      <c r="U2" s="21"/>
      <c r="V2" s="25" t="s">
        <v>70</v>
      </c>
    </row>
    <row r="3" spans="1:22" ht="21" customHeight="1">
      <c r="A3" s="20"/>
      <c r="B3" s="27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22"/>
      <c r="P3" s="28"/>
      <c r="Q3" s="29"/>
      <c r="R3" s="30" t="s">
        <v>7</v>
      </c>
      <c r="S3" s="30" t="s">
        <v>71</v>
      </c>
      <c r="T3" s="46" t="s">
        <v>5</v>
      </c>
      <c r="U3" s="30"/>
      <c r="V3" s="31"/>
    </row>
    <row r="4" spans="1:22" ht="21" customHeight="1">
      <c r="A4" s="20"/>
      <c r="B4" s="32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34"/>
      <c r="P4" s="33" t="s">
        <v>9</v>
      </c>
      <c r="Q4" s="35" t="s">
        <v>72</v>
      </c>
      <c r="R4" s="45" t="s">
        <v>73</v>
      </c>
      <c r="S4" s="45" t="s">
        <v>74</v>
      </c>
      <c r="T4" s="47" t="s">
        <v>75</v>
      </c>
      <c r="U4" s="41" t="s">
        <v>76</v>
      </c>
      <c r="V4" s="33" t="s">
        <v>13</v>
      </c>
    </row>
    <row r="5" spans="1:22" ht="21" customHeight="1">
      <c r="A5" s="20"/>
      <c r="B5" s="36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34"/>
      <c r="P5" s="38"/>
      <c r="Q5" s="42" t="s">
        <v>77</v>
      </c>
      <c r="R5" s="43" t="s">
        <v>78</v>
      </c>
      <c r="S5" s="43" t="s">
        <v>78</v>
      </c>
      <c r="T5" s="44" t="s">
        <v>79</v>
      </c>
      <c r="U5" s="39"/>
      <c r="V5" s="40"/>
    </row>
    <row r="6" spans="2:22" ht="24" customHeight="1">
      <c r="B6" s="12" t="s">
        <v>14</v>
      </c>
      <c r="C6" s="52">
        <v>1087939</v>
      </c>
      <c r="D6" s="52">
        <v>236821</v>
      </c>
      <c r="E6" s="52">
        <v>6018</v>
      </c>
      <c r="F6" s="52">
        <v>6000000</v>
      </c>
      <c r="G6" s="52">
        <v>0</v>
      </c>
      <c r="H6" s="52">
        <v>0</v>
      </c>
      <c r="I6" s="53">
        <v>14950327</v>
      </c>
      <c r="J6" s="53">
        <v>7494605</v>
      </c>
      <c r="K6" s="53">
        <v>1937288</v>
      </c>
      <c r="L6" s="52">
        <f>SUM(C6,F6,I6)</f>
        <v>22038266</v>
      </c>
      <c r="M6" s="52">
        <f>SUM(D6,G6,J6)</f>
        <v>7731426</v>
      </c>
      <c r="N6" s="52">
        <f>SUM(E6,H6,K6)</f>
        <v>1943306</v>
      </c>
      <c r="O6" s="51"/>
      <c r="P6" s="62">
        <v>70567961</v>
      </c>
      <c r="Q6" s="63">
        <v>5207200</v>
      </c>
      <c r="R6" s="67">
        <f>ROUND(M6/P6*100,1)</f>
        <v>11</v>
      </c>
      <c r="S6" s="67">
        <f>ROUND(+L6/P6*100,1)</f>
        <v>31.2</v>
      </c>
      <c r="T6" s="68">
        <f>ROUND((M6+V6)/P6*100,1)</f>
        <v>164.7</v>
      </c>
      <c r="U6" s="68">
        <f>ROUND((M6+V6)/P6,2)</f>
        <v>1.65</v>
      </c>
      <c r="V6" s="52">
        <v>108467424</v>
      </c>
    </row>
    <row r="7" spans="2:22" ht="24" customHeight="1">
      <c r="B7" s="13" t="s">
        <v>15</v>
      </c>
      <c r="C7" s="54">
        <v>60087648</v>
      </c>
      <c r="D7" s="54">
        <v>22085458</v>
      </c>
      <c r="E7" s="54">
        <v>3924811</v>
      </c>
      <c r="F7" s="54">
        <v>2765649</v>
      </c>
      <c r="G7" s="54">
        <v>68626</v>
      </c>
      <c r="H7" s="54">
        <v>493</v>
      </c>
      <c r="I7" s="55">
        <v>48737501</v>
      </c>
      <c r="J7" s="55">
        <v>27165760</v>
      </c>
      <c r="K7" s="55">
        <v>6535252</v>
      </c>
      <c r="L7" s="54">
        <f aca="true" t="shared" si="0" ref="L7:N34">SUM(C7,F7,I7)</f>
        <v>111590798</v>
      </c>
      <c r="M7" s="54">
        <f t="shared" si="0"/>
        <v>49319844</v>
      </c>
      <c r="N7" s="54">
        <f t="shared" si="0"/>
        <v>10460556</v>
      </c>
      <c r="O7" s="51"/>
      <c r="P7" s="63">
        <v>77203866</v>
      </c>
      <c r="Q7" s="63">
        <v>0</v>
      </c>
      <c r="R7" s="67">
        <f aca="true" t="shared" si="1" ref="R7:R37">ROUND(M7/P7*100,1)</f>
        <v>63.9</v>
      </c>
      <c r="S7" s="67">
        <f aca="true" t="shared" si="2" ref="S7:S37">ROUND(+L7/P7*100,1)</f>
        <v>144.5</v>
      </c>
      <c r="T7" s="67">
        <f aca="true" t="shared" si="3" ref="T7:T37">ROUND((M7+V7)/P7*100,1)</f>
        <v>120.4</v>
      </c>
      <c r="U7" s="69">
        <f aca="true" t="shared" si="4" ref="U7:U37">ROUND((M7+V7)/P7,2)</f>
        <v>1.2</v>
      </c>
      <c r="V7" s="54">
        <v>43632160</v>
      </c>
    </row>
    <row r="8" spans="2:22" ht="24" customHeight="1">
      <c r="B8" s="13" t="s">
        <v>16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5">
        <v>12856072</v>
      </c>
      <c r="J8" s="55">
        <v>7864287</v>
      </c>
      <c r="K8" s="55">
        <v>2522266</v>
      </c>
      <c r="L8" s="54">
        <f t="shared" si="0"/>
        <v>12856072</v>
      </c>
      <c r="M8" s="54">
        <f t="shared" si="0"/>
        <v>7864287</v>
      </c>
      <c r="N8" s="54">
        <f t="shared" si="0"/>
        <v>2522266</v>
      </c>
      <c r="O8" s="51"/>
      <c r="P8" s="63">
        <v>31343540</v>
      </c>
      <c r="Q8" s="63">
        <v>2010437</v>
      </c>
      <c r="R8" s="67">
        <f t="shared" si="1"/>
        <v>25.1</v>
      </c>
      <c r="S8" s="67">
        <f t="shared" si="2"/>
        <v>41</v>
      </c>
      <c r="T8" s="67">
        <f t="shared" si="3"/>
        <v>215.4</v>
      </c>
      <c r="U8" s="69">
        <f t="shared" si="4"/>
        <v>2.15</v>
      </c>
      <c r="V8" s="54">
        <v>59664699</v>
      </c>
    </row>
    <row r="9" spans="2:22" ht="24" customHeight="1">
      <c r="B9" s="14" t="s">
        <v>17</v>
      </c>
      <c r="C9" s="56">
        <v>6951127</v>
      </c>
      <c r="D9" s="56">
        <v>3384774</v>
      </c>
      <c r="E9" s="56">
        <v>340265</v>
      </c>
      <c r="F9" s="56">
        <v>0</v>
      </c>
      <c r="G9" s="56">
        <v>0</v>
      </c>
      <c r="H9" s="56">
        <v>0</v>
      </c>
      <c r="I9" s="57">
        <v>16788329</v>
      </c>
      <c r="J9" s="57">
        <v>9356526</v>
      </c>
      <c r="K9" s="57">
        <v>1458873</v>
      </c>
      <c r="L9" s="56">
        <f t="shared" si="0"/>
        <v>23739456</v>
      </c>
      <c r="M9" s="56">
        <f t="shared" si="0"/>
        <v>12741300</v>
      </c>
      <c r="N9" s="56">
        <f t="shared" si="0"/>
        <v>1799138</v>
      </c>
      <c r="O9" s="51"/>
      <c r="P9" s="64">
        <v>42752690</v>
      </c>
      <c r="Q9" s="63">
        <v>2622372</v>
      </c>
      <c r="R9" s="67">
        <f t="shared" si="1"/>
        <v>29.8</v>
      </c>
      <c r="S9" s="67">
        <f t="shared" si="2"/>
        <v>55.5</v>
      </c>
      <c r="T9" s="67">
        <f t="shared" si="3"/>
        <v>136.5</v>
      </c>
      <c r="U9" s="69">
        <f t="shared" si="4"/>
        <v>1.36</v>
      </c>
      <c r="V9" s="56">
        <v>45606181</v>
      </c>
    </row>
    <row r="10" spans="2:22" ht="24" customHeight="1">
      <c r="B10" s="14" t="s">
        <v>18</v>
      </c>
      <c r="C10" s="56">
        <v>4662647</v>
      </c>
      <c r="D10" s="56">
        <v>2240315</v>
      </c>
      <c r="E10" s="56">
        <v>544350</v>
      </c>
      <c r="F10" s="56">
        <v>0</v>
      </c>
      <c r="G10" s="56">
        <v>0</v>
      </c>
      <c r="H10" s="56">
        <v>0</v>
      </c>
      <c r="I10" s="57">
        <v>19283503</v>
      </c>
      <c r="J10" s="57">
        <v>12295784</v>
      </c>
      <c r="K10" s="57">
        <v>2084062</v>
      </c>
      <c r="L10" s="56">
        <f t="shared" si="0"/>
        <v>23946150</v>
      </c>
      <c r="M10" s="56">
        <f t="shared" si="0"/>
        <v>14536099</v>
      </c>
      <c r="N10" s="56">
        <f t="shared" si="0"/>
        <v>2628412</v>
      </c>
      <c r="O10" s="51"/>
      <c r="P10" s="64">
        <v>32425262</v>
      </c>
      <c r="Q10" s="63">
        <v>2711368</v>
      </c>
      <c r="R10" s="67">
        <f t="shared" si="1"/>
        <v>44.8</v>
      </c>
      <c r="S10" s="67">
        <f t="shared" si="2"/>
        <v>73.9</v>
      </c>
      <c r="T10" s="67">
        <f t="shared" si="3"/>
        <v>254.2</v>
      </c>
      <c r="U10" s="69">
        <f t="shared" si="4"/>
        <v>2.54</v>
      </c>
      <c r="V10" s="56">
        <v>67895085</v>
      </c>
    </row>
    <row r="11" spans="2:22" ht="24" customHeight="1">
      <c r="B11" s="14" t="s">
        <v>19</v>
      </c>
      <c r="C11" s="56">
        <v>13487851</v>
      </c>
      <c r="D11" s="56">
        <v>6211560</v>
      </c>
      <c r="E11" s="56">
        <v>448853</v>
      </c>
      <c r="F11" s="56">
        <v>6500000</v>
      </c>
      <c r="G11" s="56">
        <v>0</v>
      </c>
      <c r="H11" s="56">
        <v>0</v>
      </c>
      <c r="I11" s="57">
        <v>41043175</v>
      </c>
      <c r="J11" s="57">
        <v>19506599</v>
      </c>
      <c r="K11" s="57">
        <v>3073188</v>
      </c>
      <c r="L11" s="56">
        <f t="shared" si="0"/>
        <v>61031026</v>
      </c>
      <c r="M11" s="56">
        <f t="shared" si="0"/>
        <v>25718159</v>
      </c>
      <c r="N11" s="56">
        <f t="shared" si="0"/>
        <v>3522041</v>
      </c>
      <c r="O11" s="51"/>
      <c r="P11" s="64">
        <v>40826538</v>
      </c>
      <c r="Q11" s="63">
        <v>3243307</v>
      </c>
      <c r="R11" s="67">
        <f t="shared" si="1"/>
        <v>63</v>
      </c>
      <c r="S11" s="67">
        <f t="shared" si="2"/>
        <v>149.5</v>
      </c>
      <c r="T11" s="67">
        <f t="shared" si="3"/>
        <v>177.6</v>
      </c>
      <c r="U11" s="69">
        <f t="shared" si="4"/>
        <v>1.78</v>
      </c>
      <c r="V11" s="56">
        <v>46791003</v>
      </c>
    </row>
    <row r="12" spans="2:22" ht="24" customHeight="1">
      <c r="B12" s="14" t="s">
        <v>20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7">
        <v>2698853</v>
      </c>
      <c r="J12" s="57">
        <v>1523346</v>
      </c>
      <c r="K12" s="57">
        <v>405809</v>
      </c>
      <c r="L12" s="56">
        <f t="shared" si="0"/>
        <v>2698853</v>
      </c>
      <c r="M12" s="56">
        <f t="shared" si="0"/>
        <v>1523346</v>
      </c>
      <c r="N12" s="56">
        <f t="shared" si="0"/>
        <v>405809</v>
      </c>
      <c r="O12" s="51"/>
      <c r="P12" s="64">
        <v>17358064</v>
      </c>
      <c r="Q12" s="63">
        <v>1415693</v>
      </c>
      <c r="R12" s="67">
        <f t="shared" si="1"/>
        <v>8.8</v>
      </c>
      <c r="S12" s="67">
        <f t="shared" si="2"/>
        <v>15.5</v>
      </c>
      <c r="T12" s="67">
        <f t="shared" si="3"/>
        <v>207.1</v>
      </c>
      <c r="U12" s="69">
        <f t="shared" si="4"/>
        <v>2.07</v>
      </c>
      <c r="V12" s="56">
        <v>34417457</v>
      </c>
    </row>
    <row r="13" spans="2:22" ht="24" customHeight="1">
      <c r="B13" s="14" t="s">
        <v>21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7">
        <v>4295513</v>
      </c>
      <c r="J13" s="57">
        <v>2050105</v>
      </c>
      <c r="K13" s="57">
        <v>762319</v>
      </c>
      <c r="L13" s="56">
        <f t="shared" si="0"/>
        <v>4295513</v>
      </c>
      <c r="M13" s="56">
        <f t="shared" si="0"/>
        <v>2050105</v>
      </c>
      <c r="N13" s="56">
        <f t="shared" si="0"/>
        <v>762319</v>
      </c>
      <c r="O13" s="51"/>
      <c r="P13" s="64">
        <v>6333437</v>
      </c>
      <c r="Q13" s="63">
        <v>287171</v>
      </c>
      <c r="R13" s="67">
        <f t="shared" si="1"/>
        <v>32.4</v>
      </c>
      <c r="S13" s="67">
        <f t="shared" si="2"/>
        <v>67.8</v>
      </c>
      <c r="T13" s="67">
        <f t="shared" si="3"/>
        <v>177.9</v>
      </c>
      <c r="U13" s="69">
        <f t="shared" si="4"/>
        <v>1.78</v>
      </c>
      <c r="V13" s="56">
        <v>9215497</v>
      </c>
    </row>
    <row r="14" spans="2:22" ht="24" customHeight="1">
      <c r="B14" s="14" t="s">
        <v>22</v>
      </c>
      <c r="C14" s="56">
        <v>3188200</v>
      </c>
      <c r="D14" s="56">
        <v>2664066</v>
      </c>
      <c r="E14" s="56">
        <v>1760000</v>
      </c>
      <c r="F14" s="56">
        <v>0</v>
      </c>
      <c r="G14" s="56">
        <v>0</v>
      </c>
      <c r="H14" s="56">
        <v>0</v>
      </c>
      <c r="I14" s="57">
        <v>4763519</v>
      </c>
      <c r="J14" s="57">
        <v>1748480</v>
      </c>
      <c r="K14" s="57">
        <v>1076531</v>
      </c>
      <c r="L14" s="56">
        <f t="shared" si="0"/>
        <v>7951719</v>
      </c>
      <c r="M14" s="56">
        <f t="shared" si="0"/>
        <v>4412546</v>
      </c>
      <c r="N14" s="56">
        <f t="shared" si="0"/>
        <v>2836531</v>
      </c>
      <c r="O14" s="51"/>
      <c r="P14" s="64">
        <v>13887299</v>
      </c>
      <c r="Q14" s="63">
        <v>1226782</v>
      </c>
      <c r="R14" s="67">
        <f t="shared" si="1"/>
        <v>31.8</v>
      </c>
      <c r="S14" s="67">
        <f t="shared" si="2"/>
        <v>57.3</v>
      </c>
      <c r="T14" s="67">
        <f t="shared" si="3"/>
        <v>147.6</v>
      </c>
      <c r="U14" s="69">
        <f t="shared" si="4"/>
        <v>1.48</v>
      </c>
      <c r="V14" s="56">
        <v>16086169</v>
      </c>
    </row>
    <row r="15" spans="2:22" ht="24" customHeight="1">
      <c r="B15" s="14" t="s">
        <v>23</v>
      </c>
      <c r="C15" s="56">
        <v>1678308</v>
      </c>
      <c r="D15" s="56">
        <v>558959</v>
      </c>
      <c r="E15" s="56">
        <v>808146</v>
      </c>
      <c r="F15" s="56">
        <v>60000</v>
      </c>
      <c r="G15" s="56">
        <v>0</v>
      </c>
      <c r="H15" s="56">
        <v>0</v>
      </c>
      <c r="I15" s="57">
        <v>2111</v>
      </c>
      <c r="J15" s="57">
        <v>0</v>
      </c>
      <c r="K15" s="57">
        <v>14</v>
      </c>
      <c r="L15" s="56">
        <f t="shared" si="0"/>
        <v>1740419</v>
      </c>
      <c r="M15" s="56">
        <f t="shared" si="0"/>
        <v>558959</v>
      </c>
      <c r="N15" s="56">
        <f t="shared" si="0"/>
        <v>808160</v>
      </c>
      <c r="O15" s="51"/>
      <c r="P15" s="64">
        <v>7097903</v>
      </c>
      <c r="Q15" s="63">
        <v>355415</v>
      </c>
      <c r="R15" s="67">
        <f t="shared" si="1"/>
        <v>7.9</v>
      </c>
      <c r="S15" s="67">
        <f t="shared" si="2"/>
        <v>24.5</v>
      </c>
      <c r="T15" s="67">
        <f t="shared" si="3"/>
        <v>179</v>
      </c>
      <c r="U15" s="69">
        <f t="shared" si="4"/>
        <v>1.79</v>
      </c>
      <c r="V15" s="56">
        <v>12143998</v>
      </c>
    </row>
    <row r="16" spans="2:22" ht="24" customHeight="1">
      <c r="B16" s="13" t="s">
        <v>24</v>
      </c>
      <c r="C16" s="54">
        <v>0</v>
      </c>
      <c r="D16" s="54">
        <v>0</v>
      </c>
      <c r="E16" s="54">
        <v>0</v>
      </c>
      <c r="F16" s="54">
        <v>700000</v>
      </c>
      <c r="G16" s="54">
        <v>0</v>
      </c>
      <c r="H16" s="54">
        <v>0</v>
      </c>
      <c r="I16" s="55">
        <v>1621997</v>
      </c>
      <c r="J16" s="55">
        <v>1109219</v>
      </c>
      <c r="K16" s="55">
        <v>429692</v>
      </c>
      <c r="L16" s="54">
        <f t="shared" si="0"/>
        <v>2321997</v>
      </c>
      <c r="M16" s="54">
        <f t="shared" si="0"/>
        <v>1109219</v>
      </c>
      <c r="N16" s="54">
        <f t="shared" si="0"/>
        <v>429692</v>
      </c>
      <c r="O16" s="51"/>
      <c r="P16" s="63">
        <v>7717335</v>
      </c>
      <c r="Q16" s="63">
        <v>278820</v>
      </c>
      <c r="R16" s="67">
        <f t="shared" si="1"/>
        <v>14.4</v>
      </c>
      <c r="S16" s="67">
        <f t="shared" si="2"/>
        <v>30.1</v>
      </c>
      <c r="T16" s="67">
        <f t="shared" si="3"/>
        <v>163.4</v>
      </c>
      <c r="U16" s="69">
        <f t="shared" si="4"/>
        <v>1.63</v>
      </c>
      <c r="V16" s="54">
        <v>11503668</v>
      </c>
    </row>
    <row r="17" spans="2:22" ht="24" customHeight="1">
      <c r="B17" s="14" t="s">
        <v>80</v>
      </c>
      <c r="C17" s="56">
        <v>6050586</v>
      </c>
      <c r="D17" s="56">
        <v>3363811</v>
      </c>
      <c r="E17" s="56">
        <v>767502</v>
      </c>
      <c r="F17" s="56">
        <v>198300</v>
      </c>
      <c r="G17" s="56">
        <v>198300</v>
      </c>
      <c r="H17" s="56">
        <v>0</v>
      </c>
      <c r="I17" s="57">
        <v>0</v>
      </c>
      <c r="J17" s="57">
        <v>0</v>
      </c>
      <c r="K17" s="57">
        <v>0</v>
      </c>
      <c r="L17" s="56">
        <f t="shared" si="0"/>
        <v>6248886</v>
      </c>
      <c r="M17" s="56">
        <f t="shared" si="0"/>
        <v>3562111</v>
      </c>
      <c r="N17" s="56">
        <f t="shared" si="0"/>
        <v>767502</v>
      </c>
      <c r="O17" s="51"/>
      <c r="P17" s="64">
        <v>14784248</v>
      </c>
      <c r="Q17" s="63">
        <v>1186930</v>
      </c>
      <c r="R17" s="67">
        <f t="shared" si="1"/>
        <v>24.1</v>
      </c>
      <c r="S17" s="67">
        <f t="shared" si="2"/>
        <v>42.3</v>
      </c>
      <c r="T17" s="67">
        <f t="shared" si="3"/>
        <v>218.8</v>
      </c>
      <c r="U17" s="69">
        <f t="shared" si="4"/>
        <v>2.19</v>
      </c>
      <c r="V17" s="56">
        <v>28787757</v>
      </c>
    </row>
    <row r="18" spans="2:22" ht="24" customHeight="1">
      <c r="B18" s="14" t="s">
        <v>81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7">
        <v>2650307</v>
      </c>
      <c r="J18" s="57">
        <v>1474666</v>
      </c>
      <c r="K18" s="57">
        <v>479612</v>
      </c>
      <c r="L18" s="56">
        <f t="shared" si="0"/>
        <v>2650307</v>
      </c>
      <c r="M18" s="56">
        <f t="shared" si="0"/>
        <v>1474666</v>
      </c>
      <c r="N18" s="56">
        <f t="shared" si="0"/>
        <v>479612</v>
      </c>
      <c r="O18" s="51"/>
      <c r="P18" s="64">
        <v>16874344</v>
      </c>
      <c r="Q18" s="64">
        <v>742268</v>
      </c>
      <c r="R18" s="69">
        <f t="shared" si="1"/>
        <v>8.7</v>
      </c>
      <c r="S18" s="69">
        <f t="shared" si="2"/>
        <v>15.7</v>
      </c>
      <c r="T18" s="69">
        <f t="shared" si="3"/>
        <v>132.4</v>
      </c>
      <c r="U18" s="69">
        <f t="shared" si="4"/>
        <v>1.32</v>
      </c>
      <c r="V18" s="56">
        <v>20870945</v>
      </c>
    </row>
    <row r="19" spans="2:22" ht="24" customHeight="1">
      <c r="B19" s="15" t="s">
        <v>82</v>
      </c>
      <c r="C19" s="58">
        <v>290946</v>
      </c>
      <c r="D19" s="58">
        <v>0</v>
      </c>
      <c r="E19" s="58">
        <v>0</v>
      </c>
      <c r="F19" s="58">
        <v>659875</v>
      </c>
      <c r="G19" s="58">
        <v>382847</v>
      </c>
      <c r="H19" s="58">
        <v>25814</v>
      </c>
      <c r="I19" s="59">
        <v>41660209</v>
      </c>
      <c r="J19" s="59">
        <v>31008472</v>
      </c>
      <c r="K19" s="59">
        <v>4433718</v>
      </c>
      <c r="L19" s="58">
        <f t="shared" si="0"/>
        <v>42611030</v>
      </c>
      <c r="M19" s="58">
        <f t="shared" si="0"/>
        <v>31391319</v>
      </c>
      <c r="N19" s="58">
        <f t="shared" si="0"/>
        <v>4459532</v>
      </c>
      <c r="O19" s="51"/>
      <c r="P19" s="65">
        <v>28373021</v>
      </c>
      <c r="Q19" s="66">
        <v>1884857</v>
      </c>
      <c r="R19" s="70">
        <f t="shared" si="1"/>
        <v>110.6</v>
      </c>
      <c r="S19" s="70">
        <f t="shared" si="2"/>
        <v>150.2</v>
      </c>
      <c r="T19" s="70">
        <f t="shared" si="3"/>
        <v>293.2</v>
      </c>
      <c r="U19" s="71">
        <f t="shared" si="4"/>
        <v>2.93</v>
      </c>
      <c r="V19" s="58">
        <v>51806222</v>
      </c>
    </row>
    <row r="20" spans="2:22" ht="24" customHeight="1">
      <c r="B20" s="14" t="s">
        <v>25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7">
        <v>855802</v>
      </c>
      <c r="J20" s="57">
        <v>498180</v>
      </c>
      <c r="K20" s="57">
        <v>188696</v>
      </c>
      <c r="L20" s="56">
        <f t="shared" si="0"/>
        <v>855802</v>
      </c>
      <c r="M20" s="56">
        <f t="shared" si="0"/>
        <v>498180</v>
      </c>
      <c r="N20" s="56">
        <f t="shared" si="0"/>
        <v>188696</v>
      </c>
      <c r="O20" s="51"/>
      <c r="P20" s="64">
        <v>2347111</v>
      </c>
      <c r="Q20" s="63">
        <v>170469</v>
      </c>
      <c r="R20" s="67">
        <f t="shared" si="1"/>
        <v>21.2</v>
      </c>
      <c r="S20" s="67">
        <f t="shared" si="2"/>
        <v>36.5</v>
      </c>
      <c r="T20" s="67">
        <f t="shared" si="3"/>
        <v>161.3</v>
      </c>
      <c r="U20" s="67">
        <f t="shared" si="4"/>
        <v>1.61</v>
      </c>
      <c r="V20" s="56">
        <v>3288661</v>
      </c>
    </row>
    <row r="21" spans="2:22" ht="24" customHeight="1">
      <c r="B21" s="14" t="s">
        <v>26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7">
        <v>3254337</v>
      </c>
      <c r="J21" s="57">
        <v>2834772</v>
      </c>
      <c r="K21" s="57">
        <v>0</v>
      </c>
      <c r="L21" s="56">
        <f t="shared" si="0"/>
        <v>3254337</v>
      </c>
      <c r="M21" s="56">
        <f t="shared" si="0"/>
        <v>2834772</v>
      </c>
      <c r="N21" s="56">
        <f t="shared" si="0"/>
        <v>0</v>
      </c>
      <c r="O21" s="51"/>
      <c r="P21" s="64">
        <v>6543339</v>
      </c>
      <c r="Q21" s="63">
        <v>621839</v>
      </c>
      <c r="R21" s="67">
        <f t="shared" si="1"/>
        <v>43.3</v>
      </c>
      <c r="S21" s="67">
        <f t="shared" si="2"/>
        <v>49.7</v>
      </c>
      <c r="T21" s="67">
        <f t="shared" si="3"/>
        <v>148.2</v>
      </c>
      <c r="U21" s="69">
        <f t="shared" si="4"/>
        <v>1.48</v>
      </c>
      <c r="V21" s="56">
        <v>6865704</v>
      </c>
    </row>
    <row r="22" spans="2:22" ht="24" customHeight="1">
      <c r="B22" s="14" t="s">
        <v>27</v>
      </c>
      <c r="C22" s="56">
        <v>81800</v>
      </c>
      <c r="D22" s="56">
        <v>40000</v>
      </c>
      <c r="E22" s="56">
        <v>28920</v>
      </c>
      <c r="F22" s="56">
        <v>0</v>
      </c>
      <c r="G22" s="56">
        <v>0</v>
      </c>
      <c r="H22" s="56">
        <v>0</v>
      </c>
      <c r="I22" s="57">
        <v>713642</v>
      </c>
      <c r="J22" s="57">
        <v>374471</v>
      </c>
      <c r="K22" s="57">
        <v>117663</v>
      </c>
      <c r="L22" s="56">
        <f t="shared" si="0"/>
        <v>795442</v>
      </c>
      <c r="M22" s="56">
        <f t="shared" si="0"/>
        <v>414471</v>
      </c>
      <c r="N22" s="56">
        <f t="shared" si="0"/>
        <v>146583</v>
      </c>
      <c r="O22" s="51"/>
      <c r="P22" s="64">
        <v>9788801</v>
      </c>
      <c r="Q22" s="63">
        <v>870591</v>
      </c>
      <c r="R22" s="67">
        <f t="shared" si="1"/>
        <v>4.2</v>
      </c>
      <c r="S22" s="67">
        <f t="shared" si="2"/>
        <v>8.1</v>
      </c>
      <c r="T22" s="67">
        <f t="shared" si="3"/>
        <v>114.3</v>
      </c>
      <c r="U22" s="69">
        <f t="shared" si="4"/>
        <v>1.14</v>
      </c>
      <c r="V22" s="56">
        <v>10773792</v>
      </c>
    </row>
    <row r="23" spans="2:22" ht="24" customHeight="1">
      <c r="B23" s="14" t="s">
        <v>28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7">
        <v>497506</v>
      </c>
      <c r="J23" s="57">
        <v>394577</v>
      </c>
      <c r="K23" s="57">
        <v>66797</v>
      </c>
      <c r="L23" s="56">
        <f t="shared" si="0"/>
        <v>497506</v>
      </c>
      <c r="M23" s="56">
        <f t="shared" si="0"/>
        <v>394577</v>
      </c>
      <c r="N23" s="56">
        <f t="shared" si="0"/>
        <v>66797</v>
      </c>
      <c r="O23" s="51"/>
      <c r="P23" s="64">
        <v>3292138</v>
      </c>
      <c r="Q23" s="63">
        <v>365314</v>
      </c>
      <c r="R23" s="67">
        <f t="shared" si="1"/>
        <v>12</v>
      </c>
      <c r="S23" s="67">
        <f t="shared" si="2"/>
        <v>15.1</v>
      </c>
      <c r="T23" s="67">
        <f t="shared" si="3"/>
        <v>148.5</v>
      </c>
      <c r="U23" s="69">
        <f t="shared" si="4"/>
        <v>1.49</v>
      </c>
      <c r="V23" s="56">
        <v>4495429</v>
      </c>
    </row>
    <row r="24" spans="2:22" ht="24" customHeight="1">
      <c r="B24" s="14" t="s">
        <v>29</v>
      </c>
      <c r="C24" s="56">
        <v>1367563</v>
      </c>
      <c r="D24" s="56">
        <v>1367563</v>
      </c>
      <c r="E24" s="56">
        <v>0</v>
      </c>
      <c r="F24" s="56">
        <v>0</v>
      </c>
      <c r="G24" s="56">
        <v>0</v>
      </c>
      <c r="H24" s="56">
        <v>0</v>
      </c>
      <c r="I24" s="57">
        <v>0</v>
      </c>
      <c r="J24" s="57">
        <v>0</v>
      </c>
      <c r="K24" s="57">
        <v>0</v>
      </c>
      <c r="L24" s="56">
        <f t="shared" si="0"/>
        <v>1367563</v>
      </c>
      <c r="M24" s="56">
        <f t="shared" si="0"/>
        <v>1367563</v>
      </c>
      <c r="N24" s="56">
        <f t="shared" si="0"/>
        <v>0</v>
      </c>
      <c r="O24" s="51"/>
      <c r="P24" s="64">
        <v>5149326</v>
      </c>
      <c r="Q24" s="63">
        <v>0</v>
      </c>
      <c r="R24" s="67">
        <f t="shared" si="1"/>
        <v>26.6</v>
      </c>
      <c r="S24" s="67">
        <f t="shared" si="2"/>
        <v>26.6</v>
      </c>
      <c r="T24" s="67">
        <f t="shared" si="3"/>
        <v>32.1</v>
      </c>
      <c r="U24" s="69">
        <f t="shared" si="4"/>
        <v>0.32</v>
      </c>
      <c r="V24" s="56">
        <v>286664</v>
      </c>
    </row>
    <row r="25" spans="2:22" ht="24" customHeight="1">
      <c r="B25" s="13" t="s">
        <v>30</v>
      </c>
      <c r="C25" s="54">
        <v>25659</v>
      </c>
      <c r="D25" s="54">
        <v>25659</v>
      </c>
      <c r="E25" s="54">
        <v>0</v>
      </c>
      <c r="F25" s="54">
        <v>0</v>
      </c>
      <c r="G25" s="54">
        <v>0</v>
      </c>
      <c r="H25" s="54">
        <v>0</v>
      </c>
      <c r="I25" s="55">
        <v>735459</v>
      </c>
      <c r="J25" s="55">
        <v>448961</v>
      </c>
      <c r="K25" s="55">
        <v>140797</v>
      </c>
      <c r="L25" s="54">
        <f t="shared" si="0"/>
        <v>761118</v>
      </c>
      <c r="M25" s="54">
        <f t="shared" si="0"/>
        <v>474620</v>
      </c>
      <c r="N25" s="54">
        <f t="shared" si="0"/>
        <v>140797</v>
      </c>
      <c r="O25" s="51"/>
      <c r="P25" s="63">
        <v>5611140</v>
      </c>
      <c r="Q25" s="63">
        <v>347748</v>
      </c>
      <c r="R25" s="67">
        <f t="shared" si="1"/>
        <v>8.5</v>
      </c>
      <c r="S25" s="67">
        <f t="shared" si="2"/>
        <v>13.6</v>
      </c>
      <c r="T25" s="67">
        <f t="shared" si="3"/>
        <v>110.5</v>
      </c>
      <c r="U25" s="69">
        <f t="shared" si="4"/>
        <v>1.11</v>
      </c>
      <c r="V25" s="54">
        <v>5726522</v>
      </c>
    </row>
    <row r="26" spans="2:22" ht="24" customHeight="1">
      <c r="B26" s="14" t="s">
        <v>31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7">
        <v>700514</v>
      </c>
      <c r="J26" s="57">
        <v>536518</v>
      </c>
      <c r="K26" s="57">
        <v>126166</v>
      </c>
      <c r="L26" s="56">
        <f t="shared" si="0"/>
        <v>700514</v>
      </c>
      <c r="M26" s="56">
        <f t="shared" si="0"/>
        <v>536518</v>
      </c>
      <c r="N26" s="56">
        <f t="shared" si="0"/>
        <v>126166</v>
      </c>
      <c r="O26" s="51"/>
      <c r="P26" s="64">
        <v>6129388</v>
      </c>
      <c r="Q26" s="63">
        <v>385803</v>
      </c>
      <c r="R26" s="67">
        <f t="shared" si="1"/>
        <v>8.8</v>
      </c>
      <c r="S26" s="67">
        <f t="shared" si="2"/>
        <v>11.4</v>
      </c>
      <c r="T26" s="67">
        <f t="shared" si="3"/>
        <v>196.4</v>
      </c>
      <c r="U26" s="69">
        <f t="shared" si="4"/>
        <v>1.96</v>
      </c>
      <c r="V26" s="56">
        <v>11499968</v>
      </c>
    </row>
    <row r="27" spans="2:22" ht="24" customHeight="1">
      <c r="B27" s="13" t="s">
        <v>32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5">
        <v>110680</v>
      </c>
      <c r="J27" s="55">
        <v>105238</v>
      </c>
      <c r="K27" s="55">
        <v>2994</v>
      </c>
      <c r="L27" s="54">
        <f t="shared" si="0"/>
        <v>110680</v>
      </c>
      <c r="M27" s="54">
        <f t="shared" si="0"/>
        <v>105238</v>
      </c>
      <c r="N27" s="54">
        <f t="shared" si="0"/>
        <v>2994</v>
      </c>
      <c r="O27" s="51"/>
      <c r="P27" s="63">
        <v>5170398</v>
      </c>
      <c r="Q27" s="63">
        <v>182620</v>
      </c>
      <c r="R27" s="67">
        <f t="shared" si="1"/>
        <v>2</v>
      </c>
      <c r="S27" s="67">
        <f t="shared" si="2"/>
        <v>2.1</v>
      </c>
      <c r="T27" s="67">
        <f t="shared" si="3"/>
        <v>147</v>
      </c>
      <c r="U27" s="69">
        <f t="shared" si="4"/>
        <v>1.47</v>
      </c>
      <c r="V27" s="54">
        <v>7495325</v>
      </c>
    </row>
    <row r="28" spans="2:22" ht="24" customHeight="1">
      <c r="B28" s="14" t="s">
        <v>33</v>
      </c>
      <c r="C28" s="56">
        <v>573500</v>
      </c>
      <c r="D28" s="56">
        <v>521323</v>
      </c>
      <c r="E28" s="56">
        <v>35033</v>
      </c>
      <c r="F28" s="56">
        <v>11100</v>
      </c>
      <c r="G28" s="56">
        <v>6269</v>
      </c>
      <c r="H28" s="56">
        <v>1534</v>
      </c>
      <c r="I28" s="57">
        <v>0</v>
      </c>
      <c r="J28" s="57">
        <v>0</v>
      </c>
      <c r="K28" s="57">
        <v>0</v>
      </c>
      <c r="L28" s="56">
        <f t="shared" si="0"/>
        <v>584600</v>
      </c>
      <c r="M28" s="56">
        <f t="shared" si="0"/>
        <v>527592</v>
      </c>
      <c r="N28" s="56">
        <f t="shared" si="0"/>
        <v>36567</v>
      </c>
      <c r="O28" s="51"/>
      <c r="P28" s="64">
        <v>4638890</v>
      </c>
      <c r="Q28" s="63">
        <v>310021</v>
      </c>
      <c r="R28" s="67">
        <f t="shared" si="1"/>
        <v>11.4</v>
      </c>
      <c r="S28" s="67">
        <f t="shared" si="2"/>
        <v>12.6</v>
      </c>
      <c r="T28" s="67">
        <f t="shared" si="3"/>
        <v>129.9</v>
      </c>
      <c r="U28" s="69">
        <f t="shared" si="4"/>
        <v>1.3</v>
      </c>
      <c r="V28" s="56">
        <v>5500118</v>
      </c>
    </row>
    <row r="29" spans="2:22" ht="24" customHeight="1">
      <c r="B29" s="14" t="s">
        <v>34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7">
        <v>355872</v>
      </c>
      <c r="J29" s="57">
        <v>184137</v>
      </c>
      <c r="K29" s="57">
        <v>84203</v>
      </c>
      <c r="L29" s="56">
        <f t="shared" si="0"/>
        <v>355872</v>
      </c>
      <c r="M29" s="56">
        <f t="shared" si="0"/>
        <v>184137</v>
      </c>
      <c r="N29" s="56">
        <f t="shared" si="0"/>
        <v>84203</v>
      </c>
      <c r="O29" s="51"/>
      <c r="P29" s="64">
        <v>3131184</v>
      </c>
      <c r="Q29" s="63">
        <v>125383</v>
      </c>
      <c r="R29" s="67">
        <f t="shared" si="1"/>
        <v>5.9</v>
      </c>
      <c r="S29" s="67">
        <f t="shared" si="2"/>
        <v>11.4</v>
      </c>
      <c r="T29" s="67">
        <f t="shared" si="3"/>
        <v>102.2</v>
      </c>
      <c r="U29" s="69">
        <f t="shared" si="4"/>
        <v>1.02</v>
      </c>
      <c r="V29" s="56">
        <v>3016210</v>
      </c>
    </row>
    <row r="30" spans="2:22" ht="24" customHeight="1">
      <c r="B30" s="14" t="s">
        <v>83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7">
        <v>680000</v>
      </c>
      <c r="J30" s="57">
        <v>680000</v>
      </c>
      <c r="K30" s="57">
        <v>0</v>
      </c>
      <c r="L30" s="56">
        <f t="shared" si="0"/>
        <v>680000</v>
      </c>
      <c r="M30" s="56">
        <f t="shared" si="0"/>
        <v>680000</v>
      </c>
      <c r="N30" s="56">
        <f t="shared" si="0"/>
        <v>0</v>
      </c>
      <c r="O30" s="51"/>
      <c r="P30" s="64">
        <v>4894803</v>
      </c>
      <c r="Q30" s="63">
        <v>155948</v>
      </c>
      <c r="R30" s="67">
        <f t="shared" si="1"/>
        <v>13.9</v>
      </c>
      <c r="S30" s="67">
        <f t="shared" si="2"/>
        <v>13.9</v>
      </c>
      <c r="T30" s="67">
        <f t="shared" si="3"/>
        <v>230.5</v>
      </c>
      <c r="U30" s="69">
        <f t="shared" si="4"/>
        <v>2.3</v>
      </c>
      <c r="V30" s="56">
        <v>10600496</v>
      </c>
    </row>
    <row r="31" spans="2:22" ht="24" customHeight="1">
      <c r="B31" s="13" t="s">
        <v>84</v>
      </c>
      <c r="C31" s="54">
        <v>1971343</v>
      </c>
      <c r="D31" s="54">
        <v>1087285</v>
      </c>
      <c r="E31" s="54">
        <v>514842</v>
      </c>
      <c r="F31" s="54">
        <v>0</v>
      </c>
      <c r="G31" s="54">
        <v>0</v>
      </c>
      <c r="H31" s="54">
        <v>0</v>
      </c>
      <c r="I31" s="55">
        <v>770973</v>
      </c>
      <c r="J31" s="55">
        <v>222750</v>
      </c>
      <c r="K31" s="55">
        <v>54771</v>
      </c>
      <c r="L31" s="54">
        <f t="shared" si="0"/>
        <v>2742316</v>
      </c>
      <c r="M31" s="54">
        <f t="shared" si="0"/>
        <v>1310035</v>
      </c>
      <c r="N31" s="54">
        <f t="shared" si="0"/>
        <v>569613</v>
      </c>
      <c r="O31" s="51"/>
      <c r="P31" s="63">
        <v>6399817</v>
      </c>
      <c r="Q31" s="63">
        <v>209247</v>
      </c>
      <c r="R31" s="67">
        <f t="shared" si="1"/>
        <v>20.5</v>
      </c>
      <c r="S31" s="67">
        <f t="shared" si="2"/>
        <v>42.8</v>
      </c>
      <c r="T31" s="67">
        <f t="shared" si="3"/>
        <v>217.8</v>
      </c>
      <c r="U31" s="69">
        <f t="shared" si="4"/>
        <v>2.18</v>
      </c>
      <c r="V31" s="54">
        <v>12628765</v>
      </c>
    </row>
    <row r="32" spans="2:22" ht="24" customHeight="1">
      <c r="B32" s="13" t="s">
        <v>85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5">
        <v>94575</v>
      </c>
      <c r="J32" s="55">
        <v>84965</v>
      </c>
      <c r="K32" s="55">
        <v>1700</v>
      </c>
      <c r="L32" s="54">
        <f t="shared" si="0"/>
        <v>94575</v>
      </c>
      <c r="M32" s="54">
        <f t="shared" si="0"/>
        <v>84965</v>
      </c>
      <c r="N32" s="54">
        <f t="shared" si="0"/>
        <v>1700</v>
      </c>
      <c r="O32" s="51"/>
      <c r="P32" s="63">
        <v>6432584</v>
      </c>
      <c r="Q32" s="63">
        <v>239735</v>
      </c>
      <c r="R32" s="67">
        <f t="shared" si="1"/>
        <v>1.3</v>
      </c>
      <c r="S32" s="67">
        <f t="shared" si="2"/>
        <v>1.5</v>
      </c>
      <c r="T32" s="67">
        <f t="shared" si="3"/>
        <v>197.1</v>
      </c>
      <c r="U32" s="69">
        <f t="shared" si="4"/>
        <v>1.97</v>
      </c>
      <c r="V32" s="54">
        <v>12594998</v>
      </c>
    </row>
    <row r="33" spans="2:22" ht="24" customHeight="1">
      <c r="B33" s="14" t="s">
        <v>35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7">
        <v>513717</v>
      </c>
      <c r="J33" s="57">
        <v>322921</v>
      </c>
      <c r="K33" s="57">
        <v>78332</v>
      </c>
      <c r="L33" s="56">
        <f t="shared" si="0"/>
        <v>513717</v>
      </c>
      <c r="M33" s="56">
        <f t="shared" si="0"/>
        <v>322921</v>
      </c>
      <c r="N33" s="56">
        <f t="shared" si="0"/>
        <v>78332</v>
      </c>
      <c r="O33" s="51"/>
      <c r="P33" s="64">
        <v>3623879</v>
      </c>
      <c r="Q33" s="63">
        <v>138771</v>
      </c>
      <c r="R33" s="67">
        <f t="shared" si="1"/>
        <v>8.9</v>
      </c>
      <c r="S33" s="67">
        <f t="shared" si="2"/>
        <v>14.2</v>
      </c>
      <c r="T33" s="67">
        <f t="shared" si="3"/>
        <v>125.1</v>
      </c>
      <c r="U33" s="69">
        <f t="shared" si="4"/>
        <v>1.25</v>
      </c>
      <c r="V33" s="56">
        <v>4209431</v>
      </c>
    </row>
    <row r="34" spans="2:22" ht="24" customHeight="1">
      <c r="B34" s="13" t="s">
        <v>36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5">
        <v>665412</v>
      </c>
      <c r="J34" s="55">
        <v>218297</v>
      </c>
      <c r="K34" s="55">
        <v>350049</v>
      </c>
      <c r="L34" s="54">
        <f t="shared" si="0"/>
        <v>665412</v>
      </c>
      <c r="M34" s="54">
        <f t="shared" si="0"/>
        <v>218297</v>
      </c>
      <c r="N34" s="54">
        <f t="shared" si="0"/>
        <v>350049</v>
      </c>
      <c r="O34" s="51"/>
      <c r="P34" s="63">
        <v>4421050</v>
      </c>
      <c r="Q34" s="63">
        <v>170714</v>
      </c>
      <c r="R34" s="67">
        <f t="shared" si="1"/>
        <v>4.9</v>
      </c>
      <c r="S34" s="67">
        <f t="shared" si="2"/>
        <v>15.1</v>
      </c>
      <c r="T34" s="67">
        <f t="shared" si="3"/>
        <v>196.2</v>
      </c>
      <c r="U34" s="69">
        <f t="shared" si="4"/>
        <v>1.96</v>
      </c>
      <c r="V34" s="54">
        <v>8455156</v>
      </c>
    </row>
    <row r="35" spans="2:22" ht="27.75" customHeight="1">
      <c r="B35" s="16" t="s">
        <v>37</v>
      </c>
      <c r="C35" s="60">
        <f>SUM(C6:C19)</f>
        <v>97485252</v>
      </c>
      <c r="D35" s="60">
        <f aca="true" t="shared" si="5" ref="D35:M35">SUM(D6:D19)</f>
        <v>40745764</v>
      </c>
      <c r="E35" s="60">
        <f t="shared" si="5"/>
        <v>8599945</v>
      </c>
      <c r="F35" s="60">
        <f t="shared" si="5"/>
        <v>16883824</v>
      </c>
      <c r="G35" s="60">
        <f t="shared" si="5"/>
        <v>649773</v>
      </c>
      <c r="H35" s="60">
        <f t="shared" si="5"/>
        <v>26307</v>
      </c>
      <c r="I35" s="60">
        <f t="shared" si="5"/>
        <v>211351416</v>
      </c>
      <c r="J35" s="60">
        <f t="shared" si="5"/>
        <v>122597849</v>
      </c>
      <c r="K35" s="60">
        <f t="shared" si="5"/>
        <v>25198624</v>
      </c>
      <c r="L35" s="60">
        <f t="shared" si="5"/>
        <v>325720492</v>
      </c>
      <c r="M35" s="60">
        <f t="shared" si="5"/>
        <v>163993386</v>
      </c>
      <c r="N35" s="60">
        <f>SUM(N6:N19)</f>
        <v>33824876</v>
      </c>
      <c r="O35" s="51"/>
      <c r="P35" s="60">
        <f>SUM(P6:P19)</f>
        <v>407545508</v>
      </c>
      <c r="Q35" s="60">
        <f>SUM(Q6:Q19)</f>
        <v>23172620</v>
      </c>
      <c r="R35" s="72">
        <f t="shared" si="1"/>
        <v>40.2</v>
      </c>
      <c r="S35" s="72">
        <f t="shared" si="2"/>
        <v>79.9</v>
      </c>
      <c r="T35" s="72">
        <f t="shared" si="3"/>
        <v>176.9</v>
      </c>
      <c r="U35" s="68">
        <f t="shared" si="4"/>
        <v>1.77</v>
      </c>
      <c r="V35" s="60">
        <f>SUM(V6:V19)</f>
        <v>556888265</v>
      </c>
    </row>
    <row r="36" spans="2:22" ht="27.75" customHeight="1">
      <c r="B36" s="16" t="s">
        <v>86</v>
      </c>
      <c r="C36" s="60">
        <f aca="true" t="shared" si="6" ref="C36:M36">SUM(C20:C34)</f>
        <v>4019865</v>
      </c>
      <c r="D36" s="60">
        <f t="shared" si="6"/>
        <v>3041830</v>
      </c>
      <c r="E36" s="60">
        <f t="shared" si="6"/>
        <v>578795</v>
      </c>
      <c r="F36" s="60">
        <f t="shared" si="6"/>
        <v>11100</v>
      </c>
      <c r="G36" s="60">
        <f t="shared" si="6"/>
        <v>6269</v>
      </c>
      <c r="H36" s="60">
        <f t="shared" si="6"/>
        <v>1534</v>
      </c>
      <c r="I36" s="60">
        <f t="shared" si="6"/>
        <v>9948489</v>
      </c>
      <c r="J36" s="60">
        <f t="shared" si="6"/>
        <v>6905787</v>
      </c>
      <c r="K36" s="60">
        <f t="shared" si="6"/>
        <v>1212168</v>
      </c>
      <c r="L36" s="60">
        <f t="shared" si="6"/>
        <v>13979454</v>
      </c>
      <c r="M36" s="60">
        <f t="shared" si="6"/>
        <v>9953886</v>
      </c>
      <c r="N36" s="60">
        <f>SUM(N20:N34)</f>
        <v>1792497</v>
      </c>
      <c r="O36" s="51"/>
      <c r="P36" s="60">
        <f>SUM(P20:P34)</f>
        <v>77573848</v>
      </c>
      <c r="Q36" s="60">
        <f>SUM(Q20:Q34)</f>
        <v>4294203</v>
      </c>
      <c r="R36" s="72">
        <f t="shared" si="1"/>
        <v>12.8</v>
      </c>
      <c r="S36" s="72">
        <f t="shared" si="2"/>
        <v>18</v>
      </c>
      <c r="T36" s="72">
        <f t="shared" si="3"/>
        <v>151.3</v>
      </c>
      <c r="U36" s="68">
        <f t="shared" si="4"/>
        <v>1.51</v>
      </c>
      <c r="V36" s="60">
        <f>SUM(V20:V34)</f>
        <v>107437239</v>
      </c>
    </row>
    <row r="37" spans="2:22" ht="27.75" customHeight="1">
      <c r="B37" s="16" t="s">
        <v>39</v>
      </c>
      <c r="C37" s="60">
        <f aca="true" t="shared" si="7" ref="C37:M37">SUM(C6:C34)</f>
        <v>101505117</v>
      </c>
      <c r="D37" s="60">
        <f t="shared" si="7"/>
        <v>43787594</v>
      </c>
      <c r="E37" s="60">
        <f t="shared" si="7"/>
        <v>9178740</v>
      </c>
      <c r="F37" s="60">
        <f t="shared" si="7"/>
        <v>16894924</v>
      </c>
      <c r="G37" s="60">
        <f t="shared" si="7"/>
        <v>656042</v>
      </c>
      <c r="H37" s="60">
        <f t="shared" si="7"/>
        <v>27841</v>
      </c>
      <c r="I37" s="60">
        <f t="shared" si="7"/>
        <v>221299905</v>
      </c>
      <c r="J37" s="60">
        <f t="shared" si="7"/>
        <v>129503636</v>
      </c>
      <c r="K37" s="61">
        <f t="shared" si="7"/>
        <v>26410792</v>
      </c>
      <c r="L37" s="60">
        <f t="shared" si="7"/>
        <v>339699946</v>
      </c>
      <c r="M37" s="60">
        <f t="shared" si="7"/>
        <v>173947272</v>
      </c>
      <c r="N37" s="60">
        <f>SUM(N6:N34)</f>
        <v>35617373</v>
      </c>
      <c r="O37" s="51"/>
      <c r="P37" s="60">
        <f>SUM(P6:P34)</f>
        <v>485119356</v>
      </c>
      <c r="Q37" s="60">
        <f>SUM(Q6:Q34)</f>
        <v>27466823</v>
      </c>
      <c r="R37" s="72">
        <f t="shared" si="1"/>
        <v>35.9</v>
      </c>
      <c r="S37" s="72">
        <f t="shared" si="2"/>
        <v>70</v>
      </c>
      <c r="T37" s="72">
        <f t="shared" si="3"/>
        <v>172.8</v>
      </c>
      <c r="U37" s="72">
        <f t="shared" si="4"/>
        <v>1.73</v>
      </c>
      <c r="V37" s="60">
        <f>SUM(V6:V34)</f>
        <v>664325504</v>
      </c>
    </row>
    <row r="38" spans="18:21" ht="21" customHeight="1">
      <c r="R38" s="4" t="s">
        <v>87</v>
      </c>
      <c r="S38" s="4"/>
      <c r="T38" s="4"/>
      <c r="U38" s="4"/>
    </row>
    <row r="39" spans="17:21" ht="21" customHeight="1">
      <c r="Q39" t="s">
        <v>88</v>
      </c>
      <c r="R39" s="4"/>
      <c r="S39" s="4"/>
      <c r="T39" s="5" t="s">
        <v>0</v>
      </c>
      <c r="U39" s="4"/>
    </row>
    <row r="40" spans="17:21" ht="21.75" customHeight="1">
      <c r="Q40" s="6" t="s">
        <v>37</v>
      </c>
      <c r="R40" s="73">
        <f>ROUND(AVERAGE(R6:R19),1)</f>
        <v>34</v>
      </c>
      <c r="S40" s="73">
        <f>ROUND(AVERAGE(S6:S19),1)</f>
        <v>64.2</v>
      </c>
      <c r="T40" s="73">
        <f>ROUND(AVERAGE(T6:T19),1)</f>
        <v>184.9</v>
      </c>
      <c r="U40" s="73">
        <f>ROUND(AVERAGE(U6:U19),2)</f>
        <v>1.85</v>
      </c>
    </row>
    <row r="41" spans="17:21" ht="21.75" customHeight="1">
      <c r="Q41" s="6" t="s">
        <v>38</v>
      </c>
      <c r="R41" s="73">
        <f>ROUND(AVERAGE(R20:R34),1)</f>
        <v>12.9</v>
      </c>
      <c r="S41" s="73">
        <f>ROUND(AVERAGE(S20:S34),1)</f>
        <v>18.3</v>
      </c>
      <c r="T41" s="73">
        <f>ROUND(AVERAGE(T20:T34),1)</f>
        <v>150.5</v>
      </c>
      <c r="U41" s="73">
        <f>ROUND(AVERAGE(U20:U34),2)</f>
        <v>1.5</v>
      </c>
    </row>
    <row r="42" spans="17:21" ht="21.75" customHeight="1">
      <c r="Q42" s="6" t="s">
        <v>39</v>
      </c>
      <c r="R42" s="73">
        <f>ROUND(AVERAGE(R6:R34),1)</f>
        <v>23.1</v>
      </c>
      <c r="S42" s="73">
        <f>ROUND(AVERAGE(S6:S34),1)</f>
        <v>40.5</v>
      </c>
      <c r="T42" s="73">
        <f>ROUND(AVERAGE(T6:T34),1)</f>
        <v>167.1</v>
      </c>
      <c r="U42" s="73">
        <f>ROUND(AVERAGE(U6:U34),2)</f>
        <v>1.67</v>
      </c>
    </row>
    <row r="43" ht="21" customHeight="1">
      <c r="R43" t="s">
        <v>89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 １７ 債務負担行為の状況（前年度決算額）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V43"/>
  <sheetViews>
    <sheetView showGridLines="0" view="pageBreakPreview" zoomScale="65" zoomScaleNormal="55" zoomScaleSheetLayoutView="65" zoomScalePageLayoutView="0" workbookViewId="0" topLeftCell="A1">
      <pane xSplit="2" ySplit="5" topLeftCell="G24" activePane="bottomRight" state="frozen"/>
      <selection pane="topLeft" activeCell="G3" sqref="G3"/>
      <selection pane="topRight" activeCell="G3" sqref="G3"/>
      <selection pane="bottomLeft" activeCell="G3" sqref="G3"/>
      <selection pane="bottomRight" activeCell="S41" sqref="S41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2:21" ht="17.25">
      <c r="B1" s="83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2:22" ht="22.5" customHeight="1">
      <c r="B2" s="8"/>
      <c r="C2" s="2" t="s">
        <v>54</v>
      </c>
      <c r="D2" s="2"/>
      <c r="E2" s="2"/>
      <c r="F2" s="2"/>
      <c r="G2" s="2"/>
      <c r="H2" s="2"/>
      <c r="I2" s="2"/>
      <c r="J2" s="2"/>
      <c r="K2" s="5"/>
      <c r="L2" s="2"/>
      <c r="M2" s="2"/>
      <c r="N2" s="5"/>
      <c r="P2" s="5"/>
      <c r="Q2" s="5"/>
      <c r="R2" s="3"/>
      <c r="S2" s="3"/>
      <c r="T2" s="5"/>
      <c r="V2" s="5" t="s">
        <v>65</v>
      </c>
    </row>
    <row r="3" spans="2:22" ht="22.5" customHeight="1">
      <c r="B3" s="9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22"/>
      <c r="P3" s="28"/>
      <c r="Q3" s="29"/>
      <c r="R3" s="30" t="s">
        <v>59</v>
      </c>
      <c r="S3" s="30" t="s">
        <v>62</v>
      </c>
      <c r="T3" s="46" t="s">
        <v>5</v>
      </c>
      <c r="U3" s="30"/>
      <c r="V3" s="31"/>
    </row>
    <row r="4" spans="2:22" ht="22.5" customHeight="1">
      <c r="B4" s="10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34"/>
      <c r="P4" s="33" t="s">
        <v>9</v>
      </c>
      <c r="Q4" s="35" t="s">
        <v>55</v>
      </c>
      <c r="R4" s="45" t="s">
        <v>58</v>
      </c>
      <c r="S4" s="45" t="s">
        <v>61</v>
      </c>
      <c r="T4" s="47" t="s">
        <v>63</v>
      </c>
      <c r="U4" s="41" t="s">
        <v>57</v>
      </c>
      <c r="V4" s="33" t="s">
        <v>13</v>
      </c>
    </row>
    <row r="5" spans="2:22" ht="22.5" customHeight="1">
      <c r="B5" s="11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34"/>
      <c r="P5" s="38"/>
      <c r="Q5" s="42" t="s">
        <v>56</v>
      </c>
      <c r="R5" s="43" t="s">
        <v>60</v>
      </c>
      <c r="S5" s="43" t="s">
        <v>60</v>
      </c>
      <c r="T5" s="84" t="s">
        <v>43</v>
      </c>
      <c r="U5" s="85"/>
      <c r="V5" s="40"/>
    </row>
    <row r="6" spans="2:22" ht="24" customHeight="1">
      <c r="B6" s="12" t="s">
        <v>14</v>
      </c>
      <c r="C6" s="54">
        <f>+'当年度'!C6-'前年度'!C6</f>
        <v>493294</v>
      </c>
      <c r="D6" s="54">
        <f>+'当年度'!D6-'前年度'!D6</f>
        <v>150299</v>
      </c>
      <c r="E6" s="54">
        <f>+'当年度'!E6-'前年度'!E6</f>
        <v>232146</v>
      </c>
      <c r="F6" s="54">
        <f>+'当年度'!F6-'前年度'!F6</f>
        <v>-1000000</v>
      </c>
      <c r="G6" s="54">
        <f>+'当年度'!G6-'前年度'!G6</f>
        <v>0</v>
      </c>
      <c r="H6" s="54">
        <f>+'当年度'!H6-'前年度'!H6</f>
        <v>0</v>
      </c>
      <c r="I6" s="54">
        <f>+'当年度'!I6-'前年度'!I6</f>
        <v>-3853337</v>
      </c>
      <c r="J6" s="54">
        <f>+'当年度'!J6-'前年度'!J6</f>
        <v>-1343574</v>
      </c>
      <c r="K6" s="54">
        <f>+'当年度'!K6-'前年度'!K6</f>
        <v>-516970</v>
      </c>
      <c r="L6" s="54">
        <f>+'当年度'!L6-'前年度'!L6</f>
        <v>-4360043</v>
      </c>
      <c r="M6" s="54">
        <f>+'当年度'!M6-'前年度'!M6</f>
        <v>-1193275</v>
      </c>
      <c r="N6" s="54">
        <f>+'当年度'!N6-'前年度'!N6</f>
        <v>-284824</v>
      </c>
      <c r="O6" s="7"/>
      <c r="P6" s="62">
        <f>+'当年度'!P6-'前年度'!P6</f>
        <v>-815233</v>
      </c>
      <c r="Q6" s="62">
        <f>+'当年度'!Q6-'前年度'!Q6</f>
        <v>-3690536</v>
      </c>
      <c r="R6" s="68">
        <f>+'当年度'!R6-'前年度'!R6</f>
        <v>-1.5999999999999996</v>
      </c>
      <c r="S6" s="68">
        <f>+'当年度'!S6-'前年度'!S6</f>
        <v>-5.899999999999999</v>
      </c>
      <c r="T6" s="68">
        <f>+'当年度'!T6-'前年度'!T6</f>
        <v>-8.899999999999977</v>
      </c>
      <c r="U6" s="68">
        <f>+'当年度'!U6-'前年度'!U6</f>
        <v>-0.08999999999999986</v>
      </c>
      <c r="V6" s="52">
        <f>+'当年度'!V6-'前年度'!V6</f>
        <v>-6343532</v>
      </c>
    </row>
    <row r="7" spans="2:22" ht="24" customHeight="1">
      <c r="B7" s="13" t="s">
        <v>15</v>
      </c>
      <c r="C7" s="54">
        <f>+'当年度'!C7-'前年度'!C7</f>
        <v>8036296</v>
      </c>
      <c r="D7" s="54">
        <f>+'当年度'!D7-'前年度'!D7</f>
        <v>1624810</v>
      </c>
      <c r="E7" s="54">
        <f>+'当年度'!E7-'前年度'!E7</f>
        <v>4530108</v>
      </c>
      <c r="F7" s="54">
        <f>+'当年度'!F7-'前年度'!F7</f>
        <v>-222564</v>
      </c>
      <c r="G7" s="54">
        <f>+'当年度'!G7-'前年度'!G7</f>
        <v>-11038</v>
      </c>
      <c r="H7" s="54">
        <f>+'当年度'!H7-'前年度'!H7</f>
        <v>-223</v>
      </c>
      <c r="I7" s="54">
        <f>+'当年度'!I7-'前年度'!I7</f>
        <v>6893234</v>
      </c>
      <c r="J7" s="54">
        <f>+'当年度'!J7-'前年度'!J7</f>
        <v>-2244114</v>
      </c>
      <c r="K7" s="54">
        <f>+'当年度'!K7-'前年度'!K7</f>
        <v>4014792</v>
      </c>
      <c r="L7" s="54">
        <f>+'当年度'!L7-'前年度'!L7</f>
        <v>14706966</v>
      </c>
      <c r="M7" s="54">
        <f>+'当年度'!M7-'前年度'!M7</f>
        <v>-630342</v>
      </c>
      <c r="N7" s="54">
        <f>+'当年度'!N7-'前年度'!N7</f>
        <v>8544677</v>
      </c>
      <c r="O7" s="7"/>
      <c r="P7" s="63">
        <f>+'当年度'!P7-'前年度'!P7</f>
        <v>-522204</v>
      </c>
      <c r="Q7" s="63">
        <f>+'当年度'!Q7-'前年度'!Q7</f>
        <v>0</v>
      </c>
      <c r="R7" s="67">
        <f>+'当年度'!R7-'前年度'!R7</f>
        <v>-0.3999999999999986</v>
      </c>
      <c r="S7" s="67">
        <f>+'当年度'!S7-'前年度'!S7</f>
        <v>20.19999999999999</v>
      </c>
      <c r="T7" s="67">
        <f>+'当年度'!T7-'前年度'!T7</f>
        <v>-5.800000000000011</v>
      </c>
      <c r="U7" s="67">
        <f>+'当年度'!U7-'前年度'!U7</f>
        <v>-0.050000000000000044</v>
      </c>
      <c r="V7" s="54">
        <f>+'当年度'!V7-'前年度'!V7</f>
        <v>-4466812</v>
      </c>
    </row>
    <row r="8" spans="2:22" ht="24" customHeight="1">
      <c r="B8" s="13" t="s">
        <v>16</v>
      </c>
      <c r="C8" s="54">
        <f>+'当年度'!C8-'前年度'!C8</f>
        <v>24000</v>
      </c>
      <c r="D8" s="54">
        <f>+'当年度'!D8-'前年度'!D8</f>
        <v>24000</v>
      </c>
      <c r="E8" s="54">
        <f>+'当年度'!E8-'前年度'!E8</f>
        <v>0</v>
      </c>
      <c r="F8" s="54">
        <f>+'当年度'!F8-'前年度'!F8</f>
        <v>0</v>
      </c>
      <c r="G8" s="54">
        <f>+'当年度'!G8-'前年度'!G8</f>
        <v>0</v>
      </c>
      <c r="H8" s="54">
        <f>+'当年度'!H8-'前年度'!H8</f>
        <v>0</v>
      </c>
      <c r="I8" s="54">
        <f>+'当年度'!I8-'前年度'!I8</f>
        <v>680517</v>
      </c>
      <c r="J8" s="54">
        <f>+'当年度'!J8-'前年度'!J8</f>
        <v>-646302</v>
      </c>
      <c r="K8" s="54">
        <f>+'当年度'!K8-'前年度'!K8</f>
        <v>789428</v>
      </c>
      <c r="L8" s="54">
        <f>+'当年度'!L8-'前年度'!L8</f>
        <v>704517</v>
      </c>
      <c r="M8" s="54">
        <f>+'当年度'!M8-'前年度'!M8</f>
        <v>-622302</v>
      </c>
      <c r="N8" s="54">
        <f>+'当年度'!N8-'前年度'!N8</f>
        <v>789428</v>
      </c>
      <c r="O8" s="7"/>
      <c r="P8" s="63">
        <f>+'当年度'!P8-'前年度'!P8</f>
        <v>-656874</v>
      </c>
      <c r="Q8" s="63">
        <f>+'当年度'!Q8-'前年度'!Q8</f>
        <v>-1440442</v>
      </c>
      <c r="R8" s="67">
        <f>+'当年度'!R8-'前年度'!R8</f>
        <v>-1.5</v>
      </c>
      <c r="S8" s="67">
        <f>+'当年度'!S8-'前年度'!S8</f>
        <v>3.200000000000003</v>
      </c>
      <c r="T8" s="67">
        <f>+'当年度'!T8-'前年度'!T8</f>
        <v>5.099999999999994</v>
      </c>
      <c r="U8" s="67">
        <f>+'当年度'!U8-'前年度'!U8</f>
        <v>0.050000000000000266</v>
      </c>
      <c r="V8" s="54">
        <f>+'当年度'!V8-'前年度'!V8</f>
        <v>752719</v>
      </c>
    </row>
    <row r="9" spans="2:22" ht="24" customHeight="1">
      <c r="B9" s="14" t="s">
        <v>17</v>
      </c>
      <c r="C9" s="54">
        <f>+'当年度'!C9-'前年度'!C9</f>
        <v>1671715</v>
      </c>
      <c r="D9" s="54">
        <f>+'当年度'!D9-'前年度'!D9</f>
        <v>1963693</v>
      </c>
      <c r="E9" s="54">
        <f>+'当年度'!E9-'前年度'!E9</f>
        <v>-121672</v>
      </c>
      <c r="F9" s="54">
        <f>+'当年度'!F9-'前年度'!F9</f>
        <v>0</v>
      </c>
      <c r="G9" s="54">
        <f>+'当年度'!G9-'前年度'!G9</f>
        <v>0</v>
      </c>
      <c r="H9" s="54">
        <f>+'当年度'!H9-'前年度'!H9</f>
        <v>0</v>
      </c>
      <c r="I9" s="54">
        <f>+'当年度'!I9-'前年度'!I9</f>
        <v>1371569</v>
      </c>
      <c r="J9" s="54">
        <f>+'当年度'!J9-'前年度'!J9</f>
        <v>324478</v>
      </c>
      <c r="K9" s="54">
        <f>+'当年度'!K9-'前年度'!K9</f>
        <v>-95404</v>
      </c>
      <c r="L9" s="54">
        <f>+'当年度'!L9-'前年度'!L9</f>
        <v>3043284</v>
      </c>
      <c r="M9" s="54">
        <f>+'当年度'!M9-'前年度'!M9</f>
        <v>2288171</v>
      </c>
      <c r="N9" s="54">
        <f>+'当年度'!N9-'前年度'!N9</f>
        <v>-217076</v>
      </c>
      <c r="O9" s="7"/>
      <c r="P9" s="63">
        <f>+'当年度'!P9-'前年度'!P9</f>
        <v>-1431006</v>
      </c>
      <c r="Q9" s="63">
        <f>+'当年度'!Q9-'前年度'!Q9</f>
        <v>-1935121</v>
      </c>
      <c r="R9" s="67">
        <f>+'当年度'!R9-'前年度'!R9</f>
        <v>6.599999999999998</v>
      </c>
      <c r="S9" s="67">
        <f>+'当年度'!S9-'前年度'!S9</f>
        <v>9.299999999999997</v>
      </c>
      <c r="T9" s="67">
        <f>+'当年度'!T9-'前年度'!T9</f>
        <v>12.300000000000011</v>
      </c>
      <c r="U9" s="67">
        <f>+'当年度'!U9-'前年度'!U9</f>
        <v>0.1299999999999999</v>
      </c>
      <c r="V9" s="54">
        <f>+'当年度'!V9-'前年度'!V9</f>
        <v>843004</v>
      </c>
    </row>
    <row r="10" spans="2:22" ht="24" customHeight="1">
      <c r="B10" s="14" t="s">
        <v>18</v>
      </c>
      <c r="C10" s="54">
        <f>+'当年度'!C10-'前年度'!C10</f>
        <v>-924090</v>
      </c>
      <c r="D10" s="54">
        <f>+'当年度'!D10-'前年度'!D10</f>
        <v>-907584</v>
      </c>
      <c r="E10" s="54">
        <f>+'当年度'!E10-'前年度'!E10</f>
        <v>363235</v>
      </c>
      <c r="F10" s="54">
        <f>+'当年度'!F10-'前年度'!F10</f>
        <v>0</v>
      </c>
      <c r="G10" s="54">
        <f>+'当年度'!G10-'前年度'!G10</f>
        <v>0</v>
      </c>
      <c r="H10" s="54">
        <f>+'当年度'!H10-'前年度'!H10</f>
        <v>0</v>
      </c>
      <c r="I10" s="54">
        <f>+'当年度'!I10-'前年度'!I10</f>
        <v>798392</v>
      </c>
      <c r="J10" s="54">
        <f>+'当年度'!J10-'前年度'!J10</f>
        <v>-455698</v>
      </c>
      <c r="K10" s="54">
        <f>+'当年度'!K10-'前年度'!K10</f>
        <v>69455</v>
      </c>
      <c r="L10" s="54">
        <f>+'当年度'!L10-'前年度'!L10</f>
        <v>-125698</v>
      </c>
      <c r="M10" s="54">
        <f>+'当年度'!M10-'前年度'!M10</f>
        <v>-1363282</v>
      </c>
      <c r="N10" s="54">
        <f>+'当年度'!N10-'前年度'!N10</f>
        <v>432690</v>
      </c>
      <c r="O10" s="7"/>
      <c r="P10" s="63">
        <f>+'当年度'!P10-'前年度'!P10</f>
        <v>-472111</v>
      </c>
      <c r="Q10" s="63">
        <f>+'当年度'!Q10-'前年度'!Q10</f>
        <v>-1952865</v>
      </c>
      <c r="R10" s="67">
        <f>+'当年度'!R10-'前年度'!R10</f>
        <v>-3.5999999999999943</v>
      </c>
      <c r="S10" s="67">
        <f>+'当年度'!S10-'前年度'!S10</f>
        <v>0.5999999999999943</v>
      </c>
      <c r="T10" s="67">
        <f>+'当年度'!T10-'前年度'!T10</f>
        <v>-7.799999999999983</v>
      </c>
      <c r="U10" s="67">
        <f>+'当年度'!U10-'前年度'!U10</f>
        <v>-0.08000000000000007</v>
      </c>
      <c r="V10" s="54">
        <f>+'当年度'!V10-'前年度'!V10</f>
        <v>-2330260</v>
      </c>
    </row>
    <row r="11" spans="2:22" ht="24" customHeight="1">
      <c r="B11" s="14" t="s">
        <v>19</v>
      </c>
      <c r="C11" s="54">
        <f>+'当年度'!C11-'前年度'!C11</f>
        <v>-1256559</v>
      </c>
      <c r="D11" s="54">
        <f>+'当年度'!D11-'前年度'!D11</f>
        <v>-2491301</v>
      </c>
      <c r="E11" s="54">
        <f>+'当年度'!E11-'前年度'!E11</f>
        <v>748921</v>
      </c>
      <c r="F11" s="54">
        <f>+'当年度'!F11-'前年度'!F11</f>
        <v>0</v>
      </c>
      <c r="G11" s="54">
        <f>+'当年度'!G11-'前年度'!G11</f>
        <v>0</v>
      </c>
      <c r="H11" s="54">
        <f>+'当年度'!H11-'前年度'!H11</f>
        <v>0</v>
      </c>
      <c r="I11" s="54">
        <f>+'当年度'!I11-'前年度'!I11</f>
        <v>-672710</v>
      </c>
      <c r="J11" s="54">
        <f>+'当年度'!J11-'前年度'!J11</f>
        <v>-1015715</v>
      </c>
      <c r="K11" s="54">
        <f>+'当年度'!K11-'前年度'!K11</f>
        <v>-302258</v>
      </c>
      <c r="L11" s="54">
        <f>+'当年度'!L11-'前年度'!L11</f>
        <v>-1929269</v>
      </c>
      <c r="M11" s="54">
        <f>+'当年度'!M11-'前年度'!M11</f>
        <v>-3507016</v>
      </c>
      <c r="N11" s="54">
        <f>+'当年度'!N11-'前年度'!N11</f>
        <v>446663</v>
      </c>
      <c r="O11" s="7"/>
      <c r="P11" s="63">
        <f>+'当年度'!P11-'前年度'!P11</f>
        <v>-1041966</v>
      </c>
      <c r="Q11" s="63">
        <f>+'当年度'!Q11-'前年度'!Q11</f>
        <v>-2386537</v>
      </c>
      <c r="R11" s="67">
        <f>+'当年度'!R11-'前年度'!R11</f>
        <v>-7.200000000000003</v>
      </c>
      <c r="S11" s="67">
        <f>+'当年度'!S11-'前年度'!S11</f>
        <v>-0.9000000000000057</v>
      </c>
      <c r="T11" s="67">
        <f>+'当年度'!T11-'前年度'!T11</f>
        <v>-4.199999999999989</v>
      </c>
      <c r="U11" s="67">
        <f>+'当年度'!U11-'前年度'!U11</f>
        <v>-0.050000000000000044</v>
      </c>
      <c r="V11" s="54">
        <f>+'当年度'!V11-'前年度'!V11</f>
        <v>-10847</v>
      </c>
    </row>
    <row r="12" spans="2:22" ht="24" customHeight="1">
      <c r="B12" s="14" t="s">
        <v>20</v>
      </c>
      <c r="C12" s="54">
        <f>+'当年度'!C12-'前年度'!C12</f>
        <v>1840</v>
      </c>
      <c r="D12" s="54">
        <f>+'当年度'!D12-'前年度'!D12</f>
        <v>0</v>
      </c>
      <c r="E12" s="54">
        <f>+'当年度'!E12-'前年度'!E12</f>
        <v>1758</v>
      </c>
      <c r="F12" s="54">
        <f>+'当年度'!F12-'前年度'!F12</f>
        <v>0</v>
      </c>
      <c r="G12" s="54">
        <f>+'当年度'!G12-'前年度'!G12</f>
        <v>0</v>
      </c>
      <c r="H12" s="54">
        <f>+'当年度'!H12-'前年度'!H12</f>
        <v>0</v>
      </c>
      <c r="I12" s="54">
        <f>+'当年度'!I12-'前年度'!I12</f>
        <v>966826</v>
      </c>
      <c r="J12" s="54">
        <f>+'当年度'!J12-'前年度'!J12</f>
        <v>422284</v>
      </c>
      <c r="K12" s="54">
        <f>+'当年度'!K12-'前年度'!K12</f>
        <v>119341</v>
      </c>
      <c r="L12" s="54">
        <f>+'当年度'!L12-'前年度'!L12</f>
        <v>968666</v>
      </c>
      <c r="M12" s="54">
        <f>+'当年度'!M12-'前年度'!M12</f>
        <v>422284</v>
      </c>
      <c r="N12" s="54">
        <f>+'当年度'!N12-'前年度'!N12</f>
        <v>121099</v>
      </c>
      <c r="O12" s="7"/>
      <c r="P12" s="63">
        <f>+'当年度'!P12-'前年度'!P12</f>
        <v>-428084</v>
      </c>
      <c r="Q12" s="63">
        <f>+'当年度'!Q12-'前年度'!Q12</f>
        <v>-1026793</v>
      </c>
      <c r="R12" s="67">
        <f>+'当年度'!R12-'前年度'!R12</f>
        <v>2.6999999999999993</v>
      </c>
      <c r="S12" s="67">
        <f>+'当年度'!S12-'前年度'!S12</f>
        <v>6.199999999999999</v>
      </c>
      <c r="T12" s="67">
        <f>+'当年度'!T12-'前年度'!T12</f>
        <v>-2.299999999999983</v>
      </c>
      <c r="U12" s="67">
        <f>+'当年度'!U12-'前年度'!U12</f>
        <v>-0.020000000000000018</v>
      </c>
      <c r="V12" s="54">
        <f>+'当年度'!V12-'前年度'!V12</f>
        <v>-1693747</v>
      </c>
    </row>
    <row r="13" spans="2:22" ht="24" customHeight="1">
      <c r="B13" s="14" t="s">
        <v>21</v>
      </c>
      <c r="C13" s="54">
        <f>+'当年度'!C13-'前年度'!C13</f>
        <v>122236</v>
      </c>
      <c r="D13" s="54">
        <f>+'当年度'!D13-'前年度'!D13</f>
        <v>122236</v>
      </c>
      <c r="E13" s="54">
        <f>+'当年度'!E13-'前年度'!E13</f>
        <v>0</v>
      </c>
      <c r="F13" s="54">
        <f>+'当年度'!F13-'前年度'!F13</f>
        <v>0</v>
      </c>
      <c r="G13" s="54">
        <f>+'当年度'!G13-'前年度'!G13</f>
        <v>0</v>
      </c>
      <c r="H13" s="54">
        <f>+'当年度'!H13-'前年度'!H13</f>
        <v>0</v>
      </c>
      <c r="I13" s="54">
        <f>+'当年度'!I13-'前年度'!I13</f>
        <v>-661264</v>
      </c>
      <c r="J13" s="54">
        <f>+'当年度'!J13-'前年度'!J13</f>
        <v>-229473</v>
      </c>
      <c r="K13" s="54">
        <f>+'当年度'!K13-'前年度'!K13</f>
        <v>-27016</v>
      </c>
      <c r="L13" s="54">
        <f>+'当年度'!L13-'前年度'!L13</f>
        <v>-539028</v>
      </c>
      <c r="M13" s="54">
        <f>+'当年度'!M13-'前年度'!M13</f>
        <v>-107237</v>
      </c>
      <c r="N13" s="54">
        <f>+'当年度'!N13-'前年度'!N13</f>
        <v>-27016</v>
      </c>
      <c r="O13" s="7"/>
      <c r="P13" s="63">
        <f>+'当年度'!P13-'前年度'!P13</f>
        <v>-148605</v>
      </c>
      <c r="Q13" s="63">
        <f>+'当年度'!Q13-'前年度'!Q13</f>
        <v>-209623</v>
      </c>
      <c r="R13" s="67">
        <f>+'当年度'!R13-'前年度'!R13</f>
        <v>-1</v>
      </c>
      <c r="S13" s="67">
        <f>+'当年度'!S13-'前年度'!S13</f>
        <v>-7.099999999999994</v>
      </c>
      <c r="T13" s="67">
        <f>+'当年度'!T13-'前年度'!T13</f>
        <v>-1.5999999999999943</v>
      </c>
      <c r="U13" s="67">
        <f>+'当年度'!U13-'前年度'!U13</f>
        <v>-0.020000000000000018</v>
      </c>
      <c r="V13" s="54">
        <f>+'当年度'!V13-'前年度'!V13</f>
        <v>-256662</v>
      </c>
    </row>
    <row r="14" spans="2:22" ht="24" customHeight="1">
      <c r="B14" s="14" t="s">
        <v>22</v>
      </c>
      <c r="C14" s="54">
        <f>+'当年度'!C14-'前年度'!C14</f>
        <v>-2200000</v>
      </c>
      <c r="D14" s="54">
        <f>+'当年度'!D14-'前年度'!D14</f>
        <v>-2664066</v>
      </c>
      <c r="E14" s="54">
        <f>+'当年度'!E14-'前年度'!E14</f>
        <v>-771800</v>
      </c>
      <c r="F14" s="54">
        <f>+'当年度'!F14-'前年度'!F14</f>
        <v>0</v>
      </c>
      <c r="G14" s="54">
        <f>+'当年度'!G14-'前年度'!G14</f>
        <v>0</v>
      </c>
      <c r="H14" s="54">
        <f>+'当年度'!H14-'前年度'!H14</f>
        <v>0</v>
      </c>
      <c r="I14" s="54">
        <f>+'当年度'!I14-'前年度'!I14</f>
        <v>456181</v>
      </c>
      <c r="J14" s="54">
        <f>+'当年度'!J14-'前年度'!J14</f>
        <v>-31743</v>
      </c>
      <c r="K14" s="54">
        <f>+'当年度'!K14-'前年度'!K14</f>
        <v>-14845</v>
      </c>
      <c r="L14" s="54">
        <f>+'当年度'!L14-'前年度'!L14</f>
        <v>-1743819</v>
      </c>
      <c r="M14" s="54">
        <f>+'当年度'!M14-'前年度'!M14</f>
        <v>-2695809</v>
      </c>
      <c r="N14" s="54">
        <f>+'当年度'!N14-'前年度'!N14</f>
        <v>-786645</v>
      </c>
      <c r="O14" s="7"/>
      <c r="P14" s="63">
        <f>+'当年度'!P14-'前年度'!P14</f>
        <v>-618303</v>
      </c>
      <c r="Q14" s="63">
        <f>+'当年度'!Q14-'前年度'!Q14</f>
        <v>-866831</v>
      </c>
      <c r="R14" s="67">
        <f>+'当年度'!R14-'前年度'!R14</f>
        <v>-18.9</v>
      </c>
      <c r="S14" s="67">
        <f>+'当年度'!S14-'前年度'!S14</f>
        <v>-10.5</v>
      </c>
      <c r="T14" s="67">
        <f>+'当年度'!T14-'前年度'!T14</f>
        <v>-14.699999999999989</v>
      </c>
      <c r="U14" s="67">
        <f>+'当年度'!U14-'前年度'!U14</f>
        <v>-0.1499999999999999</v>
      </c>
      <c r="V14" s="54">
        <f>+'当年度'!V14-'前年度'!V14</f>
        <v>-167473</v>
      </c>
    </row>
    <row r="15" spans="2:22" ht="24" customHeight="1">
      <c r="B15" s="14" t="s">
        <v>23</v>
      </c>
      <c r="C15" s="54">
        <f>+'当年度'!C15-'前年度'!C15</f>
        <v>-457008</v>
      </c>
      <c r="D15" s="54">
        <f>+'当年度'!D15-'前年度'!D15</f>
        <v>94377</v>
      </c>
      <c r="E15" s="54">
        <f>+'当年度'!E15-'前年度'!E15</f>
        <v>-503892</v>
      </c>
      <c r="F15" s="54">
        <f>+'当年度'!F15-'前年度'!F15</f>
        <v>-30000</v>
      </c>
      <c r="G15" s="54">
        <f>+'当年度'!G15-'前年度'!G15</f>
        <v>0</v>
      </c>
      <c r="H15" s="54">
        <f>+'当年度'!H15-'前年度'!H15</f>
        <v>0</v>
      </c>
      <c r="I15" s="54">
        <f>+'当年度'!I15-'前年度'!I15</f>
        <v>-2111</v>
      </c>
      <c r="J15" s="54">
        <f>+'当年度'!J15-'前年度'!J15</f>
        <v>0</v>
      </c>
      <c r="K15" s="54">
        <f>+'当年度'!K15-'前年度'!K15</f>
        <v>-14</v>
      </c>
      <c r="L15" s="54">
        <f>+'当年度'!L15-'前年度'!L15</f>
        <v>-489119</v>
      </c>
      <c r="M15" s="54">
        <f>+'当年度'!M15-'前年度'!M15</f>
        <v>94377</v>
      </c>
      <c r="N15" s="54">
        <f>+'当年度'!N15-'前年度'!N15</f>
        <v>-503906</v>
      </c>
      <c r="O15" s="7"/>
      <c r="P15" s="63">
        <f>+'当年度'!P15-'前年度'!P15</f>
        <v>-313204</v>
      </c>
      <c r="Q15" s="63">
        <f>+'当年度'!Q15-'前年度'!Q15</f>
        <v>-260802</v>
      </c>
      <c r="R15" s="67">
        <f>+'当年度'!R15-'前年度'!R15</f>
        <v>1.6999999999999993</v>
      </c>
      <c r="S15" s="67">
        <f>+'当年度'!S15-'前年度'!S15</f>
        <v>-6.100000000000001</v>
      </c>
      <c r="T15" s="67">
        <f>+'当年度'!T15-'前年度'!T15</f>
        <v>-2.8000000000000114</v>
      </c>
      <c r="U15" s="67">
        <f>+'当年度'!U15-'前年度'!U15</f>
        <v>-0.030000000000000027</v>
      </c>
      <c r="V15" s="54">
        <f>+'当年度'!V15-'前年度'!V15</f>
        <v>-841736</v>
      </c>
    </row>
    <row r="16" spans="2:22" ht="24" customHeight="1">
      <c r="B16" s="13" t="s">
        <v>24</v>
      </c>
      <c r="C16" s="54">
        <f>+'当年度'!C16-'前年度'!C16</f>
        <v>0</v>
      </c>
      <c r="D16" s="54">
        <f>+'当年度'!D16-'前年度'!D16</f>
        <v>0</v>
      </c>
      <c r="E16" s="54">
        <f>+'当年度'!E16-'前年度'!E16</f>
        <v>0</v>
      </c>
      <c r="F16" s="54">
        <f>+'当年度'!F16-'前年度'!F16</f>
        <v>0</v>
      </c>
      <c r="G16" s="54">
        <f>+'当年度'!G16-'前年度'!G16</f>
        <v>0</v>
      </c>
      <c r="H16" s="54">
        <f>+'当年度'!H16-'前年度'!H16</f>
        <v>0</v>
      </c>
      <c r="I16" s="54">
        <f>+'当年度'!I16-'前年度'!I16</f>
        <v>93990</v>
      </c>
      <c r="J16" s="54">
        <f>+'当年度'!J16-'前年度'!J16</f>
        <v>-514848</v>
      </c>
      <c r="K16" s="54">
        <f>+'当年度'!K16-'前年度'!K16</f>
        <v>217215</v>
      </c>
      <c r="L16" s="54">
        <f>+'当年度'!L16-'前年度'!L16</f>
        <v>93990</v>
      </c>
      <c r="M16" s="54">
        <f>+'当年度'!M16-'前年度'!M16</f>
        <v>-514848</v>
      </c>
      <c r="N16" s="54">
        <f>+'当年度'!N16-'前年度'!N16</f>
        <v>217215</v>
      </c>
      <c r="O16" s="7"/>
      <c r="P16" s="63">
        <f>+'当年度'!P16-'前年度'!P16</f>
        <v>-210995</v>
      </c>
      <c r="Q16" s="63">
        <f>+'当年度'!Q16-'前年度'!Q16</f>
        <v>-207473</v>
      </c>
      <c r="R16" s="67">
        <f>+'当年度'!R16-'前年度'!R16</f>
        <v>-6.5</v>
      </c>
      <c r="S16" s="67">
        <f>+'当年度'!S16-'前年度'!S16</f>
        <v>2.1000000000000014</v>
      </c>
      <c r="T16" s="67">
        <f>+'当年度'!T16-'前年度'!T16</f>
        <v>-4.800000000000011</v>
      </c>
      <c r="U16" s="67">
        <f>+'当年度'!U16-'前年度'!U16</f>
        <v>-0.039999999999999813</v>
      </c>
      <c r="V16" s="54">
        <f>+'当年度'!V16-'前年度'!V16</f>
        <v>-191362</v>
      </c>
    </row>
    <row r="17" spans="2:22" ht="24" customHeight="1">
      <c r="B17" s="14" t="s">
        <v>48</v>
      </c>
      <c r="C17" s="54">
        <f>+'当年度'!C17-'前年度'!C17</f>
        <v>716561</v>
      </c>
      <c r="D17" s="54">
        <f>+'当年度'!D17-'前年度'!D17</f>
        <v>930308</v>
      </c>
      <c r="E17" s="54">
        <f>+'当年度'!E17-'前年度'!E17</f>
        <v>864298</v>
      </c>
      <c r="F17" s="54">
        <f>+'当年度'!F17-'前年度'!F17</f>
        <v>555552</v>
      </c>
      <c r="G17" s="54">
        <f>+'当年度'!G17-'前年度'!G17</f>
        <v>357252</v>
      </c>
      <c r="H17" s="54">
        <f>+'当年度'!H17-'前年度'!H17</f>
        <v>160300</v>
      </c>
      <c r="I17" s="54">
        <f>+'当年度'!I17-'前年度'!I17</f>
        <v>0</v>
      </c>
      <c r="J17" s="54">
        <f>+'当年度'!J17-'前年度'!J17</f>
        <v>0</v>
      </c>
      <c r="K17" s="54">
        <f>+'当年度'!K17-'前年度'!K17</f>
        <v>0</v>
      </c>
      <c r="L17" s="54">
        <f>+'当年度'!L17-'前年度'!L17</f>
        <v>1272113</v>
      </c>
      <c r="M17" s="54">
        <f>+'当年度'!M17-'前年度'!M17</f>
        <v>1287560</v>
      </c>
      <c r="N17" s="54">
        <f>+'当年度'!N17-'前年度'!N17</f>
        <v>1024598</v>
      </c>
      <c r="O17" s="7"/>
      <c r="P17" s="63">
        <f>+'当年度'!P17-'前年度'!P17</f>
        <v>-587750</v>
      </c>
      <c r="Q17" s="63">
        <f>+'当年度'!Q17-'前年度'!Q17</f>
        <v>-755957</v>
      </c>
      <c r="R17" s="67">
        <f>+'当年度'!R17-'前年度'!R17</f>
        <v>10.100000000000001</v>
      </c>
      <c r="S17" s="67">
        <f>+'当年度'!S17-'前年度'!S17</f>
        <v>10.700000000000003</v>
      </c>
      <c r="T17" s="67">
        <f>+'当年度'!T17-'前年度'!T17</f>
        <v>9.5</v>
      </c>
      <c r="U17" s="67">
        <f>+'当年度'!U17-'前年度'!U17</f>
        <v>0.08999999999999986</v>
      </c>
      <c r="V17" s="54">
        <f>+'当年度'!V17-'前年度'!V17</f>
        <v>-1231055</v>
      </c>
    </row>
    <row r="18" spans="2:22" ht="24" customHeight="1">
      <c r="B18" s="14" t="s">
        <v>49</v>
      </c>
      <c r="C18" s="56">
        <f>+'当年度'!C18-'前年度'!C18</f>
        <v>0</v>
      </c>
      <c r="D18" s="56">
        <f>+'当年度'!D18-'前年度'!D18</f>
        <v>0</v>
      </c>
      <c r="E18" s="56">
        <f>+'当年度'!E18-'前年度'!E18</f>
        <v>0</v>
      </c>
      <c r="F18" s="56">
        <f>+'当年度'!F18-'前年度'!F18</f>
        <v>0</v>
      </c>
      <c r="G18" s="56">
        <f>+'当年度'!G18-'前年度'!G18</f>
        <v>0</v>
      </c>
      <c r="H18" s="56">
        <f>+'当年度'!H18-'前年度'!H18</f>
        <v>0</v>
      </c>
      <c r="I18" s="56">
        <f>+'当年度'!I18-'前年度'!I18</f>
        <v>-37324</v>
      </c>
      <c r="J18" s="56">
        <f>+'当年度'!J18-'前年度'!J18</f>
        <v>-80312</v>
      </c>
      <c r="K18" s="56">
        <f>+'当年度'!K18-'前年度'!K18</f>
        <v>78000</v>
      </c>
      <c r="L18" s="56">
        <f>+'当年度'!L18-'前年度'!L18</f>
        <v>-37324</v>
      </c>
      <c r="M18" s="56">
        <f>+'当年度'!M18-'前年度'!M18</f>
        <v>-80312</v>
      </c>
      <c r="N18" s="56">
        <f>+'当年度'!N18-'前年度'!N18</f>
        <v>78000</v>
      </c>
      <c r="O18" s="7"/>
      <c r="P18" s="63">
        <f>+'当年度'!P18-'前年度'!P18</f>
        <v>-918417</v>
      </c>
      <c r="Q18" s="63">
        <f>+'当年度'!Q18-'前年度'!Q18</f>
        <v>-547347</v>
      </c>
      <c r="R18" s="67">
        <f>+'当年度'!R18-'前年度'!R18</f>
        <v>0</v>
      </c>
      <c r="S18" s="67">
        <f>+'当年度'!S18-'前年度'!S18</f>
        <v>0.6999999999999993</v>
      </c>
      <c r="T18" s="67">
        <f>+'当年度'!T18-'前年度'!T18</f>
        <v>-2.700000000000017</v>
      </c>
      <c r="U18" s="67">
        <f>+'当年度'!U18-'前年度'!U18</f>
        <v>-0.020000000000000018</v>
      </c>
      <c r="V18" s="54">
        <f>+'当年度'!V18-'前年度'!V18</f>
        <v>-1565832</v>
      </c>
    </row>
    <row r="19" spans="2:22" ht="24" customHeight="1">
      <c r="B19" s="15" t="s">
        <v>50</v>
      </c>
      <c r="C19" s="74">
        <f>+'当年度'!C19-'前年度'!C19</f>
        <v>0</v>
      </c>
      <c r="D19" s="74">
        <f>+'当年度'!D19-'前年度'!D19</f>
        <v>0</v>
      </c>
      <c r="E19" s="74">
        <f>+'当年度'!E19-'前年度'!E19</f>
        <v>0</v>
      </c>
      <c r="F19" s="74">
        <f>+'当年度'!F19-'前年度'!F19</f>
        <v>0</v>
      </c>
      <c r="G19" s="74">
        <f>+'当年度'!G19-'前年度'!G19</f>
        <v>-25248</v>
      </c>
      <c r="H19" s="74">
        <f>+'当年度'!H19-'前年度'!H19</f>
        <v>-729</v>
      </c>
      <c r="I19" s="74">
        <f>+'当年度'!I19-'前年度'!I19</f>
        <v>-4323082</v>
      </c>
      <c r="J19" s="74">
        <f>+'当年度'!J19-'前年度'!J19</f>
        <v>-1926652</v>
      </c>
      <c r="K19" s="74">
        <f>+'当年度'!K19-'前年度'!K19</f>
        <v>-259974</v>
      </c>
      <c r="L19" s="74">
        <f>+'当年度'!L19-'前年度'!L19</f>
        <v>-4323082</v>
      </c>
      <c r="M19" s="74">
        <f>+'当年度'!M19-'前年度'!M19</f>
        <v>-1951900</v>
      </c>
      <c r="N19" s="74">
        <f>+'当年度'!N19-'前年度'!N19</f>
        <v>-260703</v>
      </c>
      <c r="O19" s="7"/>
      <c r="P19" s="65">
        <f>+'当年度'!P19-'前年度'!P19</f>
        <v>-764634</v>
      </c>
      <c r="Q19" s="65">
        <f>+'当年度'!Q19-'前年度'!Q19</f>
        <v>-1343003</v>
      </c>
      <c r="R19" s="71">
        <f>+'当年度'!R19-'前年度'!R19</f>
        <v>-4</v>
      </c>
      <c r="S19" s="71">
        <f>+'当年度'!S19-'前年度'!S19</f>
        <v>-11.5</v>
      </c>
      <c r="T19" s="71">
        <f>+'当年度'!T19-'前年度'!T19</f>
        <v>-8.899999999999977</v>
      </c>
      <c r="U19" s="71">
        <f>+'当年度'!U19-'前年度'!U19</f>
        <v>-0.0900000000000003</v>
      </c>
      <c r="V19" s="58">
        <f>+'当年度'!V19-'前年度'!V19</f>
        <v>-2765277</v>
      </c>
    </row>
    <row r="20" spans="2:22" ht="24" customHeight="1">
      <c r="B20" s="14" t="s">
        <v>25</v>
      </c>
      <c r="C20" s="54">
        <f>+'当年度'!C20-'前年度'!C20</f>
        <v>0</v>
      </c>
      <c r="D20" s="54">
        <f>+'当年度'!D20-'前年度'!D20</f>
        <v>0</v>
      </c>
      <c r="E20" s="54">
        <f>+'当年度'!E20-'前年度'!E20</f>
        <v>0</v>
      </c>
      <c r="F20" s="54">
        <f>+'当年度'!F20-'前年度'!F20</f>
        <v>0</v>
      </c>
      <c r="G20" s="54">
        <f>+'当年度'!G20-'前年度'!G20</f>
        <v>0</v>
      </c>
      <c r="H20" s="54">
        <f>+'当年度'!H20-'前年度'!H20</f>
        <v>0</v>
      </c>
      <c r="I20" s="54">
        <f>+'当年度'!I20-'前年度'!I20</f>
        <v>64075</v>
      </c>
      <c r="J20" s="54">
        <f>+'当年度'!J20-'前年度'!J20</f>
        <v>-76458</v>
      </c>
      <c r="K20" s="54">
        <f>+'当年度'!K20-'前年度'!K20</f>
        <v>1038</v>
      </c>
      <c r="L20" s="54">
        <f>+'当年度'!L20-'前年度'!L20</f>
        <v>64075</v>
      </c>
      <c r="M20" s="54">
        <f>+'当年度'!M20-'前年度'!M20</f>
        <v>-76458</v>
      </c>
      <c r="N20" s="54">
        <f>+'当年度'!N20-'前年度'!N20</f>
        <v>1038</v>
      </c>
      <c r="O20" s="7"/>
      <c r="P20" s="63">
        <f>+'当年度'!P20-'前年度'!P20</f>
        <v>-29815</v>
      </c>
      <c r="Q20" s="63">
        <f>+'当年度'!Q20-'前年度'!Q20</f>
        <v>-119851</v>
      </c>
      <c r="R20" s="67">
        <f>+'当年度'!R20-'前年度'!R20</f>
        <v>-3</v>
      </c>
      <c r="S20" s="67">
        <f>+'当年度'!S20-'前年度'!S20</f>
        <v>3.200000000000003</v>
      </c>
      <c r="T20" s="67">
        <f>+'当年度'!T20-'前年度'!T20</f>
        <v>0.29999999999998295</v>
      </c>
      <c r="U20" s="67">
        <f>+'当年度'!U20-'前年度'!U20</f>
        <v>0.010000000000000009</v>
      </c>
      <c r="V20" s="54">
        <f>+'当年度'!V20-'前年度'!V20</f>
        <v>33301</v>
      </c>
    </row>
    <row r="21" spans="2:22" ht="24" customHeight="1">
      <c r="B21" s="14" t="s">
        <v>26</v>
      </c>
      <c r="C21" s="54">
        <f>+'当年度'!C21-'前年度'!C21</f>
        <v>0</v>
      </c>
      <c r="D21" s="54">
        <f>+'当年度'!D21-'前年度'!D21</f>
        <v>0</v>
      </c>
      <c r="E21" s="54">
        <f>+'当年度'!E21-'前年度'!E21</f>
        <v>0</v>
      </c>
      <c r="F21" s="54">
        <f>+'当年度'!F21-'前年度'!F21</f>
        <v>0</v>
      </c>
      <c r="G21" s="54">
        <f>+'当年度'!G21-'前年度'!G21</f>
        <v>0</v>
      </c>
      <c r="H21" s="54">
        <f>+'当年度'!H21-'前年度'!H21</f>
        <v>0</v>
      </c>
      <c r="I21" s="54">
        <f>+'当年度'!I21-'前年度'!I21</f>
        <v>300099</v>
      </c>
      <c r="J21" s="54">
        <f>+'当年度'!J21-'前年度'!J21</f>
        <v>-632169</v>
      </c>
      <c r="K21" s="54">
        <f>+'当年度'!K21-'前年度'!K21</f>
        <v>946604</v>
      </c>
      <c r="L21" s="54">
        <f>+'当年度'!L21-'前年度'!L21</f>
        <v>300099</v>
      </c>
      <c r="M21" s="54">
        <f>+'当年度'!M21-'前年度'!M21</f>
        <v>-632169</v>
      </c>
      <c r="N21" s="54">
        <f>+'当年度'!N21-'前年度'!N21</f>
        <v>946604</v>
      </c>
      <c r="O21" s="7"/>
      <c r="P21" s="63">
        <f>+'当年度'!P21-'前年度'!P21</f>
        <v>-47393</v>
      </c>
      <c r="Q21" s="63">
        <f>+'当年度'!Q21-'前年度'!Q21</f>
        <v>-461259</v>
      </c>
      <c r="R21" s="67">
        <f>+'当年度'!R21-'前年度'!R21</f>
        <v>-9.399999999999999</v>
      </c>
      <c r="S21" s="67">
        <f>+'当年度'!S21-'前年度'!S21</f>
        <v>5</v>
      </c>
      <c r="T21" s="67">
        <f>+'当年度'!T21-'前年度'!T21</f>
        <v>-1.8999999999999773</v>
      </c>
      <c r="U21" s="67">
        <f>+'当年度'!U21-'前年度'!U21</f>
        <v>-0.020000000000000018</v>
      </c>
      <c r="V21" s="54">
        <f>+'当年度'!V21-'前年度'!V21</f>
        <v>432096</v>
      </c>
    </row>
    <row r="22" spans="2:22" ht="24" customHeight="1">
      <c r="B22" s="14" t="s">
        <v>27</v>
      </c>
      <c r="C22" s="54">
        <f>+'当年度'!C22-'前年度'!C22</f>
        <v>6200</v>
      </c>
      <c r="D22" s="54">
        <f>+'当年度'!D22-'前年度'!D22</f>
        <v>8000</v>
      </c>
      <c r="E22" s="54">
        <f>+'当年度'!E22-'前年度'!E22</f>
        <v>-2611</v>
      </c>
      <c r="F22" s="54">
        <f>+'当年度'!F22-'前年度'!F22</f>
        <v>0</v>
      </c>
      <c r="G22" s="54">
        <f>+'当年度'!G22-'前年度'!G22</f>
        <v>0</v>
      </c>
      <c r="H22" s="54">
        <f>+'当年度'!H22-'前年度'!H22</f>
        <v>0</v>
      </c>
      <c r="I22" s="54">
        <f>+'当年度'!I22-'前年度'!I22</f>
        <v>-98862</v>
      </c>
      <c r="J22" s="54">
        <f>+'当年度'!J22-'前年度'!J22</f>
        <v>-55203</v>
      </c>
      <c r="K22" s="54">
        <f>+'当年度'!K22-'前年度'!K22</f>
        <v>18725</v>
      </c>
      <c r="L22" s="54">
        <f>+'当年度'!L22-'前年度'!L22</f>
        <v>-92662</v>
      </c>
      <c r="M22" s="54">
        <f>+'当年度'!M22-'前年度'!M22</f>
        <v>-47203</v>
      </c>
      <c r="N22" s="54">
        <f>+'当年度'!N22-'前年度'!N22</f>
        <v>16114</v>
      </c>
      <c r="O22" s="7"/>
      <c r="P22" s="63">
        <f>+'当年度'!P22-'前年度'!P22</f>
        <v>-259412</v>
      </c>
      <c r="Q22" s="63">
        <f>+'当年度'!Q22-'前年度'!Q22</f>
        <v>-633609</v>
      </c>
      <c r="R22" s="67">
        <f>+'当年度'!R22-'前年度'!R22</f>
        <v>-0.30000000000000027</v>
      </c>
      <c r="S22" s="67">
        <f>+'当年度'!S22-'前年度'!S22</f>
        <v>-0.6999999999999993</v>
      </c>
      <c r="T22" s="67">
        <f>+'当年度'!T22-'前年度'!T22</f>
        <v>-2</v>
      </c>
      <c r="U22" s="67">
        <f>+'当年度'!U22-'前年度'!U22</f>
        <v>-0.019999999999999796</v>
      </c>
      <c r="V22" s="54">
        <f>+'当年度'!V22-'前年度'!V22</f>
        <v>-441522</v>
      </c>
    </row>
    <row r="23" spans="2:22" ht="24" customHeight="1">
      <c r="B23" s="14" t="s">
        <v>28</v>
      </c>
      <c r="C23" s="54">
        <f>+'当年度'!C23-'前年度'!C23</f>
        <v>0</v>
      </c>
      <c r="D23" s="54">
        <f>+'当年度'!D23-'前年度'!D23</f>
        <v>0</v>
      </c>
      <c r="E23" s="54">
        <f>+'当年度'!E23-'前年度'!E23</f>
        <v>0</v>
      </c>
      <c r="F23" s="54">
        <f>+'当年度'!F23-'前年度'!F23</f>
        <v>0</v>
      </c>
      <c r="G23" s="54">
        <f>+'当年度'!G23-'前年度'!G23</f>
        <v>0</v>
      </c>
      <c r="H23" s="54">
        <f>+'当年度'!H23-'前年度'!H23</f>
        <v>0</v>
      </c>
      <c r="I23" s="54">
        <f>+'当年度'!I23-'前年度'!I23</f>
        <v>28071</v>
      </c>
      <c r="J23" s="54">
        <f>+'当年度'!J23-'前年度'!J23</f>
        <v>-133418</v>
      </c>
      <c r="K23" s="54">
        <f>+'当年度'!K23-'前年度'!K23</f>
        <v>98497</v>
      </c>
      <c r="L23" s="54">
        <f>+'当年度'!L23-'前年度'!L23</f>
        <v>28071</v>
      </c>
      <c r="M23" s="54">
        <f>+'当年度'!M23-'前年度'!M23</f>
        <v>-133418</v>
      </c>
      <c r="N23" s="54">
        <f>+'当年度'!N23-'前年度'!N23</f>
        <v>98497</v>
      </c>
      <c r="O23" s="7"/>
      <c r="P23" s="63">
        <f>+'当年度'!P23-'前年度'!P23</f>
        <v>-104728</v>
      </c>
      <c r="Q23" s="63">
        <f>+'当年度'!Q23-'前年度'!Q23</f>
        <v>-258919</v>
      </c>
      <c r="R23" s="67">
        <f>+'当年度'!R23-'前年度'!R23</f>
        <v>-3.8000000000000007</v>
      </c>
      <c r="S23" s="67">
        <f>+'当年度'!S23-'前年度'!S23</f>
        <v>1.4000000000000004</v>
      </c>
      <c r="T23" s="67">
        <f>+'当年度'!T23-'前年度'!T23</f>
        <v>-4.199999999999989</v>
      </c>
      <c r="U23" s="67">
        <f>+'当年度'!U23-'前年度'!U23</f>
        <v>-0.050000000000000044</v>
      </c>
      <c r="V23" s="54">
        <f>+'当年度'!V23-'前年度'!V23</f>
        <v>-157370</v>
      </c>
    </row>
    <row r="24" spans="2:22" ht="24" customHeight="1">
      <c r="B24" s="14" t="s">
        <v>29</v>
      </c>
      <c r="C24" s="54">
        <f>+'当年度'!C24-'前年度'!C24</f>
        <v>-94039</v>
      </c>
      <c r="D24" s="54">
        <f>+'当年度'!D24-'前年度'!D24</f>
        <v>-94039</v>
      </c>
      <c r="E24" s="54">
        <f>+'当年度'!E24-'前年度'!E24</f>
        <v>977878</v>
      </c>
      <c r="F24" s="54">
        <f>+'当年度'!F24-'前年度'!F24</f>
        <v>0</v>
      </c>
      <c r="G24" s="54">
        <f>+'当年度'!G24-'前年度'!G24</f>
        <v>0</v>
      </c>
      <c r="H24" s="54">
        <f>+'当年度'!H24-'前年度'!H24</f>
        <v>0</v>
      </c>
      <c r="I24" s="54">
        <f>+'当年度'!I24-'前年度'!I24</f>
        <v>2138006</v>
      </c>
      <c r="J24" s="54">
        <f>+'当年度'!J24-'前年度'!J24</f>
        <v>1737481</v>
      </c>
      <c r="K24" s="54">
        <f>+'当年度'!K24-'前年度'!K24</f>
        <v>431006</v>
      </c>
      <c r="L24" s="54">
        <f>+'当年度'!L24-'前年度'!L24</f>
        <v>2043967</v>
      </c>
      <c r="M24" s="54">
        <f>+'当年度'!M24-'前年度'!M24</f>
        <v>1643442</v>
      </c>
      <c r="N24" s="54">
        <f>+'当年度'!N24-'前年度'!N24</f>
        <v>1408884</v>
      </c>
      <c r="O24" s="7"/>
      <c r="P24" s="63">
        <f>+'当年度'!P24-'前年度'!P24</f>
        <v>-169263</v>
      </c>
      <c r="Q24" s="63">
        <f>+'当年度'!Q24-'前年度'!Q24</f>
        <v>0</v>
      </c>
      <c r="R24" s="67">
        <f>+'当年度'!R24-'前年度'!R24</f>
        <v>33.9</v>
      </c>
      <c r="S24" s="67">
        <f>+'当年度'!S24-'前年度'!S24</f>
        <v>41.9</v>
      </c>
      <c r="T24" s="67">
        <f>+'当年度'!T24-'前年度'!T24</f>
        <v>33.1</v>
      </c>
      <c r="U24" s="67">
        <f>+'当年度'!U24-'前年度'!U24</f>
        <v>0.33</v>
      </c>
      <c r="V24" s="54">
        <f>+'当年度'!V24-'前年度'!V24</f>
        <v>-48734</v>
      </c>
    </row>
    <row r="25" spans="2:22" ht="24" customHeight="1">
      <c r="B25" s="13" t="s">
        <v>30</v>
      </c>
      <c r="C25" s="54">
        <f>+'当年度'!C25-'前年度'!C25</f>
        <v>-25659</v>
      </c>
      <c r="D25" s="54">
        <f>+'当年度'!D25-'前年度'!D25</f>
        <v>-25659</v>
      </c>
      <c r="E25" s="54">
        <f>+'当年度'!E25-'前年度'!E25</f>
        <v>0</v>
      </c>
      <c r="F25" s="54">
        <f>+'当年度'!F25-'前年度'!F25</f>
        <v>0</v>
      </c>
      <c r="G25" s="54">
        <f>+'当年度'!G25-'前年度'!G25</f>
        <v>0</v>
      </c>
      <c r="H25" s="54">
        <f>+'当年度'!H25-'前年度'!H25</f>
        <v>0</v>
      </c>
      <c r="I25" s="54">
        <f>+'当年度'!I25-'前年度'!I25</f>
        <v>24929</v>
      </c>
      <c r="J25" s="54">
        <f>+'当年度'!J25-'前年度'!J25</f>
        <v>-34240</v>
      </c>
      <c r="K25" s="54">
        <f>+'当年度'!K25-'前年度'!K25</f>
        <v>204870</v>
      </c>
      <c r="L25" s="54">
        <f>+'当年度'!L25-'前年度'!L25</f>
        <v>-730</v>
      </c>
      <c r="M25" s="54">
        <f>+'当年度'!M25-'前年度'!M25</f>
        <v>-59899</v>
      </c>
      <c r="N25" s="54">
        <f>+'当年度'!N25-'前年度'!N25</f>
        <v>204870</v>
      </c>
      <c r="O25" s="7"/>
      <c r="P25" s="63">
        <f>+'当年度'!P25-'前年度'!P25</f>
        <v>-143707</v>
      </c>
      <c r="Q25" s="63">
        <f>+'当年度'!Q25-'前年度'!Q25</f>
        <v>-259556</v>
      </c>
      <c r="R25" s="67">
        <f>+'当年度'!R25-'前年度'!R25</f>
        <v>-0.9000000000000004</v>
      </c>
      <c r="S25" s="67">
        <f>+'当年度'!S25-'前年度'!S25</f>
        <v>0.3000000000000007</v>
      </c>
      <c r="T25" s="67">
        <f>+'当年度'!T25-'前年度'!T25</f>
        <v>-3.4000000000000057</v>
      </c>
      <c r="U25" s="67">
        <f>+'当年度'!U25-'前年度'!U25</f>
        <v>-0.040000000000000036</v>
      </c>
      <c r="V25" s="54">
        <f>+'当年度'!V25-'前年度'!V25</f>
        <v>-285201</v>
      </c>
    </row>
    <row r="26" spans="2:22" ht="24" customHeight="1">
      <c r="B26" s="14" t="s">
        <v>31</v>
      </c>
      <c r="C26" s="54">
        <f>+'当年度'!C26-'前年度'!C26</f>
        <v>0</v>
      </c>
      <c r="D26" s="54">
        <f>+'当年度'!D26-'前年度'!D26</f>
        <v>0</v>
      </c>
      <c r="E26" s="54">
        <f>+'当年度'!E26-'前年度'!E26</f>
        <v>0</v>
      </c>
      <c r="F26" s="54">
        <f>+'当年度'!F26-'前年度'!F26</f>
        <v>0</v>
      </c>
      <c r="G26" s="54">
        <f>+'当年度'!G26-'前年度'!G26</f>
        <v>0</v>
      </c>
      <c r="H26" s="54">
        <f>+'当年度'!H26-'前年度'!H26</f>
        <v>0</v>
      </c>
      <c r="I26" s="54">
        <f>+'当年度'!I26-'前年度'!I26</f>
        <v>-50502</v>
      </c>
      <c r="J26" s="54">
        <f>+'当年度'!J26-'前年度'!J26</f>
        <v>-147450</v>
      </c>
      <c r="K26" s="54">
        <f>+'当年度'!K26-'前年度'!K26</f>
        <v>-9584</v>
      </c>
      <c r="L26" s="54">
        <f>+'当年度'!L26-'前年度'!L26</f>
        <v>-50502</v>
      </c>
      <c r="M26" s="54">
        <f>+'当年度'!M26-'前年度'!M26</f>
        <v>-147450</v>
      </c>
      <c r="N26" s="54">
        <f>+'当年度'!N26-'前年度'!N26</f>
        <v>-9584</v>
      </c>
      <c r="O26" s="7"/>
      <c r="P26" s="63">
        <f>+'当年度'!P26-'前年度'!P26</f>
        <v>-152422</v>
      </c>
      <c r="Q26" s="63">
        <f>+'当年度'!Q26-'前年度'!Q26</f>
        <v>-278189</v>
      </c>
      <c r="R26" s="67">
        <f>+'当年度'!R26-'前年度'!R26</f>
        <v>-2.3000000000000007</v>
      </c>
      <c r="S26" s="67">
        <f>+'当年度'!S26-'前年度'!S26</f>
        <v>-0.5</v>
      </c>
      <c r="T26" s="67">
        <f>+'当年度'!T26-'前年度'!T26</f>
        <v>-1.700000000000017</v>
      </c>
      <c r="U26" s="67">
        <f>+'当年度'!U26-'前年度'!U26</f>
        <v>-0.010000000000000009</v>
      </c>
      <c r="V26" s="54">
        <f>+'当年度'!V26-'前年度'!V26</f>
        <v>-253617</v>
      </c>
    </row>
    <row r="27" spans="2:22" ht="24" customHeight="1">
      <c r="B27" s="13" t="s">
        <v>32</v>
      </c>
      <c r="C27" s="54">
        <f>+'当年度'!C27-'前年度'!C27</f>
        <v>795173</v>
      </c>
      <c r="D27" s="54">
        <f>+'当年度'!D27-'前年度'!D27</f>
        <v>795173</v>
      </c>
      <c r="E27" s="54">
        <f>+'当年度'!E27-'前年度'!E27</f>
        <v>0</v>
      </c>
      <c r="F27" s="54">
        <f>+'当年度'!F27-'前年度'!F27</f>
        <v>0</v>
      </c>
      <c r="G27" s="54">
        <f>+'当年度'!G27-'前年度'!G27</f>
        <v>0</v>
      </c>
      <c r="H27" s="54">
        <f>+'当年度'!H27-'前年度'!H27</f>
        <v>0</v>
      </c>
      <c r="I27" s="54">
        <f>+'当年度'!I27-'前年度'!I27</f>
        <v>5352</v>
      </c>
      <c r="J27" s="54">
        <f>+'当年度'!J27-'前年度'!J27</f>
        <v>-4401</v>
      </c>
      <c r="K27" s="54">
        <f>+'当年度'!K27-'前年度'!K27</f>
        <v>7205</v>
      </c>
      <c r="L27" s="54">
        <f>+'当年度'!L27-'前年度'!L27</f>
        <v>800525</v>
      </c>
      <c r="M27" s="54">
        <f>+'当年度'!M27-'前年度'!M27</f>
        <v>790772</v>
      </c>
      <c r="N27" s="54">
        <f>+'当年度'!N27-'前年度'!N27</f>
        <v>7205</v>
      </c>
      <c r="O27" s="7"/>
      <c r="P27" s="63">
        <f>+'当年度'!P27-'前年度'!P27</f>
        <v>-184326</v>
      </c>
      <c r="Q27" s="63">
        <f>+'当年度'!Q27-'前年度'!Q27</f>
        <v>-134326</v>
      </c>
      <c r="R27" s="67">
        <f>+'当年度'!R27-'前年度'!R27</f>
        <v>16</v>
      </c>
      <c r="S27" s="67">
        <f>+'当年度'!S27-'前年度'!S27</f>
        <v>16.2</v>
      </c>
      <c r="T27" s="67">
        <f>+'当年度'!T27-'前年度'!T27</f>
        <v>10.900000000000006</v>
      </c>
      <c r="U27" s="67">
        <f>+'当年度'!U27-'前年度'!U27</f>
        <v>0.1100000000000001</v>
      </c>
      <c r="V27" s="54">
        <f>+'当年度'!V27-'前年度'!V27</f>
        <v>-519273</v>
      </c>
    </row>
    <row r="28" spans="2:22" ht="24" customHeight="1">
      <c r="B28" s="14" t="s">
        <v>33</v>
      </c>
      <c r="C28" s="54">
        <f>+'当年度'!C28-'前年度'!C28</f>
        <v>-77800</v>
      </c>
      <c r="D28" s="54">
        <f>+'当年度'!D28-'前年度'!D28</f>
        <v>-187604</v>
      </c>
      <c r="E28" s="54">
        <f>+'当年度'!E28-'前年度'!E28</f>
        <v>115144</v>
      </c>
      <c r="F28" s="54">
        <f>+'当年度'!F28-'前年度'!F28</f>
        <v>12600</v>
      </c>
      <c r="G28" s="54">
        <f>+'当年度'!G28-'前年度'!G28</f>
        <v>14445</v>
      </c>
      <c r="H28" s="54">
        <f>+'当年度'!H28-'前年度'!H28</f>
        <v>1219</v>
      </c>
      <c r="I28" s="54">
        <f>+'当年度'!I28-'前年度'!I28</f>
        <v>0</v>
      </c>
      <c r="J28" s="54">
        <f>+'当年度'!J28-'前年度'!J28</f>
        <v>0</v>
      </c>
      <c r="K28" s="54">
        <f>+'当年度'!K28-'前年度'!K28</f>
        <v>0</v>
      </c>
      <c r="L28" s="54">
        <f>+'当年度'!L28-'前年度'!L28</f>
        <v>-65200</v>
      </c>
      <c r="M28" s="54">
        <f>+'当年度'!M28-'前年度'!M28</f>
        <v>-173159</v>
      </c>
      <c r="N28" s="54">
        <f>+'当年度'!N28-'前年度'!N28</f>
        <v>116363</v>
      </c>
      <c r="O28" s="7"/>
      <c r="P28" s="63">
        <f>+'当年度'!P28-'前年度'!P28</f>
        <v>-174614</v>
      </c>
      <c r="Q28" s="63">
        <f>+'当年度'!Q28-'前年度'!Q28</f>
        <v>-217297</v>
      </c>
      <c r="R28" s="67">
        <f>+'当年度'!R28-'前年度'!R28</f>
        <v>-3.5</v>
      </c>
      <c r="S28" s="67">
        <f>+'当年度'!S28-'前年度'!S28</f>
        <v>-1</v>
      </c>
      <c r="T28" s="67">
        <f>+'当年度'!T28-'前年度'!T28</f>
        <v>3.5</v>
      </c>
      <c r="U28" s="67">
        <f>+'当年度'!U28-'前年度'!U28</f>
        <v>0.030000000000000027</v>
      </c>
      <c r="V28" s="54">
        <f>+'当年度'!V28-'前年度'!V28</f>
        <v>102935</v>
      </c>
    </row>
    <row r="29" spans="2:22" ht="24" customHeight="1">
      <c r="B29" s="14" t="s">
        <v>34</v>
      </c>
      <c r="C29" s="54">
        <f>+'当年度'!C29-'前年度'!C29</f>
        <v>0</v>
      </c>
      <c r="D29" s="54">
        <f>+'当年度'!D29-'前年度'!D29</f>
        <v>0</v>
      </c>
      <c r="E29" s="54">
        <f>+'当年度'!E29-'前年度'!E29</f>
        <v>0</v>
      </c>
      <c r="F29" s="54">
        <f>+'当年度'!F29-'前年度'!F29</f>
        <v>0</v>
      </c>
      <c r="G29" s="54">
        <f>+'当年度'!G29-'前年度'!G29</f>
        <v>0</v>
      </c>
      <c r="H29" s="54">
        <f>+'当年度'!H29-'前年度'!H29</f>
        <v>0</v>
      </c>
      <c r="I29" s="54">
        <f>+'当年度'!I29-'前年度'!I29</f>
        <v>171890</v>
      </c>
      <c r="J29" s="54">
        <f>+'当年度'!J29-'前年度'!J29</f>
        <v>85005</v>
      </c>
      <c r="K29" s="54">
        <f>+'当年度'!K29-'前年度'!K29</f>
        <v>13403</v>
      </c>
      <c r="L29" s="54">
        <f>+'当年度'!L29-'前年度'!L29</f>
        <v>171890</v>
      </c>
      <c r="M29" s="54">
        <f>+'当年度'!M29-'前年度'!M29</f>
        <v>85005</v>
      </c>
      <c r="N29" s="54">
        <f>+'当年度'!N29-'前年度'!N29</f>
        <v>13403</v>
      </c>
      <c r="O29" s="7"/>
      <c r="P29" s="63">
        <f>+'当年度'!P29-'前年度'!P29</f>
        <v>-80511</v>
      </c>
      <c r="Q29" s="63">
        <f>+'当年度'!Q29-'前年度'!Q29</f>
        <v>-90476</v>
      </c>
      <c r="R29" s="67">
        <f>+'当年度'!R29-'前年度'!R29</f>
        <v>2.9000000000000004</v>
      </c>
      <c r="S29" s="67">
        <f>+'当年度'!S29-'前年度'!S29</f>
        <v>5.9</v>
      </c>
      <c r="T29" s="67">
        <f>+'当年度'!T29-'前年度'!T29</f>
        <v>-0.20000000000000284</v>
      </c>
      <c r="U29" s="67">
        <f>+'当年度'!U29-'前年度'!U29</f>
        <v>0</v>
      </c>
      <c r="V29" s="54">
        <f>+'当年度'!V29-'前年度'!V29</f>
        <v>-173854</v>
      </c>
    </row>
    <row r="30" spans="2:22" ht="24" customHeight="1">
      <c r="B30" s="14" t="s">
        <v>51</v>
      </c>
      <c r="C30" s="54">
        <f>+'当年度'!C30-'前年度'!C30</f>
        <v>0</v>
      </c>
      <c r="D30" s="54">
        <f>+'当年度'!D30-'前年度'!D30</f>
        <v>0</v>
      </c>
      <c r="E30" s="54">
        <f>+'当年度'!E30-'前年度'!E30</f>
        <v>0</v>
      </c>
      <c r="F30" s="54">
        <f>+'当年度'!F30-'前年度'!F30</f>
        <v>0</v>
      </c>
      <c r="G30" s="54">
        <f>+'当年度'!G30-'前年度'!G30</f>
        <v>0</v>
      </c>
      <c r="H30" s="54">
        <f>+'当年度'!H30-'前年度'!H30</f>
        <v>0</v>
      </c>
      <c r="I30" s="54">
        <f>+'当年度'!I30-'前年度'!I30</f>
        <v>0</v>
      </c>
      <c r="J30" s="54">
        <f>+'当年度'!J30-'前年度'!J30</f>
        <v>0</v>
      </c>
      <c r="K30" s="54">
        <f>+'当年度'!K30-'前年度'!K30</f>
        <v>0</v>
      </c>
      <c r="L30" s="54">
        <f>+'当年度'!L30-'前年度'!L30</f>
        <v>0</v>
      </c>
      <c r="M30" s="54">
        <f>+'当年度'!M30-'前年度'!M30</f>
        <v>0</v>
      </c>
      <c r="N30" s="54">
        <f>+'当年度'!N30-'前年度'!N30</f>
        <v>0</v>
      </c>
      <c r="O30" s="7"/>
      <c r="P30" s="63">
        <f>+'当年度'!P30-'前年度'!P30</f>
        <v>-202864</v>
      </c>
      <c r="Q30" s="63">
        <f>+'当年度'!Q30-'前年度'!Q30</f>
        <v>-116482</v>
      </c>
      <c r="R30" s="67">
        <f>+'当年度'!R30-'前年度'!R30</f>
        <v>0.5999999999999996</v>
      </c>
      <c r="S30" s="67">
        <f>+'当年度'!S30-'前年度'!S30</f>
        <v>0.5999999999999996</v>
      </c>
      <c r="T30" s="67">
        <f>+'当年度'!T30-'前年度'!T30</f>
        <v>-31.099999999999994</v>
      </c>
      <c r="U30" s="67">
        <f>+'当年度'!U30-'前年度'!U30</f>
        <v>-0.30999999999999983</v>
      </c>
      <c r="V30" s="54">
        <f>+'当年度'!V30-'前年度'!V30</f>
        <v>-1925546</v>
      </c>
    </row>
    <row r="31" spans="2:22" ht="24" customHeight="1">
      <c r="B31" s="13" t="s">
        <v>52</v>
      </c>
      <c r="C31" s="54">
        <f>+'当年度'!C31-'前年度'!C31</f>
        <v>-1120064</v>
      </c>
      <c r="D31" s="54">
        <f>+'当年度'!D31-'前年度'!D31</f>
        <v>-942122</v>
      </c>
      <c r="E31" s="54">
        <f>+'当年度'!E31-'前年度'!E31</f>
        <v>202990</v>
      </c>
      <c r="F31" s="54">
        <f>+'当年度'!F31-'前年度'!F31</f>
        <v>0</v>
      </c>
      <c r="G31" s="54">
        <f>+'当年度'!G31-'前年度'!G31</f>
        <v>0</v>
      </c>
      <c r="H31" s="54">
        <f>+'当年度'!H31-'前年度'!H31</f>
        <v>0</v>
      </c>
      <c r="I31" s="54">
        <f>+'当年度'!I31-'前年度'!I31</f>
        <v>402197</v>
      </c>
      <c r="J31" s="54">
        <f>+'当年度'!J31-'前年度'!J31</f>
        <v>251626</v>
      </c>
      <c r="K31" s="54">
        <f>+'当年度'!K31-'前年度'!K31</f>
        <v>144451</v>
      </c>
      <c r="L31" s="54">
        <f>+'当年度'!L31-'前年度'!L31</f>
        <v>-717867</v>
      </c>
      <c r="M31" s="54">
        <f>+'当年度'!M31-'前年度'!M31</f>
        <v>-690496</v>
      </c>
      <c r="N31" s="54">
        <f>+'当年度'!N31-'前年度'!N31</f>
        <v>347441</v>
      </c>
      <c r="O31" s="7"/>
      <c r="P31" s="63">
        <f>+'当年度'!P31-'前年度'!P31</f>
        <v>-240620</v>
      </c>
      <c r="Q31" s="63">
        <f>+'当年度'!Q31-'前年度'!Q31</f>
        <v>-155572</v>
      </c>
      <c r="R31" s="67">
        <f>+'当年度'!R31-'前年度'!R31</f>
        <v>-10.4</v>
      </c>
      <c r="S31" s="67">
        <f>+'当年度'!S31-'前年度'!S31</f>
        <v>-9.899999999999999</v>
      </c>
      <c r="T31" s="67">
        <f>+'当年度'!T31-'前年度'!T31</f>
        <v>-0.5</v>
      </c>
      <c r="U31" s="67">
        <f>+'当年度'!U31-'前年度'!U31</f>
        <v>-0.010000000000000231</v>
      </c>
      <c r="V31" s="54">
        <f>+'当年度'!V31-'前年度'!V31</f>
        <v>134726</v>
      </c>
    </row>
    <row r="32" spans="2:22" ht="24" customHeight="1">
      <c r="B32" s="13" t="s">
        <v>53</v>
      </c>
      <c r="C32" s="54">
        <f>+'当年度'!C32-'前年度'!C32</f>
        <v>0</v>
      </c>
      <c r="D32" s="54">
        <f>+'当年度'!D32-'前年度'!D32</f>
        <v>0</v>
      </c>
      <c r="E32" s="54">
        <f>+'当年度'!E32-'前年度'!E32</f>
        <v>0</v>
      </c>
      <c r="F32" s="54">
        <f>+'当年度'!F32-'前年度'!F32</f>
        <v>0</v>
      </c>
      <c r="G32" s="54">
        <f>+'当年度'!G32-'前年度'!G32</f>
        <v>0</v>
      </c>
      <c r="H32" s="54">
        <f>+'当年度'!H32-'前年度'!H32</f>
        <v>0</v>
      </c>
      <c r="I32" s="54">
        <f>+'当年度'!I32-'前年度'!I32</f>
        <v>87376</v>
      </c>
      <c r="J32" s="54">
        <f>+'当年度'!J32-'前年度'!J32</f>
        <v>88734</v>
      </c>
      <c r="K32" s="54">
        <f>+'当年度'!K32-'前年度'!K32</f>
        <v>37</v>
      </c>
      <c r="L32" s="54">
        <f>+'当年度'!L32-'前年度'!L32</f>
        <v>87376</v>
      </c>
      <c r="M32" s="54">
        <f>+'当年度'!M32-'前年度'!M32</f>
        <v>88734</v>
      </c>
      <c r="N32" s="54">
        <f>+'当年度'!N32-'前年度'!N32</f>
        <v>37</v>
      </c>
      <c r="O32" s="7"/>
      <c r="P32" s="63">
        <f>+'当年度'!P32-'前年度'!P32</f>
        <v>-184387</v>
      </c>
      <c r="Q32" s="63">
        <f>+'当年度'!Q32-'前年度'!Q32</f>
        <v>-175356</v>
      </c>
      <c r="R32" s="67">
        <f>+'当年度'!R32-'前年度'!R32</f>
        <v>1.4999999999999998</v>
      </c>
      <c r="S32" s="67">
        <f>+'当年度'!S32-'前年度'!S32</f>
        <v>1.4</v>
      </c>
      <c r="T32" s="67">
        <f>+'当年度'!T32-'前年度'!T32</f>
        <v>-2</v>
      </c>
      <c r="U32" s="67">
        <f>+'当年度'!U32-'前年度'!U32</f>
        <v>-0.020000000000000018</v>
      </c>
      <c r="V32" s="54">
        <f>+'当年度'!V32-'前年度'!V32</f>
        <v>-580934</v>
      </c>
    </row>
    <row r="33" spans="2:22" ht="24" customHeight="1">
      <c r="B33" s="14" t="s">
        <v>35</v>
      </c>
      <c r="C33" s="54">
        <f>+'当年度'!C33-'前年度'!C33</f>
        <v>0</v>
      </c>
      <c r="D33" s="54">
        <f>+'当年度'!D33-'前年度'!D33</f>
        <v>0</v>
      </c>
      <c r="E33" s="54">
        <f>+'当年度'!E33-'前年度'!E33</f>
        <v>0</v>
      </c>
      <c r="F33" s="54">
        <f>+'当年度'!F33-'前年度'!F33</f>
        <v>0</v>
      </c>
      <c r="G33" s="54">
        <f>+'当年度'!G33-'前年度'!G33</f>
        <v>0</v>
      </c>
      <c r="H33" s="54">
        <f>+'当年度'!H33-'前年度'!H33</f>
        <v>0</v>
      </c>
      <c r="I33" s="54">
        <f>+'当年度'!I33-'前年度'!I33</f>
        <v>92439</v>
      </c>
      <c r="J33" s="54">
        <f>+'当年度'!J33-'前年度'!J33</f>
        <v>21540</v>
      </c>
      <c r="K33" s="54">
        <f>+'当年度'!K33-'前年度'!K33</f>
        <v>3921</v>
      </c>
      <c r="L33" s="54">
        <f>+'当年度'!L33-'前年度'!L33</f>
        <v>92439</v>
      </c>
      <c r="M33" s="54">
        <f>+'当年度'!M33-'前年度'!M33</f>
        <v>21540</v>
      </c>
      <c r="N33" s="54">
        <f>+'当年度'!N33-'前年度'!N33</f>
        <v>3921</v>
      </c>
      <c r="O33" s="7"/>
      <c r="P33" s="63">
        <f>+'当年度'!P33-'前年度'!P33</f>
        <v>-124154</v>
      </c>
      <c r="Q33" s="63">
        <f>+'当年度'!Q33-'前年度'!Q33</f>
        <v>-103512</v>
      </c>
      <c r="R33" s="67">
        <f>+'当年度'!R33-'前年度'!R33</f>
        <v>0.9000000000000004</v>
      </c>
      <c r="S33" s="67">
        <f>+'当年度'!S33-'前年度'!S33</f>
        <v>3.1000000000000014</v>
      </c>
      <c r="T33" s="67">
        <f>+'当年度'!T33-'前年度'!T33</f>
        <v>-8.199999999999989</v>
      </c>
      <c r="U33" s="67">
        <f>+'当年度'!U33-'前年度'!U33</f>
        <v>-0.08000000000000007</v>
      </c>
      <c r="V33" s="54">
        <f>+'当年度'!V33-'前年度'!V33</f>
        <v>-462614</v>
      </c>
    </row>
    <row r="34" spans="2:22" ht="24" customHeight="1">
      <c r="B34" s="13" t="s">
        <v>36</v>
      </c>
      <c r="C34" s="54">
        <f>+'当年度'!C34-'前年度'!C34</f>
        <v>0</v>
      </c>
      <c r="D34" s="54">
        <f>+'当年度'!D34-'前年度'!D34</f>
        <v>0</v>
      </c>
      <c r="E34" s="54">
        <f>+'当年度'!E34-'前年度'!E34</f>
        <v>0</v>
      </c>
      <c r="F34" s="54">
        <f>+'当年度'!F34-'前年度'!F34</f>
        <v>0</v>
      </c>
      <c r="G34" s="54">
        <f>+'当年度'!G34-'前年度'!G34</f>
        <v>0</v>
      </c>
      <c r="H34" s="54">
        <f>+'当年度'!H34-'前年度'!H34</f>
        <v>0</v>
      </c>
      <c r="I34" s="54">
        <f>+'当年度'!I34-'前年度'!I34</f>
        <v>-415712</v>
      </c>
      <c r="J34" s="54">
        <f>+'当年度'!J34-'前年度'!J34</f>
        <v>-39830</v>
      </c>
      <c r="K34" s="54">
        <f>+'当年度'!K34-'前年度'!K34</f>
        <v>-310219</v>
      </c>
      <c r="L34" s="54">
        <f>+'当年度'!L34-'前年度'!L34</f>
        <v>-415712</v>
      </c>
      <c r="M34" s="54">
        <f>+'当年度'!M34-'前年度'!M34</f>
        <v>-39830</v>
      </c>
      <c r="N34" s="54">
        <f>+'当年度'!N34-'前年度'!N34</f>
        <v>-310219</v>
      </c>
      <c r="O34" s="7"/>
      <c r="P34" s="63">
        <f>+'当年度'!P34-'前年度'!P34</f>
        <v>-107530</v>
      </c>
      <c r="Q34" s="63">
        <f>+'当年度'!Q34-'前年度'!Q34</f>
        <v>-125743</v>
      </c>
      <c r="R34" s="67">
        <f>+'当年度'!R34-'前年度'!R34</f>
        <v>-0.8000000000000007</v>
      </c>
      <c r="S34" s="67">
        <f>+'当年度'!S34-'前年度'!S34</f>
        <v>-9.3</v>
      </c>
      <c r="T34" s="67">
        <f>+'当年度'!T34-'前年度'!T34</f>
        <v>-3.799999999999983</v>
      </c>
      <c r="U34" s="67">
        <f>+'当年度'!U34-'前年度'!U34</f>
        <v>-0.040000000000000036</v>
      </c>
      <c r="V34" s="54">
        <f>+'当年度'!V34-'前年度'!V34</f>
        <v>-335330</v>
      </c>
    </row>
    <row r="35" spans="2:22" ht="27.75" customHeight="1">
      <c r="B35" s="16" t="s">
        <v>37</v>
      </c>
      <c r="C35" s="60">
        <f>+'当年度'!C35-'前年度'!C35</f>
        <v>6228285</v>
      </c>
      <c r="D35" s="60">
        <f>+'当年度'!D35-'前年度'!D35</f>
        <v>-1153228</v>
      </c>
      <c r="E35" s="60">
        <f>+'当年度'!E35-'前年度'!E35</f>
        <v>5343102</v>
      </c>
      <c r="F35" s="60">
        <f>+'当年度'!F35-'前年度'!F35</f>
        <v>-697012</v>
      </c>
      <c r="G35" s="60">
        <f>+'当年度'!G35-'前年度'!G35</f>
        <v>320966</v>
      </c>
      <c r="H35" s="60">
        <f>+'当年度'!H35-'前年度'!H35</f>
        <v>159348</v>
      </c>
      <c r="I35" s="60">
        <f>+'当年度'!I35-'前年度'!I35</f>
        <v>1710881</v>
      </c>
      <c r="J35" s="60">
        <f>+'当年度'!J35-'前年度'!J35</f>
        <v>-7741669</v>
      </c>
      <c r="K35" s="60">
        <f>+'当年度'!K35-'前年度'!K35</f>
        <v>4071750</v>
      </c>
      <c r="L35" s="60">
        <f>+'当年度'!L35-'前年度'!L35</f>
        <v>7242154</v>
      </c>
      <c r="M35" s="60">
        <f>+'当年度'!M35-'前年度'!M35</f>
        <v>-8573931</v>
      </c>
      <c r="N35" s="60">
        <f>+'当年度'!N35-'前年度'!N35</f>
        <v>9574200</v>
      </c>
      <c r="O35" s="7"/>
      <c r="P35" s="60">
        <f>+'当年度'!P35-'前年度'!P35</f>
        <v>-8929386</v>
      </c>
      <c r="Q35" s="60">
        <f>+'当年度'!Q35-'前年度'!Q35</f>
        <v>-16623330</v>
      </c>
      <c r="R35" s="72">
        <f>+'当年度'!R35-'前年度'!R35</f>
        <v>-1.2000000000000028</v>
      </c>
      <c r="S35" s="72">
        <f>+'当年度'!S35-'前年度'!S35</f>
        <v>3.5999999999999943</v>
      </c>
      <c r="T35" s="72">
        <f>+'当年度'!T35-'前年度'!T35</f>
        <v>-3.3000000000000114</v>
      </c>
      <c r="U35" s="72">
        <f>+'当年度'!U35-'前年度'!U35</f>
        <v>-0.030000000000000027</v>
      </c>
      <c r="V35" s="60">
        <f>+'当年度'!V35-'前年度'!V35</f>
        <v>-20268872</v>
      </c>
    </row>
    <row r="36" spans="2:22" ht="27.75" customHeight="1">
      <c r="B36" s="16" t="s">
        <v>64</v>
      </c>
      <c r="C36" s="60">
        <f>+'当年度'!C36-'前年度'!C36</f>
        <v>-516189</v>
      </c>
      <c r="D36" s="60">
        <f>+'当年度'!D36-'前年度'!D36</f>
        <v>-446251</v>
      </c>
      <c r="E36" s="60">
        <f>+'当年度'!E36-'前年度'!E36</f>
        <v>1293401</v>
      </c>
      <c r="F36" s="60">
        <f>+'当年度'!F36-'前年度'!F36</f>
        <v>12600</v>
      </c>
      <c r="G36" s="60">
        <f>+'当年度'!G36-'前年度'!G36</f>
        <v>14445</v>
      </c>
      <c r="H36" s="60">
        <f>+'当年度'!H36-'前年度'!H36</f>
        <v>1219</v>
      </c>
      <c r="I36" s="60">
        <f>+'当年度'!I36-'前年度'!I36</f>
        <v>2749358</v>
      </c>
      <c r="J36" s="60">
        <f>+'当年度'!J36-'前年度'!J36</f>
        <v>1061217</v>
      </c>
      <c r="K36" s="60">
        <f>+'当年度'!K36-'前年度'!K36</f>
        <v>1549954</v>
      </c>
      <c r="L36" s="60">
        <f>+'当年度'!L36-'前年度'!L36</f>
        <v>2245769</v>
      </c>
      <c r="M36" s="60">
        <f>+'当年度'!M36-'前年度'!M36</f>
        <v>629411</v>
      </c>
      <c r="N36" s="60">
        <f>+'当年度'!N36-'前年度'!N36</f>
        <v>2844574</v>
      </c>
      <c r="O36" s="7"/>
      <c r="P36" s="60">
        <f>+'当年度'!P36-'前年度'!P36</f>
        <v>-2205746</v>
      </c>
      <c r="Q36" s="60">
        <f>+'当年度'!Q36-'前年度'!Q36</f>
        <v>-3130147</v>
      </c>
      <c r="R36" s="72">
        <f>+'当年度'!R36-'前年度'!R36</f>
        <v>1.1999999999999993</v>
      </c>
      <c r="S36" s="72">
        <f>+'当年度'!S36-'前年度'!S36</f>
        <v>3.5</v>
      </c>
      <c r="T36" s="72">
        <f>+'当年度'!T36-'前年度'!T36</f>
        <v>-0.700000000000017</v>
      </c>
      <c r="U36" s="72">
        <f>+'当年度'!U36-'前年度'!U36</f>
        <v>0</v>
      </c>
      <c r="V36" s="60">
        <f>+'当年度'!V36-'前年度'!V36</f>
        <v>-4480937</v>
      </c>
    </row>
    <row r="37" spans="2:22" ht="27.75" customHeight="1">
      <c r="B37" s="16" t="s">
        <v>39</v>
      </c>
      <c r="C37" s="60">
        <f>+'当年度'!C37-'前年度'!C37</f>
        <v>5712096</v>
      </c>
      <c r="D37" s="60">
        <f>+'当年度'!D37-'前年度'!D37</f>
        <v>-1599479</v>
      </c>
      <c r="E37" s="60">
        <f>+'当年度'!E37-'前年度'!E37</f>
        <v>6636503</v>
      </c>
      <c r="F37" s="60">
        <f>+'当年度'!F37-'前年度'!F37</f>
        <v>-684412</v>
      </c>
      <c r="G37" s="60">
        <f>+'当年度'!G37-'前年度'!G37</f>
        <v>335411</v>
      </c>
      <c r="H37" s="60">
        <f>+'当年度'!H37-'前年度'!H37</f>
        <v>160567</v>
      </c>
      <c r="I37" s="60">
        <f>+'当年度'!I37-'前年度'!I37</f>
        <v>4460239</v>
      </c>
      <c r="J37" s="60">
        <f>+'当年度'!J37-'前年度'!J37</f>
        <v>-6680452</v>
      </c>
      <c r="K37" s="60">
        <f>+'当年度'!K37-'前年度'!K37</f>
        <v>5621704</v>
      </c>
      <c r="L37" s="60">
        <f>+'当年度'!L37-'前年度'!L37</f>
        <v>9487923</v>
      </c>
      <c r="M37" s="60">
        <f>+'当年度'!M37-'前年度'!M37</f>
        <v>-7944520</v>
      </c>
      <c r="N37" s="60">
        <f>+'当年度'!N37-'前年度'!N37</f>
        <v>12418774</v>
      </c>
      <c r="O37" s="7"/>
      <c r="P37" s="60">
        <f>+'当年度'!P37-'前年度'!P37</f>
        <v>-11135132</v>
      </c>
      <c r="Q37" s="60">
        <f>+'当年度'!Q37-'前年度'!Q37</f>
        <v>-19753477</v>
      </c>
      <c r="R37" s="72">
        <f>+'当年度'!R37-'前年度'!R37</f>
        <v>-0.8999999999999986</v>
      </c>
      <c r="S37" s="72">
        <f>+'当年度'!S37-'前年度'!S37</f>
        <v>3.700000000000003</v>
      </c>
      <c r="T37" s="72">
        <f>+'当年度'!T37-'前年度'!T37</f>
        <v>-2.8000000000000114</v>
      </c>
      <c r="U37" s="72">
        <f>+'当年度'!U37-'前年度'!U37</f>
        <v>-0.030000000000000027</v>
      </c>
      <c r="V37" s="60">
        <f>+'当年度'!V37-'前年度'!V37</f>
        <v>-24749809</v>
      </c>
    </row>
    <row r="38" spans="18:21" ht="22.5" customHeight="1">
      <c r="R38" s="4" t="s">
        <v>45</v>
      </c>
      <c r="S38" s="4"/>
      <c r="T38" s="4"/>
      <c r="U38" s="4"/>
    </row>
    <row r="39" spans="17:21" ht="22.5" customHeight="1">
      <c r="Q39" t="s">
        <v>42</v>
      </c>
      <c r="R39" s="4"/>
      <c r="S39" s="4"/>
      <c r="T39" s="5" t="s">
        <v>47</v>
      </c>
      <c r="U39" s="4"/>
    </row>
    <row r="40" spans="17:21" ht="21.75" customHeight="1">
      <c r="Q40" s="6" t="s">
        <v>37</v>
      </c>
      <c r="R40" s="75">
        <f>+'当年度'!R40-'前年度'!R40</f>
        <v>-1.7000000000000028</v>
      </c>
      <c r="S40" s="75">
        <f>+'当年度'!S40-'前年度'!S40</f>
        <v>0.7999999999999972</v>
      </c>
      <c r="T40" s="75">
        <f>+'当年度'!T40-'前年度'!T40</f>
        <v>-2.700000000000017</v>
      </c>
      <c r="U40" s="75">
        <f>+'当年度'!U40-'前年度'!U40</f>
        <v>-0.030000000000000027</v>
      </c>
    </row>
    <row r="41" spans="17:21" ht="21.75" customHeight="1">
      <c r="Q41" s="6" t="s">
        <v>38</v>
      </c>
      <c r="R41" s="75">
        <f>+'当年度'!R41-'前年度'!R41</f>
        <v>1.4000000000000004</v>
      </c>
      <c r="S41" s="75">
        <f>+'当年度'!S41-'前年度'!S41</f>
        <v>3.8000000000000007</v>
      </c>
      <c r="T41" s="75">
        <f>+'当年度'!T41-'前年度'!T41</f>
        <v>-0.8000000000000114</v>
      </c>
      <c r="U41" s="75">
        <f>+'当年度'!U41-'前年度'!U41</f>
        <v>0</v>
      </c>
    </row>
    <row r="42" spans="17:21" ht="21.75" customHeight="1">
      <c r="Q42" s="6" t="s">
        <v>39</v>
      </c>
      <c r="R42" s="75">
        <f>+'当年度'!R42-'前年度'!R42</f>
        <v>-0.10000000000000142</v>
      </c>
      <c r="S42" s="75">
        <f>+'当年度'!S42-'前年度'!S42</f>
        <v>2.299999999999997</v>
      </c>
      <c r="T42" s="75">
        <f>+'当年度'!T42-'前年度'!T42</f>
        <v>-1.6999999999999886</v>
      </c>
      <c r="U42" s="75">
        <f>+'当年度'!U42-'前年度'!U42</f>
        <v>-0.020000000000000018</v>
      </c>
    </row>
    <row r="43" ht="22.5" customHeight="1">
      <c r="R43" t="s">
        <v>46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ゴシック,標準"&amp;24１７ 債務負担行為の状況（対前年度増減額）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G3" sqref="G3"/>
      <selection pane="topRight" activeCell="G3" sqref="G3"/>
      <selection pane="bottomLeft" activeCell="G3" sqref="G3"/>
      <selection pane="bottomRight" activeCell="B6" sqref="B6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1:15" ht="17.25">
      <c r="A1" s="17"/>
      <c r="B1" s="83" t="s">
        <v>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21" customHeight="1">
      <c r="B2" s="8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</row>
    <row r="3" spans="1:15" ht="21" customHeight="1">
      <c r="A3" s="18"/>
      <c r="B3" s="9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1"/>
    </row>
    <row r="4" spans="1:15" ht="21" customHeight="1">
      <c r="A4" s="18"/>
      <c r="B4" s="10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1"/>
    </row>
    <row r="5" spans="1:15" ht="21" customHeight="1">
      <c r="A5" s="18"/>
      <c r="B5" s="11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1"/>
    </row>
    <row r="6" spans="1:22" ht="24" customHeight="1">
      <c r="A6" s="18"/>
      <c r="B6" s="12" t="s">
        <v>14</v>
      </c>
      <c r="C6" s="76">
        <f>IF(AND('当年度'!C6=0,'前年度'!C6=0),"",IF('前年度'!C6=0,"皆増 ",IF('当年度'!C6=0,"皆減 ",ROUND('増減額'!C6/'前年度'!C6*100,1))))</f>
        <v>45.3</v>
      </c>
      <c r="D6" s="77">
        <f>IF(AND('当年度'!D6=0,'前年度'!D6=0),"",IF('前年度'!D6=0,"皆増 ",IF('当年度'!D6=0,"皆減 ",ROUND('増減額'!D6/'前年度'!D6*100,1))))</f>
        <v>63.5</v>
      </c>
      <c r="E6" s="77">
        <f>IF(AND('当年度'!E6=0,'前年度'!E6=0),"",IF('前年度'!E6=0,"皆増 ",IF('当年度'!E6=0,"皆減 ",ROUND('増減額'!E6/'前年度'!E6*100,1))))</f>
        <v>3857.5</v>
      </c>
      <c r="F6" s="77">
        <f>IF(AND('当年度'!F6=0,'前年度'!F6=0),"",IF('前年度'!F6=0,"皆増 ",IF('当年度'!F6=0,"皆減 ",ROUND('増減額'!F6/'前年度'!F6*100,1))))</f>
        <v>-16.7</v>
      </c>
      <c r="G6" s="77">
        <f>IF(AND('当年度'!G6=0,'前年度'!G6=0),"",IF('前年度'!G6=0,"皆増 ",IF('当年度'!G6=0,"皆減 ",ROUND('増減額'!G6/'前年度'!G6*100,1))))</f>
      </c>
      <c r="H6" s="77">
        <f>IF(AND('当年度'!H6=0,'前年度'!H6=0),"",IF('前年度'!H6=0,"皆増 ",IF('当年度'!H6=0,"皆減 ",ROUND('増減額'!H6/'前年度'!H6*100,1))))</f>
      </c>
      <c r="I6" s="77">
        <f>IF(AND('当年度'!I6=0,'前年度'!I6=0),"",IF('前年度'!I6=0,"皆増 ",IF('当年度'!I6=0,"皆減 ",ROUND('増減額'!I6/'前年度'!I6*100,1))))</f>
        <v>-25.8</v>
      </c>
      <c r="J6" s="77">
        <f>IF(AND('当年度'!J6=0,'前年度'!J6=0),"",IF('前年度'!J6=0,"皆増 ",IF('当年度'!J6=0,"皆減 ",ROUND('増減額'!J6/'前年度'!J6*100,1))))</f>
        <v>-17.9</v>
      </c>
      <c r="K6" s="77">
        <f>IF(AND('当年度'!K6=0,'前年度'!K6=0),"",IF('前年度'!K6=0,"皆増 ",IF('当年度'!K6=0,"皆減 ",ROUND('増減額'!K6/'前年度'!K6*100,1))))</f>
        <v>-26.7</v>
      </c>
      <c r="L6" s="77">
        <f>IF(AND('当年度'!L6=0,'前年度'!L6=0),"",IF('前年度'!L6=0,"皆増 ",IF('当年度'!L6=0,"皆減 ",ROUND('増減額'!L6/'前年度'!L6*100,1))))</f>
        <v>-19.8</v>
      </c>
      <c r="M6" s="77">
        <f>IF(AND('当年度'!M6=0,'前年度'!M6=0),"",IF('前年度'!M6=0,"皆増 ",IF('当年度'!M6=0,"皆減 ",ROUND('増減額'!M6/'前年度'!M6*100,1))))</f>
        <v>-15.4</v>
      </c>
      <c r="N6" s="77">
        <f>IF(AND('当年度'!N6=0,'前年度'!N6=0),"",IF('前年度'!N6=0,"皆増 ",IF('当年度'!N6=0,"皆減 ",ROUND('増減額'!N6/'前年度'!N6*100,1))))</f>
        <v>-14.7</v>
      </c>
      <c r="O6" s="18"/>
      <c r="P6" s="7"/>
      <c r="Q6" s="7"/>
      <c r="R6" s="7"/>
      <c r="S6" s="7"/>
      <c r="T6" s="7"/>
      <c r="U6" s="7"/>
      <c r="V6" s="7"/>
    </row>
    <row r="7" spans="1:22" ht="24" customHeight="1">
      <c r="A7" s="18"/>
      <c r="B7" s="13" t="s">
        <v>15</v>
      </c>
      <c r="C7" s="76">
        <f>IF(AND('当年度'!C7=0,'前年度'!C7=0),"",IF('前年度'!C7=0,"皆増 ",IF('当年度'!C7=0,"皆減 ",ROUND('増減額'!C7/'前年度'!C7*100,1))))</f>
        <v>13.4</v>
      </c>
      <c r="D7" s="77">
        <f>IF(AND('当年度'!D7=0,'前年度'!D7=0),"",IF('前年度'!D7=0,"皆増 ",IF('当年度'!D7=0,"皆減 ",ROUND('増減額'!D7/'前年度'!D7*100,1))))</f>
        <v>7.4</v>
      </c>
      <c r="E7" s="77">
        <f>IF(AND('当年度'!E7=0,'前年度'!E7=0),"",IF('前年度'!E7=0,"皆増 ",IF('当年度'!E7=0,"皆減 ",ROUND('増減額'!E7/'前年度'!E7*100,1))))</f>
        <v>115.4</v>
      </c>
      <c r="F7" s="77">
        <f>IF(AND('当年度'!F7=0,'前年度'!F7=0),"",IF('前年度'!F7=0,"皆増 ",IF('当年度'!F7=0,"皆減 ",ROUND('増減額'!F7/'前年度'!F7*100,1))))</f>
        <v>-8</v>
      </c>
      <c r="G7" s="77">
        <f>IF(AND('当年度'!G7=0,'前年度'!G7=0),"",IF('前年度'!G7=0,"皆増 ",IF('当年度'!G7=0,"皆減 ",ROUND('増減額'!G7/'前年度'!G7*100,1))))</f>
        <v>-16.1</v>
      </c>
      <c r="H7" s="77">
        <f>IF(AND('当年度'!H7=0,'前年度'!H7=0),"",IF('前年度'!H7=0,"皆増 ",IF('当年度'!H7=0,"皆減 ",ROUND('増減額'!H7/'前年度'!H7*100,1))))</f>
        <v>-45.2</v>
      </c>
      <c r="I7" s="77">
        <f>IF(AND('当年度'!I7=0,'前年度'!I7=0),"",IF('前年度'!I7=0,"皆増 ",IF('当年度'!I7=0,"皆減 ",ROUND('増減額'!I7/'前年度'!I7*100,1))))</f>
        <v>14.1</v>
      </c>
      <c r="J7" s="77">
        <f>IF(AND('当年度'!J7=0,'前年度'!J7=0),"",IF('前年度'!J7=0,"皆増 ",IF('当年度'!J7=0,"皆減 ",ROUND('増減額'!J7/'前年度'!J7*100,1))))</f>
        <v>-8.3</v>
      </c>
      <c r="K7" s="77">
        <f>IF(AND('当年度'!K7=0,'前年度'!K7=0),"",IF('前年度'!K7=0,"皆増 ",IF('当年度'!K7=0,"皆減 ",ROUND('増減額'!K7/'前年度'!K7*100,1))))</f>
        <v>61.4</v>
      </c>
      <c r="L7" s="77">
        <f>IF(AND('当年度'!L7=0,'前年度'!L7=0),"",IF('前年度'!L7=0,"皆増 ",IF('当年度'!L7=0,"皆減 ",ROUND('増減額'!L7/'前年度'!L7*100,1))))</f>
        <v>13.2</v>
      </c>
      <c r="M7" s="77">
        <f>IF(AND('当年度'!M7=0,'前年度'!M7=0),"",IF('前年度'!M7=0,"皆増 ",IF('当年度'!M7=0,"皆減 ",ROUND('増減額'!M7/'前年度'!M7*100,1))))</f>
        <v>-1.3</v>
      </c>
      <c r="N7" s="77">
        <f>IF(AND('当年度'!N7=0,'前年度'!N7=0),"",IF('前年度'!N7=0,"皆増 ",IF('当年度'!N7=0,"皆減 ",ROUND('増減額'!N7/'前年度'!N7*100,1))))</f>
        <v>81.7</v>
      </c>
      <c r="O7" s="18"/>
      <c r="P7" s="7"/>
      <c r="Q7" s="7"/>
      <c r="R7" s="7"/>
      <c r="S7" s="7"/>
      <c r="T7" s="7"/>
      <c r="U7" s="7"/>
      <c r="V7" s="7"/>
    </row>
    <row r="8" spans="1:22" ht="24" customHeight="1">
      <c r="A8" s="18"/>
      <c r="B8" s="13" t="s">
        <v>16</v>
      </c>
      <c r="C8" s="76" t="str">
        <f>IF(AND('当年度'!C8=0,'前年度'!C8=0),"",IF('前年度'!C8=0,"皆増 ",IF('当年度'!C8=0,"皆減 ",ROUND('増減額'!C8/'前年度'!C8*100,1))))</f>
        <v>皆増 </v>
      </c>
      <c r="D8" s="77" t="str">
        <f>IF(AND('当年度'!D8=0,'前年度'!D8=0),"",IF('前年度'!D8=0,"皆増 ",IF('当年度'!D8=0,"皆減 ",ROUND('増減額'!D8/'前年度'!D8*100,1))))</f>
        <v>皆増 </v>
      </c>
      <c r="E8" s="77">
        <f>IF(AND('当年度'!E8=0,'前年度'!E8=0),"",IF('前年度'!E8=0,"皆増 ",IF('当年度'!E8=0,"皆減 ",ROUND('増減額'!E8/'前年度'!E8*100,1))))</f>
      </c>
      <c r="F8" s="77">
        <f>IF(AND('当年度'!F8=0,'前年度'!F8=0),"",IF('前年度'!F8=0,"皆増 ",IF('当年度'!F8=0,"皆減 ",ROUND('増減額'!F8/'前年度'!F8*100,1))))</f>
      </c>
      <c r="G8" s="77">
        <f>IF(AND('当年度'!G8=0,'前年度'!G8=0),"",IF('前年度'!G8=0,"皆増 ",IF('当年度'!G8=0,"皆減 ",ROUND('増減額'!G8/'前年度'!G8*100,1))))</f>
      </c>
      <c r="H8" s="77">
        <f>IF(AND('当年度'!H8=0,'前年度'!H8=0),"",IF('前年度'!H8=0,"皆増 ",IF('当年度'!H8=0,"皆減 ",ROUND('増減額'!H8/'前年度'!H8*100,1))))</f>
      </c>
      <c r="I8" s="77">
        <f>IF(AND('当年度'!I8=0,'前年度'!I8=0),"",IF('前年度'!I8=0,"皆増 ",IF('当年度'!I8=0,"皆減 ",ROUND('増減額'!I8/'前年度'!I8*100,1))))</f>
        <v>5.3</v>
      </c>
      <c r="J8" s="77">
        <f>IF(AND('当年度'!J8=0,'前年度'!J8=0),"",IF('前年度'!J8=0,"皆増 ",IF('当年度'!J8=0,"皆減 ",ROUND('増減額'!J8/'前年度'!J8*100,1))))</f>
        <v>-8.2</v>
      </c>
      <c r="K8" s="77">
        <f>IF(AND('当年度'!K8=0,'前年度'!K8=0),"",IF('前年度'!K8=0,"皆増 ",IF('当年度'!K8=0,"皆減 ",ROUND('増減額'!K8/'前年度'!K8*100,1))))</f>
        <v>31.3</v>
      </c>
      <c r="L8" s="77">
        <f>IF(AND('当年度'!L8=0,'前年度'!L8=0),"",IF('前年度'!L8=0,"皆増 ",IF('当年度'!L8=0,"皆減 ",ROUND('増減額'!L8/'前年度'!L8*100,1))))</f>
        <v>5.5</v>
      </c>
      <c r="M8" s="77">
        <f>IF(AND('当年度'!M8=0,'前年度'!M8=0),"",IF('前年度'!M8=0,"皆増 ",IF('当年度'!M8=0,"皆減 ",ROUND('増減額'!M8/'前年度'!M8*100,1))))</f>
        <v>-7.9</v>
      </c>
      <c r="N8" s="77">
        <f>IF(AND('当年度'!N8=0,'前年度'!N8=0),"",IF('前年度'!N8=0,"皆増 ",IF('当年度'!N8=0,"皆減 ",ROUND('増減額'!N8/'前年度'!N8*100,1))))</f>
        <v>31.3</v>
      </c>
      <c r="O8" s="18"/>
      <c r="P8" s="7"/>
      <c r="Q8" s="7"/>
      <c r="R8" s="7"/>
      <c r="S8" s="7"/>
      <c r="T8" s="7"/>
      <c r="U8" s="7"/>
      <c r="V8" s="7"/>
    </row>
    <row r="9" spans="1:22" ht="24" customHeight="1">
      <c r="A9" s="18"/>
      <c r="B9" s="13" t="s">
        <v>17</v>
      </c>
      <c r="C9" s="76">
        <f>IF(AND('当年度'!C9=0,'前年度'!C9=0),"",IF('前年度'!C9=0,"皆増 ",IF('当年度'!C9=0,"皆減 ",ROUND('増減額'!C9/'前年度'!C9*100,1))))</f>
        <v>24</v>
      </c>
      <c r="D9" s="77">
        <f>IF(AND('当年度'!D9=0,'前年度'!D9=0),"",IF('前年度'!D9=0,"皆増 ",IF('当年度'!D9=0,"皆減 ",ROUND('増減額'!D9/'前年度'!D9*100,1))))</f>
        <v>58</v>
      </c>
      <c r="E9" s="77">
        <f>IF(AND('当年度'!E9=0,'前年度'!E9=0),"",IF('前年度'!E9=0,"皆増 ",IF('当年度'!E9=0,"皆減 ",ROUND('増減額'!E9/'前年度'!E9*100,1))))</f>
        <v>-35.8</v>
      </c>
      <c r="F9" s="77">
        <f>IF(AND('当年度'!F9=0,'前年度'!F9=0),"",IF('前年度'!F9=0,"皆増 ",IF('当年度'!F9=0,"皆減 ",ROUND('増減額'!F9/'前年度'!F9*100,1))))</f>
      </c>
      <c r="G9" s="77">
        <f>IF(AND('当年度'!G9=0,'前年度'!G9=0),"",IF('前年度'!G9=0,"皆増 ",IF('当年度'!G9=0,"皆減 ",ROUND('増減額'!G9/'前年度'!G9*100,1))))</f>
      </c>
      <c r="H9" s="77">
        <f>IF(AND('当年度'!H9=0,'前年度'!H9=0),"",IF('前年度'!H9=0,"皆増 ",IF('当年度'!H9=0,"皆減 ",ROUND('増減額'!H9/'前年度'!H9*100,1))))</f>
      </c>
      <c r="I9" s="77">
        <f>IF(AND('当年度'!I9=0,'前年度'!I9=0),"",IF('前年度'!I9=0,"皆増 ",IF('当年度'!I9=0,"皆減 ",ROUND('増減額'!I9/'前年度'!I9*100,1))))</f>
        <v>8.2</v>
      </c>
      <c r="J9" s="77">
        <f>IF(AND('当年度'!J9=0,'前年度'!J9=0),"",IF('前年度'!J9=0,"皆増 ",IF('当年度'!J9=0,"皆減 ",ROUND('増減額'!J9/'前年度'!J9*100,1))))</f>
        <v>3.5</v>
      </c>
      <c r="K9" s="77">
        <f>IF(AND('当年度'!K9=0,'前年度'!K9=0),"",IF('前年度'!K9=0,"皆増 ",IF('当年度'!K9=0,"皆減 ",ROUND('増減額'!K9/'前年度'!K9*100,1))))</f>
        <v>-6.5</v>
      </c>
      <c r="L9" s="77">
        <f>IF(AND('当年度'!L9=0,'前年度'!L9=0),"",IF('前年度'!L9=0,"皆増 ",IF('当年度'!L9=0,"皆減 ",ROUND('増減額'!L9/'前年度'!L9*100,1))))</f>
        <v>12.8</v>
      </c>
      <c r="M9" s="77">
        <f>IF(AND('当年度'!M9=0,'前年度'!M9=0),"",IF('前年度'!M9=0,"皆増 ",IF('当年度'!M9=0,"皆減 ",ROUND('増減額'!M9/'前年度'!M9*100,1))))</f>
        <v>18</v>
      </c>
      <c r="N9" s="77">
        <f>IF(AND('当年度'!N9=0,'前年度'!N9=0),"",IF('前年度'!N9=0,"皆増 ",IF('当年度'!N9=0,"皆減 ",ROUND('増減額'!N9/'前年度'!N9*100,1))))</f>
        <v>-12.1</v>
      </c>
      <c r="O9" s="18"/>
      <c r="P9" s="7"/>
      <c r="Q9" s="7"/>
      <c r="R9" s="7"/>
      <c r="S9" s="7"/>
      <c r="T9" s="7"/>
      <c r="U9" s="7"/>
      <c r="V9" s="7"/>
    </row>
    <row r="10" spans="1:22" ht="24" customHeight="1">
      <c r="A10" s="18"/>
      <c r="B10" s="13" t="s">
        <v>18</v>
      </c>
      <c r="C10" s="76">
        <f>IF(AND('当年度'!C10=0,'前年度'!C10=0),"",IF('前年度'!C10=0,"皆増 ",IF('当年度'!C10=0,"皆減 ",ROUND('増減額'!C10/'前年度'!C10*100,1))))</f>
        <v>-19.8</v>
      </c>
      <c r="D10" s="77">
        <f>IF(AND('当年度'!D10=0,'前年度'!D10=0),"",IF('前年度'!D10=0,"皆増 ",IF('当年度'!D10=0,"皆減 ",ROUND('増減額'!D10/'前年度'!D10*100,1))))</f>
        <v>-40.5</v>
      </c>
      <c r="E10" s="77">
        <f>IF(AND('当年度'!E10=0,'前年度'!E10=0),"",IF('前年度'!E10=0,"皆増 ",IF('当年度'!E10=0,"皆減 ",ROUND('増減額'!E10/'前年度'!E10*100,1))))</f>
        <v>66.7</v>
      </c>
      <c r="F10" s="77">
        <f>IF(AND('当年度'!F10=0,'前年度'!F10=0),"",IF('前年度'!F10=0,"皆増 ",IF('当年度'!F10=0,"皆減 ",ROUND('増減額'!F10/'前年度'!F10*100,1))))</f>
      </c>
      <c r="G10" s="77">
        <f>IF(AND('当年度'!G10=0,'前年度'!G10=0),"",IF('前年度'!G10=0,"皆増 ",IF('当年度'!G10=0,"皆減 ",ROUND('増減額'!G10/'前年度'!G10*100,1))))</f>
      </c>
      <c r="H10" s="77">
        <f>IF(AND('当年度'!H10=0,'前年度'!H10=0),"",IF('前年度'!H10=0,"皆増 ",IF('当年度'!H10=0,"皆減 ",ROUND('増減額'!H10/'前年度'!H10*100,1))))</f>
      </c>
      <c r="I10" s="77">
        <f>IF(AND('当年度'!I10=0,'前年度'!I10=0),"",IF('前年度'!I10=0,"皆増 ",IF('当年度'!I10=0,"皆減 ",ROUND('増減額'!I10/'前年度'!I10*100,1))))</f>
        <v>4.1</v>
      </c>
      <c r="J10" s="77">
        <f>IF(AND('当年度'!J10=0,'前年度'!J10=0),"",IF('前年度'!J10=0,"皆増 ",IF('当年度'!J10=0,"皆減 ",ROUND('増減額'!J10/'前年度'!J10*100,1))))</f>
        <v>-3.7</v>
      </c>
      <c r="K10" s="77">
        <f>IF(AND('当年度'!K10=0,'前年度'!K10=0),"",IF('前年度'!K10=0,"皆増 ",IF('当年度'!K10=0,"皆減 ",ROUND('増減額'!K10/'前年度'!K10*100,1))))</f>
        <v>3.3</v>
      </c>
      <c r="L10" s="77">
        <f>IF(AND('当年度'!L10=0,'前年度'!L10=0),"",IF('前年度'!L10=0,"皆増 ",IF('当年度'!L10=0,"皆減 ",ROUND('増減額'!L10/'前年度'!L10*100,1))))</f>
        <v>-0.5</v>
      </c>
      <c r="M10" s="77">
        <f>IF(AND('当年度'!M10=0,'前年度'!M10=0),"",IF('前年度'!M10=0,"皆増 ",IF('当年度'!M10=0,"皆減 ",ROUND('増減額'!M10/'前年度'!M10*100,1))))</f>
        <v>-9.4</v>
      </c>
      <c r="N10" s="77">
        <f>IF(AND('当年度'!N10=0,'前年度'!N10=0),"",IF('前年度'!N10=0,"皆増 ",IF('当年度'!N10=0,"皆減 ",ROUND('増減額'!N10/'前年度'!N10*100,1))))</f>
        <v>16.5</v>
      </c>
      <c r="O10" s="18"/>
      <c r="P10" s="7"/>
      <c r="Q10" s="7"/>
      <c r="R10" s="7"/>
      <c r="S10" s="7"/>
      <c r="T10" s="7"/>
      <c r="U10" s="7"/>
      <c r="V10" s="7"/>
    </row>
    <row r="11" spans="1:22" ht="24" customHeight="1">
      <c r="A11" s="18"/>
      <c r="B11" s="13" t="s">
        <v>19</v>
      </c>
      <c r="C11" s="76">
        <f>IF(AND('当年度'!C11=0,'前年度'!C11=0),"",IF('前年度'!C11=0,"皆増 ",IF('当年度'!C11=0,"皆減 ",ROUND('増減額'!C11/'前年度'!C11*100,1))))</f>
        <v>-9.3</v>
      </c>
      <c r="D11" s="77">
        <f>IF(AND('当年度'!D11=0,'前年度'!D11=0),"",IF('前年度'!D11=0,"皆増 ",IF('当年度'!D11=0,"皆減 ",ROUND('増減額'!D11/'前年度'!D11*100,1))))</f>
        <v>-40.1</v>
      </c>
      <c r="E11" s="77">
        <f>IF(AND('当年度'!E11=0,'前年度'!E11=0),"",IF('前年度'!E11=0,"皆増 ",IF('当年度'!E11=0,"皆減 ",ROUND('増減額'!E11/'前年度'!E11*100,1))))</f>
        <v>166.9</v>
      </c>
      <c r="F11" s="77">
        <f>IF(AND('当年度'!F11=0,'前年度'!F11=0),"",IF('前年度'!F11=0,"皆増 ",IF('当年度'!F11=0,"皆減 ",ROUND('増減額'!F11/'前年度'!F11*100,1))))</f>
        <v>0</v>
      </c>
      <c r="G11" s="77">
        <f>IF(AND('当年度'!G11=0,'前年度'!G11=0),"",IF('前年度'!G11=0,"皆増 ",IF('当年度'!G11=0,"皆減 ",ROUND('増減額'!G11/'前年度'!G11*100,1))))</f>
      </c>
      <c r="H11" s="77">
        <f>IF(AND('当年度'!H11=0,'前年度'!H11=0),"",IF('前年度'!H11=0,"皆増 ",IF('当年度'!H11=0,"皆減 ",ROUND('増減額'!H11/'前年度'!H11*100,1))))</f>
      </c>
      <c r="I11" s="77">
        <f>IF(AND('当年度'!I11=0,'前年度'!I11=0),"",IF('前年度'!I11=0,"皆増 ",IF('当年度'!I11=0,"皆減 ",ROUND('増減額'!I11/'前年度'!I11*100,1))))</f>
        <v>-1.6</v>
      </c>
      <c r="J11" s="77">
        <f>IF(AND('当年度'!J11=0,'前年度'!J11=0),"",IF('前年度'!J11=0,"皆増 ",IF('当年度'!J11=0,"皆減 ",ROUND('増減額'!J11/'前年度'!J11*100,1))))</f>
        <v>-5.2</v>
      </c>
      <c r="K11" s="77">
        <f>IF(AND('当年度'!K11=0,'前年度'!K11=0),"",IF('前年度'!K11=0,"皆増 ",IF('当年度'!K11=0,"皆減 ",ROUND('増減額'!K11/'前年度'!K11*100,1))))</f>
        <v>-9.8</v>
      </c>
      <c r="L11" s="77">
        <f>IF(AND('当年度'!L11=0,'前年度'!L11=0),"",IF('前年度'!L11=0,"皆増 ",IF('当年度'!L11=0,"皆減 ",ROUND('増減額'!L11/'前年度'!L11*100,1))))</f>
        <v>-3.2</v>
      </c>
      <c r="M11" s="77">
        <f>IF(AND('当年度'!M11=0,'前年度'!M11=0),"",IF('前年度'!M11=0,"皆増 ",IF('当年度'!M11=0,"皆減 ",ROUND('増減額'!M11/'前年度'!M11*100,1))))</f>
        <v>-13.6</v>
      </c>
      <c r="N11" s="77">
        <f>IF(AND('当年度'!N11=0,'前年度'!N11=0),"",IF('前年度'!N11=0,"皆増 ",IF('当年度'!N11=0,"皆減 ",ROUND('増減額'!N11/'前年度'!N11*100,1))))</f>
        <v>12.7</v>
      </c>
      <c r="O11" s="18"/>
      <c r="P11" s="7"/>
      <c r="Q11" s="7"/>
      <c r="R11" s="7"/>
      <c r="S11" s="7"/>
      <c r="T11" s="7"/>
      <c r="U11" s="7"/>
      <c r="V11" s="7"/>
    </row>
    <row r="12" spans="1:22" ht="24" customHeight="1">
      <c r="A12" s="18"/>
      <c r="B12" s="13" t="s">
        <v>20</v>
      </c>
      <c r="C12" s="76" t="str">
        <f>IF(AND('当年度'!C12=0,'前年度'!C12=0),"",IF('前年度'!C12=0,"皆増 ",IF('当年度'!C12=0,"皆減 ",ROUND('増減額'!C12/'前年度'!C12*100,1))))</f>
        <v>皆増 </v>
      </c>
      <c r="D12" s="77">
        <f>IF(AND('当年度'!D12=0,'前年度'!D12=0),"",IF('前年度'!D12=0,"皆増 ",IF('当年度'!D12=0,"皆減 ",ROUND('増減額'!D12/'前年度'!D12*100,1))))</f>
      </c>
      <c r="E12" s="77" t="str">
        <f>IF(AND('当年度'!E12=0,'前年度'!E12=0),"",IF('前年度'!E12=0,"皆増 ",IF('当年度'!E12=0,"皆減 ",ROUND('増減額'!E12/'前年度'!E12*100,1))))</f>
        <v>皆増 </v>
      </c>
      <c r="F12" s="77">
        <f>IF(AND('当年度'!F12=0,'前年度'!F12=0),"",IF('前年度'!F12=0,"皆増 ",IF('当年度'!F12=0,"皆減 ",ROUND('増減額'!F12/'前年度'!F12*100,1))))</f>
      </c>
      <c r="G12" s="77">
        <f>IF(AND('当年度'!G12=0,'前年度'!G12=0),"",IF('前年度'!G12=0,"皆増 ",IF('当年度'!G12=0,"皆減 ",ROUND('増減額'!G12/'前年度'!G12*100,1))))</f>
      </c>
      <c r="H12" s="77">
        <f>IF(AND('当年度'!H12=0,'前年度'!H12=0),"",IF('前年度'!H12=0,"皆増 ",IF('当年度'!H12=0,"皆減 ",ROUND('増減額'!H12/'前年度'!H12*100,1))))</f>
      </c>
      <c r="I12" s="77">
        <f>IF(AND('当年度'!I12=0,'前年度'!I12=0),"",IF('前年度'!I12=0,"皆増 ",IF('当年度'!I12=0,"皆減 ",ROUND('増減額'!I12/'前年度'!I12*100,1))))</f>
        <v>35.8</v>
      </c>
      <c r="J12" s="77">
        <f>IF(AND('当年度'!J12=0,'前年度'!J12=0),"",IF('前年度'!J12=0,"皆増 ",IF('当年度'!J12=0,"皆減 ",ROUND('増減額'!J12/'前年度'!J12*100,1))))</f>
        <v>27.7</v>
      </c>
      <c r="K12" s="77">
        <f>IF(AND('当年度'!K12=0,'前年度'!K12=0),"",IF('前年度'!K12=0,"皆増 ",IF('当年度'!K12=0,"皆減 ",ROUND('増減額'!K12/'前年度'!K12*100,1))))</f>
        <v>29.4</v>
      </c>
      <c r="L12" s="77">
        <f>IF(AND('当年度'!L12=0,'前年度'!L12=0),"",IF('前年度'!L12=0,"皆増 ",IF('当年度'!L12=0,"皆減 ",ROUND('増減額'!L12/'前年度'!L12*100,1))))</f>
        <v>35.9</v>
      </c>
      <c r="M12" s="77">
        <f>IF(AND('当年度'!M12=0,'前年度'!M12=0),"",IF('前年度'!M12=0,"皆増 ",IF('当年度'!M12=0,"皆減 ",ROUND('増減額'!M12/'前年度'!M12*100,1))))</f>
        <v>27.7</v>
      </c>
      <c r="N12" s="77">
        <f>IF(AND('当年度'!N12=0,'前年度'!N12=0),"",IF('前年度'!N12=0,"皆増 ",IF('当年度'!N12=0,"皆減 ",ROUND('増減額'!N12/'前年度'!N12*100,1))))</f>
        <v>29.8</v>
      </c>
      <c r="O12" s="18"/>
      <c r="P12" s="7"/>
      <c r="Q12" s="7"/>
      <c r="R12" s="7"/>
      <c r="S12" s="7"/>
      <c r="T12" s="7"/>
      <c r="U12" s="7"/>
      <c r="V12" s="7"/>
    </row>
    <row r="13" spans="1:22" ht="24" customHeight="1">
      <c r="A13" s="18"/>
      <c r="B13" s="13" t="s">
        <v>21</v>
      </c>
      <c r="C13" s="76" t="str">
        <f>IF(AND('当年度'!C13=0,'前年度'!C13=0),"",IF('前年度'!C13=0,"皆増 ",IF('当年度'!C13=0,"皆減 ",ROUND('増減額'!C13/'前年度'!C13*100,1))))</f>
        <v>皆増 </v>
      </c>
      <c r="D13" s="77" t="str">
        <f>IF(AND('当年度'!D13=0,'前年度'!D13=0),"",IF('前年度'!D13=0,"皆増 ",IF('当年度'!D13=0,"皆減 ",ROUND('増減額'!D13/'前年度'!D13*100,1))))</f>
        <v>皆増 </v>
      </c>
      <c r="E13" s="77">
        <f>IF(AND('当年度'!E13=0,'前年度'!E13=0),"",IF('前年度'!E13=0,"皆増 ",IF('当年度'!E13=0,"皆減 ",ROUND('増減額'!E13/'前年度'!E13*100,1))))</f>
      </c>
      <c r="F13" s="77">
        <f>IF(AND('当年度'!F13=0,'前年度'!F13=0),"",IF('前年度'!F13=0,"皆増 ",IF('当年度'!F13=0,"皆減 ",ROUND('増減額'!F13/'前年度'!F13*100,1))))</f>
      </c>
      <c r="G13" s="77">
        <f>IF(AND('当年度'!G13=0,'前年度'!G13=0),"",IF('前年度'!G13=0,"皆増 ",IF('当年度'!G13=0,"皆減 ",ROUND('増減額'!G13/'前年度'!G13*100,1))))</f>
      </c>
      <c r="H13" s="77">
        <f>IF(AND('当年度'!H13=0,'前年度'!H13=0),"",IF('前年度'!H13=0,"皆増 ",IF('当年度'!H13=0,"皆減 ",ROUND('増減額'!H13/'前年度'!H13*100,1))))</f>
      </c>
      <c r="I13" s="77">
        <f>IF(AND('当年度'!I13=0,'前年度'!I13=0),"",IF('前年度'!I13=0,"皆増 ",IF('当年度'!I13=0,"皆減 ",ROUND('増減額'!I13/'前年度'!I13*100,1))))</f>
        <v>-15.4</v>
      </c>
      <c r="J13" s="77">
        <f>IF(AND('当年度'!J13=0,'前年度'!J13=0),"",IF('前年度'!J13=0,"皆増 ",IF('当年度'!J13=0,"皆減 ",ROUND('増減額'!J13/'前年度'!J13*100,1))))</f>
        <v>-11.2</v>
      </c>
      <c r="K13" s="77">
        <f>IF(AND('当年度'!K13=0,'前年度'!K13=0),"",IF('前年度'!K13=0,"皆増 ",IF('当年度'!K13=0,"皆減 ",ROUND('増減額'!K13/'前年度'!K13*100,1))))</f>
        <v>-3.5</v>
      </c>
      <c r="L13" s="77">
        <f>IF(AND('当年度'!L13=0,'前年度'!L13=0),"",IF('前年度'!L13=0,"皆増 ",IF('当年度'!L13=0,"皆減 ",ROUND('増減額'!L13/'前年度'!L13*100,1))))</f>
        <v>-12.5</v>
      </c>
      <c r="M13" s="77">
        <f>IF(AND('当年度'!M13=0,'前年度'!M13=0),"",IF('前年度'!M13=0,"皆増 ",IF('当年度'!M13=0,"皆減 ",ROUND('増減額'!M13/'前年度'!M13*100,1))))</f>
        <v>-5.2</v>
      </c>
      <c r="N13" s="77">
        <f>IF(AND('当年度'!N13=0,'前年度'!N13=0),"",IF('前年度'!N13=0,"皆増 ",IF('当年度'!N13=0,"皆減 ",ROUND('増減額'!N13/'前年度'!N13*100,1))))</f>
        <v>-3.5</v>
      </c>
      <c r="O13" s="18"/>
      <c r="P13" s="7"/>
      <c r="Q13" s="7"/>
      <c r="R13" s="7"/>
      <c r="S13" s="7"/>
      <c r="T13" s="7"/>
      <c r="U13" s="7"/>
      <c r="V13" s="7"/>
    </row>
    <row r="14" spans="1:22" ht="24" customHeight="1">
      <c r="A14" s="18"/>
      <c r="B14" s="13" t="s">
        <v>22</v>
      </c>
      <c r="C14" s="76">
        <f>IF(AND('当年度'!C14=0,'前年度'!C14=0),"",IF('前年度'!C14=0,"皆増 ",IF('当年度'!C14=0,"皆減 ",ROUND('増減額'!C14/'前年度'!C14*100,1))))</f>
        <v>-69</v>
      </c>
      <c r="D14" s="77" t="str">
        <f>IF(AND('当年度'!D14=0,'前年度'!D14=0),"",IF('前年度'!D14=0,"皆増 ",IF('当年度'!D14=0,"皆減 ",ROUND('増減額'!D14/'前年度'!D14*100,1))))</f>
        <v>皆減 </v>
      </c>
      <c r="E14" s="77">
        <f>IF(AND('当年度'!E14=0,'前年度'!E14=0),"",IF('前年度'!E14=0,"皆増 ",IF('当年度'!E14=0,"皆減 ",ROUND('増減額'!E14/'前年度'!E14*100,1))))</f>
        <v>-43.9</v>
      </c>
      <c r="F14" s="77">
        <f>IF(AND('当年度'!F14=0,'前年度'!F14=0),"",IF('前年度'!F14=0,"皆増 ",IF('当年度'!F14=0,"皆減 ",ROUND('増減額'!F14/'前年度'!F14*100,1))))</f>
      </c>
      <c r="G14" s="77">
        <f>IF(AND('当年度'!G14=0,'前年度'!G14=0),"",IF('前年度'!G14=0,"皆増 ",IF('当年度'!G14=0,"皆減 ",ROUND('増減額'!G14/'前年度'!G14*100,1))))</f>
      </c>
      <c r="H14" s="77">
        <f>IF(AND('当年度'!H14=0,'前年度'!H14=0),"",IF('前年度'!H14=0,"皆増 ",IF('当年度'!H14=0,"皆減 ",ROUND('増減額'!H14/'前年度'!H14*100,1))))</f>
      </c>
      <c r="I14" s="77">
        <f>IF(AND('当年度'!I14=0,'前年度'!I14=0),"",IF('前年度'!I14=0,"皆増 ",IF('当年度'!I14=0,"皆減 ",ROUND('増減額'!I14/'前年度'!I14*100,1))))</f>
        <v>9.6</v>
      </c>
      <c r="J14" s="77">
        <f>IF(AND('当年度'!J14=0,'前年度'!J14=0),"",IF('前年度'!J14=0,"皆増 ",IF('当年度'!J14=0,"皆減 ",ROUND('増減額'!J14/'前年度'!J14*100,1))))</f>
        <v>-1.8</v>
      </c>
      <c r="K14" s="77">
        <f>IF(AND('当年度'!K14=0,'前年度'!K14=0),"",IF('前年度'!K14=0,"皆増 ",IF('当年度'!K14=0,"皆減 ",ROUND('増減額'!K14/'前年度'!K14*100,1))))</f>
        <v>-1.4</v>
      </c>
      <c r="L14" s="77">
        <f>IF(AND('当年度'!L14=0,'前年度'!L14=0),"",IF('前年度'!L14=0,"皆増 ",IF('当年度'!L14=0,"皆減 ",ROUND('増減額'!L14/'前年度'!L14*100,1))))</f>
        <v>-21.9</v>
      </c>
      <c r="M14" s="77">
        <f>IF(AND('当年度'!M14=0,'前年度'!M14=0),"",IF('前年度'!M14=0,"皆増 ",IF('当年度'!M14=0,"皆減 ",ROUND('増減額'!M14/'前年度'!M14*100,1))))</f>
        <v>-61.1</v>
      </c>
      <c r="N14" s="77">
        <f>IF(AND('当年度'!N14=0,'前年度'!N14=0),"",IF('前年度'!N14=0,"皆増 ",IF('当年度'!N14=0,"皆減 ",ROUND('増減額'!N14/'前年度'!N14*100,1))))</f>
        <v>-27.7</v>
      </c>
      <c r="O14" s="18"/>
      <c r="P14" s="7"/>
      <c r="Q14" s="7"/>
      <c r="R14" s="7"/>
      <c r="S14" s="7"/>
      <c r="T14" s="7"/>
      <c r="U14" s="7"/>
      <c r="V14" s="7"/>
    </row>
    <row r="15" spans="1:22" ht="24" customHeight="1">
      <c r="A15" s="18"/>
      <c r="B15" s="13" t="s">
        <v>23</v>
      </c>
      <c r="C15" s="76">
        <f>IF(AND('当年度'!C15=0,'前年度'!C15=0),"",IF('前年度'!C15=0,"皆増 ",IF('当年度'!C15=0,"皆減 ",ROUND('増減額'!C15/'前年度'!C15*100,1))))</f>
        <v>-27.2</v>
      </c>
      <c r="D15" s="77">
        <f>IF(AND('当年度'!D15=0,'前年度'!D15=0),"",IF('前年度'!D15=0,"皆増 ",IF('当年度'!D15=0,"皆減 ",ROUND('増減額'!D15/'前年度'!D15*100,1))))</f>
        <v>16.9</v>
      </c>
      <c r="E15" s="77">
        <f>IF(AND('当年度'!E15=0,'前年度'!E15=0),"",IF('前年度'!E15=0,"皆増 ",IF('当年度'!E15=0,"皆減 ",ROUND('増減額'!E15/'前年度'!E15*100,1))))</f>
        <v>-62.4</v>
      </c>
      <c r="F15" s="77">
        <f>IF(AND('当年度'!F15=0,'前年度'!F15=0),"",IF('前年度'!F15=0,"皆増 ",IF('当年度'!F15=0,"皆減 ",ROUND('増減額'!F15/'前年度'!F15*100,1))))</f>
        <v>-50</v>
      </c>
      <c r="G15" s="77">
        <f>IF(AND('当年度'!G15=0,'前年度'!G15=0),"",IF('前年度'!G15=0,"皆増 ",IF('当年度'!G15=0,"皆減 ",ROUND('増減額'!G15/'前年度'!G15*100,1))))</f>
      </c>
      <c r="H15" s="77">
        <f>IF(AND('当年度'!H15=0,'前年度'!H15=0),"",IF('前年度'!H15=0,"皆増 ",IF('当年度'!H15=0,"皆減 ",ROUND('増減額'!H15/'前年度'!H15*100,1))))</f>
      </c>
      <c r="I15" s="77" t="str">
        <f>IF(AND('当年度'!I15=0,'前年度'!I15=0),"",IF('前年度'!I15=0,"皆増 ",IF('当年度'!I15=0,"皆減 ",ROUND('増減額'!I15/'前年度'!I15*100,1))))</f>
        <v>皆減 </v>
      </c>
      <c r="J15" s="77">
        <f>IF(AND('当年度'!J15=0,'前年度'!J15=0),"",IF('前年度'!J15=0,"皆増 ",IF('当年度'!J15=0,"皆減 ",ROUND('増減額'!J15/'前年度'!J15*100,1))))</f>
      </c>
      <c r="K15" s="77" t="str">
        <f>IF(AND('当年度'!K15=0,'前年度'!K15=0),"",IF('前年度'!K15=0,"皆増 ",IF('当年度'!K15=0,"皆減 ",ROUND('増減額'!K15/'前年度'!K15*100,1))))</f>
        <v>皆減 </v>
      </c>
      <c r="L15" s="77">
        <f>IF(AND('当年度'!L15=0,'前年度'!L15=0),"",IF('前年度'!L15=0,"皆増 ",IF('当年度'!L15=0,"皆減 ",ROUND('増減額'!L15/'前年度'!L15*100,1))))</f>
        <v>-28.1</v>
      </c>
      <c r="M15" s="77">
        <f>IF(AND('当年度'!M15=0,'前年度'!M15=0),"",IF('前年度'!M15=0,"皆増 ",IF('当年度'!M15=0,"皆減 ",ROUND('増減額'!M15/'前年度'!M15*100,1))))</f>
        <v>16.9</v>
      </c>
      <c r="N15" s="77">
        <f>IF(AND('当年度'!N15=0,'前年度'!N15=0),"",IF('前年度'!N15=0,"皆増 ",IF('当年度'!N15=0,"皆減 ",ROUND('増減額'!N15/'前年度'!N15*100,1))))</f>
        <v>-62.4</v>
      </c>
      <c r="O15" s="18"/>
      <c r="P15" s="7"/>
      <c r="Q15" s="7"/>
      <c r="R15" s="7"/>
      <c r="S15" s="7"/>
      <c r="T15" s="7"/>
      <c r="U15" s="7"/>
      <c r="V15" s="7"/>
    </row>
    <row r="16" spans="1:22" ht="24" customHeight="1">
      <c r="A16" s="18"/>
      <c r="B16" s="13" t="s">
        <v>24</v>
      </c>
      <c r="C16" s="76">
        <f>IF(AND('当年度'!C16=0,'前年度'!C16=0),"",IF('前年度'!C16=0,"皆増 ",IF('当年度'!C16=0,"皆減 ",ROUND('増減額'!C16/'前年度'!C16*100,1))))</f>
      </c>
      <c r="D16" s="77">
        <f>IF(AND('当年度'!D16=0,'前年度'!D16=0),"",IF('前年度'!D16=0,"皆増 ",IF('当年度'!D16=0,"皆減 ",ROUND('増減額'!D16/'前年度'!D16*100,1))))</f>
      </c>
      <c r="E16" s="77">
        <f>IF(AND('当年度'!E16=0,'前年度'!E16=0),"",IF('前年度'!E16=0,"皆増 ",IF('当年度'!E16=0,"皆減 ",ROUND('増減額'!E16/'前年度'!E16*100,1))))</f>
      </c>
      <c r="F16" s="77">
        <f>IF(AND('当年度'!F16=0,'前年度'!F16=0),"",IF('前年度'!F16=0,"皆増 ",IF('当年度'!F16=0,"皆減 ",ROUND('増減額'!F16/'前年度'!F16*100,1))))</f>
        <v>0</v>
      </c>
      <c r="G16" s="77">
        <f>IF(AND('当年度'!G16=0,'前年度'!G16=0),"",IF('前年度'!G16=0,"皆増 ",IF('当年度'!G16=0,"皆減 ",ROUND('増減額'!G16/'前年度'!G16*100,1))))</f>
      </c>
      <c r="H16" s="77">
        <f>IF(AND('当年度'!H16=0,'前年度'!H16=0),"",IF('前年度'!H16=0,"皆増 ",IF('当年度'!H16=0,"皆減 ",ROUND('増減額'!H16/'前年度'!H16*100,1))))</f>
      </c>
      <c r="I16" s="77">
        <f>IF(AND('当年度'!I16=0,'前年度'!I16=0),"",IF('前年度'!I16=0,"皆増 ",IF('当年度'!I16=0,"皆減 ",ROUND('増減額'!I16/'前年度'!I16*100,1))))</f>
        <v>5.8</v>
      </c>
      <c r="J16" s="77">
        <f>IF(AND('当年度'!J16=0,'前年度'!J16=0),"",IF('前年度'!J16=0,"皆増 ",IF('当年度'!J16=0,"皆減 ",ROUND('増減額'!J16/'前年度'!J16*100,1))))</f>
        <v>-46.4</v>
      </c>
      <c r="K16" s="77">
        <f>IF(AND('当年度'!K16=0,'前年度'!K16=0),"",IF('前年度'!K16=0,"皆増 ",IF('当年度'!K16=0,"皆減 ",ROUND('増減額'!K16/'前年度'!K16*100,1))))</f>
        <v>50.6</v>
      </c>
      <c r="L16" s="77">
        <f>IF(AND('当年度'!L16=0,'前年度'!L16=0),"",IF('前年度'!L16=0,"皆増 ",IF('当年度'!L16=0,"皆減 ",ROUND('増減額'!L16/'前年度'!L16*100,1))))</f>
        <v>4</v>
      </c>
      <c r="M16" s="77">
        <f>IF(AND('当年度'!M16=0,'前年度'!M16=0),"",IF('前年度'!M16=0,"皆増 ",IF('当年度'!M16=0,"皆減 ",ROUND('増減額'!M16/'前年度'!M16*100,1))))</f>
        <v>-46.4</v>
      </c>
      <c r="N16" s="77">
        <f>IF(AND('当年度'!N16=0,'前年度'!N16=0),"",IF('前年度'!N16=0,"皆増 ",IF('当年度'!N16=0,"皆減 ",ROUND('増減額'!N16/'前年度'!N16*100,1))))</f>
        <v>50.6</v>
      </c>
      <c r="O16" s="18"/>
      <c r="P16" s="7"/>
      <c r="Q16" s="7"/>
      <c r="R16" s="7"/>
      <c r="S16" s="7"/>
      <c r="T16" s="7"/>
      <c r="U16" s="7"/>
      <c r="V16" s="7"/>
    </row>
    <row r="17" spans="1:22" ht="24" customHeight="1">
      <c r="A17" s="18"/>
      <c r="B17" s="14" t="s">
        <v>48</v>
      </c>
      <c r="C17" s="76">
        <f>IF(AND('当年度'!C17=0,'前年度'!C17=0),"",IF('前年度'!C17=0,"皆増 ",IF('当年度'!C17=0,"皆減 ",ROUND('増減額'!C17/'前年度'!C17*100,1))))</f>
        <v>11.8</v>
      </c>
      <c r="D17" s="77">
        <f>IF(AND('当年度'!D17=0,'前年度'!D17=0),"",IF('前年度'!D17=0,"皆増 ",IF('当年度'!D17=0,"皆減 ",ROUND('増減額'!D17/'前年度'!D17*100,1))))</f>
        <v>27.7</v>
      </c>
      <c r="E17" s="77">
        <f>IF(AND('当年度'!E17=0,'前年度'!E17=0),"",IF('前年度'!E17=0,"皆増 ",IF('当年度'!E17=0,"皆減 ",ROUND('増減額'!E17/'前年度'!E17*100,1))))</f>
        <v>112.6</v>
      </c>
      <c r="F17" s="77">
        <f>IF(AND('当年度'!F17=0,'前年度'!F17=0),"",IF('前年度'!F17=0,"皆増 ",IF('当年度'!F17=0,"皆減 ",ROUND('増減額'!F17/'前年度'!F17*100,1))))</f>
        <v>280.2</v>
      </c>
      <c r="G17" s="77">
        <f>IF(AND('当年度'!G17=0,'前年度'!G17=0),"",IF('前年度'!G17=0,"皆増 ",IF('当年度'!G17=0,"皆減 ",ROUND('増減額'!G17/'前年度'!G17*100,1))))</f>
        <v>180.2</v>
      </c>
      <c r="H17" s="77" t="str">
        <f>IF(AND('当年度'!H17=0,'前年度'!H17=0),"",IF('前年度'!H17=0,"皆増 ",IF('当年度'!H17=0,"皆減 ",ROUND('増減額'!H17/'前年度'!H17*100,1))))</f>
        <v>皆増 </v>
      </c>
      <c r="I17" s="77">
        <f>IF(AND('当年度'!I17=0,'前年度'!I17=0),"",IF('前年度'!I17=0,"皆増 ",IF('当年度'!I17=0,"皆減 ",ROUND('増減額'!I17/'前年度'!I17*100,1))))</f>
      </c>
      <c r="J17" s="77">
        <f>IF(AND('当年度'!J17=0,'前年度'!J17=0),"",IF('前年度'!J17=0,"皆増 ",IF('当年度'!J17=0,"皆減 ",ROUND('増減額'!J17/'前年度'!J17*100,1))))</f>
      </c>
      <c r="K17" s="77">
        <f>IF(AND('当年度'!K17=0,'前年度'!K17=0),"",IF('前年度'!K17=0,"皆増 ",IF('当年度'!K17=0,"皆減 ",ROUND('増減額'!K17/'前年度'!K17*100,1))))</f>
      </c>
      <c r="L17" s="77">
        <f>IF(AND('当年度'!L17=0,'前年度'!L17=0),"",IF('前年度'!L17=0,"皆増 ",IF('当年度'!L17=0,"皆減 ",ROUND('増減額'!L17/'前年度'!L17*100,1))))</f>
        <v>20.4</v>
      </c>
      <c r="M17" s="77">
        <f>IF(AND('当年度'!M17=0,'前年度'!M17=0),"",IF('前年度'!M17=0,"皆増 ",IF('当年度'!M17=0,"皆減 ",ROUND('増減額'!M17/'前年度'!M17*100,1))))</f>
        <v>36.1</v>
      </c>
      <c r="N17" s="77">
        <f>IF(AND('当年度'!N17=0,'前年度'!N17=0),"",IF('前年度'!N17=0,"皆増 ",IF('当年度'!N17=0,"皆減 ",ROUND('増減額'!N17/'前年度'!N17*100,1))))</f>
        <v>133.5</v>
      </c>
      <c r="O17" s="18"/>
      <c r="P17" s="7"/>
      <c r="Q17" s="7"/>
      <c r="R17" s="7"/>
      <c r="S17" s="7"/>
      <c r="T17" s="7"/>
      <c r="U17" s="7"/>
      <c r="V17" s="7"/>
    </row>
    <row r="18" spans="1:22" ht="24" customHeight="1">
      <c r="A18" s="18"/>
      <c r="B18" s="14" t="s">
        <v>49</v>
      </c>
      <c r="C18" s="78">
        <f>IF(AND('当年度'!C18=0,'前年度'!C18=0),"",IF('前年度'!C18=0,"皆増 ",IF('当年度'!C18=0,"皆減 ",ROUND('増減額'!C18/'前年度'!C18*100,1))))</f>
      </c>
      <c r="D18" s="79">
        <f>IF(AND('当年度'!D18=0,'前年度'!D18=0),"",IF('前年度'!D18=0,"皆増 ",IF('当年度'!D18=0,"皆減 ",ROUND('増減額'!D18/'前年度'!D18*100,1))))</f>
      </c>
      <c r="E18" s="79">
        <f>IF(AND('当年度'!E18=0,'前年度'!E18=0),"",IF('前年度'!E18=0,"皆増 ",IF('当年度'!E18=0,"皆減 ",ROUND('増減額'!E18/'前年度'!E18*100,1))))</f>
      </c>
      <c r="F18" s="79">
        <f>IF(AND('当年度'!F18=0,'前年度'!F18=0),"",IF('前年度'!F18=0,"皆増 ",IF('当年度'!F18=0,"皆減 ",ROUND('増減額'!F18/'前年度'!F18*100,1))))</f>
      </c>
      <c r="G18" s="79">
        <f>IF(AND('当年度'!G18=0,'前年度'!G18=0),"",IF('前年度'!G18=0,"皆増 ",IF('当年度'!G18=0,"皆減 ",ROUND('増減額'!G18/'前年度'!G18*100,1))))</f>
      </c>
      <c r="H18" s="79">
        <f>IF(AND('当年度'!H18=0,'前年度'!H18=0),"",IF('前年度'!H18=0,"皆増 ",IF('当年度'!H18=0,"皆減 ",ROUND('増減額'!H18/'前年度'!H18*100,1))))</f>
      </c>
      <c r="I18" s="79">
        <f>IF(AND('当年度'!I18=0,'前年度'!I18=0),"",IF('前年度'!I18=0,"皆増 ",IF('当年度'!I18=0,"皆減 ",ROUND('増減額'!I18/'前年度'!I18*100,1))))</f>
        <v>-1.4</v>
      </c>
      <c r="J18" s="79">
        <f>IF(AND('当年度'!J18=0,'前年度'!J18=0),"",IF('前年度'!J18=0,"皆増 ",IF('当年度'!J18=0,"皆減 ",ROUND('増減額'!J18/'前年度'!J18*100,1))))</f>
        <v>-5.4</v>
      </c>
      <c r="K18" s="79">
        <f>IF(AND('当年度'!K18=0,'前年度'!K18=0),"",IF('前年度'!K18=0,"皆増 ",IF('当年度'!K18=0,"皆減 ",ROUND('増減額'!K18/'前年度'!K18*100,1))))</f>
        <v>16.3</v>
      </c>
      <c r="L18" s="79">
        <f>IF(AND('当年度'!L18=0,'前年度'!L18=0),"",IF('前年度'!L18=0,"皆増 ",IF('当年度'!L18=0,"皆減 ",ROUND('増減額'!L18/'前年度'!L18*100,1))))</f>
        <v>-1.4</v>
      </c>
      <c r="M18" s="79">
        <f>IF(AND('当年度'!M18=0,'前年度'!M18=0),"",IF('前年度'!M18=0,"皆増 ",IF('当年度'!M18=0,"皆減 ",ROUND('増減額'!M18/'前年度'!M18*100,1))))</f>
        <v>-5.4</v>
      </c>
      <c r="N18" s="79">
        <f>IF(AND('当年度'!N18=0,'前年度'!N18=0),"",IF('前年度'!N18=0,"皆増 ",IF('当年度'!N18=0,"皆減 ",ROUND('増減額'!N18/'前年度'!N18*100,1))))</f>
        <v>16.3</v>
      </c>
      <c r="O18" s="18"/>
      <c r="P18" s="7"/>
      <c r="Q18" s="7"/>
      <c r="R18" s="7"/>
      <c r="S18" s="7"/>
      <c r="T18" s="7"/>
      <c r="U18" s="7"/>
      <c r="V18" s="7"/>
    </row>
    <row r="19" spans="1:22" ht="24" customHeight="1">
      <c r="A19" s="18"/>
      <c r="B19" s="15" t="s">
        <v>50</v>
      </c>
      <c r="C19" s="80">
        <f>IF(AND('当年度'!C19=0,'前年度'!C19=0),"",IF('前年度'!C19=0,"皆増 ",IF('当年度'!C19=0,"皆減 ",ROUND('増減額'!C19/'前年度'!C19*100,1))))</f>
        <v>0</v>
      </c>
      <c r="D19" s="81">
        <f>IF(AND('当年度'!D19=0,'前年度'!D19=0),"",IF('前年度'!D19=0,"皆増 ",IF('当年度'!D19=0,"皆減 ",ROUND('増減額'!D19/'前年度'!D19*100,1))))</f>
      </c>
      <c r="E19" s="81">
        <f>IF(AND('当年度'!E19=0,'前年度'!E19=0),"",IF('前年度'!E19=0,"皆増 ",IF('当年度'!E19=0,"皆減 ",ROUND('増減額'!E19/'前年度'!E19*100,1))))</f>
      </c>
      <c r="F19" s="81">
        <f>IF(AND('当年度'!F19=0,'前年度'!F19=0),"",IF('前年度'!F19=0,"皆増 ",IF('当年度'!F19=0,"皆減 ",ROUND('増減額'!F19/'前年度'!F19*100,1))))</f>
        <v>0</v>
      </c>
      <c r="G19" s="81">
        <f>IF(AND('当年度'!G19=0,'前年度'!G19=0),"",IF('前年度'!G19=0,"皆増 ",IF('当年度'!G19=0,"皆減 ",ROUND('増減額'!G19/'前年度'!G19*100,1))))</f>
        <v>-6.6</v>
      </c>
      <c r="H19" s="81">
        <f>IF(AND('当年度'!H19=0,'前年度'!H19=0),"",IF('前年度'!H19=0,"皆増 ",IF('当年度'!H19=0,"皆減 ",ROUND('増減額'!H19/'前年度'!H19*100,1))))</f>
        <v>-2.8</v>
      </c>
      <c r="I19" s="81">
        <f>IF(AND('当年度'!I19=0,'前年度'!I19=0),"",IF('前年度'!I19=0,"皆増 ",IF('当年度'!I19=0,"皆減 ",ROUND('増減額'!I19/'前年度'!I19*100,1))))</f>
        <v>-10.4</v>
      </c>
      <c r="J19" s="81">
        <f>IF(AND('当年度'!J19=0,'前年度'!J19=0),"",IF('前年度'!J19=0,"皆増 ",IF('当年度'!J19=0,"皆減 ",ROUND('増減額'!J19/'前年度'!J19*100,1))))</f>
        <v>-6.2</v>
      </c>
      <c r="K19" s="81">
        <f>IF(AND('当年度'!K19=0,'前年度'!K19=0),"",IF('前年度'!K19=0,"皆増 ",IF('当年度'!K19=0,"皆減 ",ROUND('増減額'!K19/'前年度'!K19*100,1))))</f>
        <v>-5.9</v>
      </c>
      <c r="L19" s="81">
        <f>IF(AND('当年度'!L19=0,'前年度'!L19=0),"",IF('前年度'!L19=0,"皆増 ",IF('当年度'!L19=0,"皆減 ",ROUND('増減額'!L19/'前年度'!L19*100,1))))</f>
        <v>-10.1</v>
      </c>
      <c r="M19" s="81">
        <f>IF(AND('当年度'!M19=0,'前年度'!M19=0),"",IF('前年度'!M19=0,"皆増 ",IF('当年度'!M19=0,"皆減 ",ROUND('増減額'!M19/'前年度'!M19*100,1))))</f>
        <v>-6.2</v>
      </c>
      <c r="N19" s="81">
        <f>IF(AND('当年度'!N19=0,'前年度'!N19=0),"",IF('前年度'!N19=0,"皆増 ",IF('当年度'!N19=0,"皆減 ",ROUND('増減額'!N19/'前年度'!N19*100,1))))</f>
        <v>-5.8</v>
      </c>
      <c r="O19" s="18"/>
      <c r="P19" s="7"/>
      <c r="Q19" s="7"/>
      <c r="R19" s="7"/>
      <c r="S19" s="7"/>
      <c r="T19" s="7"/>
      <c r="U19" s="7"/>
      <c r="V19" s="7"/>
    </row>
    <row r="20" spans="1:22" ht="24" customHeight="1">
      <c r="A20" s="18"/>
      <c r="B20" s="13" t="s">
        <v>25</v>
      </c>
      <c r="C20" s="76">
        <f>IF(AND('当年度'!C20=0,'前年度'!C20=0),"",IF('前年度'!C20=0,"皆増 ",IF('当年度'!C20=0,"皆減 ",ROUND('増減額'!C20/'前年度'!C20*100,1))))</f>
      </c>
      <c r="D20" s="77">
        <f>IF(AND('当年度'!D20=0,'前年度'!D20=0),"",IF('前年度'!D20=0,"皆増 ",IF('当年度'!D20=0,"皆減 ",ROUND('増減額'!D20/'前年度'!D20*100,1))))</f>
      </c>
      <c r="E20" s="77">
        <f>IF(AND('当年度'!E20=0,'前年度'!E20=0),"",IF('前年度'!E20=0,"皆増 ",IF('当年度'!E20=0,"皆減 ",ROUND('増減額'!E20/'前年度'!E20*100,1))))</f>
      </c>
      <c r="F20" s="77">
        <f>IF(AND('当年度'!F20=0,'前年度'!F20=0),"",IF('前年度'!F20=0,"皆増 ",IF('当年度'!F20=0,"皆減 ",ROUND('増減額'!F20/'前年度'!F20*100,1))))</f>
      </c>
      <c r="G20" s="77">
        <f>IF(AND('当年度'!G20=0,'前年度'!G20=0),"",IF('前年度'!G20=0,"皆増 ",IF('当年度'!G20=0,"皆減 ",ROUND('増減額'!G20/'前年度'!G20*100,1))))</f>
      </c>
      <c r="H20" s="77">
        <f>IF(AND('当年度'!H20=0,'前年度'!H20=0),"",IF('前年度'!H20=0,"皆増 ",IF('当年度'!H20=0,"皆減 ",ROUND('増減額'!H20/'前年度'!H20*100,1))))</f>
      </c>
      <c r="I20" s="77">
        <f>IF(AND('当年度'!I20=0,'前年度'!I20=0),"",IF('前年度'!I20=0,"皆増 ",IF('当年度'!I20=0,"皆減 ",ROUND('増減額'!I20/'前年度'!I20*100,1))))</f>
        <v>7.5</v>
      </c>
      <c r="J20" s="77">
        <f>IF(AND('当年度'!J20=0,'前年度'!J20=0),"",IF('前年度'!J20=0,"皆増 ",IF('当年度'!J20=0,"皆減 ",ROUND('増減額'!J20/'前年度'!J20*100,1))))</f>
        <v>-15.3</v>
      </c>
      <c r="K20" s="77">
        <f>IF(AND('当年度'!K20=0,'前年度'!K20=0),"",IF('前年度'!K20=0,"皆増 ",IF('当年度'!K20=0,"皆減 ",ROUND('増減額'!K20/'前年度'!K20*100,1))))</f>
        <v>0.6</v>
      </c>
      <c r="L20" s="77">
        <f>IF(AND('当年度'!L20=0,'前年度'!L20=0),"",IF('前年度'!L20=0,"皆増 ",IF('当年度'!L20=0,"皆減 ",ROUND('増減額'!L20/'前年度'!L20*100,1))))</f>
        <v>7.5</v>
      </c>
      <c r="M20" s="77">
        <f>IF(AND('当年度'!M20=0,'前年度'!M20=0),"",IF('前年度'!M20=0,"皆増 ",IF('当年度'!M20=0,"皆減 ",ROUND('増減額'!M20/'前年度'!M20*100,1))))</f>
        <v>-15.3</v>
      </c>
      <c r="N20" s="77">
        <f>IF(AND('当年度'!N20=0,'前年度'!N20=0),"",IF('前年度'!N20=0,"皆増 ",IF('当年度'!N20=0,"皆減 ",ROUND('増減額'!N20/'前年度'!N20*100,1))))</f>
        <v>0.6</v>
      </c>
      <c r="O20" s="18"/>
      <c r="P20" s="7"/>
      <c r="Q20" s="7"/>
      <c r="R20" s="7"/>
      <c r="S20" s="7"/>
      <c r="T20" s="7"/>
      <c r="U20" s="7"/>
      <c r="V20" s="7"/>
    </row>
    <row r="21" spans="1:22" ht="24" customHeight="1">
      <c r="A21" s="18"/>
      <c r="B21" s="13" t="s">
        <v>26</v>
      </c>
      <c r="C21" s="76">
        <f>IF(AND('当年度'!C21=0,'前年度'!C21=0),"",IF('前年度'!C21=0,"皆増 ",IF('当年度'!C21=0,"皆減 ",ROUND('増減額'!C21/'前年度'!C21*100,1))))</f>
      </c>
      <c r="D21" s="77">
        <f>IF(AND('当年度'!D21=0,'前年度'!D21=0),"",IF('前年度'!D21=0,"皆増 ",IF('当年度'!D21=0,"皆減 ",ROUND('増減額'!D21/'前年度'!D21*100,1))))</f>
      </c>
      <c r="E21" s="77">
        <f>IF(AND('当年度'!E21=0,'前年度'!E21=0),"",IF('前年度'!E21=0,"皆増 ",IF('当年度'!E21=0,"皆減 ",ROUND('増減額'!E21/'前年度'!E21*100,1))))</f>
      </c>
      <c r="F21" s="77">
        <f>IF(AND('当年度'!F21=0,'前年度'!F21=0),"",IF('前年度'!F21=0,"皆増 ",IF('当年度'!F21=0,"皆減 ",ROUND('増減額'!F21/'前年度'!F21*100,1))))</f>
      </c>
      <c r="G21" s="77">
        <f>IF(AND('当年度'!G21=0,'前年度'!G21=0),"",IF('前年度'!G21=0,"皆増 ",IF('当年度'!G21=0,"皆減 ",ROUND('増減額'!G21/'前年度'!G21*100,1))))</f>
      </c>
      <c r="H21" s="77">
        <f>IF(AND('当年度'!H21=0,'前年度'!H21=0),"",IF('前年度'!H21=0,"皆増 ",IF('当年度'!H21=0,"皆減 ",ROUND('増減額'!H21/'前年度'!H21*100,1))))</f>
      </c>
      <c r="I21" s="77">
        <f>IF(AND('当年度'!I21=0,'前年度'!I21=0),"",IF('前年度'!I21=0,"皆増 ",IF('当年度'!I21=0,"皆減 ",ROUND('増減額'!I21/'前年度'!I21*100,1))))</f>
        <v>9.2</v>
      </c>
      <c r="J21" s="77">
        <f>IF(AND('当年度'!J21=0,'前年度'!J21=0),"",IF('前年度'!J21=0,"皆増 ",IF('当年度'!J21=0,"皆減 ",ROUND('増減額'!J21/'前年度'!J21*100,1))))</f>
        <v>-22.3</v>
      </c>
      <c r="K21" s="77" t="str">
        <f>IF(AND('当年度'!K21=0,'前年度'!K21=0),"",IF('前年度'!K21=0,"皆増 ",IF('当年度'!K21=0,"皆減 ",ROUND('増減額'!K21/'前年度'!K21*100,1))))</f>
        <v>皆増 </v>
      </c>
      <c r="L21" s="77">
        <f>IF(AND('当年度'!L21=0,'前年度'!L21=0),"",IF('前年度'!L21=0,"皆増 ",IF('当年度'!L21=0,"皆減 ",ROUND('増減額'!L21/'前年度'!L21*100,1))))</f>
        <v>9.2</v>
      </c>
      <c r="M21" s="77">
        <f>IF(AND('当年度'!M21=0,'前年度'!M21=0),"",IF('前年度'!M21=0,"皆増 ",IF('当年度'!M21=0,"皆減 ",ROUND('増減額'!M21/'前年度'!M21*100,1))))</f>
        <v>-22.3</v>
      </c>
      <c r="N21" s="77" t="str">
        <f>IF(AND('当年度'!N21=0,'前年度'!N21=0),"",IF('前年度'!N21=0,"皆増 ",IF('当年度'!N21=0,"皆減 ",ROUND('増減額'!N21/'前年度'!N21*100,1))))</f>
        <v>皆増 </v>
      </c>
      <c r="O21" s="18"/>
      <c r="P21" s="7"/>
      <c r="Q21" s="7"/>
      <c r="R21" s="7"/>
      <c r="S21" s="7"/>
      <c r="T21" s="7"/>
      <c r="U21" s="7"/>
      <c r="V21" s="7"/>
    </row>
    <row r="22" spans="1:22" ht="24" customHeight="1">
      <c r="A22" s="18"/>
      <c r="B22" s="13" t="s">
        <v>27</v>
      </c>
      <c r="C22" s="76">
        <f>IF(AND('当年度'!C22=0,'前年度'!C22=0),"",IF('前年度'!C22=0,"皆増 ",IF('当年度'!C22=0,"皆減 ",ROUND('増減額'!C22/'前年度'!C22*100,1))))</f>
        <v>7.6</v>
      </c>
      <c r="D22" s="77">
        <f>IF(AND('当年度'!D22=0,'前年度'!D22=0),"",IF('前年度'!D22=0,"皆増 ",IF('当年度'!D22=0,"皆減 ",ROUND('増減額'!D22/'前年度'!D22*100,1))))</f>
        <v>20</v>
      </c>
      <c r="E22" s="77">
        <f>IF(AND('当年度'!E22=0,'前年度'!E22=0),"",IF('前年度'!E22=0,"皆増 ",IF('当年度'!E22=0,"皆減 ",ROUND('増減額'!E22/'前年度'!E22*100,1))))</f>
        <v>-9</v>
      </c>
      <c r="F22" s="77">
        <f>IF(AND('当年度'!F22=0,'前年度'!F22=0),"",IF('前年度'!F22=0,"皆増 ",IF('当年度'!F22=0,"皆減 ",ROUND('増減額'!F22/'前年度'!F22*100,1))))</f>
      </c>
      <c r="G22" s="77">
        <f>IF(AND('当年度'!G22=0,'前年度'!G22=0),"",IF('前年度'!G22=0,"皆増 ",IF('当年度'!G22=0,"皆減 ",ROUND('増減額'!G22/'前年度'!G22*100,1))))</f>
      </c>
      <c r="H22" s="77">
        <f>IF(AND('当年度'!H22=0,'前年度'!H22=0),"",IF('前年度'!H22=0,"皆増 ",IF('当年度'!H22=0,"皆減 ",ROUND('増減額'!H22/'前年度'!H22*100,1))))</f>
      </c>
      <c r="I22" s="77">
        <f>IF(AND('当年度'!I22=0,'前年度'!I22=0),"",IF('前年度'!I22=0,"皆増 ",IF('当年度'!I22=0,"皆減 ",ROUND('増減額'!I22/'前年度'!I22*100,1))))</f>
        <v>-13.9</v>
      </c>
      <c r="J22" s="77">
        <f>IF(AND('当年度'!J22=0,'前年度'!J22=0),"",IF('前年度'!J22=0,"皆増 ",IF('当年度'!J22=0,"皆減 ",ROUND('増減額'!J22/'前年度'!J22*100,1))))</f>
        <v>-14.7</v>
      </c>
      <c r="K22" s="77">
        <f>IF(AND('当年度'!K22=0,'前年度'!K22=0),"",IF('前年度'!K22=0,"皆増 ",IF('当年度'!K22=0,"皆減 ",ROUND('増減額'!K22/'前年度'!K22*100,1))))</f>
        <v>15.9</v>
      </c>
      <c r="L22" s="77">
        <f>IF(AND('当年度'!L22=0,'前年度'!L22=0),"",IF('前年度'!L22=0,"皆増 ",IF('当年度'!L22=0,"皆減 ",ROUND('増減額'!L22/'前年度'!L22*100,1))))</f>
        <v>-11.6</v>
      </c>
      <c r="M22" s="77">
        <f>IF(AND('当年度'!M22=0,'前年度'!M22=0),"",IF('前年度'!M22=0,"皆増 ",IF('当年度'!M22=0,"皆減 ",ROUND('増減額'!M22/'前年度'!M22*100,1))))</f>
        <v>-11.4</v>
      </c>
      <c r="N22" s="77">
        <f>IF(AND('当年度'!N22=0,'前年度'!N22=0),"",IF('前年度'!N22=0,"皆増 ",IF('当年度'!N22=0,"皆減 ",ROUND('増減額'!N22/'前年度'!N22*100,1))))</f>
        <v>11</v>
      </c>
      <c r="O22" s="18"/>
      <c r="P22" s="7"/>
      <c r="Q22" s="7"/>
      <c r="R22" s="7"/>
      <c r="S22" s="7"/>
      <c r="T22" s="7"/>
      <c r="U22" s="7"/>
      <c r="V22" s="7"/>
    </row>
    <row r="23" spans="1:22" ht="24" customHeight="1">
      <c r="A23" s="18"/>
      <c r="B23" s="13" t="s">
        <v>28</v>
      </c>
      <c r="C23" s="76">
        <f>IF(AND('当年度'!C23=0,'前年度'!C23=0),"",IF('前年度'!C23=0,"皆増 ",IF('当年度'!C23=0,"皆減 ",ROUND('増減額'!C23/'前年度'!C23*100,1))))</f>
      </c>
      <c r="D23" s="77">
        <f>IF(AND('当年度'!D23=0,'前年度'!D23=0),"",IF('前年度'!D23=0,"皆増 ",IF('当年度'!D23=0,"皆減 ",ROUND('増減額'!D23/'前年度'!D23*100,1))))</f>
      </c>
      <c r="E23" s="77">
        <f>IF(AND('当年度'!E23=0,'前年度'!E23=0),"",IF('前年度'!E23=0,"皆増 ",IF('当年度'!E23=0,"皆減 ",ROUND('増減額'!E23/'前年度'!E23*100,1))))</f>
      </c>
      <c r="F23" s="77">
        <f>IF(AND('当年度'!F23=0,'前年度'!F23=0),"",IF('前年度'!F23=0,"皆増 ",IF('当年度'!F23=0,"皆減 ",ROUND('増減額'!F23/'前年度'!F23*100,1))))</f>
      </c>
      <c r="G23" s="77">
        <f>IF(AND('当年度'!G23=0,'前年度'!G23=0),"",IF('前年度'!G23=0,"皆増 ",IF('当年度'!G23=0,"皆減 ",ROUND('増減額'!G23/'前年度'!G23*100,1))))</f>
      </c>
      <c r="H23" s="77">
        <f>IF(AND('当年度'!H23=0,'前年度'!H23=0),"",IF('前年度'!H23=0,"皆増 ",IF('当年度'!H23=0,"皆減 ",ROUND('増減額'!H23/'前年度'!H23*100,1))))</f>
      </c>
      <c r="I23" s="77">
        <f>IF(AND('当年度'!I23=0,'前年度'!I23=0),"",IF('前年度'!I23=0,"皆増 ",IF('当年度'!I23=0,"皆減 ",ROUND('増減額'!I23/'前年度'!I23*100,1))))</f>
        <v>5.6</v>
      </c>
      <c r="J23" s="77">
        <f>IF(AND('当年度'!J23=0,'前年度'!J23=0),"",IF('前年度'!J23=0,"皆増 ",IF('当年度'!J23=0,"皆減 ",ROUND('増減額'!J23/'前年度'!J23*100,1))))</f>
        <v>-33.8</v>
      </c>
      <c r="K23" s="77">
        <f>IF(AND('当年度'!K23=0,'前年度'!K23=0),"",IF('前年度'!K23=0,"皆増 ",IF('当年度'!K23=0,"皆減 ",ROUND('増減額'!K23/'前年度'!K23*100,1))))</f>
        <v>147.5</v>
      </c>
      <c r="L23" s="77">
        <f>IF(AND('当年度'!L23=0,'前年度'!L23=0),"",IF('前年度'!L23=0,"皆増 ",IF('当年度'!L23=0,"皆減 ",ROUND('増減額'!L23/'前年度'!L23*100,1))))</f>
        <v>5.6</v>
      </c>
      <c r="M23" s="77">
        <f>IF(AND('当年度'!M23=0,'前年度'!M23=0),"",IF('前年度'!M23=0,"皆増 ",IF('当年度'!M23=0,"皆減 ",ROUND('増減額'!M23/'前年度'!M23*100,1))))</f>
        <v>-33.8</v>
      </c>
      <c r="N23" s="77">
        <f>IF(AND('当年度'!N23=0,'前年度'!N23=0),"",IF('前年度'!N23=0,"皆増 ",IF('当年度'!N23=0,"皆減 ",ROUND('増減額'!N23/'前年度'!N23*100,1))))</f>
        <v>147.5</v>
      </c>
      <c r="O23" s="18"/>
      <c r="P23" s="7"/>
      <c r="Q23" s="7"/>
      <c r="R23" s="7"/>
      <c r="S23" s="7"/>
      <c r="T23" s="7"/>
      <c r="U23" s="7"/>
      <c r="V23" s="7"/>
    </row>
    <row r="24" spans="1:22" ht="24" customHeight="1">
      <c r="A24" s="18"/>
      <c r="B24" s="13" t="s">
        <v>29</v>
      </c>
      <c r="C24" s="76">
        <f>IF(AND('当年度'!C24=0,'前年度'!C24=0),"",IF('前年度'!C24=0,"皆増 ",IF('当年度'!C24=0,"皆減 ",ROUND('増減額'!C24/'前年度'!C24*100,1))))</f>
        <v>-6.9</v>
      </c>
      <c r="D24" s="77">
        <f>IF(AND('当年度'!D24=0,'前年度'!D24=0),"",IF('前年度'!D24=0,"皆増 ",IF('当年度'!D24=0,"皆減 ",ROUND('増減額'!D24/'前年度'!D24*100,1))))</f>
        <v>-6.9</v>
      </c>
      <c r="E24" s="77" t="str">
        <f>IF(AND('当年度'!E24=0,'前年度'!E24=0),"",IF('前年度'!E24=0,"皆増 ",IF('当年度'!E24=0,"皆減 ",ROUND('増減額'!E24/'前年度'!E24*100,1))))</f>
        <v>皆増 </v>
      </c>
      <c r="F24" s="77">
        <f>IF(AND('当年度'!F24=0,'前年度'!F24=0),"",IF('前年度'!F24=0,"皆増 ",IF('当年度'!F24=0,"皆減 ",ROUND('増減額'!F24/'前年度'!F24*100,1))))</f>
      </c>
      <c r="G24" s="77">
        <f>IF(AND('当年度'!G24=0,'前年度'!G24=0),"",IF('前年度'!G24=0,"皆増 ",IF('当年度'!G24=0,"皆減 ",ROUND('増減額'!G24/'前年度'!G24*100,1))))</f>
      </c>
      <c r="H24" s="77">
        <f>IF(AND('当年度'!H24=0,'前年度'!H24=0),"",IF('前年度'!H24=0,"皆増 ",IF('当年度'!H24=0,"皆減 ",ROUND('増減額'!H24/'前年度'!H24*100,1))))</f>
      </c>
      <c r="I24" s="77" t="str">
        <f>IF(AND('当年度'!I24=0,'前年度'!I24=0),"",IF('前年度'!I24=0,"皆増 ",IF('当年度'!I24=0,"皆減 ",ROUND('増減額'!I24/'前年度'!I24*100,1))))</f>
        <v>皆増 </v>
      </c>
      <c r="J24" s="77" t="str">
        <f>IF(AND('当年度'!J24=0,'前年度'!J24=0),"",IF('前年度'!J24=0,"皆増 ",IF('当年度'!J24=0,"皆減 ",ROUND('増減額'!J24/'前年度'!J24*100,1))))</f>
        <v>皆増 </v>
      </c>
      <c r="K24" s="77" t="str">
        <f>IF(AND('当年度'!K24=0,'前年度'!K24=0),"",IF('前年度'!K24=0,"皆増 ",IF('当年度'!K24=0,"皆減 ",ROUND('増減額'!K24/'前年度'!K24*100,1))))</f>
        <v>皆増 </v>
      </c>
      <c r="L24" s="77">
        <f>IF(AND('当年度'!L24=0,'前年度'!L24=0),"",IF('前年度'!L24=0,"皆増 ",IF('当年度'!L24=0,"皆減 ",ROUND('増減額'!L24/'前年度'!L24*100,1))))</f>
        <v>149.5</v>
      </c>
      <c r="M24" s="77">
        <f>IF(AND('当年度'!M24=0,'前年度'!M24=0),"",IF('前年度'!M24=0,"皆増 ",IF('当年度'!M24=0,"皆減 ",ROUND('増減額'!M24/'前年度'!M24*100,1))))</f>
        <v>120.2</v>
      </c>
      <c r="N24" s="77" t="str">
        <f>IF(AND('当年度'!N24=0,'前年度'!N24=0),"",IF('前年度'!N24=0,"皆増 ",IF('当年度'!N24=0,"皆減 ",ROUND('増減額'!N24/'前年度'!N24*100,1))))</f>
        <v>皆増 </v>
      </c>
      <c r="O24" s="18"/>
      <c r="P24" s="7"/>
      <c r="Q24" s="7"/>
      <c r="R24" s="7"/>
      <c r="S24" s="7"/>
      <c r="T24" s="7"/>
      <c r="U24" s="7"/>
      <c r="V24" s="7"/>
    </row>
    <row r="25" spans="1:22" ht="24" customHeight="1">
      <c r="A25" s="18"/>
      <c r="B25" s="13" t="s">
        <v>30</v>
      </c>
      <c r="C25" s="76" t="str">
        <f>IF(AND('当年度'!C25=0,'前年度'!C25=0),"",IF('前年度'!C25=0,"皆増 ",IF('当年度'!C25=0,"皆減 ",ROUND('増減額'!C25/'前年度'!C25*100,1))))</f>
        <v>皆減 </v>
      </c>
      <c r="D25" s="77" t="str">
        <f>IF(AND('当年度'!D25=0,'前年度'!D25=0),"",IF('前年度'!D25=0,"皆増 ",IF('当年度'!D25=0,"皆減 ",ROUND('増減額'!D25/'前年度'!D25*100,1))))</f>
        <v>皆減 </v>
      </c>
      <c r="E25" s="77">
        <f>IF(AND('当年度'!E25=0,'前年度'!E25=0),"",IF('前年度'!E25=0,"皆増 ",IF('当年度'!E25=0,"皆減 ",ROUND('増減額'!E25/'前年度'!E25*100,1))))</f>
      </c>
      <c r="F25" s="77">
        <f>IF(AND('当年度'!F25=0,'前年度'!F25=0),"",IF('前年度'!F25=0,"皆増 ",IF('当年度'!F25=0,"皆減 ",ROUND('増減額'!F25/'前年度'!F25*100,1))))</f>
      </c>
      <c r="G25" s="77">
        <f>IF(AND('当年度'!G25=0,'前年度'!G25=0),"",IF('前年度'!G25=0,"皆増 ",IF('当年度'!G25=0,"皆減 ",ROUND('増減額'!G25/'前年度'!G25*100,1))))</f>
      </c>
      <c r="H25" s="77">
        <f>IF(AND('当年度'!H25=0,'前年度'!H25=0),"",IF('前年度'!H25=0,"皆増 ",IF('当年度'!H25=0,"皆減 ",ROUND('増減額'!H25/'前年度'!H25*100,1))))</f>
      </c>
      <c r="I25" s="77">
        <f>IF(AND('当年度'!I25=0,'前年度'!I25=0),"",IF('前年度'!I25=0,"皆増 ",IF('当年度'!I25=0,"皆減 ",ROUND('増減額'!I25/'前年度'!I25*100,1))))</f>
        <v>3.4</v>
      </c>
      <c r="J25" s="77">
        <f>IF(AND('当年度'!J25=0,'前年度'!J25=0),"",IF('前年度'!J25=0,"皆増 ",IF('当年度'!J25=0,"皆減 ",ROUND('増減額'!J25/'前年度'!J25*100,1))))</f>
        <v>-7.6</v>
      </c>
      <c r="K25" s="77">
        <f>IF(AND('当年度'!K25=0,'前年度'!K25=0),"",IF('前年度'!K25=0,"皆増 ",IF('当年度'!K25=0,"皆減 ",ROUND('増減額'!K25/'前年度'!K25*100,1))))</f>
        <v>145.5</v>
      </c>
      <c r="L25" s="77">
        <f>IF(AND('当年度'!L25=0,'前年度'!L25=0),"",IF('前年度'!L25=0,"皆増 ",IF('当年度'!L25=0,"皆減 ",ROUND('増減額'!L25/'前年度'!L25*100,1))))</f>
        <v>-0.1</v>
      </c>
      <c r="M25" s="77">
        <f>IF(AND('当年度'!M25=0,'前年度'!M25=0),"",IF('前年度'!M25=0,"皆増 ",IF('当年度'!M25=0,"皆減 ",ROUND('増減額'!M25/'前年度'!M25*100,1))))</f>
        <v>-12.6</v>
      </c>
      <c r="N25" s="77">
        <f>IF(AND('当年度'!N25=0,'前年度'!N25=0),"",IF('前年度'!N25=0,"皆増 ",IF('当年度'!N25=0,"皆減 ",ROUND('増減額'!N25/'前年度'!N25*100,1))))</f>
        <v>145.5</v>
      </c>
      <c r="O25" s="18"/>
      <c r="P25" s="7"/>
      <c r="Q25" s="7"/>
      <c r="R25" s="7"/>
      <c r="S25" s="7"/>
      <c r="T25" s="7"/>
      <c r="U25" s="7"/>
      <c r="V25" s="7"/>
    </row>
    <row r="26" spans="1:22" ht="24" customHeight="1">
      <c r="A26" s="18"/>
      <c r="B26" s="13" t="s">
        <v>31</v>
      </c>
      <c r="C26" s="76">
        <f>IF(AND('当年度'!C26=0,'前年度'!C26=0),"",IF('前年度'!C26=0,"皆増 ",IF('当年度'!C26=0,"皆減 ",ROUND('増減額'!C26/'前年度'!C26*100,1))))</f>
      </c>
      <c r="D26" s="77">
        <f>IF(AND('当年度'!D26=0,'前年度'!D26=0),"",IF('前年度'!D26=0,"皆増 ",IF('当年度'!D26=0,"皆減 ",ROUND('増減額'!D26/'前年度'!D26*100,1))))</f>
      </c>
      <c r="E26" s="77">
        <f>IF(AND('当年度'!E26=0,'前年度'!E26=0),"",IF('前年度'!E26=0,"皆増 ",IF('当年度'!E26=0,"皆減 ",ROUND('増減額'!E26/'前年度'!E26*100,1))))</f>
      </c>
      <c r="F26" s="77">
        <f>IF(AND('当年度'!F26=0,'前年度'!F26=0),"",IF('前年度'!F26=0,"皆増 ",IF('当年度'!F26=0,"皆減 ",ROUND('増減額'!F26/'前年度'!F26*100,1))))</f>
      </c>
      <c r="G26" s="77">
        <f>IF(AND('当年度'!G26=0,'前年度'!G26=0),"",IF('前年度'!G26=0,"皆増 ",IF('当年度'!G26=0,"皆減 ",ROUND('増減額'!G26/'前年度'!G26*100,1))))</f>
      </c>
      <c r="H26" s="77">
        <f>IF(AND('当年度'!H26=0,'前年度'!H26=0),"",IF('前年度'!H26=0,"皆増 ",IF('当年度'!H26=0,"皆減 ",ROUND('増減額'!H26/'前年度'!H26*100,1))))</f>
      </c>
      <c r="I26" s="77">
        <f>IF(AND('当年度'!I26=0,'前年度'!I26=0),"",IF('前年度'!I26=0,"皆増 ",IF('当年度'!I26=0,"皆減 ",ROUND('増減額'!I26/'前年度'!I26*100,1))))</f>
        <v>-7.2</v>
      </c>
      <c r="J26" s="77">
        <f>IF(AND('当年度'!J26=0,'前年度'!J26=0),"",IF('前年度'!J26=0,"皆増 ",IF('当年度'!J26=0,"皆減 ",ROUND('増減額'!J26/'前年度'!J26*100,1))))</f>
        <v>-27.5</v>
      </c>
      <c r="K26" s="77">
        <f>IF(AND('当年度'!K26=0,'前年度'!K26=0),"",IF('前年度'!K26=0,"皆増 ",IF('当年度'!K26=0,"皆減 ",ROUND('増減額'!K26/'前年度'!K26*100,1))))</f>
        <v>-7.6</v>
      </c>
      <c r="L26" s="77">
        <f>IF(AND('当年度'!L26=0,'前年度'!L26=0),"",IF('前年度'!L26=0,"皆増 ",IF('当年度'!L26=0,"皆減 ",ROUND('増減額'!L26/'前年度'!L26*100,1))))</f>
        <v>-7.2</v>
      </c>
      <c r="M26" s="77">
        <f>IF(AND('当年度'!M26=0,'前年度'!M26=0),"",IF('前年度'!M26=0,"皆増 ",IF('当年度'!M26=0,"皆減 ",ROUND('増減額'!M26/'前年度'!M26*100,1))))</f>
        <v>-27.5</v>
      </c>
      <c r="N26" s="77">
        <f>IF(AND('当年度'!N26=0,'前年度'!N26=0),"",IF('前年度'!N26=0,"皆増 ",IF('当年度'!N26=0,"皆減 ",ROUND('増減額'!N26/'前年度'!N26*100,1))))</f>
        <v>-7.6</v>
      </c>
      <c r="O26" s="18"/>
      <c r="P26" s="7"/>
      <c r="Q26" s="7"/>
      <c r="R26" s="7"/>
      <c r="S26" s="7"/>
      <c r="T26" s="7"/>
      <c r="U26" s="7"/>
      <c r="V26" s="7"/>
    </row>
    <row r="27" spans="1:22" ht="24" customHeight="1">
      <c r="A27" s="18"/>
      <c r="B27" s="13" t="s">
        <v>32</v>
      </c>
      <c r="C27" s="76" t="str">
        <f>IF(AND('当年度'!C27=0,'前年度'!C27=0),"",IF('前年度'!C27=0,"皆増 ",IF('当年度'!C27=0,"皆減 ",ROUND('増減額'!C27/'前年度'!C27*100,1))))</f>
        <v>皆増 </v>
      </c>
      <c r="D27" s="77" t="str">
        <f>IF(AND('当年度'!D27=0,'前年度'!D27=0),"",IF('前年度'!D27=0,"皆増 ",IF('当年度'!D27=0,"皆減 ",ROUND('増減額'!D27/'前年度'!D27*100,1))))</f>
        <v>皆増 </v>
      </c>
      <c r="E27" s="77">
        <f>IF(AND('当年度'!E27=0,'前年度'!E27=0),"",IF('前年度'!E27=0,"皆増 ",IF('当年度'!E27=0,"皆減 ",ROUND('増減額'!E27/'前年度'!E27*100,1))))</f>
      </c>
      <c r="F27" s="77">
        <f>IF(AND('当年度'!F27=0,'前年度'!F27=0),"",IF('前年度'!F27=0,"皆増 ",IF('当年度'!F27=0,"皆減 ",ROUND('増減額'!F27/'前年度'!F27*100,1))))</f>
      </c>
      <c r="G27" s="77">
        <f>IF(AND('当年度'!G27=0,'前年度'!G27=0),"",IF('前年度'!G27=0,"皆増 ",IF('当年度'!G27=0,"皆減 ",ROUND('増減額'!G27/'前年度'!G27*100,1))))</f>
      </c>
      <c r="H27" s="77">
        <f>IF(AND('当年度'!H27=0,'前年度'!H27=0),"",IF('前年度'!H27=0,"皆増 ",IF('当年度'!H27=0,"皆減 ",ROUND('増減額'!H27/'前年度'!H27*100,1))))</f>
      </c>
      <c r="I27" s="77">
        <f>IF(AND('当年度'!I27=0,'前年度'!I27=0),"",IF('前年度'!I27=0,"皆増 ",IF('当年度'!I27=0,"皆減 ",ROUND('増減額'!I27/'前年度'!I27*100,1))))</f>
        <v>4.8</v>
      </c>
      <c r="J27" s="77">
        <f>IF(AND('当年度'!J27=0,'前年度'!J27=0),"",IF('前年度'!J27=0,"皆増 ",IF('当年度'!J27=0,"皆減 ",ROUND('増減額'!J27/'前年度'!J27*100,1))))</f>
        <v>-4.2</v>
      </c>
      <c r="K27" s="77">
        <f>IF(AND('当年度'!K27=0,'前年度'!K27=0),"",IF('前年度'!K27=0,"皆増 ",IF('当年度'!K27=0,"皆減 ",ROUND('増減額'!K27/'前年度'!K27*100,1))))</f>
        <v>240.6</v>
      </c>
      <c r="L27" s="77">
        <f>IF(AND('当年度'!L27=0,'前年度'!L27=0),"",IF('前年度'!L27=0,"皆増 ",IF('当年度'!L27=0,"皆減 ",ROUND('増減額'!L27/'前年度'!L27*100,1))))</f>
        <v>723.3</v>
      </c>
      <c r="M27" s="77">
        <f>IF(AND('当年度'!M27=0,'前年度'!M27=0),"",IF('前年度'!M27=0,"皆増 ",IF('当年度'!M27=0,"皆減 ",ROUND('増減額'!M27/'前年度'!M27*100,1))))</f>
        <v>751.4</v>
      </c>
      <c r="N27" s="77">
        <f>IF(AND('当年度'!N27=0,'前年度'!N27=0),"",IF('前年度'!N27=0,"皆増 ",IF('当年度'!N27=0,"皆減 ",ROUND('増減額'!N27/'前年度'!N27*100,1))))</f>
        <v>240.6</v>
      </c>
      <c r="O27" s="18"/>
      <c r="P27" s="7"/>
      <c r="Q27" s="7"/>
      <c r="R27" s="7"/>
      <c r="S27" s="7"/>
      <c r="T27" s="7"/>
      <c r="U27" s="7"/>
      <c r="V27" s="7"/>
    </row>
    <row r="28" spans="1:22" ht="24" customHeight="1">
      <c r="A28" s="18"/>
      <c r="B28" s="13" t="s">
        <v>33</v>
      </c>
      <c r="C28" s="76">
        <f>IF(AND('当年度'!C28=0,'前年度'!C28=0),"",IF('前年度'!C28=0,"皆増 ",IF('当年度'!C28=0,"皆減 ",ROUND('増減額'!C28/'前年度'!C28*100,1))))</f>
        <v>-13.6</v>
      </c>
      <c r="D28" s="77">
        <f>IF(AND('当年度'!D28=0,'前年度'!D28=0),"",IF('前年度'!D28=0,"皆増 ",IF('当年度'!D28=0,"皆減 ",ROUND('増減額'!D28/'前年度'!D28*100,1))))</f>
        <v>-36</v>
      </c>
      <c r="E28" s="77">
        <f>IF(AND('当年度'!E28=0,'前年度'!E28=0),"",IF('前年度'!E28=0,"皆増 ",IF('当年度'!E28=0,"皆減 ",ROUND('増減額'!E28/'前年度'!E28*100,1))))</f>
        <v>328.7</v>
      </c>
      <c r="F28" s="77">
        <f>IF(AND('当年度'!F28=0,'前年度'!F28=0),"",IF('前年度'!F28=0,"皆増 ",IF('当年度'!F28=0,"皆減 ",ROUND('増減額'!F28/'前年度'!F28*100,1))))</f>
        <v>113.5</v>
      </c>
      <c r="G28" s="77">
        <f>IF(AND('当年度'!G28=0,'前年度'!G28=0),"",IF('前年度'!G28=0,"皆増 ",IF('当年度'!G28=0,"皆減 ",ROUND('増減額'!G28/'前年度'!G28*100,1))))</f>
        <v>230.4</v>
      </c>
      <c r="H28" s="77">
        <f>IF(AND('当年度'!H28=0,'前年度'!H28=0),"",IF('前年度'!H28=0,"皆増 ",IF('当年度'!H28=0,"皆減 ",ROUND('増減額'!H28/'前年度'!H28*100,1))))</f>
        <v>79.5</v>
      </c>
      <c r="I28" s="77">
        <f>IF(AND('当年度'!I28=0,'前年度'!I28=0),"",IF('前年度'!I28=0,"皆増 ",IF('当年度'!I28=0,"皆減 ",ROUND('増減額'!I28/'前年度'!I28*100,1))))</f>
      </c>
      <c r="J28" s="77">
        <f>IF(AND('当年度'!J28=0,'前年度'!J28=0),"",IF('前年度'!J28=0,"皆増 ",IF('当年度'!J28=0,"皆減 ",ROUND('増減額'!J28/'前年度'!J28*100,1))))</f>
      </c>
      <c r="K28" s="77">
        <f>IF(AND('当年度'!K28=0,'前年度'!K28=0),"",IF('前年度'!K28=0,"皆増 ",IF('当年度'!K28=0,"皆減 ",ROUND('増減額'!K28/'前年度'!K28*100,1))))</f>
      </c>
      <c r="L28" s="77">
        <f>IF(AND('当年度'!L28=0,'前年度'!L28=0),"",IF('前年度'!L28=0,"皆増 ",IF('当年度'!L28=0,"皆減 ",ROUND('増減額'!L28/'前年度'!L28*100,1))))</f>
        <v>-11.2</v>
      </c>
      <c r="M28" s="77">
        <f>IF(AND('当年度'!M28=0,'前年度'!M28=0),"",IF('前年度'!M28=0,"皆増 ",IF('当年度'!M28=0,"皆減 ",ROUND('増減額'!M28/'前年度'!M28*100,1))))</f>
        <v>-32.8</v>
      </c>
      <c r="N28" s="77">
        <f>IF(AND('当年度'!N28=0,'前年度'!N28=0),"",IF('前年度'!N28=0,"皆増 ",IF('当年度'!N28=0,"皆減 ",ROUND('増減額'!N28/'前年度'!N28*100,1))))</f>
        <v>318.2</v>
      </c>
      <c r="O28" s="18"/>
      <c r="P28" s="7"/>
      <c r="Q28" s="7"/>
      <c r="R28" s="7"/>
      <c r="S28" s="7"/>
      <c r="T28" s="7"/>
      <c r="U28" s="7"/>
      <c r="V28" s="7"/>
    </row>
    <row r="29" spans="1:22" ht="24" customHeight="1">
      <c r="A29" s="18"/>
      <c r="B29" s="13" t="s">
        <v>34</v>
      </c>
      <c r="C29" s="76">
        <f>IF(AND('当年度'!C29=0,'前年度'!C29=0),"",IF('前年度'!C29=0,"皆増 ",IF('当年度'!C29=0,"皆減 ",ROUND('増減額'!C29/'前年度'!C29*100,1))))</f>
      </c>
      <c r="D29" s="77">
        <f>IF(AND('当年度'!D29=0,'前年度'!D29=0),"",IF('前年度'!D29=0,"皆増 ",IF('当年度'!D29=0,"皆減 ",ROUND('増減額'!D29/'前年度'!D29*100,1))))</f>
      </c>
      <c r="E29" s="77">
        <f>IF(AND('当年度'!E29=0,'前年度'!E29=0),"",IF('前年度'!E29=0,"皆増 ",IF('当年度'!E29=0,"皆減 ",ROUND('増減額'!E29/'前年度'!E29*100,1))))</f>
      </c>
      <c r="F29" s="77">
        <f>IF(AND('当年度'!F29=0,'前年度'!F29=0),"",IF('前年度'!F29=0,"皆増 ",IF('当年度'!F29=0,"皆減 ",ROUND('増減額'!F29/'前年度'!F29*100,1))))</f>
      </c>
      <c r="G29" s="77">
        <f>IF(AND('当年度'!G29=0,'前年度'!G29=0),"",IF('前年度'!G29=0,"皆増 ",IF('当年度'!G29=0,"皆減 ",ROUND('増減額'!G29/'前年度'!G29*100,1))))</f>
      </c>
      <c r="H29" s="77">
        <f>IF(AND('当年度'!H29=0,'前年度'!H29=0),"",IF('前年度'!H29=0,"皆増 ",IF('当年度'!H29=0,"皆減 ",ROUND('増減額'!H29/'前年度'!H29*100,1))))</f>
      </c>
      <c r="I29" s="77">
        <f>IF(AND('当年度'!I29=0,'前年度'!I29=0),"",IF('前年度'!I29=0,"皆増 ",IF('当年度'!I29=0,"皆減 ",ROUND('増減額'!I29/'前年度'!I29*100,1))))</f>
        <v>48.3</v>
      </c>
      <c r="J29" s="77">
        <f>IF(AND('当年度'!J29=0,'前年度'!J29=0),"",IF('前年度'!J29=0,"皆増 ",IF('当年度'!J29=0,"皆減 ",ROUND('増減額'!J29/'前年度'!J29*100,1))))</f>
        <v>46.2</v>
      </c>
      <c r="K29" s="77">
        <f>IF(AND('当年度'!K29=0,'前年度'!K29=0),"",IF('前年度'!K29=0,"皆増 ",IF('当年度'!K29=0,"皆減 ",ROUND('増減額'!K29/'前年度'!K29*100,1))))</f>
        <v>15.9</v>
      </c>
      <c r="L29" s="77">
        <f>IF(AND('当年度'!L29=0,'前年度'!L29=0),"",IF('前年度'!L29=0,"皆増 ",IF('当年度'!L29=0,"皆減 ",ROUND('増減額'!L29/'前年度'!L29*100,1))))</f>
        <v>48.3</v>
      </c>
      <c r="M29" s="77">
        <f>IF(AND('当年度'!M29=0,'前年度'!M29=0),"",IF('前年度'!M29=0,"皆増 ",IF('当年度'!M29=0,"皆減 ",ROUND('増減額'!M29/'前年度'!M29*100,1))))</f>
        <v>46.2</v>
      </c>
      <c r="N29" s="77">
        <f>IF(AND('当年度'!N29=0,'前年度'!N29=0),"",IF('前年度'!N29=0,"皆増 ",IF('当年度'!N29=0,"皆減 ",ROUND('増減額'!N29/'前年度'!N29*100,1))))</f>
        <v>15.9</v>
      </c>
      <c r="O29" s="18"/>
      <c r="P29" s="7"/>
      <c r="Q29" s="7"/>
      <c r="R29" s="7"/>
      <c r="S29" s="7"/>
      <c r="T29" s="7"/>
      <c r="U29" s="7"/>
      <c r="V29" s="7"/>
    </row>
    <row r="30" spans="1:22" ht="24" customHeight="1">
      <c r="A30" s="18"/>
      <c r="B30" s="13" t="s">
        <v>51</v>
      </c>
      <c r="C30" s="76">
        <f>IF(AND('当年度'!C30=0,'前年度'!C30=0),"",IF('前年度'!C30=0,"皆増 ",IF('当年度'!C30=0,"皆減 ",ROUND('増減額'!C30/'前年度'!C30*100,1))))</f>
      </c>
      <c r="D30" s="77">
        <f>IF(AND('当年度'!D30=0,'前年度'!D30=0),"",IF('前年度'!D30=0,"皆増 ",IF('当年度'!D30=0,"皆減 ",ROUND('増減額'!D30/'前年度'!D30*100,1))))</f>
      </c>
      <c r="E30" s="77">
        <f>IF(AND('当年度'!E30=0,'前年度'!E30=0),"",IF('前年度'!E30=0,"皆増 ",IF('当年度'!E30=0,"皆減 ",ROUND('増減額'!E30/'前年度'!E30*100,1))))</f>
      </c>
      <c r="F30" s="77">
        <f>IF(AND('当年度'!F30=0,'前年度'!F30=0),"",IF('前年度'!F30=0,"皆増 ",IF('当年度'!F30=0,"皆減 ",ROUND('増減額'!F30/'前年度'!F30*100,1))))</f>
      </c>
      <c r="G30" s="77">
        <f>IF(AND('当年度'!G30=0,'前年度'!G30=0),"",IF('前年度'!G30=0,"皆増 ",IF('当年度'!G30=0,"皆減 ",ROUND('増減額'!G30/'前年度'!G30*100,1))))</f>
      </c>
      <c r="H30" s="77">
        <f>IF(AND('当年度'!H30=0,'前年度'!H30=0),"",IF('前年度'!H30=0,"皆増 ",IF('当年度'!H30=0,"皆減 ",ROUND('増減額'!H30/'前年度'!H30*100,1))))</f>
      </c>
      <c r="I30" s="77">
        <f>IF(AND('当年度'!I30=0,'前年度'!I30=0),"",IF('前年度'!I30=0,"皆増 ",IF('当年度'!I30=0,"皆減 ",ROUND('増減額'!I30/'前年度'!I30*100,1))))</f>
        <v>0</v>
      </c>
      <c r="J30" s="77">
        <f>IF(AND('当年度'!J30=0,'前年度'!J30=0),"",IF('前年度'!J30=0,"皆増 ",IF('当年度'!J30=0,"皆減 ",ROUND('増減額'!J30/'前年度'!J30*100,1))))</f>
        <v>0</v>
      </c>
      <c r="K30" s="77">
        <f>IF(AND('当年度'!K30=0,'前年度'!K30=0),"",IF('前年度'!K30=0,"皆増 ",IF('当年度'!K30=0,"皆減 ",ROUND('増減額'!K30/'前年度'!K30*100,1))))</f>
      </c>
      <c r="L30" s="77">
        <f>IF(AND('当年度'!L30=0,'前年度'!L30=0),"",IF('前年度'!L30=0,"皆増 ",IF('当年度'!L30=0,"皆減 ",ROUND('増減額'!L30/'前年度'!L30*100,1))))</f>
        <v>0</v>
      </c>
      <c r="M30" s="77">
        <f>IF(AND('当年度'!M30=0,'前年度'!M30=0),"",IF('前年度'!M30=0,"皆増 ",IF('当年度'!M30=0,"皆減 ",ROUND('増減額'!M30/'前年度'!M30*100,1))))</f>
        <v>0</v>
      </c>
      <c r="N30" s="77">
        <f>IF(AND('当年度'!N30=0,'前年度'!N30=0),"",IF('前年度'!N30=0,"皆増 ",IF('当年度'!N30=0,"皆減 ",ROUND('増減額'!N30/'前年度'!N30*100,1))))</f>
      </c>
      <c r="O30" s="18"/>
      <c r="P30" s="7"/>
      <c r="Q30" s="7"/>
      <c r="R30" s="7"/>
      <c r="S30" s="7"/>
      <c r="T30" s="7"/>
      <c r="U30" s="7"/>
      <c r="V30" s="7"/>
    </row>
    <row r="31" spans="1:22" ht="24" customHeight="1">
      <c r="A31" s="18"/>
      <c r="B31" s="13" t="s">
        <v>52</v>
      </c>
      <c r="C31" s="76">
        <f>IF(AND('当年度'!C31=0,'前年度'!C31=0),"",IF('前年度'!C31=0,"皆増 ",IF('当年度'!C31=0,"皆減 ",ROUND('増減額'!C31/'前年度'!C31*100,1))))</f>
        <v>-56.8</v>
      </c>
      <c r="D31" s="77">
        <f>IF(AND('当年度'!D31=0,'前年度'!D31=0),"",IF('前年度'!D31=0,"皆増 ",IF('当年度'!D31=0,"皆減 ",ROUND('増減額'!D31/'前年度'!D31*100,1))))</f>
        <v>-86.6</v>
      </c>
      <c r="E31" s="77">
        <f>IF(AND('当年度'!E31=0,'前年度'!E31=0),"",IF('前年度'!E31=0,"皆増 ",IF('当年度'!E31=0,"皆減 ",ROUND('増減額'!E31/'前年度'!E31*100,1))))</f>
        <v>39.4</v>
      </c>
      <c r="F31" s="77">
        <f>IF(AND('当年度'!F31=0,'前年度'!F31=0),"",IF('前年度'!F31=0,"皆増 ",IF('当年度'!F31=0,"皆減 ",ROUND('増減額'!F31/'前年度'!F31*100,1))))</f>
      </c>
      <c r="G31" s="77">
        <f>IF(AND('当年度'!G31=0,'前年度'!G31=0),"",IF('前年度'!G31=0,"皆増 ",IF('当年度'!G31=0,"皆減 ",ROUND('増減額'!G31/'前年度'!G31*100,1))))</f>
      </c>
      <c r="H31" s="77">
        <f>IF(AND('当年度'!H31=0,'前年度'!H31=0),"",IF('前年度'!H31=0,"皆増 ",IF('当年度'!H31=0,"皆減 ",ROUND('増減額'!H31/'前年度'!H31*100,1))))</f>
      </c>
      <c r="I31" s="77">
        <f>IF(AND('当年度'!I31=0,'前年度'!I31=0),"",IF('前年度'!I31=0,"皆増 ",IF('当年度'!I31=0,"皆減 ",ROUND('増減額'!I31/'前年度'!I31*100,1))))</f>
        <v>52.2</v>
      </c>
      <c r="J31" s="77">
        <f>IF(AND('当年度'!J31=0,'前年度'!J31=0),"",IF('前年度'!J31=0,"皆増 ",IF('当年度'!J31=0,"皆減 ",ROUND('増減額'!J31/'前年度'!J31*100,1))))</f>
        <v>113</v>
      </c>
      <c r="K31" s="77">
        <f>IF(AND('当年度'!K31=0,'前年度'!K31=0),"",IF('前年度'!K31=0,"皆増 ",IF('当年度'!K31=0,"皆減 ",ROUND('増減額'!K31/'前年度'!K31*100,1))))</f>
        <v>263.7</v>
      </c>
      <c r="L31" s="77">
        <f>IF(AND('当年度'!L31=0,'前年度'!L31=0),"",IF('前年度'!L31=0,"皆増 ",IF('当年度'!L31=0,"皆減 ",ROUND('増減額'!L31/'前年度'!L31*100,1))))</f>
        <v>-26.2</v>
      </c>
      <c r="M31" s="77">
        <f>IF(AND('当年度'!M31=0,'前年度'!M31=0),"",IF('前年度'!M31=0,"皆増 ",IF('当年度'!M31=0,"皆減 ",ROUND('増減額'!M31/'前年度'!M31*100,1))))</f>
        <v>-52.7</v>
      </c>
      <c r="N31" s="77">
        <f>IF(AND('当年度'!N31=0,'前年度'!N31=0),"",IF('前年度'!N31=0,"皆増 ",IF('当年度'!N31=0,"皆減 ",ROUND('増減額'!N31/'前年度'!N31*100,1))))</f>
        <v>61</v>
      </c>
      <c r="O31" s="18"/>
      <c r="P31" s="7"/>
      <c r="Q31" s="7"/>
      <c r="R31" s="7"/>
      <c r="S31" s="7"/>
      <c r="T31" s="7"/>
      <c r="U31" s="7"/>
      <c r="V31" s="7"/>
    </row>
    <row r="32" spans="1:22" ht="24" customHeight="1">
      <c r="A32" s="18"/>
      <c r="B32" s="13" t="s">
        <v>53</v>
      </c>
      <c r="C32" s="76">
        <f>IF(AND('当年度'!C32=0,'前年度'!C32=0),"",IF('前年度'!C32=0,"皆増 ",IF('当年度'!C32=0,"皆減 ",ROUND('増減額'!C32/'前年度'!C32*100,1))))</f>
      </c>
      <c r="D32" s="77">
        <f>IF(AND('当年度'!D32=0,'前年度'!D32=0),"",IF('前年度'!D32=0,"皆増 ",IF('当年度'!D32=0,"皆減 ",ROUND('増減額'!D32/'前年度'!D32*100,1))))</f>
      </c>
      <c r="E32" s="77">
        <f>IF(AND('当年度'!E32=0,'前年度'!E32=0),"",IF('前年度'!E32=0,"皆増 ",IF('当年度'!E32=0,"皆減 ",ROUND('増減額'!E32/'前年度'!E32*100,1))))</f>
      </c>
      <c r="F32" s="77">
        <f>IF(AND('当年度'!F32=0,'前年度'!F32=0),"",IF('前年度'!F32=0,"皆増 ",IF('当年度'!F32=0,"皆減 ",ROUND('増減額'!F32/'前年度'!F32*100,1))))</f>
      </c>
      <c r="G32" s="77">
        <f>IF(AND('当年度'!G32=0,'前年度'!G32=0),"",IF('前年度'!G32=0,"皆増 ",IF('当年度'!G32=0,"皆減 ",ROUND('増減額'!G32/'前年度'!G32*100,1))))</f>
      </c>
      <c r="H32" s="77">
        <f>IF(AND('当年度'!H32=0,'前年度'!H32=0),"",IF('前年度'!H32=0,"皆増 ",IF('当年度'!H32=0,"皆減 ",ROUND('増減額'!H32/'前年度'!H32*100,1))))</f>
      </c>
      <c r="I32" s="77">
        <f>IF(AND('当年度'!I32=0,'前年度'!I32=0),"",IF('前年度'!I32=0,"皆増 ",IF('当年度'!I32=0,"皆減 ",ROUND('増減額'!I32/'前年度'!I32*100,1))))</f>
        <v>92.4</v>
      </c>
      <c r="J32" s="77">
        <f>IF(AND('当年度'!J32=0,'前年度'!J32=0),"",IF('前年度'!J32=0,"皆増 ",IF('当年度'!J32=0,"皆減 ",ROUND('増減額'!J32/'前年度'!J32*100,1))))</f>
        <v>104.4</v>
      </c>
      <c r="K32" s="77">
        <f>IF(AND('当年度'!K32=0,'前年度'!K32=0),"",IF('前年度'!K32=0,"皆増 ",IF('当年度'!K32=0,"皆減 ",ROUND('増減額'!K32/'前年度'!K32*100,1))))</f>
        <v>2.2</v>
      </c>
      <c r="L32" s="77">
        <f>IF(AND('当年度'!L32=0,'前年度'!L32=0),"",IF('前年度'!L32=0,"皆増 ",IF('当年度'!L32=0,"皆減 ",ROUND('増減額'!L32/'前年度'!L32*100,1))))</f>
        <v>92.4</v>
      </c>
      <c r="M32" s="77">
        <f>IF(AND('当年度'!M32=0,'前年度'!M32=0),"",IF('前年度'!M32=0,"皆増 ",IF('当年度'!M32=0,"皆減 ",ROUND('増減額'!M32/'前年度'!M32*100,1))))</f>
        <v>104.4</v>
      </c>
      <c r="N32" s="77">
        <f>IF(AND('当年度'!N32=0,'前年度'!N32=0),"",IF('前年度'!N32=0,"皆増 ",IF('当年度'!N32=0,"皆減 ",ROUND('増減額'!N32/'前年度'!N32*100,1))))</f>
        <v>2.2</v>
      </c>
      <c r="O32" s="18"/>
      <c r="P32" s="7"/>
      <c r="Q32" s="7"/>
      <c r="R32" s="7"/>
      <c r="S32" s="7"/>
      <c r="T32" s="7"/>
      <c r="U32" s="7"/>
      <c r="V32" s="7"/>
    </row>
    <row r="33" spans="1:22" ht="24" customHeight="1">
      <c r="A33" s="18"/>
      <c r="B33" s="13" t="s">
        <v>35</v>
      </c>
      <c r="C33" s="76">
        <f>IF(AND('当年度'!C33=0,'前年度'!C33=0),"",IF('前年度'!C33=0,"皆増 ",IF('当年度'!C33=0,"皆減 ",ROUND('増減額'!C33/'前年度'!C33*100,1))))</f>
      </c>
      <c r="D33" s="77">
        <f>IF(AND('当年度'!D33=0,'前年度'!D33=0),"",IF('前年度'!D33=0,"皆増 ",IF('当年度'!D33=0,"皆減 ",ROUND('増減額'!D33/'前年度'!D33*100,1))))</f>
      </c>
      <c r="E33" s="77">
        <f>IF(AND('当年度'!E33=0,'前年度'!E33=0),"",IF('前年度'!E33=0,"皆増 ",IF('当年度'!E33=0,"皆減 ",ROUND('増減額'!E33/'前年度'!E33*100,1))))</f>
      </c>
      <c r="F33" s="77">
        <f>IF(AND('当年度'!F33=0,'前年度'!F33=0),"",IF('前年度'!F33=0,"皆増 ",IF('当年度'!F33=0,"皆減 ",ROUND('増減額'!F33/'前年度'!F33*100,1))))</f>
      </c>
      <c r="G33" s="77">
        <f>IF(AND('当年度'!G33=0,'前年度'!G33=0),"",IF('前年度'!G33=0,"皆増 ",IF('当年度'!G33=0,"皆減 ",ROUND('増減額'!G33/'前年度'!G33*100,1))))</f>
      </c>
      <c r="H33" s="77">
        <f>IF(AND('当年度'!H33=0,'前年度'!H33=0),"",IF('前年度'!H33=0,"皆増 ",IF('当年度'!H33=0,"皆減 ",ROUND('増減額'!H33/'前年度'!H33*100,1))))</f>
      </c>
      <c r="I33" s="77">
        <f>IF(AND('当年度'!I33=0,'前年度'!I33=0),"",IF('前年度'!I33=0,"皆増 ",IF('当年度'!I33=0,"皆減 ",ROUND('増減額'!I33/'前年度'!I33*100,1))))</f>
        <v>18</v>
      </c>
      <c r="J33" s="77">
        <f>IF(AND('当年度'!J33=0,'前年度'!J33=0),"",IF('前年度'!J33=0,"皆増 ",IF('当年度'!J33=0,"皆減 ",ROUND('増減額'!J33/'前年度'!J33*100,1))))</f>
        <v>6.7</v>
      </c>
      <c r="K33" s="77">
        <f>IF(AND('当年度'!K33=0,'前年度'!K33=0),"",IF('前年度'!K33=0,"皆増 ",IF('当年度'!K33=0,"皆減 ",ROUND('増減額'!K33/'前年度'!K33*100,1))))</f>
        <v>5</v>
      </c>
      <c r="L33" s="77">
        <f>IF(AND('当年度'!L33=0,'前年度'!L33=0),"",IF('前年度'!L33=0,"皆増 ",IF('当年度'!L33=0,"皆減 ",ROUND('増減額'!L33/'前年度'!L33*100,1))))</f>
        <v>18</v>
      </c>
      <c r="M33" s="77">
        <f>IF(AND('当年度'!M33=0,'前年度'!M33=0),"",IF('前年度'!M33=0,"皆増 ",IF('当年度'!M33=0,"皆減 ",ROUND('増減額'!M33/'前年度'!M33*100,1))))</f>
        <v>6.7</v>
      </c>
      <c r="N33" s="77">
        <f>IF(AND('当年度'!N33=0,'前年度'!N33=0),"",IF('前年度'!N33=0,"皆増 ",IF('当年度'!N33=0,"皆減 ",ROUND('増減額'!N33/'前年度'!N33*100,1))))</f>
        <v>5</v>
      </c>
      <c r="O33" s="18"/>
      <c r="P33" s="7"/>
      <c r="Q33" s="7"/>
      <c r="R33" s="7"/>
      <c r="S33" s="7"/>
      <c r="T33" s="7"/>
      <c r="U33" s="7"/>
      <c r="V33" s="7"/>
    </row>
    <row r="34" spans="1:22" ht="24" customHeight="1">
      <c r="A34" s="18"/>
      <c r="B34" s="13" t="s">
        <v>36</v>
      </c>
      <c r="C34" s="76">
        <f>IF(AND('当年度'!C34=0,'前年度'!C34=0),"",IF('前年度'!C34=0,"皆増 ",IF('当年度'!C34=0,"皆減 ",ROUND('増減額'!C34/'前年度'!C34*100,1))))</f>
      </c>
      <c r="D34" s="77">
        <f>IF(AND('当年度'!D34=0,'前年度'!D34=0),"",IF('前年度'!D34=0,"皆増 ",IF('当年度'!D34=0,"皆減 ",ROUND('増減額'!D34/'前年度'!D34*100,1))))</f>
      </c>
      <c r="E34" s="77">
        <f>IF(AND('当年度'!E34=0,'前年度'!E34=0),"",IF('前年度'!E34=0,"皆増 ",IF('当年度'!E34=0,"皆減 ",ROUND('増減額'!E34/'前年度'!E34*100,1))))</f>
      </c>
      <c r="F34" s="77">
        <f>IF(AND('当年度'!F34=0,'前年度'!F34=0),"",IF('前年度'!F34=0,"皆増 ",IF('当年度'!F34=0,"皆減 ",ROUND('増減額'!F34/'前年度'!F34*100,1))))</f>
      </c>
      <c r="G34" s="77">
        <f>IF(AND('当年度'!G34=0,'前年度'!G34=0),"",IF('前年度'!G34=0,"皆増 ",IF('当年度'!G34=0,"皆減 ",ROUND('増減額'!G34/'前年度'!G34*100,1))))</f>
      </c>
      <c r="H34" s="77">
        <f>IF(AND('当年度'!H34=0,'前年度'!H34=0),"",IF('前年度'!H34=0,"皆増 ",IF('当年度'!H34=0,"皆減 ",ROUND('増減額'!H34/'前年度'!H34*100,1))))</f>
      </c>
      <c r="I34" s="77">
        <f>IF(AND('当年度'!I34=0,'前年度'!I34=0),"",IF('前年度'!I34=0,"皆増 ",IF('当年度'!I34=0,"皆減 ",ROUND('増減額'!I34/'前年度'!I34*100,1))))</f>
        <v>-62.5</v>
      </c>
      <c r="J34" s="77">
        <f>IF(AND('当年度'!J34=0,'前年度'!J34=0),"",IF('前年度'!J34=0,"皆増 ",IF('当年度'!J34=0,"皆減 ",ROUND('増減額'!J34/'前年度'!J34*100,1))))</f>
        <v>-18.2</v>
      </c>
      <c r="K34" s="77">
        <f>IF(AND('当年度'!K34=0,'前年度'!K34=0),"",IF('前年度'!K34=0,"皆増 ",IF('当年度'!K34=0,"皆減 ",ROUND('増減額'!K34/'前年度'!K34*100,1))))</f>
        <v>-88.6</v>
      </c>
      <c r="L34" s="77">
        <f>IF(AND('当年度'!L34=0,'前年度'!L34=0),"",IF('前年度'!L34=0,"皆増 ",IF('当年度'!L34=0,"皆減 ",ROUND('増減額'!L34/'前年度'!L34*100,1))))</f>
        <v>-62.5</v>
      </c>
      <c r="M34" s="77">
        <f>IF(AND('当年度'!M34=0,'前年度'!M34=0),"",IF('前年度'!M34=0,"皆増 ",IF('当年度'!M34=0,"皆減 ",ROUND('増減額'!M34/'前年度'!M34*100,1))))</f>
        <v>-18.2</v>
      </c>
      <c r="N34" s="77">
        <f>IF(AND('当年度'!N34=0,'前年度'!N34=0),"",IF('前年度'!N34=0,"皆増 ",IF('当年度'!N34=0,"皆減 ",ROUND('増減額'!N34/'前年度'!N34*100,1))))</f>
        <v>-88.6</v>
      </c>
      <c r="O34" s="18"/>
      <c r="P34" s="7"/>
      <c r="Q34" s="7"/>
      <c r="R34" s="7"/>
      <c r="S34" s="7"/>
      <c r="T34" s="7"/>
      <c r="U34" s="7"/>
      <c r="V34" s="7"/>
    </row>
    <row r="35" spans="1:22" ht="27.75" customHeight="1">
      <c r="A35" s="18"/>
      <c r="B35" s="19" t="s">
        <v>37</v>
      </c>
      <c r="C35" s="81">
        <f>IF(AND('当年度'!C35=0,'前年度'!C35=0),"",IF('前年度'!C35=0,"皆増 ",IF('当年度'!C35=0,"皆減 ",ROUND('増減額'!C35/'前年度'!C35*100,1))))</f>
        <v>6.4</v>
      </c>
      <c r="D35" s="81">
        <f>IF(AND('当年度'!D35=0,'前年度'!D35=0),"",IF('前年度'!D35=0,"皆増 ",IF('当年度'!D35=0,"皆減 ",ROUND('増減額'!D35/'前年度'!D35*100,1))))</f>
        <v>-2.8</v>
      </c>
      <c r="E35" s="81">
        <f>IF(AND('当年度'!E35=0,'前年度'!E35=0),"",IF('前年度'!E35=0,"皆増 ",IF('当年度'!E35=0,"皆減 ",ROUND('増減額'!E35/'前年度'!E35*100,1))))</f>
        <v>62.1</v>
      </c>
      <c r="F35" s="81">
        <f>IF(AND('当年度'!F35=0,'前年度'!F35=0),"",IF('前年度'!F35=0,"皆増 ",IF('当年度'!F35=0,"皆減 ",ROUND('増減額'!F35/'前年度'!F35*100,1))))</f>
        <v>-4.1</v>
      </c>
      <c r="G35" s="81">
        <f>IF(AND('当年度'!G35=0,'前年度'!G35=0),"",IF('前年度'!G35=0,"皆増 ",IF('当年度'!G35=0,"皆減 ",ROUND('増減額'!G35/'前年度'!G35*100,1))))</f>
        <v>49.4</v>
      </c>
      <c r="H35" s="81">
        <f>IF(AND('当年度'!H35=0,'前年度'!H35=0),"",IF('前年度'!H35=0,"皆増 ",IF('当年度'!H35=0,"皆減 ",ROUND('増減額'!H35/'前年度'!H35*100,1))))</f>
        <v>605.7</v>
      </c>
      <c r="I35" s="81">
        <f>IF(AND('当年度'!I35=0,'前年度'!I35=0),"",IF('前年度'!I35=0,"皆増 ",IF('当年度'!I35=0,"皆減 ",ROUND('増減額'!I35/'前年度'!I35*100,1))))</f>
        <v>0.8</v>
      </c>
      <c r="J35" s="81">
        <f>IF(AND('当年度'!J35=0,'前年度'!J35=0),"",IF('前年度'!J35=0,"皆増 ",IF('当年度'!J35=0,"皆減 ",ROUND('増減額'!J35/'前年度'!J35*100,1))))</f>
        <v>-6.3</v>
      </c>
      <c r="K35" s="81">
        <f>IF(AND('当年度'!K35=0,'前年度'!K35=0),"",IF('前年度'!K35=0,"皆増 ",IF('当年度'!K35=0,"皆減 ",ROUND('増減額'!K35/'前年度'!K35*100,1))))</f>
        <v>16.2</v>
      </c>
      <c r="L35" s="81">
        <f>IF(AND('当年度'!L35=0,'前年度'!L35=0),"",IF('前年度'!L35=0,"皆増 ",IF('当年度'!L35=0,"皆減 ",ROUND('増減額'!L35/'前年度'!L35*100,1))))</f>
        <v>2.2</v>
      </c>
      <c r="M35" s="81">
        <f>IF(AND('当年度'!M35=0,'前年度'!M35=0),"",IF('前年度'!M35=0,"皆増 ",IF('当年度'!M35=0,"皆減 ",ROUND('増減額'!M35/'前年度'!M35*100,1))))</f>
        <v>-5.2</v>
      </c>
      <c r="N35" s="81">
        <f>IF(AND('当年度'!N35=0,'前年度'!N35=0),"",IF('前年度'!N35=0,"皆増 ",IF('当年度'!N35=0,"皆減 ",ROUND('増減額'!N35/'前年度'!N35*100,1))))</f>
        <v>28.3</v>
      </c>
      <c r="O35" s="18"/>
      <c r="P35" s="7"/>
      <c r="Q35" s="7"/>
      <c r="R35" s="7"/>
      <c r="S35" s="7"/>
      <c r="T35" s="7"/>
      <c r="U35" s="7"/>
      <c r="V35" s="7"/>
    </row>
    <row r="36" spans="1:22" ht="27.75" customHeight="1">
      <c r="A36" s="18"/>
      <c r="B36" s="19" t="s">
        <v>64</v>
      </c>
      <c r="C36" s="81">
        <f>IF(AND('当年度'!C36=0,'前年度'!C36=0),"",IF('前年度'!C36=0,"皆増 ",IF('当年度'!C36=0,"皆減 ",ROUND('増減額'!C36/'前年度'!C36*100,1))))</f>
        <v>-12.8</v>
      </c>
      <c r="D36" s="81">
        <f>IF(AND('当年度'!D36=0,'前年度'!D36=0),"",IF('前年度'!D36=0,"皆増 ",IF('当年度'!D36=0,"皆減 ",ROUND('増減額'!D36/'前年度'!D36*100,1))))</f>
        <v>-14.7</v>
      </c>
      <c r="E36" s="81">
        <f>IF(AND('当年度'!E36=0,'前年度'!E36=0),"",IF('前年度'!E36=0,"皆増 ",IF('当年度'!E36=0,"皆減 ",ROUND('増減額'!E36/'前年度'!E36*100,1))))</f>
        <v>223.5</v>
      </c>
      <c r="F36" s="81">
        <f>IF(AND('当年度'!F36=0,'前年度'!F36=0),"",IF('前年度'!F36=0,"皆増 ",IF('当年度'!F36=0,"皆減 ",ROUND('増減額'!F36/'前年度'!F36*100,1))))</f>
        <v>113.5</v>
      </c>
      <c r="G36" s="81">
        <f>IF(AND('当年度'!G36=0,'前年度'!G36=0),"",IF('前年度'!G36=0,"皆増 ",IF('当年度'!G36=0,"皆減 ",ROUND('増減額'!G36/'前年度'!G36*100,1))))</f>
        <v>230.4</v>
      </c>
      <c r="H36" s="81">
        <f>IF(AND('当年度'!H36=0,'前年度'!H36=0),"",IF('前年度'!H36=0,"皆増 ",IF('当年度'!H36=0,"皆減 ",ROUND('増減額'!H36/'前年度'!H36*100,1))))</f>
        <v>79.5</v>
      </c>
      <c r="I36" s="81">
        <f>IF(AND('当年度'!I36=0,'前年度'!I36=0),"",IF('前年度'!I36=0,"皆増 ",IF('当年度'!I36=0,"皆減 ",ROUND('増減額'!I36/'前年度'!I36*100,1))))</f>
        <v>27.6</v>
      </c>
      <c r="J36" s="81">
        <f>IF(AND('当年度'!J36=0,'前年度'!J36=0),"",IF('前年度'!J36=0,"皆増 ",IF('当年度'!J36=0,"皆減 ",ROUND('増減額'!J36/'前年度'!J36*100,1))))</f>
        <v>15.4</v>
      </c>
      <c r="K36" s="81">
        <f>IF(AND('当年度'!K36=0,'前年度'!K36=0),"",IF('前年度'!K36=0,"皆増 ",IF('当年度'!K36=0,"皆減 ",ROUND('増減額'!K36/'前年度'!K36*100,1))))</f>
        <v>127.9</v>
      </c>
      <c r="L36" s="81">
        <f>IF(AND('当年度'!L36=0,'前年度'!L36=0),"",IF('前年度'!L36=0,"皆増 ",IF('当年度'!L36=0,"皆減 ",ROUND('増減額'!L36/'前年度'!L36*100,1))))</f>
        <v>16.1</v>
      </c>
      <c r="M36" s="81">
        <f>IF(AND('当年度'!M36=0,'前年度'!M36=0),"",IF('前年度'!M36=0,"皆増 ",IF('当年度'!M36=0,"皆減 ",ROUND('増減額'!M36/'前年度'!M36*100,1))))</f>
        <v>6.3</v>
      </c>
      <c r="N36" s="81">
        <f>IF(AND('当年度'!N36=0,'前年度'!N36=0),"",IF('前年度'!N36=0,"皆増 ",IF('当年度'!N36=0,"皆減 ",ROUND('増減額'!N36/'前年度'!N36*100,1))))</f>
        <v>158.7</v>
      </c>
      <c r="O36" s="18"/>
      <c r="P36" s="7"/>
      <c r="Q36" s="7"/>
      <c r="R36" s="7"/>
      <c r="S36" s="7"/>
      <c r="T36" s="7"/>
      <c r="U36" s="7"/>
      <c r="V36" s="7"/>
    </row>
    <row r="37" spans="1:22" ht="27.75" customHeight="1">
      <c r="A37" s="18"/>
      <c r="B37" s="19" t="s">
        <v>39</v>
      </c>
      <c r="C37" s="81">
        <f>IF(AND('当年度'!C37=0,'前年度'!C37=0),"",IF('前年度'!C37=0,"皆増 ",IF('当年度'!C37=0,"皆減 ",ROUND('増減額'!C37/'前年度'!C37*100,1))))</f>
        <v>5.6</v>
      </c>
      <c r="D37" s="81">
        <f>IF(AND('当年度'!D37=0,'前年度'!D37=0),"",IF('前年度'!D37=0,"皆増 ",IF('当年度'!D37=0,"皆減 ",ROUND('増減額'!D37/'前年度'!D37*100,1))))</f>
        <v>-3.7</v>
      </c>
      <c r="E37" s="81">
        <f>IF(AND('当年度'!E37=0,'前年度'!E37=0),"",IF('前年度'!E37=0,"皆増 ",IF('当年度'!E37=0,"皆減 ",ROUND('増減額'!E37/'前年度'!E37*100,1))))</f>
        <v>72.3</v>
      </c>
      <c r="F37" s="81">
        <f>IF(AND('当年度'!F37=0,'前年度'!F37=0),"",IF('前年度'!F37=0,"皆増 ",IF('当年度'!F37=0,"皆減 ",ROUND('増減額'!F37/'前年度'!F37*100,1))))</f>
        <v>-4.1</v>
      </c>
      <c r="G37" s="81">
        <f>IF(AND('当年度'!G37=0,'前年度'!G37=0),"",IF('前年度'!G37=0,"皆増 ",IF('当年度'!G37=0,"皆減 ",ROUND('増減額'!G37/'前年度'!G37*100,1))))</f>
        <v>51.1</v>
      </c>
      <c r="H37" s="81">
        <f>IF(AND('当年度'!H37=0,'前年度'!H37=0),"",IF('前年度'!H37=0,"皆増 ",IF('当年度'!H37=0,"皆減 ",ROUND('増減額'!H37/'前年度'!H37*100,1))))</f>
        <v>576.7</v>
      </c>
      <c r="I37" s="81">
        <f>IF(AND('当年度'!I37=0,'前年度'!I37=0),"",IF('前年度'!I37=0,"皆増 ",IF('当年度'!I37=0,"皆減 ",ROUND('増減額'!I37/'前年度'!I37*100,1))))</f>
        <v>2</v>
      </c>
      <c r="J37" s="81">
        <f>IF(AND('当年度'!J37=0,'前年度'!J37=0),"",IF('前年度'!J37=0,"皆増 ",IF('当年度'!J37=0,"皆減 ",ROUND('増減額'!J37/'前年度'!J37*100,1))))</f>
        <v>-5.2</v>
      </c>
      <c r="K37" s="81">
        <f>IF(AND('当年度'!K37=0,'前年度'!K37=0),"",IF('前年度'!K37=0,"皆増 ",IF('当年度'!K37=0,"皆減 ",ROUND('増減額'!K37/'前年度'!K37*100,1))))</f>
        <v>21.3</v>
      </c>
      <c r="L37" s="81">
        <f>IF(AND('当年度'!L37=0,'前年度'!L37=0),"",IF('前年度'!L37=0,"皆増 ",IF('当年度'!L37=0,"皆減 ",ROUND('増減額'!L37/'前年度'!L37*100,1))))</f>
        <v>2.8</v>
      </c>
      <c r="M37" s="81">
        <f>IF(AND('当年度'!M37=0,'前年度'!M37=0),"",IF('前年度'!M37=0,"皆増 ",IF('当年度'!M37=0,"皆減 ",ROUND('増減額'!M37/'前年度'!M37*100,1))))</f>
        <v>-4.6</v>
      </c>
      <c r="N37" s="81">
        <f>IF(AND('当年度'!N37=0,'前年度'!N37=0),"",IF('前年度'!N37=0,"皆増 ",IF('当年度'!N37=0,"皆減 ",ROUND('増減額'!N37/'前年度'!N37*100,1))))</f>
        <v>34.9</v>
      </c>
      <c r="O37" s="18"/>
      <c r="P37" s="7"/>
      <c r="Q37" s="7"/>
      <c r="R37" s="7"/>
      <c r="S37" s="7"/>
      <c r="T37" s="7"/>
      <c r="U37" s="7"/>
      <c r="V37" s="7"/>
    </row>
    <row r="38" ht="21" customHeight="1"/>
    <row r="40" ht="21.75" customHeight="1"/>
    <row r="41" ht="21.75" customHeight="1"/>
    <row r="42" ht="21.75" customHeight="1"/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1" r:id="rId1"/>
  <headerFooter alignWithMargins="0">
    <oddHeader>&amp;L&amp;"ＭＳ ゴシック,標準"&amp;24１７ 債務負担行為の状況（対前年度増減率）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2022-12-28T00:17:43Z</cp:lastPrinted>
  <dcterms:created xsi:type="dcterms:W3CDTF">1999-09-10T06:55:25Z</dcterms:created>
  <dcterms:modified xsi:type="dcterms:W3CDTF">2023-08-16T06:42:42Z</dcterms:modified>
  <cp:category/>
  <cp:version/>
  <cp:contentType/>
  <cp:contentStatus/>
</cp:coreProperties>
</file>