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EIWA\flsv\部署別\業務係\下水道業務係\●経営比較分析表\経営比較分析表令和5年度報告分(R4決算)\【経営比較分析表】2022_244422_47_1718\"/>
    </mc:Choice>
  </mc:AlternateContent>
  <workbookProtection workbookAlgorithmName="SHA-512" workbookHashValue="+Ks4LoptQB6ZRFAAD5idE5J2TJwWtTLXv8E4quO+CTk61igaJ7NffvePe8QVT137MNtRXp9jiTgzevckccOV7w==" workbookSaltValue="kGhtXR5WFMG8t7rOAQsB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<sst xmlns="http://schemas.openxmlformats.org/spreadsheetml/2006/main" count="236" uniqueCount="119">
  <si>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</si>
  <si>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</si>
  <si>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</si>
  <si>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</si>
  <si>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</si>
  <si>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</si>
  <si>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</si>
  <si>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</si>
  <si>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</si>
  <si>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</si>
  <si>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</si>
  <si>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</si>
  <si>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</si>
  <si>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</si>
  <si>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</si>
  <si>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</si>
  <si>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</si>
  <si>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</si>
  <si>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</si>
  <si>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</si>
  <si>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</si>
  <si>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</si>
  <si>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</si>
  <si>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</si>
  <si>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</si>
  <si>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</si>
  <si>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</si>
  <si>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</si>
  <si>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</si>
  <si>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</si>
  <si>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</si>
  <si>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</si>
  <si>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</si>
  <si>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</si>
  <si>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</si>
  <si>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</si>
  <si>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</si>
  <si>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</si>
  <si>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</si>
  <si>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</si>
  <si>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</si>
  <si>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</si>
  <si>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</si>
  <si>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</si>
  <si>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</si>
  <si>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</si>
  <si>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</si>
  <si>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</si>
  <si>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</si>
  <si>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</si>
  <si>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</si>
  <si>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</si>
  <si>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</si>
  <si>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</si>
  <si>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</si>
  <si>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</si>
  <si>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</si>
  <si>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</si>
  <si>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</si>
  <si>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</si>
  <si>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</si>
  <si>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</si>
  <si>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</si>
  <si>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</si>
  <si>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</si>
  <si>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</si>
  <si>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</si>
  <si>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</si>
  <si>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</si>
  <si>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</si>
  <si>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</si>
  <si>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</si>
  <si>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</si>
  <si>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</si>
  <si>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</si>
  <si>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</si>
  <si>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</si>
  <si>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</si>
  <si>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</si>
  <si>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</si>
  <si>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</si>
  <si>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</si>
  <si>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</si>
  <si>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</si>
  <si>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</si>
  <si>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</si>
  <si>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</si>
  <si>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</si>
  <si>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</si>
  <si>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</si>
  <si>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</si>
  <si>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</si>
  <si>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</si>
  <si>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</si>
  <si>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</si>
  <si>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</si>
  <si>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</si>
  <si>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</si>
  <si>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</si>
  <si>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</si>
  <si>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</si>
  <si>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</si>
  <si>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</si>
  <si>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</si>
  <si>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</si>
  <si>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</si>
  <si>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</si>
  <si>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</si>
  <si>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</si>
  <si>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</si>
  <si>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</si>
  <si>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</si>
  <si>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</si>
  <si>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</si>
  <si>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</si>
  <si>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</si>
  <si>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【収益的収支比率】
H30年度からR01年度は90％前後で推移していたが、R02～R04年度は100％に近い数値となった。しかし、財源の確保についても一般会計からの繰入金で多く賄っている状態であるため経営改善に取り組んでいく必要がある。
【経費回収比率】
H29年より宮川流域関連公共下水道事業の供給開始が始まり、徐々に供用開始区域が広がっているところである。そのため、下水道接続件数が増えるにつれて、H30年度からR03年度まで経費回収率は右肩上がりとなっている。R04年度については、前年度と比較して10数％減となっているが、これは本事業がR05年度より公営企業法の適用をするためにR04年度決算について、打ち切り決算処理を行っているためである。減少の主な要因としては、打ち切り決算による汚水処理費に関する支払いの前倒しや３月調定分使用料の大部分が未収入となっていることが挙げられる。
【汚水処理原価】
類似団体の平均値を下回っているが、今後、宮川流域関連公共下水道事業区域が順次供用開始されていく際には、開始後しばらくは接続率が低く、有収水量が過少となり、高い数値を示す可能性があると思われる。
【施設利用率】
近年は類似団体の平均値よりも高い利用率で、H30年度から横ばいとなっている。
【水洗化率】
宮川流域関連公共下水道事業の供用開始区域の増加につき、指標の数値が低下してきていたが、R04年度については宅内接続が進んだ影響により水洗化率が改善されたと思われる。
</t>
    <rPh sb="20" eb="22">
      <t>ネンド</t>
    </rPh>
    <rPh sb="186" eb="189">
      <t>ゲスイドウ</t>
    </rPh>
    <rPh sb="189" eb="191">
      <t>セツゾク</t>
    </rPh>
    <rPh sb="191" eb="193">
      <t>ケンスウ</t>
    </rPh>
    <rPh sb="194" eb="195">
      <t>フ</t>
    </rPh>
    <rPh sb="205" eb="207">
      <t>ネンド</t>
    </rPh>
    <rPh sb="216" eb="218">
      <t>ケイヒ</t>
    </rPh>
    <rPh sb="218" eb="220">
      <t>カイシュウ</t>
    </rPh>
    <rPh sb="220" eb="221">
      <t>リツ</t>
    </rPh>
    <rPh sb="389" eb="390">
      <t>ア</t>
    </rPh>
    <rPh sb="540" eb="541">
      <t>ヨコ</t>
    </rPh>
    <phoneticPr fontId="4"/>
  </si>
  <si>
    <t>宮川流域関連公共下水道事業計画に基づき、現在も事業を進めている。
明和浄化センターについては、流域下水道接続までの使用予定となっているため、その点を考慮しながら施設管理を行っていく。</t>
    <rPh sb="33" eb="35">
      <t>メイワ</t>
    </rPh>
    <rPh sb="35" eb="37">
      <t>ジョウカ</t>
    </rPh>
    <rPh sb="47" eb="49">
      <t>リュウイキ</t>
    </rPh>
    <rPh sb="49" eb="52">
      <t>ゲスイドウ</t>
    </rPh>
    <rPh sb="52" eb="54">
      <t>セツゾク</t>
    </rPh>
    <rPh sb="57" eb="59">
      <t>シヨウ</t>
    </rPh>
    <rPh sb="59" eb="61">
      <t>ヨテイ</t>
    </rPh>
    <rPh sb="72" eb="73">
      <t>テン</t>
    </rPh>
    <rPh sb="74" eb="76">
      <t>コウリョ</t>
    </rPh>
    <rPh sb="80" eb="82">
      <t>シセツ</t>
    </rPh>
    <rPh sb="82" eb="84">
      <t>カンリ</t>
    </rPh>
    <rPh sb="85" eb="86">
      <t>オコナ</t>
    </rPh>
    <phoneticPr fontId="4"/>
  </si>
  <si>
    <t>財源としては、変わらず一般会計からの繰入金で賄っている。このことから、宮川流域関連公共下水道事業の供給開始区域が今後増加していくので、積極的な接続の推進と使用料の徴収が重要になってくると考えられる。また、農業集落排水事業と合わせて、使用料金見直しの検討等を行い、経営改善に向けたアクションを行う必要がある。</t>
    <rPh sb="102" eb="104">
      <t>ノウギョウ</t>
    </rPh>
    <rPh sb="104" eb="106">
      <t>シュウラク</t>
    </rPh>
    <rPh sb="106" eb="108">
      <t>ハイスイ</t>
    </rPh>
    <rPh sb="108" eb="110">
      <t>ジギョウ</t>
    </rPh>
    <rPh sb="111" eb="112">
      <t>ア</t>
    </rPh>
    <rPh sb="116" eb="118">
      <t>シヨウ</t>
    </rPh>
    <rPh sb="118" eb="120">
      <t>リョウキン</t>
    </rPh>
    <rPh sb="120" eb="122">
      <t>ミナオ</t>
    </rPh>
    <rPh sb="124" eb="126">
      <t>ケントウ</t>
    </rPh>
    <rPh sb="126" eb="127">
      <t>ナド</t>
    </rPh>
    <rPh sb="128" eb="129">
      <t>オコナ</t>
    </rPh>
    <rPh sb="131" eb="135">
      <t>ケイエイカイゼン</t>
    </rPh>
    <rPh sb="136" eb="137">
      <t>ム</t>
    </rPh>
    <rPh sb="145" eb="146">
      <t>オコナ</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</si>
</sst>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3.21</c:v>
                </c:pt>
                <c:pt idx="1">
                  <c:v>4.1500000000000004</c:v>
                </c:pt>
                <c:pt idx="2">
                  <c:v>4.42</c:v>
                </c:pt>
                <c:pt idx="3">
                  <c:v>4.3499999999999996</c:v>
                </c:pt>
                <c:pt idx="4">
                  <c:v>5</c:v>
                </c:pt>
              </c:numCache>
            </c:numRef>
          </c:val>
          <c:extLst>
            <c:ext xmlns:c16="http://schemas.microsoft.com/office/drawing/2014/chart" uri="{C3380CC4-5D6E-409C-BE32-E72D297353CC}">
              <c16:uniqueId val="{00000000-FB62-4395-95F6-D5589AD744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FB62-4395-95F6-D5589AD744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72</c:v>
                </c:pt>
                <c:pt idx="1">
                  <c:v>72.87</c:v>
                </c:pt>
                <c:pt idx="2">
                  <c:v>76.53</c:v>
                </c:pt>
                <c:pt idx="3">
                  <c:v>74.87</c:v>
                </c:pt>
                <c:pt idx="4">
                  <c:v>75</c:v>
                </c:pt>
              </c:numCache>
            </c:numRef>
          </c:val>
          <c:extLst>
            <c:ext xmlns:c16="http://schemas.microsoft.com/office/drawing/2014/chart" uri="{C3380CC4-5D6E-409C-BE32-E72D297353CC}">
              <c16:uniqueId val="{00000000-8617-4C00-8821-0D242C86D6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8617-4C00-8821-0D242C86D6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90.86</c:v>
                </c:pt>
                <c:pt idx="1">
                  <c:v>89.09</c:v>
                </c:pt>
                <c:pt idx="2">
                  <c:v>85.62</c:v>
                </c:pt>
                <c:pt idx="3">
                  <c:v>84.89</c:v>
                </c:pt>
                <c:pt idx="4">
                  <c:v>88.48</c:v>
                </c:pt>
              </c:numCache>
            </c:numRef>
          </c:val>
          <c:extLst>
            <c:ext xmlns:c16="http://schemas.microsoft.com/office/drawing/2014/chart" uri="{C3380CC4-5D6E-409C-BE32-E72D297353CC}">
              <c16:uniqueId val="{00000000-1A61-4BEB-B566-1228D69318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1A61-4BEB-B566-1228D69318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93.99</c:v>
                </c:pt>
                <c:pt idx="1">
                  <c:v>89.64</c:v>
                </c:pt>
                <c:pt idx="2">
                  <c:v>98.01</c:v>
                </c:pt>
                <c:pt idx="3">
                  <c:v>97.75</c:v>
                </c:pt>
                <c:pt idx="4">
                  <c:v>96.86</c:v>
                </c:pt>
              </c:numCache>
            </c:numRef>
          </c:val>
          <c:extLst>
            <c:ext xmlns:c16="http://schemas.microsoft.com/office/drawing/2014/chart" uri="{C3380CC4-5D6E-409C-BE32-E72D297353CC}">
              <c16:uniqueId val="{00000000-8C47-49F6-94D6-8B5A096B29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7-49F6-94D6-8B5A096B29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A-409D-A87B-C04D650926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A-409D-A87B-C04D650926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0-4FD4-ABE1-AEEC6A0A63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0-4FD4-ABE1-AEEC6A0A63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C8-46B5-8768-B8AE547CF9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C8-46B5-8768-B8AE547CF9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5-4949-9F6C-96571AC942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5-4949-9F6C-96571AC942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63.53</c:v>
                </c:pt>
                <c:pt idx="4">
                  <c:v>0</c:v>
                </c:pt>
              </c:numCache>
            </c:numRef>
          </c:val>
          <c:extLst>
            <c:ext xmlns:c16="http://schemas.microsoft.com/office/drawing/2014/chart" uri="{C3380CC4-5D6E-409C-BE32-E72D297353CC}">
              <c16:uniqueId val="{00000000-02D6-4A58-88D9-3E892202B6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02D6-4A58-88D9-3E892202B6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86.13</c:v>
                </c:pt>
                <c:pt idx="1">
                  <c:v>90.34</c:v>
                </c:pt>
                <c:pt idx="2">
                  <c:v>90.63</c:v>
                </c:pt>
                <c:pt idx="3">
                  <c:v>96.58</c:v>
                </c:pt>
                <c:pt idx="4">
                  <c:v>83.92</c:v>
                </c:pt>
              </c:numCache>
            </c:numRef>
          </c:val>
          <c:extLst>
            <c:ext xmlns:c16="http://schemas.microsoft.com/office/drawing/2014/chart" uri="{C3380CC4-5D6E-409C-BE32-E72D297353CC}">
              <c16:uniqueId val="{00000000-E5C0-4DDC-9D8D-EB58213F5D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E5C0-4DDC-9D8D-EB58213F5D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150.38999999999999</c:v>
                </c:pt>
                <c:pt idx="4">
                  <c:v>150</c:v>
                </c:pt>
              </c:numCache>
            </c:numRef>
          </c:val>
          <c:extLst>
            <c:ext xmlns:c16="http://schemas.microsoft.com/office/drawing/2014/chart" uri="{C3380CC4-5D6E-409C-BE32-E72D297353CC}">
              <c16:uniqueId val="{00000000-7D26-44F7-8CF8-83209BB30F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7D26-44F7-8CF8-83209BB30F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6" zoomScale="112" zoomScaleNormal="112" workbookViewId="0">
      <selection activeCell="CH55" sqref="CH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明和町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22910</v>
      </c>
      <c r="AM8" s="37"/>
      <c r="AN8" s="37"/>
      <c r="AO8" s="37"/>
      <c r="AP8" s="37"/>
      <c r="AQ8" s="37"/>
      <c r="AR8" s="37"/>
      <c r="AS8" s="37"/>
      <c r="AT8" s="38">
        <f>データ!T6</f>
        <v>41.06</v>
      </c>
      <c r="AU8" s="38"/>
      <c r="AV8" s="38"/>
      <c r="AW8" s="38"/>
      <c r="AX8" s="38"/>
      <c r="AY8" s="38"/>
      <c r="AZ8" s="38"/>
      <c r="BA8" s="38"/>
      <c r="BB8" s="38">
        <f>データ!U6</f>
        <v>557.96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21.38</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4886</v>
      </c>
      <c r="AM10" s="37"/>
      <c r="AN10" s="37"/>
      <c r="AO10" s="37"/>
      <c r="AP10" s="37"/>
      <c r="AQ10" s="37"/>
      <c r="AR10" s="37"/>
      <c r="AS10" s="37"/>
      <c r="AT10" s="38">
        <f>データ!W6</f>
        <v>1.87</v>
      </c>
      <c r="AU10" s="38"/>
      <c r="AV10" s="38"/>
      <c r="AW10" s="38"/>
      <c r="AX10" s="38"/>
      <c r="AY10" s="38"/>
      <c r="AZ10" s="38"/>
      <c r="BA10" s="38"/>
      <c r="BB10" s="38">
        <f>データ!X6</f>
        <v>2612.83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7.2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7.2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7.2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7.2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7.2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7.2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7.2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7.2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7.2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7.2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7.2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7.2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7.2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7.2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7.2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7.2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7.2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7.2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7.2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7.2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7.2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7.2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7.2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7.2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7.2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7.2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7.2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7.2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6.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6.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6.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71"/>
      <c r="BN47" s="71"/>
      <c r="BO47" s="71"/>
      <c r="BP47" s="71"/>
      <c r="BQ47" s="71"/>
      <c r="BR47" s="71"/>
      <c r="BS47" s="71"/>
      <c r="BT47" s="71"/>
      <c r="BU47" s="71"/>
      <c r="BV47" s="71"/>
      <c r="BW47" s="71"/>
      <c r="BX47" s="71"/>
      <c r="BY47" s="71"/>
      <c r="BZ47" s="67"/>
    </row>
    <row r="48" spans="1:78" ht="16.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6.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6.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6.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6.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6.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6.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6.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6.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6.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6.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6.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6.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6.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6.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6.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6.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6.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6.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71"/>
      <c r="BN66" s="71"/>
      <c r="BO66" s="71"/>
      <c r="BP66" s="71"/>
      <c r="BQ66" s="71"/>
      <c r="BR66" s="71"/>
      <c r="BS66" s="71"/>
      <c r="BT66" s="71"/>
      <c r="BU66" s="71"/>
      <c r="BV66" s="71"/>
      <c r="BW66" s="71"/>
      <c r="BX66" s="71"/>
      <c r="BY66" s="71"/>
      <c r="BZ66" s="67"/>
    </row>
    <row r="67" spans="1:78" ht="16.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6.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6.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6.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6.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6.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6.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6.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6.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6.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6.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6.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6.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6.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6.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6.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ht="16.5" customHeight="1"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AnI9z2gVB1wgKDGvzcX+dcC/nxoYu/XoAUt44S9dQK8PZf+69d5taaz4vKzbarjX0nG+pa3HjCot0I1MRsD8RQ==" saltValue="KyRQ9jNv45rvzYQ9qsh33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244422</v>
      </c>
      <c r="D6" s="19">
        <f t="shared" si="3"/>
        <v>47</v>
      </c>
      <c r="E6" s="19">
        <f t="shared" si="3"/>
        <v>17</v>
      </c>
      <c r="F6" s="19">
        <f t="shared" si="3"/>
        <v>1</v>
      </c>
      <c r="G6" s="19">
        <f t="shared" si="3"/>
        <v>0</v>
      </c>
      <c r="H6" s="19" t="str">
        <f t="shared" si="3"/>
        <v>三重県　明和町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21.38</v>
      </c>
      <c r="Q6" s="20">
        <f t="shared" si="3"/>
        <v>100</v>
      </c>
      <c r="R6" s="20">
        <f t="shared" si="3"/>
        <v>3300</v>
      </c>
      <c r="S6" s="20">
        <f t="shared" si="3"/>
        <v>22910</v>
      </c>
      <c r="T6" s="20">
        <f t="shared" si="3"/>
        <v>41.06</v>
      </c>
      <c r="U6" s="20">
        <f t="shared" si="3"/>
        <v>557.96</v>
      </c>
      <c r="V6" s="20">
        <f t="shared" si="3"/>
        <v>4886</v>
      </c>
      <c r="W6" s="20">
        <f t="shared" si="3"/>
        <v>1.87</v>
      </c>
      <c r="X6" s="20">
        <f t="shared" si="3"/>
        <v>2612.83</v>
      </c>
      <c r="Y6" s="21">
        <f>IF(Y7="",NA(),Y7)</f>
        <v>93.99</v>
      </c>
      <c r="Z6" s="21">
        <f t="shared" ref="Z6:AH6" si="4">IF(Z7="",NA(),Z7)</f>
        <v>89.64</v>
      </c>
      <c r="AA6" s="21">
        <f t="shared" si="4"/>
        <v>98.01</v>
      </c>
      <c r="AB6" s="21">
        <f t="shared" si="4"/>
        <v>97.75</v>
      </c>
      <c r="AC6" s="21">
        <f t="shared" si="4"/>
        <v>96.86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63.53</v>
      </c>
      <c r="BJ6" s="20">
        <f t="shared" si="7"/>
        <v>0</v>
      </c>
      <c r="BK6" s="21">
        <f t="shared" si="7"/>
        <v>958.81</v>
      </c>
      <c r="BL6" s="21">
        <f t="shared" si="7"/>
        <v>1001.3</v>
      </c>
      <c r="BM6" s="21">
        <f t="shared" si="7"/>
        <v>1050.51</v>
      </c>
      <c r="BN6" s="21">
        <f t="shared" si="7"/>
        <v>1102.01</v>
      </c>
      <c r="BO6" s="21">
        <f t="shared" si="7"/>
        <v>987.36</v>
      </c>
      <c r="BP6" s="20" t="str">
        <f>IF(BP7="","",IF(BP7="-","【-】","【"&amp;SUBSTITUTE(TEXT(BP7,"#,##0.00"),"-","△")&amp;"】"))</f>
        <v>【652.82】</v>
      </c>
      <c r="BQ6" s="21">
        <f>IF(BQ7="",NA(),BQ7)</f>
        <v>86.13</v>
      </c>
      <c r="BR6" s="21">
        <f t="shared" ref="BR6:BZ6" si="8">IF(BR7="",NA(),BR7)</f>
        <v>90.34</v>
      </c>
      <c r="BS6" s="21">
        <f t="shared" si="8"/>
        <v>90.63</v>
      </c>
      <c r="BT6" s="21">
        <f t="shared" si="8"/>
        <v>96.58</v>
      </c>
      <c r="BU6" s="21">
        <f t="shared" si="8"/>
        <v>83.92</v>
      </c>
      <c r="BV6" s="21">
        <f t="shared" si="8"/>
        <v>82.88</v>
      </c>
      <c r="BW6" s="21">
        <f t="shared" si="8"/>
        <v>81.88</v>
      </c>
      <c r="BX6" s="21">
        <f t="shared" si="8"/>
        <v>82.65</v>
      </c>
      <c r="BY6" s="21">
        <f t="shared" si="8"/>
        <v>82.55</v>
      </c>
      <c r="BZ6" s="21">
        <f t="shared" si="8"/>
        <v>83.55</v>
      </c>
      <c r="CA6" s="20" t="str">
        <f>IF(CA7="","",IF(CA7="-","【-】","【"&amp;SUBSTITUTE(TEXT(CA7,"#,##0.00"),"-","△")&amp;"】"))</f>
        <v>【97.61】</v>
      </c>
      <c r="CB6" s="21">
        <f>IF(CB7="",NA(),CB7)</f>
        <v>150</v>
      </c>
      <c r="CC6" s="21">
        <f t="shared" ref="CC6:CK6" si="9">IF(CC7="",NA(),CC7)</f>
        <v>150</v>
      </c>
      <c r="CD6" s="21">
        <f t="shared" si="9"/>
        <v>150</v>
      </c>
      <c r="CE6" s="21">
        <f t="shared" si="9"/>
        <v>150.38999999999999</v>
      </c>
      <c r="CF6" s="21">
        <f t="shared" si="9"/>
        <v>150</v>
      </c>
      <c r="CG6" s="21">
        <f t="shared" si="9"/>
        <v>190.99</v>
      </c>
      <c r="CH6" s="21">
        <f t="shared" si="9"/>
        <v>187.55</v>
      </c>
      <c r="CI6" s="21">
        <f t="shared" si="9"/>
        <v>186.3</v>
      </c>
      <c r="CJ6" s="21">
        <f t="shared" si="9"/>
        <v>188.38</v>
      </c>
      <c r="CK6" s="21">
        <f t="shared" si="9"/>
        <v>185.98</v>
      </c>
      <c r="CL6" s="20" t="str">
        <f>IF(CL7="","",IF(CL7="-","【-】","【"&amp;SUBSTITUTE(TEXT(CL7,"#,##0.00"),"-","△")&amp;"】"))</f>
        <v>【138.29】</v>
      </c>
      <c r="CM6" s="21">
        <f>IF(CM7="",NA(),CM7)</f>
        <v>72</v>
      </c>
      <c r="CN6" s="21">
        <f t="shared" ref="CN6:CV6" si="10">IF(CN7="",NA(),CN7)</f>
        <v>72.87</v>
      </c>
      <c r="CO6" s="21">
        <f t="shared" si="10"/>
        <v>76.53</v>
      </c>
      <c r="CP6" s="21">
        <f t="shared" si="10"/>
        <v>74.87</v>
      </c>
      <c r="CQ6" s="21">
        <f t="shared" si="10"/>
        <v>75</v>
      </c>
      <c r="CR6" s="21">
        <f t="shared" si="10"/>
        <v>52.58</v>
      </c>
      <c r="CS6" s="21">
        <f t="shared" si="10"/>
        <v>50.94</v>
      </c>
      <c r="CT6" s="21">
        <f t="shared" si="10"/>
        <v>50.53</v>
      </c>
      <c r="CU6" s="21">
        <f t="shared" si="10"/>
        <v>51.42</v>
      </c>
      <c r="CV6" s="21">
        <f t="shared" si="10"/>
        <v>48.95</v>
      </c>
      <c r="CW6" s="20" t="str">
        <f>IF(CW7="","",IF(CW7="-","【-】","【"&amp;SUBSTITUTE(TEXT(CW7,"#,##0.00"),"-","△")&amp;"】"))</f>
        <v>【59.10】</v>
      </c>
      <c r="CX6" s="21">
        <f>IF(CX7="",NA(),CX7)</f>
        <v>90.86</v>
      </c>
      <c r="CY6" s="21">
        <f t="shared" ref="CY6:DG6" si="11">IF(CY7="",NA(),CY7)</f>
        <v>89.09</v>
      </c>
      <c r="CZ6" s="21">
        <f t="shared" si="11"/>
        <v>85.62</v>
      </c>
      <c r="DA6" s="21">
        <f t="shared" si="11"/>
        <v>84.89</v>
      </c>
      <c r="DB6" s="21">
        <f t="shared" si="11"/>
        <v>88.48</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3.21</v>
      </c>
      <c r="EF6" s="21">
        <f t="shared" ref="EF6:EN6" si="14">IF(EF7="",NA(),EF7)</f>
        <v>4.1500000000000004</v>
      </c>
      <c r="EG6" s="21">
        <f t="shared" si="14"/>
        <v>4.42</v>
      </c>
      <c r="EH6" s="21">
        <f t="shared" si="14"/>
        <v>4.3499999999999996</v>
      </c>
      <c r="EI6" s="21">
        <f t="shared" si="14"/>
        <v>5</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244422</v>
      </c>
      <c r="D7" s="23">
        <v>47</v>
      </c>
      <c r="E7" s="23">
        <v>17</v>
      </c>
      <c r="F7" s="23">
        <v>1</v>
      </c>
      <c r="G7" s="23">
        <v>0</v>
      </c>
      <c r="H7" s="23" t="s">
        <v>98</v>
      </c>
      <c r="I7" s="23" t="s">
        <v>99</v>
      </c>
      <c r="J7" s="23" t="s">
        <v>100</v>
      </c>
      <c r="K7" s="23" t="s">
        <v>101</v>
      </c>
      <c r="L7" s="23" t="s">
        <v>102</v>
      </c>
      <c r="M7" s="23" t="s">
        <v>103</v>
      </c>
      <c r="N7" s="24" t="s">
        <v>104</v>
      </c>
      <c r="O7" s="24" t="s">
        <v>105</v>
      </c>
      <c r="P7" s="24">
        <v>21.38</v>
      </c>
      <c r="Q7" s="24">
        <v>100</v>
      </c>
      <c r="R7" s="24">
        <v>3300</v>
      </c>
      <c r="S7" s="24">
        <v>22910</v>
      </c>
      <c r="T7" s="24">
        <v>41.06</v>
      </c>
      <c r="U7" s="24">
        <v>557.96</v>
      </c>
      <c r="V7" s="24">
        <v>4886</v>
      </c>
      <c r="W7" s="24">
        <v>1.87</v>
      </c>
      <c r="X7" s="24">
        <v>2612.83</v>
      </c>
      <c r="Y7" s="24">
        <v>93.99</v>
      </c>
      <c r="Z7" s="24">
        <v>89.64</v>
      </c>
      <c r="AA7" s="24">
        <v>98.01</v>
      </c>
      <c r="AB7" s="24">
        <v>97.75</v>
      </c>
      <c r="AC7" s="24">
        <v>96.86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63.53</v>
      </c>
      <c r="BJ7" s="24">
        <v>0</v>
      </c>
      <c r="BK7" s="24">
        <v>958.81</v>
      </c>
      <c r="BL7" s="24">
        <v>1001.3</v>
      </c>
      <c r="BM7" s="24">
        <v>1050.51</v>
      </c>
      <c r="BN7" s="24">
        <v>1102.01</v>
      </c>
      <c r="BO7" s="24">
        <v>987.36</v>
      </c>
      <c r="BP7" s="24">
        <v>652.82000000000005</v>
      </c>
      <c r="BQ7" s="24">
        <v>86.13</v>
      </c>
      <c r="BR7" s="24">
        <v>90.34</v>
      </c>
      <c r="BS7" s="24">
        <v>90.63</v>
      </c>
      <c r="BT7" s="24">
        <v>96.58</v>
      </c>
      <c r="BU7" s="24">
        <v>83.92</v>
      </c>
      <c r="BV7" s="24">
        <v>82.88</v>
      </c>
      <c r="BW7" s="24">
        <v>81.88</v>
      </c>
      <c r="BX7" s="24">
        <v>82.65</v>
      </c>
      <c r="BY7" s="24">
        <v>82.55</v>
      </c>
      <c r="BZ7" s="24">
        <v>83.55</v>
      </c>
      <c r="CA7" s="24">
        <v>97.61</v>
      </c>
      <c r="CB7" s="24">
        <v>150</v>
      </c>
      <c r="CC7" s="24">
        <v>150</v>
      </c>
      <c r="CD7" s="24">
        <v>150</v>
      </c>
      <c r="CE7" s="24">
        <v>150.38999999999999</v>
      </c>
      <c r="CF7" s="24">
        <v>150</v>
      </c>
      <c r="CG7" s="24">
        <v>190.99</v>
      </c>
      <c r="CH7" s="24">
        <v>187.55</v>
      </c>
      <c r="CI7" s="24">
        <v>186.3</v>
      </c>
      <c r="CJ7" s="24">
        <v>188.38</v>
      </c>
      <c r="CK7" s="24">
        <v>185.98</v>
      </c>
      <c r="CL7" s="24">
        <v>138.29</v>
      </c>
      <c r="CM7" s="24">
        <v>72</v>
      </c>
      <c r="CN7" s="24">
        <v>72.87</v>
      </c>
      <c r="CO7" s="24">
        <v>76.53</v>
      </c>
      <c r="CP7" s="24">
        <v>74.87</v>
      </c>
      <c r="CQ7" s="24">
        <v>75</v>
      </c>
      <c r="CR7" s="24">
        <v>52.58</v>
      </c>
      <c r="CS7" s="24">
        <v>50.94</v>
      </c>
      <c r="CT7" s="24">
        <v>50.53</v>
      </c>
      <c r="CU7" s="24">
        <v>51.42</v>
      </c>
      <c r="CV7" s="24">
        <v>48.95</v>
      </c>
      <c r="CW7" s="24">
        <v>59.1</v>
      </c>
      <c r="CX7" s="24">
        <v>90.86</v>
      </c>
      <c r="CY7" s="24">
        <v>89.09</v>
      </c>
      <c r="CZ7" s="24">
        <v>85.62</v>
      </c>
      <c r="DA7" s="24">
        <v>84.89</v>
      </c>
      <c r="DB7" s="24">
        <v>88.48</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3.21</v>
      </c>
      <c r="EF7" s="24">
        <v>4.1500000000000004</v>
      </c>
      <c r="EG7" s="24">
        <v>4.42</v>
      </c>
      <c r="EH7" s="24">
        <v>4.3499999999999996</v>
      </c>
      <c r="EI7" s="24">
        <v>5</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